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00af9f7e548f0e/Windows Project files/From Kaggle/Maven Marketing Analysis/"/>
    </mc:Choice>
  </mc:AlternateContent>
  <xr:revisionPtr revIDLastSave="263" documentId="8_{94469B28-D0F3-4059-B937-44BEADC07492}" xr6:coauthVersionLast="47" xr6:coauthVersionMax="47" xr10:uidLastSave="{738F120B-8E26-4F1A-8315-3F935B328176}"/>
  <bookViews>
    <workbookView xWindow="-108" yWindow="-108" windowWidth="23256" windowHeight="12456" activeTab="2" xr2:uid="{204B3FE2-8934-43FA-A975-0ECCEE8B9E75}"/>
  </bookViews>
  <sheets>
    <sheet name="marketing_data" sheetId="2" r:id="rId1"/>
    <sheet name="pTable" sheetId="1" r:id="rId2"/>
    <sheet name="Dashboard" sheetId="3" r:id="rId3"/>
  </sheets>
  <definedNames>
    <definedName name="_xlchart.v1.0" hidden="1">marketing_data!$G$2:$G$81</definedName>
    <definedName name="_xlchart.v1.1" hidden="1">pTable!$A$85:$A$89</definedName>
    <definedName name="_xlchart.v1.2" hidden="1">pTable!$B$85:$B$89</definedName>
    <definedName name="_xlchart.v1.3" hidden="1">pTable!$A$85:$A$89</definedName>
    <definedName name="_xlchart.v1.4" hidden="1">pTable!$B$85:$B$89</definedName>
    <definedName name="_xlcn.WorksheetConnection_BIAnalysisofMarketingdata.xlsxTable_marketing_data1" hidden="1">Table_marketing_data[]</definedName>
    <definedName name="AcceptedCmp">marketing_data!$AD$2:$AD$1048576</definedName>
    <definedName name="AcceptedCmp1">marketing_data!$AB$2:$AB$1048576</definedName>
    <definedName name="AcceptedCmp2">marketing_data!$AC$2:$AC$1048576</definedName>
    <definedName name="AcceptedCmp3">marketing_data!$Y$2:$Y$1048576</definedName>
    <definedName name="AcceptedCmp4">marketing_data!$Z$2:$Z$1048576</definedName>
    <definedName name="AcceptedCmp5">marketing_data!$AA$2:$AA$1048576</definedName>
    <definedName name="Complain">marketing_data!$AG$2:$AG$1048576</definedName>
    <definedName name="ExternalData_1" localSheetId="0" hidden="1">marketing_data!$A$1:$AH$2241</definedName>
    <definedName name="Income">marketing_data!$G$2:$G$1048576</definedName>
    <definedName name="marketing_data">Table_marketing_data[]</definedName>
    <definedName name="MntAvg">marketing_data!$S$2:$S$1048576</definedName>
    <definedName name="MntFishProducts">marketing_data!$N:$N</definedName>
    <definedName name="MntFruits">marketing_data!$L:$L</definedName>
    <definedName name="MntGoldProds">marketing_data!$P:$P</definedName>
    <definedName name="MntMeatProducts">marketing_data!$M:$M</definedName>
    <definedName name="MntSweetProducts">marketing_data!$O:$O</definedName>
    <definedName name="MntWines">marketing_data!$K:$K</definedName>
    <definedName name="NumCatalogPurchases">marketing_data!$V$2:$V$1048576</definedName>
    <definedName name="NumDealsPurchases">marketing_data!$T$2:$T$1048576</definedName>
    <definedName name="NumStorePurchases">marketing_data!$W$2:$W$1048576</definedName>
    <definedName name="NumWebPurchases">marketing_data!$U$2:$U$1048576</definedName>
    <definedName name="Response">marketing_data!$AF$2:$AF$1048576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marketing_data" name="Table_marketing_data" connection="WorksheetConnection_BI Analysis of Marketing data.xlsx!Table_marketing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B86" i="1"/>
  <c r="B85" i="1"/>
  <c r="C1089" i="2"/>
  <c r="C1587" i="2"/>
  <c r="C1723" i="2"/>
  <c r="C1288" i="2"/>
  <c r="C63" i="2"/>
  <c r="D63" i="2" s="1"/>
  <c r="C1724" i="2"/>
  <c r="D1724" i="2" s="1"/>
  <c r="C1923" i="2"/>
  <c r="D1923" i="2" s="1"/>
  <c r="C1289" i="2"/>
  <c r="D1289" i="2" s="1"/>
  <c r="C1924" i="2"/>
  <c r="D1924" i="2" s="1"/>
  <c r="C1925" i="2"/>
  <c r="D1925" i="2" s="1"/>
  <c r="C2183" i="2"/>
  <c r="D2183" i="2" s="1"/>
  <c r="C426" i="2"/>
  <c r="D426" i="2" s="1"/>
  <c r="C1672" i="2"/>
  <c r="D1672" i="2" s="1"/>
  <c r="C348" i="2"/>
  <c r="D348" i="2" s="1"/>
  <c r="C1166" i="2"/>
  <c r="D1166" i="2" s="1"/>
  <c r="C556" i="2"/>
  <c r="C557" i="2"/>
  <c r="D557" i="2" s="1"/>
  <c r="C1725" i="2"/>
  <c r="D1725" i="2" s="1"/>
  <c r="C1623" i="2"/>
  <c r="D1623" i="2" s="1"/>
  <c r="C1726" i="2"/>
  <c r="D1726" i="2" s="1"/>
  <c r="C1926" i="2"/>
  <c r="D1926" i="2" s="1"/>
  <c r="C1332" i="2"/>
  <c r="D1332" i="2" s="1"/>
  <c r="C427" i="2"/>
  <c r="D427" i="2" s="1"/>
  <c r="C608" i="2"/>
  <c r="D608" i="2" s="1"/>
  <c r="C1167" i="2"/>
  <c r="D1167" i="2" s="1"/>
  <c r="C1382" i="2"/>
  <c r="D1382" i="2" s="1"/>
  <c r="C1819" i="2"/>
  <c r="D1819" i="2" s="1"/>
  <c r="C1820" i="2"/>
  <c r="D1820" i="2" s="1"/>
  <c r="C1821" i="2"/>
  <c r="D1821" i="2" s="1"/>
  <c r="C697" i="2"/>
  <c r="D697" i="2" s="1"/>
  <c r="C1002" i="2"/>
  <c r="D1002" i="2" s="1"/>
  <c r="C149" i="2"/>
  <c r="C923" i="2"/>
  <c r="D923" i="2" s="1"/>
  <c r="C780" i="2"/>
  <c r="D780" i="2" s="1"/>
  <c r="C45" i="2"/>
  <c r="D45" i="2" s="1"/>
  <c r="C122" i="2"/>
  <c r="D122" i="2" s="1"/>
  <c r="C223" i="2"/>
  <c r="D223" i="2" s="1"/>
  <c r="C1624" i="2"/>
  <c r="D1624" i="2" s="1"/>
  <c r="C1588" i="2"/>
  <c r="D1588" i="2" s="1"/>
  <c r="C1237" i="2"/>
  <c r="D1237" i="2" s="1"/>
  <c r="C924" i="2"/>
  <c r="D924" i="2" s="1"/>
  <c r="C1874" i="2"/>
  <c r="D1874" i="2" s="1"/>
  <c r="C261" i="2"/>
  <c r="D261" i="2" s="1"/>
  <c r="C150" i="2"/>
  <c r="D150" i="2" s="1"/>
  <c r="C1090" i="2"/>
  <c r="D1090" i="2" s="1"/>
  <c r="C1589" i="2"/>
  <c r="D1589" i="2" s="1"/>
  <c r="C849" i="2"/>
  <c r="D849" i="2" s="1"/>
  <c r="C1383" i="2"/>
  <c r="C1091" i="2"/>
  <c r="D1091" i="2" s="1"/>
  <c r="C1625" i="2"/>
  <c r="D1625" i="2" s="1"/>
  <c r="C224" i="2"/>
  <c r="D224" i="2" s="1"/>
  <c r="C1927" i="2"/>
  <c r="D1927" i="2" s="1"/>
  <c r="C479" i="2"/>
  <c r="D479" i="2" s="1"/>
  <c r="C1822" i="2"/>
  <c r="D1822" i="2" s="1"/>
  <c r="C781" i="2"/>
  <c r="D781" i="2" s="1"/>
  <c r="C2008" i="2"/>
  <c r="D2008" i="2" s="1"/>
  <c r="C850" i="2"/>
  <c r="D850" i="2" s="1"/>
  <c r="C698" i="2"/>
  <c r="D698" i="2" s="1"/>
  <c r="C1543" i="2"/>
  <c r="D1543" i="2" s="1"/>
  <c r="C1456" i="2"/>
  <c r="D1456" i="2" s="1"/>
  <c r="C303" i="2"/>
  <c r="D303" i="2" s="1"/>
  <c r="C1590" i="2"/>
  <c r="D1590" i="2" s="1"/>
  <c r="C1238" i="2"/>
  <c r="D1238" i="2" s="1"/>
  <c r="C558" i="2"/>
  <c r="D558" i="2" s="1"/>
  <c r="C782" i="2"/>
  <c r="D782" i="2" s="1"/>
  <c r="C151" i="2"/>
  <c r="D151" i="2" s="1"/>
  <c r="C1823" i="2"/>
  <c r="D1823" i="2" s="1"/>
  <c r="C1626" i="2"/>
  <c r="D1626" i="2" s="1"/>
  <c r="C925" i="2"/>
  <c r="D925" i="2" s="1"/>
  <c r="C926" i="2"/>
  <c r="D926" i="2" s="1"/>
  <c r="C699" i="2"/>
  <c r="D699" i="2" s="1"/>
  <c r="C1544" i="2"/>
  <c r="D1544" i="2" s="1"/>
  <c r="C559" i="2"/>
  <c r="D559" i="2" s="1"/>
  <c r="C1092" i="2"/>
  <c r="D1092" i="2" s="1"/>
  <c r="C1003" i="2"/>
  <c r="D1003" i="2" s="1"/>
  <c r="C1384" i="2"/>
  <c r="D1384" i="2" s="1"/>
  <c r="C1498" i="2"/>
  <c r="D1498" i="2" s="1"/>
  <c r="C609" i="2"/>
  <c r="D609" i="2" s="1"/>
  <c r="C1457" i="2"/>
  <c r="D1457" i="2" s="1"/>
  <c r="C2184" i="2"/>
  <c r="D2184" i="2" s="1"/>
  <c r="C1168" i="2"/>
  <c r="D1168" i="2" s="1"/>
  <c r="C1169" i="2"/>
  <c r="D1169" i="2" s="1"/>
  <c r="C1776" i="2"/>
  <c r="D1776" i="2" s="1"/>
  <c r="C1093" i="2"/>
  <c r="D1093" i="2" s="1"/>
  <c r="C1545" i="2"/>
  <c r="D1545" i="2" s="1"/>
  <c r="C387" i="2"/>
  <c r="D387" i="2" s="1"/>
  <c r="C123" i="2"/>
  <c r="D123" i="2" s="1"/>
  <c r="C851" i="2"/>
  <c r="D851" i="2" s="1"/>
  <c r="C2215" i="2"/>
  <c r="D2215" i="2" s="1"/>
  <c r="C225" i="2"/>
  <c r="D225" i="2" s="1"/>
  <c r="C560" i="2"/>
  <c r="D560" i="2" s="1"/>
  <c r="C1627" i="2"/>
  <c r="D1627" i="2" s="1"/>
  <c r="C1094" i="2"/>
  <c r="D1094" i="2" s="1"/>
  <c r="C1170" i="2"/>
  <c r="D1170" i="2" s="1"/>
  <c r="C428" i="2"/>
  <c r="D428" i="2" s="1"/>
  <c r="C1546" i="2"/>
  <c r="D1546" i="2" s="1"/>
  <c r="C1547" i="2"/>
  <c r="D1547" i="2" s="1"/>
  <c r="C2132" i="2"/>
  <c r="D2132" i="2" s="1"/>
  <c r="C388" i="2"/>
  <c r="D388" i="2" s="1"/>
  <c r="C1824" i="2"/>
  <c r="D1824" i="2" s="1"/>
  <c r="C2162" i="2"/>
  <c r="D2162" i="2" s="1"/>
  <c r="C304" i="2"/>
  <c r="D304" i="2" s="1"/>
  <c r="C852" i="2"/>
  <c r="D852" i="2" s="1"/>
  <c r="C853" i="2"/>
  <c r="D853" i="2" s="1"/>
  <c r="C854" i="2"/>
  <c r="D854" i="2" s="1"/>
  <c r="C2133" i="2"/>
  <c r="D2133" i="2" s="1"/>
  <c r="C2134" i="2"/>
  <c r="D2134" i="2" s="1"/>
  <c r="C1385" i="2"/>
  <c r="D1385" i="2" s="1"/>
  <c r="C46" i="2"/>
  <c r="D46" i="2" s="1"/>
  <c r="C389" i="2"/>
  <c r="D389" i="2" s="1"/>
  <c r="C1875" i="2"/>
  <c r="D1875" i="2" s="1"/>
  <c r="C1095" i="2"/>
  <c r="D1095" i="2" s="1"/>
  <c r="C1973" i="2"/>
  <c r="D1973" i="2" s="1"/>
  <c r="C305" i="2"/>
  <c r="D305" i="2" s="1"/>
  <c r="C700" i="2"/>
  <c r="D700" i="2" s="1"/>
  <c r="C1876" i="2"/>
  <c r="D1876" i="2" s="1"/>
  <c r="C610" i="2"/>
  <c r="D610" i="2" s="1"/>
  <c r="C611" i="2"/>
  <c r="D611" i="2" s="1"/>
  <c r="C2135" i="2"/>
  <c r="D2135" i="2" s="1"/>
  <c r="C1239" i="2"/>
  <c r="D1239" i="2" s="1"/>
  <c r="C1727" i="2"/>
  <c r="D1727" i="2" s="1"/>
  <c r="C1548" i="2"/>
  <c r="D1548" i="2" s="1"/>
  <c r="C480" i="2"/>
  <c r="D480" i="2" s="1"/>
  <c r="C481" i="2"/>
  <c r="D481" i="2" s="1"/>
  <c r="C1728" i="2"/>
  <c r="D1728" i="2" s="1"/>
  <c r="C1729" i="2"/>
  <c r="D1729" i="2" s="1"/>
  <c r="C612" i="2"/>
  <c r="D612" i="2" s="1"/>
  <c r="C1004" i="2"/>
  <c r="D1004" i="2" s="1"/>
  <c r="C2199" i="2"/>
  <c r="D2199" i="2" s="1"/>
  <c r="C1928" i="2"/>
  <c r="D1928" i="2" s="1"/>
  <c r="C1929" i="2"/>
  <c r="D1929" i="2" s="1"/>
  <c r="C1290" i="2"/>
  <c r="D1290" i="2" s="1"/>
  <c r="C1777" i="2"/>
  <c r="D1777" i="2" s="1"/>
  <c r="C1778" i="2"/>
  <c r="D1778" i="2" s="1"/>
  <c r="C1779" i="2"/>
  <c r="D1779" i="2" s="1"/>
  <c r="C927" i="2"/>
  <c r="D927" i="2" s="1"/>
  <c r="C64" i="2"/>
  <c r="D64" i="2" s="1"/>
  <c r="C124" i="2"/>
  <c r="D124" i="2" s="1"/>
  <c r="C125" i="2"/>
  <c r="D125" i="2" s="1"/>
  <c r="C191" i="2"/>
  <c r="D191" i="2" s="1"/>
  <c r="C1171" i="2"/>
  <c r="D1171" i="2" s="1"/>
  <c r="C65" i="2"/>
  <c r="D65" i="2" s="1"/>
  <c r="C783" i="2"/>
  <c r="D783" i="2" s="1"/>
  <c r="C1005" i="2"/>
  <c r="D1005" i="2" s="1"/>
  <c r="C482" i="2"/>
  <c r="D482" i="2" s="1"/>
  <c r="C226" i="2"/>
  <c r="D226" i="2" s="1"/>
  <c r="C152" i="2"/>
  <c r="D152" i="2" s="1"/>
  <c r="C153" i="2"/>
  <c r="D153" i="2" s="1"/>
  <c r="C1780" i="2"/>
  <c r="D1780" i="2" s="1"/>
  <c r="C2136" i="2"/>
  <c r="D2136" i="2" s="1"/>
  <c r="C2137" i="2"/>
  <c r="D2137" i="2" s="1"/>
  <c r="C1673" i="2"/>
  <c r="D1673" i="2" s="1"/>
  <c r="C1930" i="2"/>
  <c r="D1930" i="2" s="1"/>
  <c r="C1386" i="2"/>
  <c r="D1386" i="2" s="1"/>
  <c r="C613" i="2"/>
  <c r="D613" i="2" s="1"/>
  <c r="C227" i="2"/>
  <c r="D227" i="2" s="1"/>
  <c r="C928" i="2"/>
  <c r="D928" i="2" s="1"/>
  <c r="C929" i="2"/>
  <c r="D929" i="2" s="1"/>
  <c r="C614" i="2"/>
  <c r="D614" i="2" s="1"/>
  <c r="C615" i="2"/>
  <c r="D615" i="2" s="1"/>
  <c r="C429" i="2"/>
  <c r="D429" i="2" s="1"/>
  <c r="C1387" i="2"/>
  <c r="D1387" i="2" s="1"/>
  <c r="C1388" i="2"/>
  <c r="D1388" i="2" s="1"/>
  <c r="C2185" i="2"/>
  <c r="D2185" i="2" s="1"/>
  <c r="C1549" i="2"/>
  <c r="D1549" i="2" s="1"/>
  <c r="C47" i="2"/>
  <c r="D47" i="2" s="1"/>
  <c r="C1172" i="2"/>
  <c r="D1172" i="2" s="1"/>
  <c r="C616" i="2"/>
  <c r="D616" i="2" s="1"/>
  <c r="C855" i="2"/>
  <c r="D855" i="2" s="1"/>
  <c r="C1591" i="2"/>
  <c r="D1591" i="2" s="1"/>
  <c r="C126" i="2"/>
  <c r="D126" i="2" s="1"/>
  <c r="C1628" i="2"/>
  <c r="D1628" i="2" s="1"/>
  <c r="C561" i="2"/>
  <c r="D561" i="2" s="1"/>
  <c r="C17" i="2"/>
  <c r="D17" i="2" s="1"/>
  <c r="C430" i="2"/>
  <c r="D430" i="2" s="1"/>
  <c r="C483" i="2"/>
  <c r="D483" i="2" s="1"/>
  <c r="C930" i="2"/>
  <c r="D930" i="2" s="1"/>
  <c r="C856" i="2"/>
  <c r="D856" i="2" s="1"/>
  <c r="C617" i="2"/>
  <c r="D617" i="2" s="1"/>
  <c r="C431" i="2"/>
  <c r="D431" i="2" s="1"/>
  <c r="C1877" i="2"/>
  <c r="D1877" i="2" s="1"/>
  <c r="C1878" i="2"/>
  <c r="D1878" i="2" s="1"/>
  <c r="C857" i="2"/>
  <c r="D857" i="2" s="1"/>
  <c r="C701" i="2"/>
  <c r="D701" i="2" s="1"/>
  <c r="C931" i="2"/>
  <c r="D931" i="2" s="1"/>
  <c r="C2009" i="2"/>
  <c r="D2009" i="2" s="1"/>
  <c r="C306" i="2"/>
  <c r="D306" i="2" s="1"/>
  <c r="C1825" i="2"/>
  <c r="D1825" i="2" s="1"/>
  <c r="C1499" i="2"/>
  <c r="D1499" i="2" s="1"/>
  <c r="C1974" i="2"/>
  <c r="D1974" i="2" s="1"/>
  <c r="C48" i="2"/>
  <c r="D48" i="2" s="1"/>
  <c r="C2223" i="2"/>
  <c r="D2223" i="2" s="1"/>
  <c r="C349" i="2"/>
  <c r="D349" i="2" s="1"/>
  <c r="C702" i="2"/>
  <c r="D702" i="2" s="1"/>
  <c r="C1826" i="2"/>
  <c r="D1826" i="2" s="1"/>
  <c r="C1389" i="2"/>
  <c r="D1389" i="2" s="1"/>
  <c r="C1550" i="2"/>
  <c r="D1550" i="2" s="1"/>
  <c r="C2060" i="2"/>
  <c r="D2060" i="2" s="1"/>
  <c r="C350" i="2"/>
  <c r="D350" i="2" s="1"/>
  <c r="C1975" i="2"/>
  <c r="D1975" i="2" s="1"/>
  <c r="C2061" i="2"/>
  <c r="D2061" i="2" s="1"/>
  <c r="C2010" i="2"/>
  <c r="D2010" i="2" s="1"/>
  <c r="C1629" i="2"/>
  <c r="D1629" i="2" s="1"/>
  <c r="C1006" i="2"/>
  <c r="D1006" i="2" s="1"/>
  <c r="C1007" i="2"/>
  <c r="D1007" i="2" s="1"/>
  <c r="C1173" i="2"/>
  <c r="D1173" i="2" s="1"/>
  <c r="C93" i="2"/>
  <c r="D93" i="2" s="1"/>
  <c r="C2011" i="2"/>
  <c r="D2011" i="2" s="1"/>
  <c r="C562" i="2"/>
  <c r="D562" i="2" s="1"/>
  <c r="C2216" i="2"/>
  <c r="D2216" i="2" s="1"/>
  <c r="C2217" i="2"/>
  <c r="D2217" i="2" s="1"/>
  <c r="C127" i="2"/>
  <c r="D127" i="2" s="1"/>
  <c r="C932" i="2"/>
  <c r="D932" i="2" s="1"/>
  <c r="C1008" i="2"/>
  <c r="D1008" i="2" s="1"/>
  <c r="C1730" i="2"/>
  <c r="D1730" i="2" s="1"/>
  <c r="C563" i="2"/>
  <c r="D563" i="2" s="1"/>
  <c r="C2103" i="2"/>
  <c r="D2103" i="2" s="1"/>
  <c r="C703" i="2"/>
  <c r="D703" i="2" s="1"/>
  <c r="C1240" i="2"/>
  <c r="D1240" i="2" s="1"/>
  <c r="C2163" i="2"/>
  <c r="D2163" i="2" s="1"/>
  <c r="C1096" i="2"/>
  <c r="D1096" i="2" s="1"/>
  <c r="C1500" i="2"/>
  <c r="D1500" i="2" s="1"/>
  <c r="C307" i="2"/>
  <c r="D307" i="2" s="1"/>
  <c r="C308" i="2"/>
  <c r="D308" i="2" s="1"/>
  <c r="C1009" i="2"/>
  <c r="D1009" i="2" s="1"/>
  <c r="C704" i="2"/>
  <c r="D704" i="2" s="1"/>
  <c r="C1390" i="2"/>
  <c r="D1390" i="2" s="1"/>
  <c r="C2224" i="2"/>
  <c r="D2224" i="2" s="1"/>
  <c r="C1592" i="2"/>
  <c r="D1592" i="2" s="1"/>
  <c r="C2012" i="2"/>
  <c r="D2012" i="2" s="1"/>
  <c r="C1391" i="2"/>
  <c r="D1391" i="2" s="1"/>
  <c r="C1731" i="2"/>
  <c r="D1731" i="2" s="1"/>
  <c r="C1879" i="2"/>
  <c r="D1879" i="2" s="1"/>
  <c r="C1593" i="2"/>
  <c r="D1593" i="2" s="1"/>
  <c r="C432" i="2"/>
  <c r="D432" i="2" s="1"/>
  <c r="C1010" i="2"/>
  <c r="D1010" i="2" s="1"/>
  <c r="C1241" i="2"/>
  <c r="D1241" i="2" s="1"/>
  <c r="C858" i="2"/>
  <c r="D858" i="2" s="1"/>
  <c r="C1174" i="2"/>
  <c r="D1174" i="2" s="1"/>
  <c r="C18" i="2"/>
  <c r="D18" i="2" s="1"/>
  <c r="C1594" i="2"/>
  <c r="D1594" i="2" s="1"/>
  <c r="C262" i="2"/>
  <c r="D262" i="2" s="1"/>
  <c r="C390" i="2"/>
  <c r="D390" i="2" s="1"/>
  <c r="C2013" i="2"/>
  <c r="D2013" i="2" s="1"/>
  <c r="C618" i="2"/>
  <c r="D618" i="2" s="1"/>
  <c r="C619" i="2"/>
  <c r="D619" i="2" s="1"/>
  <c r="C2164" i="2"/>
  <c r="D2164" i="2" s="1"/>
  <c r="C1781" i="2"/>
  <c r="D1781" i="2" s="1"/>
  <c r="C620" i="2"/>
  <c r="D620" i="2" s="1"/>
  <c r="C621" i="2"/>
  <c r="D621" i="2" s="1"/>
  <c r="C154" i="2"/>
  <c r="D154" i="2" s="1"/>
  <c r="C1931" i="2"/>
  <c r="D1931" i="2" s="1"/>
  <c r="C1175" i="2"/>
  <c r="D1175" i="2" s="1"/>
  <c r="C2138" i="2"/>
  <c r="D2138" i="2" s="1"/>
  <c r="C1011" i="2"/>
  <c r="D1011" i="2" s="1"/>
  <c r="C1012" i="2"/>
  <c r="D1012" i="2" s="1"/>
  <c r="C1242" i="2"/>
  <c r="D1242" i="2" s="1"/>
  <c r="C309" i="2"/>
  <c r="D309" i="2" s="1"/>
  <c r="C310" i="2"/>
  <c r="D310" i="2" s="1"/>
  <c r="C9" i="2"/>
  <c r="D9" i="2" s="1"/>
  <c r="C1097" i="2"/>
  <c r="D1097" i="2" s="1"/>
  <c r="C155" i="2"/>
  <c r="D155" i="2" s="1"/>
  <c r="C263" i="2"/>
  <c r="D263" i="2" s="1"/>
  <c r="C1880" i="2"/>
  <c r="D1880" i="2" s="1"/>
  <c r="C1243" i="2"/>
  <c r="D1243" i="2" s="1"/>
  <c r="C1098" i="2"/>
  <c r="D1098" i="2" s="1"/>
  <c r="C2139" i="2"/>
  <c r="D2139" i="2" s="1"/>
  <c r="C2104" i="2"/>
  <c r="D2104" i="2" s="1"/>
  <c r="C2105" i="2"/>
  <c r="D2105" i="2" s="1"/>
  <c r="C622" i="2"/>
  <c r="D622" i="2" s="1"/>
  <c r="C933" i="2"/>
  <c r="D933" i="2" s="1"/>
  <c r="C228" i="2"/>
  <c r="D228" i="2" s="1"/>
  <c r="C1881" i="2"/>
  <c r="D1881" i="2" s="1"/>
  <c r="C391" i="2"/>
  <c r="D391" i="2" s="1"/>
  <c r="C1291" i="2"/>
  <c r="D1291" i="2" s="1"/>
  <c r="C1176" i="2"/>
  <c r="D1176" i="2" s="1"/>
  <c r="C1827" i="2"/>
  <c r="D1827" i="2" s="1"/>
  <c r="C1501" i="2"/>
  <c r="D1501" i="2" s="1"/>
  <c r="C1674" i="2"/>
  <c r="D1674" i="2" s="1"/>
  <c r="C705" i="2"/>
  <c r="D705" i="2" s="1"/>
  <c r="C706" i="2"/>
  <c r="D706" i="2" s="1"/>
  <c r="C2106" i="2"/>
  <c r="D2106" i="2" s="1"/>
  <c r="C1177" i="2"/>
  <c r="D1177" i="2" s="1"/>
  <c r="C1732" i="2"/>
  <c r="D1732" i="2" s="1"/>
  <c r="C1333" i="2"/>
  <c r="D1333" i="2" s="1"/>
  <c r="C1932" i="2"/>
  <c r="D1932" i="2" s="1"/>
  <c r="C94" i="2"/>
  <c r="D94" i="2" s="1"/>
  <c r="C95" i="2"/>
  <c r="D95" i="2" s="1"/>
  <c r="C1099" i="2"/>
  <c r="D1099" i="2" s="1"/>
  <c r="C1828" i="2"/>
  <c r="D1828" i="2" s="1"/>
  <c r="C1334" i="2"/>
  <c r="D1334" i="2" s="1"/>
  <c r="C1782" i="2"/>
  <c r="D1782" i="2" s="1"/>
  <c r="C934" i="2"/>
  <c r="D934" i="2" s="1"/>
  <c r="C12" i="2"/>
  <c r="D12" i="2" s="1"/>
  <c r="C707" i="2"/>
  <c r="D707" i="2" s="1"/>
  <c r="C1100" i="2"/>
  <c r="D1100" i="2" s="1"/>
  <c r="C1829" i="2"/>
  <c r="D1829" i="2" s="1"/>
  <c r="C623" i="2"/>
  <c r="D623" i="2" s="1"/>
  <c r="C624" i="2"/>
  <c r="D624" i="2" s="1"/>
  <c r="C625" i="2"/>
  <c r="D625" i="2" s="1"/>
  <c r="C311" i="2"/>
  <c r="D311" i="2" s="1"/>
  <c r="C312" i="2"/>
  <c r="D312" i="2" s="1"/>
  <c r="C1013" i="2"/>
  <c r="D1013" i="2" s="1"/>
  <c r="C484" i="2"/>
  <c r="D484" i="2" s="1"/>
  <c r="C19" i="2"/>
  <c r="D19" i="2" s="1"/>
  <c r="C859" i="2"/>
  <c r="D859" i="2" s="1"/>
  <c r="C1178" i="2"/>
  <c r="D1178" i="2" s="1"/>
  <c r="C1830" i="2"/>
  <c r="D1830" i="2" s="1"/>
  <c r="C392" i="2"/>
  <c r="D392" i="2" s="1"/>
  <c r="C2014" i="2"/>
  <c r="D2014" i="2" s="1"/>
  <c r="C264" i="2"/>
  <c r="D264" i="2" s="1"/>
  <c r="C1783" i="2"/>
  <c r="D1783" i="2" s="1"/>
  <c r="C1292" i="2"/>
  <c r="D1292" i="2" s="1"/>
  <c r="C1101" i="2"/>
  <c r="D1101" i="2" s="1"/>
  <c r="C1102" i="2"/>
  <c r="D1102" i="2" s="1"/>
  <c r="C1335" i="2"/>
  <c r="D1335" i="2" s="1"/>
  <c r="C485" i="2"/>
  <c r="D485" i="2" s="1"/>
  <c r="C1458" i="2"/>
  <c r="D1458" i="2" s="1"/>
  <c r="C20" i="2"/>
  <c r="D20" i="2" s="1"/>
  <c r="C96" i="2"/>
  <c r="D96" i="2" s="1"/>
  <c r="C1882" i="2"/>
  <c r="D1882" i="2" s="1"/>
  <c r="C860" i="2"/>
  <c r="D860" i="2" s="1"/>
  <c r="C1244" i="2"/>
  <c r="D1244" i="2" s="1"/>
  <c r="C1103" i="2"/>
  <c r="D1103" i="2" s="1"/>
  <c r="C192" i="2"/>
  <c r="D192" i="2" s="1"/>
  <c r="C564" i="2"/>
  <c r="D564" i="2" s="1"/>
  <c r="C1630" i="2"/>
  <c r="D1630" i="2" s="1"/>
  <c r="C97" i="2"/>
  <c r="D97" i="2" s="1"/>
  <c r="C1459" i="2"/>
  <c r="D1459" i="2" s="1"/>
  <c r="C1460" i="2"/>
  <c r="D1460" i="2" s="1"/>
  <c r="C156" i="2"/>
  <c r="D156" i="2" s="1"/>
  <c r="C66" i="2"/>
  <c r="D66" i="2" s="1"/>
  <c r="C67" i="2"/>
  <c r="D67" i="2" s="1"/>
  <c r="C1104" i="2"/>
  <c r="D1104" i="2" s="1"/>
  <c r="C861" i="2"/>
  <c r="D861" i="2" s="1"/>
  <c r="C265" i="2"/>
  <c r="D265" i="2" s="1"/>
  <c r="C862" i="2"/>
  <c r="D862" i="2" s="1"/>
  <c r="C863" i="2"/>
  <c r="D863" i="2" s="1"/>
  <c r="C1933" i="2"/>
  <c r="D1933" i="2" s="1"/>
  <c r="C1392" i="2"/>
  <c r="D1392" i="2" s="1"/>
  <c r="C2200" i="2"/>
  <c r="D2200" i="2" s="1"/>
  <c r="C1336" i="2"/>
  <c r="D1336" i="2" s="1"/>
  <c r="C1883" i="2"/>
  <c r="D1883" i="2" s="1"/>
  <c r="C1595" i="2"/>
  <c r="D1595" i="2" s="1"/>
  <c r="C2140" i="2"/>
  <c r="D2140" i="2" s="1"/>
  <c r="C2201" i="2"/>
  <c r="D2201" i="2" s="1"/>
  <c r="C565" i="2"/>
  <c r="D565" i="2" s="1"/>
  <c r="C566" i="2"/>
  <c r="D566" i="2" s="1"/>
  <c r="C626" i="2"/>
  <c r="D626" i="2" s="1"/>
  <c r="C266" i="2"/>
  <c r="D266" i="2" s="1"/>
  <c r="C1014" i="2"/>
  <c r="D1014" i="2" s="1"/>
  <c r="C1934" i="2"/>
  <c r="D1934" i="2" s="1"/>
  <c r="C935" i="2"/>
  <c r="D935" i="2" s="1"/>
  <c r="C784" i="2"/>
  <c r="D784" i="2" s="1"/>
  <c r="C1245" i="2"/>
  <c r="D1245" i="2" s="1"/>
  <c r="C267" i="2"/>
  <c r="D267" i="2" s="1"/>
  <c r="C785" i="2"/>
  <c r="D785" i="2" s="1"/>
  <c r="C486" i="2"/>
  <c r="D486" i="2" s="1"/>
  <c r="C1551" i="2"/>
  <c r="D1551" i="2" s="1"/>
  <c r="C313" i="2"/>
  <c r="D313" i="2" s="1"/>
  <c r="C1461" i="2"/>
  <c r="D1461" i="2" s="1"/>
  <c r="C393" i="2"/>
  <c r="D393" i="2" s="1"/>
  <c r="C49" i="2"/>
  <c r="D49" i="2" s="1"/>
  <c r="C50" i="2"/>
  <c r="D50" i="2" s="1"/>
  <c r="C51" i="2"/>
  <c r="D51" i="2" s="1"/>
  <c r="C157" i="2"/>
  <c r="D157" i="2" s="1"/>
  <c r="C487" i="2"/>
  <c r="D487" i="2" s="1"/>
  <c r="C433" i="2"/>
  <c r="D433" i="2" s="1"/>
  <c r="C786" i="2"/>
  <c r="D786" i="2" s="1"/>
  <c r="C787" i="2"/>
  <c r="D787" i="2" s="1"/>
  <c r="C1675" i="2"/>
  <c r="D1675" i="2" s="1"/>
  <c r="C1337" i="2"/>
  <c r="D1337" i="2" s="1"/>
  <c r="C268" i="2"/>
  <c r="D268" i="2" s="1"/>
  <c r="C269" i="2"/>
  <c r="D269" i="2" s="1"/>
  <c r="C434" i="2"/>
  <c r="D434" i="2" s="1"/>
  <c r="C1631" i="2"/>
  <c r="D1631" i="2" s="1"/>
  <c r="C1105" i="2"/>
  <c r="D1105" i="2" s="1"/>
  <c r="C936" i="2"/>
  <c r="D936" i="2" s="1"/>
  <c r="C229" i="2"/>
  <c r="D229" i="2" s="1"/>
  <c r="C708" i="2"/>
  <c r="D708" i="2" s="1"/>
  <c r="C1293" i="2"/>
  <c r="D1293" i="2" s="1"/>
  <c r="C394" i="2"/>
  <c r="D394" i="2" s="1"/>
  <c r="C1294" i="2"/>
  <c r="D1294" i="2" s="1"/>
  <c r="C351" i="2"/>
  <c r="D351" i="2" s="1"/>
  <c r="C864" i="2"/>
  <c r="D864" i="2" s="1"/>
  <c r="C1106" i="2"/>
  <c r="D1106" i="2" s="1"/>
  <c r="C158" i="2"/>
  <c r="D158" i="2" s="1"/>
  <c r="C1015" i="2"/>
  <c r="D1015" i="2" s="1"/>
  <c r="C1676" i="2"/>
  <c r="D1676" i="2" s="1"/>
  <c r="C1338" i="2"/>
  <c r="D1338" i="2" s="1"/>
  <c r="C98" i="2"/>
  <c r="D98" i="2" s="1"/>
  <c r="C709" i="2"/>
  <c r="D709" i="2" s="1"/>
  <c r="C1179" i="2"/>
  <c r="D1179" i="2" s="1"/>
  <c r="C1016" i="2"/>
  <c r="D1016" i="2" s="1"/>
  <c r="C937" i="2"/>
  <c r="D937" i="2" s="1"/>
  <c r="C938" i="2"/>
  <c r="D938" i="2" s="1"/>
  <c r="C788" i="2"/>
  <c r="D788" i="2" s="1"/>
  <c r="C1677" i="2"/>
  <c r="D1677" i="2" s="1"/>
  <c r="C1017" i="2"/>
  <c r="D1017" i="2" s="1"/>
  <c r="C2107" i="2"/>
  <c r="D2107" i="2" s="1"/>
  <c r="C1018" i="2"/>
  <c r="D1018" i="2" s="1"/>
  <c r="C789" i="2"/>
  <c r="D789" i="2" s="1"/>
  <c r="C1884" i="2"/>
  <c r="D1884" i="2" s="1"/>
  <c r="C30" i="2"/>
  <c r="D30" i="2" s="1"/>
  <c r="C1552" i="2"/>
  <c r="D1552" i="2" s="1"/>
  <c r="C2015" i="2"/>
  <c r="D2015" i="2" s="1"/>
  <c r="C488" i="2"/>
  <c r="D488" i="2" s="1"/>
  <c r="C1502" i="2"/>
  <c r="D1502" i="2" s="1"/>
  <c r="C1393" i="2"/>
  <c r="D1393" i="2" s="1"/>
  <c r="C567" i="2"/>
  <c r="D567" i="2" s="1"/>
  <c r="C1935" i="2"/>
  <c r="D1935" i="2" s="1"/>
  <c r="C395" i="2"/>
  <c r="D395" i="2" s="1"/>
  <c r="C710" i="2"/>
  <c r="D710" i="2" s="1"/>
  <c r="C1784" i="2"/>
  <c r="D1784" i="2" s="1"/>
  <c r="C1936" i="2"/>
  <c r="D1936" i="2" s="1"/>
  <c r="C128" i="2"/>
  <c r="D128" i="2" s="1"/>
  <c r="C129" i="2"/>
  <c r="D129" i="2" s="1"/>
  <c r="C230" i="2"/>
  <c r="D230" i="2" s="1"/>
  <c r="C1019" i="2"/>
  <c r="D1019" i="2" s="1"/>
  <c r="C939" i="2"/>
  <c r="D939" i="2" s="1"/>
  <c r="C396" i="2"/>
  <c r="D396" i="2" s="1"/>
  <c r="C2062" i="2"/>
  <c r="D2062" i="2" s="1"/>
  <c r="C435" i="2"/>
  <c r="D435" i="2" s="1"/>
  <c r="C1295" i="2"/>
  <c r="D1295" i="2" s="1"/>
  <c r="C711" i="2"/>
  <c r="D711" i="2" s="1"/>
  <c r="C1394" i="2"/>
  <c r="D1394" i="2" s="1"/>
  <c r="C1632" i="2"/>
  <c r="D1632" i="2" s="1"/>
  <c r="C31" i="2"/>
  <c r="D31" i="2" s="1"/>
  <c r="C790" i="2"/>
  <c r="D790" i="2" s="1"/>
  <c r="C1020" i="2"/>
  <c r="D1020" i="2" s="1"/>
  <c r="C712" i="2"/>
  <c r="D712" i="2" s="1"/>
  <c r="C489" i="2"/>
  <c r="D489" i="2" s="1"/>
  <c r="C1596" i="2"/>
  <c r="D1596" i="2" s="1"/>
  <c r="C568" i="2"/>
  <c r="D568" i="2" s="1"/>
  <c r="C1339" i="2"/>
  <c r="D1339" i="2" s="1"/>
  <c r="C436" i="2"/>
  <c r="D436" i="2" s="1"/>
  <c r="C2225" i="2"/>
  <c r="D2225" i="2" s="1"/>
  <c r="C1296" i="2"/>
  <c r="D1296" i="2" s="1"/>
  <c r="C397" i="2"/>
  <c r="D397" i="2" s="1"/>
  <c r="C865" i="2"/>
  <c r="D865" i="2" s="1"/>
  <c r="C352" i="2"/>
  <c r="D352" i="2" s="1"/>
  <c r="C1021" i="2"/>
  <c r="D1021" i="2" s="1"/>
  <c r="C713" i="2"/>
  <c r="D713" i="2" s="1"/>
  <c r="C627" i="2"/>
  <c r="D627" i="2" s="1"/>
  <c r="C52" i="2"/>
  <c r="D52" i="2" s="1"/>
  <c r="C53" i="2"/>
  <c r="D53" i="2" s="1"/>
  <c r="C791" i="2"/>
  <c r="D791" i="2" s="1"/>
  <c r="C792" i="2"/>
  <c r="D792" i="2" s="1"/>
  <c r="C1633" i="2"/>
  <c r="D1633" i="2" s="1"/>
  <c r="C159" i="2"/>
  <c r="D159" i="2" s="1"/>
  <c r="C398" i="2"/>
  <c r="D398" i="2" s="1"/>
  <c r="C1107" i="2"/>
  <c r="D1107" i="2" s="1"/>
  <c r="C1634" i="2"/>
  <c r="D1634" i="2" s="1"/>
  <c r="C1597" i="2"/>
  <c r="D1597" i="2" s="1"/>
  <c r="C940" i="2"/>
  <c r="D940" i="2" s="1"/>
  <c r="C628" i="2"/>
  <c r="D628" i="2" s="1"/>
  <c r="C1395" i="2"/>
  <c r="D1395" i="2" s="1"/>
  <c r="C1022" i="2"/>
  <c r="D1022" i="2" s="1"/>
  <c r="C2108" i="2"/>
  <c r="D2108" i="2" s="1"/>
  <c r="C314" i="2"/>
  <c r="D314" i="2" s="1"/>
  <c r="C1246" i="2"/>
  <c r="D1246" i="2" s="1"/>
  <c r="C1733" i="2"/>
  <c r="D1733" i="2" s="1"/>
  <c r="C1180" i="2"/>
  <c r="D1180" i="2" s="1"/>
  <c r="C1462" i="2"/>
  <c r="D1462" i="2" s="1"/>
  <c r="C99" i="2"/>
  <c r="D99" i="2" s="1"/>
  <c r="C1181" i="2"/>
  <c r="D1181" i="2" s="1"/>
  <c r="C1937" i="2"/>
  <c r="D1937" i="2" s="1"/>
  <c r="C1938" i="2"/>
  <c r="D1938" i="2" s="1"/>
  <c r="C866" i="2"/>
  <c r="D866" i="2" s="1"/>
  <c r="C1939" i="2"/>
  <c r="D1939" i="2" s="1"/>
  <c r="C160" i="2"/>
  <c r="D160" i="2" s="1"/>
  <c r="C629" i="2"/>
  <c r="D629" i="2" s="1"/>
  <c r="C2218" i="2"/>
  <c r="D2218" i="2" s="1"/>
  <c r="C1297" i="2"/>
  <c r="D1297" i="2" s="1"/>
  <c r="C2202" i="2"/>
  <c r="D2202" i="2" s="1"/>
  <c r="C2203" i="2"/>
  <c r="D2203" i="2" s="1"/>
  <c r="C1463" i="2"/>
  <c r="D1463" i="2" s="1"/>
  <c r="C941" i="2"/>
  <c r="D941" i="2" s="1"/>
  <c r="C1503" i="2"/>
  <c r="D1503" i="2" s="1"/>
  <c r="C1504" i="2"/>
  <c r="D1504" i="2" s="1"/>
  <c r="C1396" i="2"/>
  <c r="D1396" i="2" s="1"/>
  <c r="C630" i="2"/>
  <c r="D630" i="2" s="1"/>
  <c r="C942" i="2"/>
  <c r="D942" i="2" s="1"/>
  <c r="C231" i="2"/>
  <c r="D231" i="2" s="1"/>
  <c r="C2204" i="2"/>
  <c r="D2204" i="2" s="1"/>
  <c r="C2205" i="2"/>
  <c r="D2205" i="2" s="1"/>
  <c r="C2063" i="2"/>
  <c r="D2063" i="2" s="1"/>
  <c r="C1023" i="2"/>
  <c r="D1023" i="2" s="1"/>
  <c r="C1940" i="2"/>
  <c r="D1940" i="2" s="1"/>
  <c r="C1734" i="2"/>
  <c r="D1734" i="2" s="1"/>
  <c r="C1735" i="2"/>
  <c r="D1735" i="2" s="1"/>
  <c r="C1024" i="2"/>
  <c r="D1024" i="2" s="1"/>
  <c r="C1298" i="2"/>
  <c r="D1298" i="2" s="1"/>
  <c r="C793" i="2"/>
  <c r="D793" i="2" s="1"/>
  <c r="C130" i="2"/>
  <c r="D130" i="2" s="1"/>
  <c r="C631" i="2"/>
  <c r="D631" i="2" s="1"/>
  <c r="C943" i="2"/>
  <c r="D943" i="2" s="1"/>
  <c r="C315" i="2"/>
  <c r="D315" i="2" s="1"/>
  <c r="C490" i="2"/>
  <c r="D490" i="2" s="1"/>
  <c r="C1182" i="2"/>
  <c r="D1182" i="2" s="1"/>
  <c r="C1464" i="2"/>
  <c r="D1464" i="2" s="1"/>
  <c r="C1465" i="2"/>
  <c r="D1465" i="2" s="1"/>
  <c r="C2226" i="2"/>
  <c r="D2226" i="2" s="1"/>
  <c r="C491" i="2"/>
  <c r="D491" i="2" s="1"/>
  <c r="C1397" i="2"/>
  <c r="D1397" i="2" s="1"/>
  <c r="C867" i="2"/>
  <c r="D867" i="2" s="1"/>
  <c r="C1025" i="2"/>
  <c r="D1025" i="2" s="1"/>
  <c r="C944" i="2"/>
  <c r="D944" i="2" s="1"/>
  <c r="C161" i="2"/>
  <c r="D161" i="2" s="1"/>
  <c r="C1553" i="2"/>
  <c r="D1553" i="2" s="1"/>
  <c r="C1554" i="2"/>
  <c r="D1554" i="2" s="1"/>
  <c r="C399" i="2"/>
  <c r="D399" i="2" s="1"/>
  <c r="C1247" i="2"/>
  <c r="D1247" i="2" s="1"/>
  <c r="C2241" i="2"/>
  <c r="D2241" i="2" s="1"/>
  <c r="C1026" i="2"/>
  <c r="D1026" i="2" s="1"/>
  <c r="C162" i="2"/>
  <c r="D162" i="2" s="1"/>
  <c r="C232" i="2"/>
  <c r="D232" i="2" s="1"/>
  <c r="C1635" i="2"/>
  <c r="D1635" i="2" s="1"/>
  <c r="C1636" i="2"/>
  <c r="D1636" i="2" s="1"/>
  <c r="C2016" i="2"/>
  <c r="D2016" i="2" s="1"/>
  <c r="C1398" i="2"/>
  <c r="D1398" i="2" s="1"/>
  <c r="C1399" i="2"/>
  <c r="D1399" i="2" s="1"/>
  <c r="C316" i="2"/>
  <c r="D316" i="2" s="1"/>
  <c r="C2017" i="2"/>
  <c r="D2017" i="2" s="1"/>
  <c r="C2219" i="2"/>
  <c r="D2219" i="2" s="1"/>
  <c r="C1598" i="2"/>
  <c r="D1598" i="2" s="1"/>
  <c r="C1599" i="2"/>
  <c r="D1599" i="2" s="1"/>
  <c r="C569" i="2"/>
  <c r="D569" i="2" s="1"/>
  <c r="C2064" i="2"/>
  <c r="D2064" i="2" s="1"/>
  <c r="C492" i="2"/>
  <c r="D492" i="2" s="1"/>
  <c r="C1108" i="2"/>
  <c r="D1108" i="2" s="1"/>
  <c r="C1109" i="2"/>
  <c r="D1109" i="2" s="1"/>
  <c r="C1027" i="2"/>
  <c r="D1027" i="2" s="1"/>
  <c r="C131" i="2"/>
  <c r="D131" i="2" s="1"/>
  <c r="C132" i="2"/>
  <c r="D132" i="2" s="1"/>
  <c r="C1340" i="2"/>
  <c r="D1340" i="2" s="1"/>
  <c r="C2206" i="2"/>
  <c r="D2206" i="2" s="1"/>
  <c r="C2207" i="2"/>
  <c r="D2207" i="2" s="1"/>
  <c r="C714" i="2"/>
  <c r="D714" i="2" s="1"/>
  <c r="C794" i="2"/>
  <c r="D794" i="2" s="1"/>
  <c r="C2109" i="2"/>
  <c r="D2109" i="2" s="1"/>
  <c r="C1183" i="2"/>
  <c r="D1183" i="2" s="1"/>
  <c r="C1785" i="2"/>
  <c r="D1785" i="2" s="1"/>
  <c r="C1110" i="2"/>
  <c r="D1110" i="2" s="1"/>
  <c r="C570" i="2"/>
  <c r="D570" i="2" s="1"/>
  <c r="C571" i="2"/>
  <c r="D571" i="2" s="1"/>
  <c r="C1248" i="2"/>
  <c r="D1248" i="2" s="1"/>
  <c r="C1249" i="2"/>
  <c r="D1249" i="2" s="1"/>
  <c r="C1786" i="2"/>
  <c r="D1786" i="2" s="1"/>
  <c r="C715" i="2"/>
  <c r="D715" i="2" s="1"/>
  <c r="C2141" i="2"/>
  <c r="D2141" i="2" s="1"/>
  <c r="C270" i="2"/>
  <c r="D270" i="2" s="1"/>
  <c r="C1941" i="2"/>
  <c r="D1941" i="2" s="1"/>
  <c r="C1678" i="2"/>
  <c r="D1678" i="2" s="1"/>
  <c r="C1679" i="2"/>
  <c r="D1679" i="2" s="1"/>
  <c r="C1680" i="2"/>
  <c r="D1680" i="2" s="1"/>
  <c r="C945" i="2"/>
  <c r="D945" i="2" s="1"/>
  <c r="C2142" i="2"/>
  <c r="D2142" i="2" s="1"/>
  <c r="C1184" i="2"/>
  <c r="D1184" i="2" s="1"/>
  <c r="C1185" i="2"/>
  <c r="D1185" i="2" s="1"/>
  <c r="C1505" i="2"/>
  <c r="D1505" i="2" s="1"/>
  <c r="C1506" i="2"/>
  <c r="D1506" i="2" s="1"/>
  <c r="C2" i="2"/>
  <c r="D2" i="2" s="1"/>
  <c r="C2018" i="2"/>
  <c r="D2018" i="2" s="1"/>
  <c r="C868" i="2"/>
  <c r="D868" i="2" s="1"/>
  <c r="C632" i="2"/>
  <c r="D632" i="2" s="1"/>
  <c r="C493" i="2"/>
  <c r="D493" i="2" s="1"/>
  <c r="C869" i="2"/>
  <c r="D869" i="2" s="1"/>
  <c r="C795" i="2"/>
  <c r="D795" i="2" s="1"/>
  <c r="C1885" i="2"/>
  <c r="D1885" i="2" s="1"/>
  <c r="C1886" i="2"/>
  <c r="D1886" i="2" s="1"/>
  <c r="C1681" i="2"/>
  <c r="D1681" i="2" s="1"/>
  <c r="C1887" i="2"/>
  <c r="D1887" i="2" s="1"/>
  <c r="C1736" i="2"/>
  <c r="D1736" i="2" s="1"/>
  <c r="C1111" i="2"/>
  <c r="D1111" i="2" s="1"/>
  <c r="C2227" i="2"/>
  <c r="D2227" i="2" s="1"/>
  <c r="C1737" i="2"/>
  <c r="D1737" i="2" s="1"/>
  <c r="C494" i="2"/>
  <c r="D494" i="2" s="1"/>
  <c r="C1028" i="2"/>
  <c r="D1028" i="2" s="1"/>
  <c r="C1466" i="2"/>
  <c r="D1466" i="2" s="1"/>
  <c r="C2019" i="2"/>
  <c r="D2019" i="2" s="1"/>
  <c r="C1831" i="2"/>
  <c r="D1831" i="2" s="1"/>
  <c r="C796" i="2"/>
  <c r="D796" i="2" s="1"/>
  <c r="C437" i="2"/>
  <c r="D437" i="2" s="1"/>
  <c r="C438" i="2"/>
  <c r="D438" i="2" s="1"/>
  <c r="C353" i="2"/>
  <c r="D353" i="2" s="1"/>
  <c r="C133" i="2"/>
  <c r="D133" i="2" s="1"/>
  <c r="C317" i="2"/>
  <c r="D317" i="2" s="1"/>
  <c r="C716" i="2"/>
  <c r="D716" i="2" s="1"/>
  <c r="C1832" i="2"/>
  <c r="D1832" i="2" s="1"/>
  <c r="C870" i="2"/>
  <c r="D870" i="2" s="1"/>
  <c r="C163" i="2"/>
  <c r="D163" i="2" s="1"/>
  <c r="C797" i="2"/>
  <c r="D797" i="2" s="1"/>
  <c r="C495" i="2"/>
  <c r="D495" i="2" s="1"/>
  <c r="C233" i="2"/>
  <c r="D233" i="2" s="1"/>
  <c r="C798" i="2"/>
  <c r="D798" i="2" s="1"/>
  <c r="C717" i="2"/>
  <c r="D717" i="2" s="1"/>
  <c r="C1112" i="2"/>
  <c r="D1112" i="2" s="1"/>
  <c r="C1400" i="2"/>
  <c r="D1400" i="2" s="1"/>
  <c r="C164" i="2"/>
  <c r="D164" i="2" s="1"/>
  <c r="C718" i="2"/>
  <c r="D718" i="2" s="1"/>
  <c r="C439" i="2"/>
  <c r="D439" i="2" s="1"/>
  <c r="C799" i="2"/>
  <c r="D799" i="2" s="1"/>
  <c r="C68" i="2"/>
  <c r="D68" i="2" s="1"/>
  <c r="C1787" i="2"/>
  <c r="D1787" i="2" s="1"/>
  <c r="C1833" i="2"/>
  <c r="D1833" i="2" s="1"/>
  <c r="C2020" i="2"/>
  <c r="D2020" i="2" s="1"/>
  <c r="C1834" i="2"/>
  <c r="D1834" i="2" s="1"/>
  <c r="C800" i="2"/>
  <c r="D800" i="2" s="1"/>
  <c r="C801" i="2"/>
  <c r="D801" i="2" s="1"/>
  <c r="C400" i="2"/>
  <c r="D400" i="2" s="1"/>
  <c r="C802" i="2"/>
  <c r="D802" i="2" s="1"/>
  <c r="C1186" i="2"/>
  <c r="D1186" i="2" s="1"/>
  <c r="C1507" i="2"/>
  <c r="D1507" i="2" s="1"/>
  <c r="C354" i="2"/>
  <c r="D354" i="2" s="1"/>
  <c r="C355" i="2"/>
  <c r="D355" i="2" s="1"/>
  <c r="C100" i="2"/>
  <c r="D100" i="2" s="1"/>
  <c r="C1637" i="2"/>
  <c r="D1637" i="2" s="1"/>
  <c r="C101" i="2"/>
  <c r="D101" i="2" s="1"/>
  <c r="C102" i="2"/>
  <c r="D102" i="2" s="1"/>
  <c r="C1341" i="2"/>
  <c r="D1341" i="2" s="1"/>
  <c r="C2110" i="2"/>
  <c r="D2110" i="2" s="1"/>
  <c r="C1467" i="2"/>
  <c r="D1467" i="2" s="1"/>
  <c r="C1976" i="2"/>
  <c r="D1976" i="2" s="1"/>
  <c r="C271" i="2"/>
  <c r="D271" i="2" s="1"/>
  <c r="C1555" i="2"/>
  <c r="D1555" i="2" s="1"/>
  <c r="C1113" i="2"/>
  <c r="D1113" i="2" s="1"/>
  <c r="C1114" i="2"/>
  <c r="D1114" i="2" s="1"/>
  <c r="C1115" i="2"/>
  <c r="D1115" i="2" s="1"/>
  <c r="C356" i="2"/>
  <c r="D356" i="2" s="1"/>
  <c r="C1600" i="2"/>
  <c r="D1600" i="2" s="1"/>
  <c r="C633" i="2"/>
  <c r="D633" i="2" s="1"/>
  <c r="C634" i="2"/>
  <c r="D634" i="2" s="1"/>
  <c r="C1342" i="2"/>
  <c r="D1342" i="2" s="1"/>
  <c r="C1682" i="2"/>
  <c r="D1682" i="2" s="1"/>
  <c r="C572" i="2"/>
  <c r="D572" i="2" s="1"/>
  <c r="C2021" i="2"/>
  <c r="D2021" i="2" s="1"/>
  <c r="C1556" i="2"/>
  <c r="D1556" i="2" s="1"/>
  <c r="C1029" i="2"/>
  <c r="D1029" i="2" s="1"/>
  <c r="C32" i="2"/>
  <c r="D32" i="2" s="1"/>
  <c r="C1401" i="2"/>
  <c r="D1401" i="2" s="1"/>
  <c r="C69" i="2"/>
  <c r="D69" i="2" s="1"/>
  <c r="C1557" i="2"/>
  <c r="D1557" i="2" s="1"/>
  <c r="C1942" i="2"/>
  <c r="D1942" i="2" s="1"/>
  <c r="C272" i="2"/>
  <c r="D272" i="2" s="1"/>
  <c r="C946" i="2"/>
  <c r="D946" i="2" s="1"/>
  <c r="C1116" i="2"/>
  <c r="D1116" i="2" s="1"/>
  <c r="C401" i="2"/>
  <c r="D401" i="2" s="1"/>
  <c r="C1299" i="2"/>
  <c r="D1299" i="2" s="1"/>
  <c r="C1300" i="2"/>
  <c r="D1300" i="2" s="1"/>
  <c r="C1788" i="2"/>
  <c r="D1788" i="2" s="1"/>
  <c r="C1738" i="2"/>
  <c r="D1738" i="2" s="1"/>
  <c r="C1030" i="2"/>
  <c r="D1030" i="2" s="1"/>
  <c r="C234" i="2"/>
  <c r="D234" i="2" s="1"/>
  <c r="C1508" i="2"/>
  <c r="D1508" i="2" s="1"/>
  <c r="C54" i="2"/>
  <c r="D54" i="2" s="1"/>
  <c r="C2065" i="2"/>
  <c r="D2065" i="2" s="1"/>
  <c r="C496" i="2"/>
  <c r="D496" i="2" s="1"/>
  <c r="C1250" i="2"/>
  <c r="D1250" i="2" s="1"/>
  <c r="C947" i="2"/>
  <c r="D947" i="2" s="1"/>
  <c r="C1509" i="2"/>
  <c r="D1509" i="2" s="1"/>
  <c r="C1638" i="2"/>
  <c r="D1638" i="2" s="1"/>
  <c r="C573" i="2"/>
  <c r="D573" i="2" s="1"/>
  <c r="C1510" i="2"/>
  <c r="D1510" i="2" s="1"/>
  <c r="C1343" i="2"/>
  <c r="D1343" i="2" s="1"/>
  <c r="C497" i="2"/>
  <c r="D497" i="2" s="1"/>
  <c r="C2022" i="2"/>
  <c r="D2022" i="2" s="1"/>
  <c r="C1789" i="2"/>
  <c r="D1789" i="2" s="1"/>
  <c r="C357" i="2"/>
  <c r="D357" i="2" s="1"/>
  <c r="C1639" i="2"/>
  <c r="D1639" i="2" s="1"/>
  <c r="C1511" i="2"/>
  <c r="D1511" i="2" s="1"/>
  <c r="C33" i="2"/>
  <c r="D33" i="2" s="1"/>
  <c r="C34" i="2"/>
  <c r="D34" i="2" s="1"/>
  <c r="C2165" i="2"/>
  <c r="D2165" i="2" s="1"/>
  <c r="C1683" i="2"/>
  <c r="D1683" i="2" s="1"/>
  <c r="C2023" i="2"/>
  <c r="D2023" i="2" s="1"/>
  <c r="C2143" i="2"/>
  <c r="D2143" i="2" s="1"/>
  <c r="C1977" i="2"/>
  <c r="D1977" i="2" s="1"/>
  <c r="C1512" i="2"/>
  <c r="D1512" i="2" s="1"/>
  <c r="C1402" i="2"/>
  <c r="D1402" i="2" s="1"/>
  <c r="C871" i="2"/>
  <c r="D871" i="2" s="1"/>
  <c r="C318" i="2"/>
  <c r="D318" i="2" s="1"/>
  <c r="C319" i="2"/>
  <c r="D319" i="2" s="1"/>
  <c r="C1684" i="2"/>
  <c r="D1684" i="2" s="1"/>
  <c r="C1640" i="2"/>
  <c r="D1640" i="2" s="1"/>
  <c r="C1117" i="2"/>
  <c r="D1117" i="2" s="1"/>
  <c r="C2111" i="2"/>
  <c r="D2111" i="2" s="1"/>
  <c r="C10" i="2"/>
  <c r="D10" i="2" s="1"/>
  <c r="C1978" i="2"/>
  <c r="D1978" i="2" s="1"/>
  <c r="C402" i="2"/>
  <c r="D402" i="2" s="1"/>
  <c r="C1118" i="2"/>
  <c r="D1118" i="2" s="1"/>
  <c r="C2066" i="2"/>
  <c r="D2066" i="2" s="1"/>
  <c r="C193" i="2"/>
  <c r="D193" i="2" s="1"/>
  <c r="C273" i="2"/>
  <c r="D273" i="2" s="1"/>
  <c r="C274" i="2"/>
  <c r="D274" i="2" s="1"/>
  <c r="C574" i="2"/>
  <c r="D574" i="2" s="1"/>
  <c r="C575" i="2"/>
  <c r="D575" i="2" s="1"/>
  <c r="C4" i="2"/>
  <c r="D4" i="2" s="1"/>
  <c r="C498" i="2"/>
  <c r="D498" i="2" s="1"/>
  <c r="C1943" i="2"/>
  <c r="D1943" i="2" s="1"/>
  <c r="C719" i="2"/>
  <c r="D719" i="2" s="1"/>
  <c r="C720" i="2"/>
  <c r="D720" i="2" s="1"/>
  <c r="C134" i="2"/>
  <c r="D134" i="2" s="1"/>
  <c r="C1187" i="2"/>
  <c r="D1187" i="2" s="1"/>
  <c r="C1188" i="2"/>
  <c r="D1188" i="2" s="1"/>
  <c r="C1685" i="2"/>
  <c r="D1685" i="2" s="1"/>
  <c r="C358" i="2"/>
  <c r="D358" i="2" s="1"/>
  <c r="C872" i="2"/>
  <c r="D872" i="2" s="1"/>
  <c r="C803" i="2"/>
  <c r="D803" i="2" s="1"/>
  <c r="C721" i="2"/>
  <c r="D721" i="2" s="1"/>
  <c r="C320" i="2"/>
  <c r="D320" i="2" s="1"/>
  <c r="C165" i="2"/>
  <c r="D165" i="2" s="1"/>
  <c r="C1344" i="2"/>
  <c r="D1344" i="2" s="1"/>
  <c r="C1345" i="2"/>
  <c r="D1345" i="2" s="1"/>
  <c r="C1346" i="2"/>
  <c r="D1346" i="2" s="1"/>
  <c r="C1347" i="2"/>
  <c r="D1347" i="2" s="1"/>
  <c r="C275" i="2"/>
  <c r="D275" i="2" s="1"/>
  <c r="C276" i="2"/>
  <c r="D276" i="2" s="1"/>
  <c r="C277" i="2"/>
  <c r="D277" i="2" s="1"/>
  <c r="C1513" i="2"/>
  <c r="D1513" i="2" s="1"/>
  <c r="C722" i="2"/>
  <c r="D722" i="2" s="1"/>
  <c r="C635" i="2"/>
  <c r="D635" i="2" s="1"/>
  <c r="C440" i="2"/>
  <c r="D440" i="2" s="1"/>
  <c r="C194" i="2"/>
  <c r="D194" i="2" s="1"/>
  <c r="C166" i="2"/>
  <c r="D166" i="2" s="1"/>
  <c r="C1468" i="2"/>
  <c r="D1468" i="2" s="1"/>
  <c r="C636" i="2"/>
  <c r="D636" i="2" s="1"/>
  <c r="C103" i="2"/>
  <c r="D103" i="2" s="1"/>
  <c r="C2067" i="2"/>
  <c r="D2067" i="2" s="1"/>
  <c r="C1835" i="2"/>
  <c r="D1835" i="2" s="1"/>
  <c r="C359" i="2"/>
  <c r="D359" i="2" s="1"/>
  <c r="C637" i="2"/>
  <c r="D637" i="2" s="1"/>
  <c r="C499" i="2"/>
  <c r="D499" i="2" s="1"/>
  <c r="C1888" i="2"/>
  <c r="D1888" i="2" s="1"/>
  <c r="C360" i="2"/>
  <c r="D360" i="2" s="1"/>
  <c r="C500" i="2"/>
  <c r="D500" i="2" s="1"/>
  <c r="C501" i="2"/>
  <c r="D501" i="2" s="1"/>
  <c r="C1119" i="2"/>
  <c r="D1119" i="2" s="1"/>
  <c r="C723" i="2"/>
  <c r="D723" i="2" s="1"/>
  <c r="C1979" i="2"/>
  <c r="D1979" i="2" s="1"/>
  <c r="C638" i="2"/>
  <c r="D638" i="2" s="1"/>
  <c r="C1739" i="2"/>
  <c r="D1739" i="2" s="1"/>
  <c r="C1641" i="2"/>
  <c r="D1641" i="2" s="1"/>
  <c r="C441" i="2"/>
  <c r="D441" i="2" s="1"/>
  <c r="C35" i="2"/>
  <c r="D35" i="2" s="1"/>
  <c r="C361" i="2"/>
  <c r="D361" i="2" s="1"/>
  <c r="C1740" i="2"/>
  <c r="D1740" i="2" s="1"/>
  <c r="C2068" i="2"/>
  <c r="D2068" i="2" s="1"/>
  <c r="C321" i="2"/>
  <c r="D321" i="2" s="1"/>
  <c r="C1601" i="2"/>
  <c r="D1601" i="2" s="1"/>
  <c r="C278" i="2"/>
  <c r="D278" i="2" s="1"/>
  <c r="C279" i="2"/>
  <c r="D279" i="2" s="1"/>
  <c r="C1031" i="2"/>
  <c r="D1031" i="2" s="1"/>
  <c r="C195" i="2"/>
  <c r="D195" i="2" s="1"/>
  <c r="C2024" i="2"/>
  <c r="D2024" i="2" s="1"/>
  <c r="C724" i="2"/>
  <c r="D724" i="2" s="1"/>
  <c r="C280" i="2"/>
  <c r="D280" i="2" s="1"/>
  <c r="C1032" i="2"/>
  <c r="D1032" i="2" s="1"/>
  <c r="C948" i="2"/>
  <c r="D948" i="2" s="1"/>
  <c r="C1120" i="2"/>
  <c r="D1120" i="2" s="1"/>
  <c r="C1642" i="2"/>
  <c r="D1642" i="2" s="1"/>
  <c r="C403" i="2"/>
  <c r="D403" i="2" s="1"/>
  <c r="C1514" i="2"/>
  <c r="D1514" i="2" s="1"/>
  <c r="C1515" i="2"/>
  <c r="D1515" i="2" s="1"/>
  <c r="C1301" i="2"/>
  <c r="D1301" i="2" s="1"/>
  <c r="C1302" i="2"/>
  <c r="D1302" i="2" s="1"/>
  <c r="C362" i="2"/>
  <c r="D362" i="2" s="1"/>
  <c r="C873" i="2"/>
  <c r="D873" i="2" s="1"/>
  <c r="C1643" i="2"/>
  <c r="D1643" i="2" s="1"/>
  <c r="C1403" i="2"/>
  <c r="D1403" i="2" s="1"/>
  <c r="C135" i="2"/>
  <c r="D135" i="2" s="1"/>
  <c r="C2069" i="2"/>
  <c r="D2069" i="2" s="1"/>
  <c r="C2144" i="2"/>
  <c r="D2144" i="2" s="1"/>
  <c r="C363" i="2"/>
  <c r="D363" i="2" s="1"/>
  <c r="C1558" i="2"/>
  <c r="D1558" i="2" s="1"/>
  <c r="C2112" i="2"/>
  <c r="D2112" i="2" s="1"/>
  <c r="C1033" i="2"/>
  <c r="D1033" i="2" s="1"/>
  <c r="C1034" i="2"/>
  <c r="D1034" i="2" s="1"/>
  <c r="C725" i="2"/>
  <c r="D725" i="2" s="1"/>
  <c r="C1121" i="2"/>
  <c r="D1121" i="2" s="1"/>
  <c r="C1122" i="2"/>
  <c r="D1122" i="2" s="1"/>
  <c r="C70" i="2"/>
  <c r="D70" i="2" s="1"/>
  <c r="C71" i="2"/>
  <c r="D71" i="2" s="1"/>
  <c r="C1404" i="2"/>
  <c r="D1404" i="2" s="1"/>
  <c r="C949" i="2"/>
  <c r="D949" i="2" s="1"/>
  <c r="C1035" i="2"/>
  <c r="D1035" i="2" s="1"/>
  <c r="C1686" i="2"/>
  <c r="D1686" i="2" s="1"/>
  <c r="C1836" i="2"/>
  <c r="D1836" i="2" s="1"/>
  <c r="C502" i="2"/>
  <c r="D502" i="2" s="1"/>
  <c r="C1036" i="2"/>
  <c r="D1036" i="2" s="1"/>
  <c r="C1037" i="2"/>
  <c r="D1037" i="2" s="1"/>
  <c r="C136" i="2"/>
  <c r="D136" i="2" s="1"/>
  <c r="C1123" i="2"/>
  <c r="D1123" i="2" s="1"/>
  <c r="C503" i="2"/>
  <c r="D503" i="2" s="1"/>
  <c r="C576" i="2"/>
  <c r="D576" i="2" s="1"/>
  <c r="C1348" i="2"/>
  <c r="D1348" i="2" s="1"/>
  <c r="C1349" i="2"/>
  <c r="D1349" i="2" s="1"/>
  <c r="C1741" i="2"/>
  <c r="D1741" i="2" s="1"/>
  <c r="C1038" i="2"/>
  <c r="D1038" i="2" s="1"/>
  <c r="C364" i="2"/>
  <c r="D364" i="2" s="1"/>
  <c r="C950" i="2"/>
  <c r="D950" i="2" s="1"/>
  <c r="C1251" i="2"/>
  <c r="D1251" i="2" s="1"/>
  <c r="C1189" i="2"/>
  <c r="D1189" i="2" s="1"/>
  <c r="C1687" i="2"/>
  <c r="D1687" i="2" s="1"/>
  <c r="C365" i="2"/>
  <c r="D365" i="2" s="1"/>
  <c r="C1350" i="2"/>
  <c r="D1350" i="2" s="1"/>
  <c r="C1190" i="2"/>
  <c r="D1190" i="2" s="1"/>
  <c r="C2070" i="2"/>
  <c r="D2070" i="2" s="1"/>
  <c r="C281" i="2"/>
  <c r="D281" i="2" s="1"/>
  <c r="C726" i="2"/>
  <c r="D726" i="2" s="1"/>
  <c r="C874" i="2"/>
  <c r="D874" i="2" s="1"/>
  <c r="C1252" i="2"/>
  <c r="D1252" i="2" s="1"/>
  <c r="C1559" i="2"/>
  <c r="D1559" i="2" s="1"/>
  <c r="C1124" i="2"/>
  <c r="D1124" i="2" s="1"/>
  <c r="C404" i="2"/>
  <c r="D404" i="2" s="1"/>
  <c r="C804" i="2"/>
  <c r="D804" i="2" s="1"/>
  <c r="C1469" i="2"/>
  <c r="D1469" i="2" s="1"/>
  <c r="C137" i="2"/>
  <c r="D137" i="2" s="1"/>
  <c r="C1039" i="2"/>
  <c r="D1039" i="2" s="1"/>
  <c r="C1889" i="2"/>
  <c r="D1889" i="2" s="1"/>
  <c r="C2186" i="2"/>
  <c r="D2186" i="2" s="1"/>
  <c r="C1470" i="2"/>
  <c r="D1470" i="2" s="1"/>
  <c r="C951" i="2"/>
  <c r="D951" i="2" s="1"/>
  <c r="C1253" i="2"/>
  <c r="D1253" i="2" s="1"/>
  <c r="C1303" i="2"/>
  <c r="D1303" i="2" s="1"/>
  <c r="C577" i="2"/>
  <c r="D577" i="2" s="1"/>
  <c r="C727" i="2"/>
  <c r="D727" i="2" s="1"/>
  <c r="C2240" i="2"/>
  <c r="D2240" i="2" s="1"/>
  <c r="C2187" i="2"/>
  <c r="D2187" i="2" s="1"/>
  <c r="C2188" i="2"/>
  <c r="D2188" i="2" s="1"/>
  <c r="C1688" i="2"/>
  <c r="D1688" i="2" s="1"/>
  <c r="C282" i="2"/>
  <c r="D282" i="2" s="1"/>
  <c r="C1125" i="2"/>
  <c r="D1125" i="2" s="1"/>
  <c r="C2166" i="2"/>
  <c r="D2166" i="2" s="1"/>
  <c r="C167" i="2"/>
  <c r="D167" i="2" s="1"/>
  <c r="C639" i="2"/>
  <c r="D639" i="2" s="1"/>
  <c r="C322" i="2"/>
  <c r="D322" i="2" s="1"/>
  <c r="C2113" i="2"/>
  <c r="D2113" i="2" s="1"/>
  <c r="C875" i="2"/>
  <c r="D875" i="2" s="1"/>
  <c r="C876" i="2"/>
  <c r="D876" i="2" s="1"/>
  <c r="C877" i="2"/>
  <c r="D877" i="2" s="1"/>
  <c r="C878" i="2"/>
  <c r="D878" i="2" s="1"/>
  <c r="C2114" i="2"/>
  <c r="D2114" i="2" s="1"/>
  <c r="C2071" i="2"/>
  <c r="D2071" i="2" s="1"/>
  <c r="C1126" i="2"/>
  <c r="D1126" i="2" s="1"/>
  <c r="C728" i="2"/>
  <c r="D728" i="2" s="1"/>
  <c r="C1405" i="2"/>
  <c r="D1405" i="2" s="1"/>
  <c r="C1040" i="2"/>
  <c r="D1040" i="2" s="1"/>
  <c r="C1191" i="2"/>
  <c r="D1191" i="2" s="1"/>
  <c r="C504" i="2"/>
  <c r="D504" i="2" s="1"/>
  <c r="C952" i="2"/>
  <c r="D952" i="2" s="1"/>
  <c r="C36" i="2"/>
  <c r="D36" i="2" s="1"/>
  <c r="C1742" i="2"/>
  <c r="D1742" i="2" s="1"/>
  <c r="C1041" i="2"/>
  <c r="D1041" i="2" s="1"/>
  <c r="C2115" i="2"/>
  <c r="D2115" i="2" s="1"/>
  <c r="C235" i="2"/>
  <c r="D235" i="2" s="1"/>
  <c r="C953" i="2"/>
  <c r="D953" i="2" s="1"/>
  <c r="C72" i="2"/>
  <c r="D72" i="2" s="1"/>
  <c r="C1254" i="2"/>
  <c r="D1254" i="2" s="1"/>
  <c r="C1689" i="2"/>
  <c r="D1689" i="2" s="1"/>
  <c r="C1743" i="2"/>
  <c r="D1743" i="2" s="1"/>
  <c r="C1192" i="2"/>
  <c r="D1192" i="2" s="1"/>
  <c r="C1837" i="2"/>
  <c r="D1837" i="2" s="1"/>
  <c r="C1193" i="2"/>
  <c r="D1193" i="2" s="1"/>
  <c r="C1944" i="2"/>
  <c r="D1944" i="2" s="1"/>
  <c r="C405" i="2"/>
  <c r="D405" i="2" s="1"/>
  <c r="C1351" i="2"/>
  <c r="D1351" i="2" s="1"/>
  <c r="C168" i="2"/>
  <c r="D168" i="2" s="1"/>
  <c r="C729" i="2"/>
  <c r="D729" i="2" s="1"/>
  <c r="C1406" i="2"/>
  <c r="D1406" i="2" s="1"/>
  <c r="C1744" i="2"/>
  <c r="D1744" i="2" s="1"/>
  <c r="C323" i="2"/>
  <c r="D323" i="2" s="1"/>
  <c r="C879" i="2"/>
  <c r="D879" i="2" s="1"/>
  <c r="C1516" i="2"/>
  <c r="D1516" i="2" s="1"/>
  <c r="C880" i="2"/>
  <c r="D880" i="2" s="1"/>
  <c r="C1194" i="2"/>
  <c r="D1194" i="2" s="1"/>
  <c r="C505" i="2"/>
  <c r="D505" i="2" s="1"/>
  <c r="C236" i="2"/>
  <c r="D236" i="2" s="1"/>
  <c r="C1790" i="2"/>
  <c r="D1790" i="2" s="1"/>
  <c r="C1791" i="2"/>
  <c r="D1791" i="2" s="1"/>
  <c r="C1890" i="2"/>
  <c r="D1890" i="2" s="1"/>
  <c r="C138" i="2"/>
  <c r="D138" i="2" s="1"/>
  <c r="C1644" i="2"/>
  <c r="D1644" i="2" s="1"/>
  <c r="C1838" i="2"/>
  <c r="D1838" i="2" s="1"/>
  <c r="C1560" i="2"/>
  <c r="D1560" i="2" s="1"/>
  <c r="C1407" i="2"/>
  <c r="D1407" i="2" s="1"/>
  <c r="C196" i="2"/>
  <c r="D196" i="2" s="1"/>
  <c r="C1408" i="2"/>
  <c r="D1408" i="2" s="1"/>
  <c r="C1127" i="2"/>
  <c r="D1127" i="2" s="1"/>
  <c r="C1128" i="2"/>
  <c r="D1128" i="2" s="1"/>
  <c r="C640" i="2"/>
  <c r="D640" i="2" s="1"/>
  <c r="C805" i="2"/>
  <c r="D805" i="2" s="1"/>
  <c r="C1255" i="2"/>
  <c r="D1255" i="2" s="1"/>
  <c r="C1042" i="2"/>
  <c r="D1042" i="2" s="1"/>
  <c r="C169" i="2"/>
  <c r="D169" i="2" s="1"/>
  <c r="C1352" i="2"/>
  <c r="D1352" i="2" s="1"/>
  <c r="C641" i="2"/>
  <c r="D641" i="2" s="1"/>
  <c r="C506" i="2"/>
  <c r="D506" i="2" s="1"/>
  <c r="C1561" i="2"/>
  <c r="D1561" i="2" s="1"/>
  <c r="C1129" i="2"/>
  <c r="D1129" i="2" s="1"/>
  <c r="C1562" i="2"/>
  <c r="D1562" i="2" s="1"/>
  <c r="C2145" i="2"/>
  <c r="D2145" i="2" s="1"/>
  <c r="C1945" i="2"/>
  <c r="D1945" i="2" s="1"/>
  <c r="C1130" i="2"/>
  <c r="D1130" i="2" s="1"/>
  <c r="C1891" i="2"/>
  <c r="D1891" i="2" s="1"/>
  <c r="C1892" i="2"/>
  <c r="D1892" i="2" s="1"/>
  <c r="C73" i="2"/>
  <c r="D73" i="2" s="1"/>
  <c r="C730" i="2"/>
  <c r="D730" i="2" s="1"/>
  <c r="C642" i="2"/>
  <c r="D642" i="2" s="1"/>
  <c r="C324" i="2"/>
  <c r="D324" i="2" s="1"/>
  <c r="C1980" i="2"/>
  <c r="D1980" i="2" s="1"/>
  <c r="C1981" i="2"/>
  <c r="D1981" i="2" s="1"/>
  <c r="C21" i="2"/>
  <c r="D21" i="2" s="1"/>
  <c r="C2167" i="2"/>
  <c r="D2167" i="2" s="1"/>
  <c r="C1645" i="2"/>
  <c r="D1645" i="2" s="1"/>
  <c r="C507" i="2"/>
  <c r="D507" i="2" s="1"/>
  <c r="C508" i="2"/>
  <c r="D508" i="2" s="1"/>
  <c r="C954" i="2"/>
  <c r="D954" i="2" s="1"/>
  <c r="C955" i="2"/>
  <c r="D955" i="2" s="1"/>
  <c r="C956" i="2"/>
  <c r="D956" i="2" s="1"/>
  <c r="C957" i="2"/>
  <c r="D957" i="2" s="1"/>
  <c r="C197" i="2"/>
  <c r="D197" i="2" s="1"/>
  <c r="C1839" i="2"/>
  <c r="D1839" i="2" s="1"/>
  <c r="C1946" i="2"/>
  <c r="D1946" i="2" s="1"/>
  <c r="C37" i="2"/>
  <c r="D37" i="2" s="1"/>
  <c r="C1947" i="2"/>
  <c r="D1947" i="2" s="1"/>
  <c r="C170" i="2"/>
  <c r="D170" i="2" s="1"/>
  <c r="C643" i="2"/>
  <c r="D643" i="2" s="1"/>
  <c r="C2116" i="2"/>
  <c r="D2116" i="2" s="1"/>
  <c r="C731" i="2"/>
  <c r="D731" i="2" s="1"/>
  <c r="C881" i="2"/>
  <c r="D881" i="2" s="1"/>
  <c r="C732" i="2"/>
  <c r="D732" i="2" s="1"/>
  <c r="C22" i="2"/>
  <c r="D22" i="2" s="1"/>
  <c r="C1409" i="2"/>
  <c r="D1409" i="2" s="1"/>
  <c r="C1410" i="2"/>
  <c r="D1410" i="2" s="1"/>
  <c r="C882" i="2"/>
  <c r="D882" i="2" s="1"/>
  <c r="C644" i="2"/>
  <c r="D644" i="2" s="1"/>
  <c r="C509" i="2"/>
  <c r="D509" i="2" s="1"/>
  <c r="C733" i="2"/>
  <c r="D733" i="2" s="1"/>
  <c r="C171" i="2"/>
  <c r="D171" i="2" s="1"/>
  <c r="C1602" i="2"/>
  <c r="D1602" i="2" s="1"/>
  <c r="C883" i="2"/>
  <c r="D883" i="2" s="1"/>
  <c r="C578" i="2"/>
  <c r="D578" i="2" s="1"/>
  <c r="C237" i="2"/>
  <c r="D237" i="2" s="1"/>
  <c r="C1517" i="2"/>
  <c r="D1517" i="2" s="1"/>
  <c r="C325" i="2"/>
  <c r="D325" i="2" s="1"/>
  <c r="C579" i="2"/>
  <c r="D579" i="2" s="1"/>
  <c r="C172" i="2"/>
  <c r="D172" i="2" s="1"/>
  <c r="C645" i="2"/>
  <c r="D645" i="2" s="1"/>
  <c r="C806" i="2"/>
  <c r="D806" i="2" s="1"/>
  <c r="C510" i="2"/>
  <c r="D510" i="2" s="1"/>
  <c r="C366" i="2"/>
  <c r="D366" i="2" s="1"/>
  <c r="C1745" i="2"/>
  <c r="D1745" i="2" s="1"/>
  <c r="C2025" i="2"/>
  <c r="D2025" i="2" s="1"/>
  <c r="C511" i="2"/>
  <c r="D511" i="2" s="1"/>
  <c r="C580" i="2"/>
  <c r="D580" i="2" s="1"/>
  <c r="C406" i="2"/>
  <c r="D406" i="2" s="1"/>
  <c r="C1304" i="2"/>
  <c r="D1304" i="2" s="1"/>
  <c r="C442" i="2"/>
  <c r="D442" i="2" s="1"/>
  <c r="C1746" i="2"/>
  <c r="D1746" i="2" s="1"/>
  <c r="C646" i="2"/>
  <c r="D646" i="2" s="1"/>
  <c r="C443" i="2"/>
  <c r="D443" i="2" s="1"/>
  <c r="C1792" i="2"/>
  <c r="D1792" i="2" s="1"/>
  <c r="C74" i="2"/>
  <c r="D74" i="2" s="1"/>
  <c r="C5" i="2"/>
  <c r="D5" i="2" s="1"/>
  <c r="C198" i="2"/>
  <c r="D198" i="2" s="1"/>
  <c r="C512" i="2"/>
  <c r="D512" i="2" s="1"/>
  <c r="C1353" i="2"/>
  <c r="D1353" i="2" s="1"/>
  <c r="C238" i="2"/>
  <c r="D238" i="2" s="1"/>
  <c r="C1411" i="2"/>
  <c r="D1411" i="2" s="1"/>
  <c r="C104" i="2"/>
  <c r="D104" i="2" s="1"/>
  <c r="C1690" i="2"/>
  <c r="D1690" i="2" s="1"/>
  <c r="C1691" i="2"/>
  <c r="D1691" i="2" s="1"/>
  <c r="C1131" i="2"/>
  <c r="D1131" i="2" s="1"/>
  <c r="C1132" i="2"/>
  <c r="D1132" i="2" s="1"/>
  <c r="C1133" i="2"/>
  <c r="D1133" i="2" s="1"/>
  <c r="C807" i="2"/>
  <c r="D807" i="2" s="1"/>
  <c r="C958" i="2"/>
  <c r="D958" i="2" s="1"/>
  <c r="C444" i="2"/>
  <c r="D444" i="2" s="1"/>
  <c r="C1256" i="2"/>
  <c r="D1256" i="2" s="1"/>
  <c r="C959" i="2"/>
  <c r="D959" i="2" s="1"/>
  <c r="C1134" i="2"/>
  <c r="D1134" i="2" s="1"/>
  <c r="C173" i="2"/>
  <c r="D173" i="2" s="1"/>
  <c r="C174" i="2"/>
  <c r="D174" i="2" s="1"/>
  <c r="C1982" i="2"/>
  <c r="D1982" i="2" s="1"/>
  <c r="C105" i="2"/>
  <c r="D105" i="2" s="1"/>
  <c r="C1305" i="2"/>
  <c r="D1305" i="2" s="1"/>
  <c r="C1747" i="2"/>
  <c r="D1747" i="2" s="1"/>
  <c r="C2072" i="2"/>
  <c r="D2072" i="2" s="1"/>
  <c r="C2073" i="2"/>
  <c r="D2073" i="2" s="1"/>
  <c r="C1840" i="2"/>
  <c r="D1840" i="2" s="1"/>
  <c r="C1983" i="2"/>
  <c r="D1983" i="2" s="1"/>
  <c r="C1603" i="2"/>
  <c r="D1603" i="2" s="1"/>
  <c r="C407" i="2"/>
  <c r="D407" i="2" s="1"/>
  <c r="C1354" i="2"/>
  <c r="D1354" i="2" s="1"/>
  <c r="C1257" i="2"/>
  <c r="D1257" i="2" s="1"/>
  <c r="C1135" i="2"/>
  <c r="D1135" i="2" s="1"/>
  <c r="C1793" i="2"/>
  <c r="D1793" i="2" s="1"/>
  <c r="C2168" i="2"/>
  <c r="D2168" i="2" s="1"/>
  <c r="C1355" i="2"/>
  <c r="D1355" i="2" s="1"/>
  <c r="C513" i="2"/>
  <c r="D513" i="2" s="1"/>
  <c r="C2074" i="2"/>
  <c r="D2074" i="2" s="1"/>
  <c r="C1136" i="2"/>
  <c r="D1136" i="2" s="1"/>
  <c r="C1137" i="2"/>
  <c r="D1137" i="2" s="1"/>
  <c r="C734" i="2"/>
  <c r="D734" i="2" s="1"/>
  <c r="C445" i="2"/>
  <c r="D445" i="2" s="1"/>
  <c r="C1984" i="2"/>
  <c r="D1984" i="2" s="1"/>
  <c r="C514" i="2"/>
  <c r="D514" i="2" s="1"/>
  <c r="C515" i="2"/>
  <c r="D515" i="2" s="1"/>
  <c r="C2220" i="2"/>
  <c r="D2220" i="2" s="1"/>
  <c r="C326" i="2"/>
  <c r="D326" i="2" s="1"/>
  <c r="C283" i="2"/>
  <c r="D283" i="2" s="1"/>
  <c r="C1356" i="2"/>
  <c r="D1356" i="2" s="1"/>
  <c r="C1357" i="2"/>
  <c r="D1357" i="2" s="1"/>
  <c r="C1748" i="2"/>
  <c r="D1748" i="2" s="1"/>
  <c r="C1893" i="2"/>
  <c r="D1893" i="2" s="1"/>
  <c r="C581" i="2"/>
  <c r="D581" i="2" s="1"/>
  <c r="C2146" i="2"/>
  <c r="D2146" i="2" s="1"/>
  <c r="C735" i="2"/>
  <c r="D735" i="2" s="1"/>
  <c r="C327" i="2"/>
  <c r="D327" i="2" s="1"/>
  <c r="C582" i="2"/>
  <c r="D582" i="2" s="1"/>
  <c r="C1604" i="2"/>
  <c r="D1604" i="2" s="1"/>
  <c r="C106" i="2"/>
  <c r="D106" i="2" s="1"/>
  <c r="C446" i="2"/>
  <c r="D446" i="2" s="1"/>
  <c r="C447" i="2"/>
  <c r="D447" i="2" s="1"/>
  <c r="C808" i="2"/>
  <c r="D808" i="2" s="1"/>
  <c r="C1195" i="2"/>
  <c r="D1195" i="2" s="1"/>
  <c r="C75" i="2"/>
  <c r="D75" i="2" s="1"/>
  <c r="C76" i="2"/>
  <c r="D76" i="2" s="1"/>
  <c r="C1138" i="2"/>
  <c r="D1138" i="2" s="1"/>
  <c r="C1306" i="2"/>
  <c r="D1306" i="2" s="1"/>
  <c r="C1258" i="2"/>
  <c r="D1258" i="2" s="1"/>
  <c r="C960" i="2"/>
  <c r="D960" i="2" s="1"/>
  <c r="C1563" i="2"/>
  <c r="D1563" i="2" s="1"/>
  <c r="C736" i="2"/>
  <c r="D736" i="2" s="1"/>
  <c r="C737" i="2"/>
  <c r="D737" i="2" s="1"/>
  <c r="C516" i="2"/>
  <c r="D516" i="2" s="1"/>
  <c r="C1948" i="2"/>
  <c r="D1948" i="2" s="1"/>
  <c r="C961" i="2"/>
  <c r="D961" i="2" s="1"/>
  <c r="C367" i="2"/>
  <c r="D367" i="2" s="1"/>
  <c r="C583" i="2"/>
  <c r="D583" i="2" s="1"/>
  <c r="C1949" i="2"/>
  <c r="D1949" i="2" s="1"/>
  <c r="C738" i="2"/>
  <c r="D738" i="2" s="1"/>
  <c r="C23" i="2"/>
  <c r="D23" i="2" s="1"/>
  <c r="C408" i="2"/>
  <c r="D408" i="2" s="1"/>
  <c r="C1518" i="2"/>
  <c r="D1518" i="2" s="1"/>
  <c r="C1519" i="2"/>
  <c r="D1519" i="2" s="1"/>
  <c r="C409" i="2"/>
  <c r="D409" i="2" s="1"/>
  <c r="C1043" i="2"/>
  <c r="D1043" i="2" s="1"/>
  <c r="C647" i="2"/>
  <c r="D647" i="2" s="1"/>
  <c r="C1259" i="2"/>
  <c r="D1259" i="2" s="1"/>
  <c r="C1260" i="2"/>
  <c r="D1260" i="2" s="1"/>
  <c r="C1261" i="2"/>
  <c r="D1261" i="2" s="1"/>
  <c r="C739" i="2"/>
  <c r="D739" i="2" s="1"/>
  <c r="C2189" i="2"/>
  <c r="D2189" i="2" s="1"/>
  <c r="C740" i="2"/>
  <c r="D740" i="2" s="1"/>
  <c r="C962" i="2"/>
  <c r="D962" i="2" s="1"/>
  <c r="C809" i="2"/>
  <c r="D809" i="2" s="1"/>
  <c r="C741" i="2"/>
  <c r="D741" i="2" s="1"/>
  <c r="C742" i="2"/>
  <c r="D742" i="2" s="1"/>
  <c r="C1358" i="2"/>
  <c r="D1358" i="2" s="1"/>
  <c r="C1359" i="2"/>
  <c r="D1359" i="2" s="1"/>
  <c r="C743" i="2"/>
  <c r="D743" i="2" s="1"/>
  <c r="C884" i="2"/>
  <c r="D884" i="2" s="1"/>
  <c r="C2117" i="2"/>
  <c r="D2117" i="2" s="1"/>
  <c r="C199" i="2"/>
  <c r="D199" i="2" s="1"/>
  <c r="C2118" i="2"/>
  <c r="D2118" i="2" s="1"/>
  <c r="C2119" i="2"/>
  <c r="D2119" i="2" s="1"/>
  <c r="C1794" i="2"/>
  <c r="D1794" i="2" s="1"/>
  <c r="C1795" i="2"/>
  <c r="D1795" i="2" s="1"/>
  <c r="C2026" i="2"/>
  <c r="D2026" i="2" s="1"/>
  <c r="C810" i="2"/>
  <c r="D810" i="2" s="1"/>
  <c r="C517" i="2"/>
  <c r="D517" i="2" s="1"/>
  <c r="C885" i="2"/>
  <c r="D885" i="2" s="1"/>
  <c r="C1139" i="2"/>
  <c r="D1139" i="2" s="1"/>
  <c r="C38" i="2"/>
  <c r="D38" i="2" s="1"/>
  <c r="C1140" i="2"/>
  <c r="D1140" i="2" s="1"/>
  <c r="C963" i="2"/>
  <c r="D963" i="2" s="1"/>
  <c r="C1894" i="2"/>
  <c r="D1894" i="2" s="1"/>
  <c r="C1796" i="2"/>
  <c r="D1796" i="2" s="1"/>
  <c r="C811" i="2"/>
  <c r="D811" i="2" s="1"/>
  <c r="C812" i="2"/>
  <c r="D812" i="2" s="1"/>
  <c r="C1605" i="2"/>
  <c r="D1605" i="2" s="1"/>
  <c r="C1606" i="2"/>
  <c r="D1606" i="2" s="1"/>
  <c r="C1141" i="2"/>
  <c r="D1141" i="2" s="1"/>
  <c r="C107" i="2"/>
  <c r="D107" i="2" s="1"/>
  <c r="C108" i="2"/>
  <c r="D108" i="2" s="1"/>
  <c r="C1692" i="2"/>
  <c r="D1692" i="2" s="1"/>
  <c r="C410" i="2"/>
  <c r="D410" i="2" s="1"/>
  <c r="C1607" i="2"/>
  <c r="D1607" i="2" s="1"/>
  <c r="C1608" i="2"/>
  <c r="D1608" i="2" s="1"/>
  <c r="C1609" i="2"/>
  <c r="D1609" i="2" s="1"/>
  <c r="C1693" i="2"/>
  <c r="D1693" i="2" s="1"/>
  <c r="C1950" i="2"/>
  <c r="D1950" i="2" s="1"/>
  <c r="C744" i="2"/>
  <c r="D744" i="2" s="1"/>
  <c r="C448" i="2"/>
  <c r="D448" i="2" s="1"/>
  <c r="C1471" i="2"/>
  <c r="D1471" i="2" s="1"/>
  <c r="C745" i="2"/>
  <c r="D745" i="2" s="1"/>
  <c r="C77" i="2"/>
  <c r="D77" i="2" s="1"/>
  <c r="C813" i="2"/>
  <c r="D813" i="2" s="1"/>
  <c r="C1196" i="2"/>
  <c r="D1196" i="2" s="1"/>
  <c r="C518" i="2"/>
  <c r="D518" i="2" s="1"/>
  <c r="C519" i="2"/>
  <c r="D519" i="2" s="1"/>
  <c r="C368" i="2"/>
  <c r="D368" i="2" s="1"/>
  <c r="C411" i="2"/>
  <c r="D411" i="2" s="1"/>
  <c r="C200" i="2"/>
  <c r="D200" i="2" s="1"/>
  <c r="C2120" i="2"/>
  <c r="D2120" i="2" s="1"/>
  <c r="C1797" i="2"/>
  <c r="D1797" i="2" s="1"/>
  <c r="C1360" i="2"/>
  <c r="D1360" i="2" s="1"/>
  <c r="C1841" i="2"/>
  <c r="D1841" i="2" s="1"/>
  <c r="C1842" i="2"/>
  <c r="D1842" i="2" s="1"/>
  <c r="C746" i="2"/>
  <c r="D746" i="2" s="1"/>
  <c r="C1520" i="2"/>
  <c r="D1520" i="2" s="1"/>
  <c r="C964" i="2"/>
  <c r="D964" i="2" s="1"/>
  <c r="C1694" i="2"/>
  <c r="D1694" i="2" s="1"/>
  <c r="C2190" i="2"/>
  <c r="D2190" i="2" s="1"/>
  <c r="C1412" i="2"/>
  <c r="D1412" i="2" s="1"/>
  <c r="C1361" i="2"/>
  <c r="D1361" i="2" s="1"/>
  <c r="C1362" i="2"/>
  <c r="D1362" i="2" s="1"/>
  <c r="C1798" i="2"/>
  <c r="D1798" i="2" s="1"/>
  <c r="C1521" i="2"/>
  <c r="D1521" i="2" s="1"/>
  <c r="C1307" i="2"/>
  <c r="D1307" i="2" s="1"/>
  <c r="C2027" i="2"/>
  <c r="D2027" i="2" s="1"/>
  <c r="C1695" i="2"/>
  <c r="D1695" i="2" s="1"/>
  <c r="C1646" i="2"/>
  <c r="D1646" i="2" s="1"/>
  <c r="C2028" i="2"/>
  <c r="D2028" i="2" s="1"/>
  <c r="C520" i="2"/>
  <c r="D520" i="2" s="1"/>
  <c r="C886" i="2"/>
  <c r="D886" i="2" s="1"/>
  <c r="C965" i="2"/>
  <c r="D965" i="2" s="1"/>
  <c r="C814" i="2"/>
  <c r="D814" i="2" s="1"/>
  <c r="C2029" i="2"/>
  <c r="D2029" i="2" s="1"/>
  <c r="C1951" i="2"/>
  <c r="D1951" i="2" s="1"/>
  <c r="C1522" i="2"/>
  <c r="D1522" i="2" s="1"/>
  <c r="C1197" i="2"/>
  <c r="D1197" i="2" s="1"/>
  <c r="C2075" i="2"/>
  <c r="D2075" i="2" s="1"/>
  <c r="C1843" i="2"/>
  <c r="D1843" i="2" s="1"/>
  <c r="C648" i="2"/>
  <c r="D648" i="2" s="1"/>
  <c r="C1610" i="2"/>
  <c r="D1610" i="2" s="1"/>
  <c r="C649" i="2"/>
  <c r="D649" i="2" s="1"/>
  <c r="C1523" i="2"/>
  <c r="D1523" i="2" s="1"/>
  <c r="C2030" i="2"/>
  <c r="D2030" i="2" s="1"/>
  <c r="C1844" i="2"/>
  <c r="D1844" i="2" s="1"/>
  <c r="C175" i="2"/>
  <c r="D175" i="2" s="1"/>
  <c r="C650" i="2"/>
  <c r="D650" i="2" s="1"/>
  <c r="C1363" i="2"/>
  <c r="D1363" i="2" s="1"/>
  <c r="C1985" i="2"/>
  <c r="D1985" i="2" s="1"/>
  <c r="C1696" i="2"/>
  <c r="D1696" i="2" s="1"/>
  <c r="C239" i="2"/>
  <c r="D239" i="2" s="1"/>
  <c r="C1524" i="2"/>
  <c r="D1524" i="2" s="1"/>
  <c r="C1525" i="2"/>
  <c r="D1525" i="2" s="1"/>
  <c r="C887" i="2"/>
  <c r="D887" i="2" s="1"/>
  <c r="C747" i="2"/>
  <c r="D747" i="2" s="1"/>
  <c r="C1198" i="2"/>
  <c r="D1198" i="2" s="1"/>
  <c r="C1199" i="2"/>
  <c r="D1199" i="2" s="1"/>
  <c r="C1472" i="2"/>
  <c r="D1472" i="2" s="1"/>
  <c r="C1564" i="2"/>
  <c r="D1564" i="2" s="1"/>
  <c r="C2031" i="2"/>
  <c r="D2031" i="2" s="1"/>
  <c r="C284" i="2"/>
  <c r="D284" i="2" s="1"/>
  <c r="C2032" i="2"/>
  <c r="D2032" i="2" s="1"/>
  <c r="C1952" i="2"/>
  <c r="D1952" i="2" s="1"/>
  <c r="C1953" i="2"/>
  <c r="D1953" i="2" s="1"/>
  <c r="C1697" i="2"/>
  <c r="D1697" i="2" s="1"/>
  <c r="C1364" i="2"/>
  <c r="D1364" i="2" s="1"/>
  <c r="C1413" i="2"/>
  <c r="D1413" i="2" s="1"/>
  <c r="C521" i="2"/>
  <c r="D521" i="2" s="1"/>
  <c r="C78" i="2"/>
  <c r="D78" i="2" s="1"/>
  <c r="C201" i="2"/>
  <c r="D201" i="2" s="1"/>
  <c r="C412" i="2"/>
  <c r="D412" i="2" s="1"/>
  <c r="C1308" i="2"/>
  <c r="D1308" i="2" s="1"/>
  <c r="C369" i="2"/>
  <c r="D369" i="2" s="1"/>
  <c r="C1044" i="2"/>
  <c r="D1044" i="2" s="1"/>
  <c r="C240" i="2"/>
  <c r="D240" i="2" s="1"/>
  <c r="C584" i="2"/>
  <c r="D584" i="2" s="1"/>
  <c r="C2033" i="2"/>
  <c r="D2033" i="2" s="1"/>
  <c r="C1895" i="2"/>
  <c r="D1895" i="2" s="1"/>
  <c r="C79" i="2"/>
  <c r="D79" i="2" s="1"/>
  <c r="C39" i="2"/>
  <c r="D39" i="2" s="1"/>
  <c r="C2147" i="2"/>
  <c r="D2147" i="2" s="1"/>
  <c r="C1749" i="2"/>
  <c r="D1749" i="2" s="1"/>
  <c r="C651" i="2"/>
  <c r="D651" i="2" s="1"/>
  <c r="C202" i="2"/>
  <c r="D202" i="2" s="1"/>
  <c r="C2169" i="2"/>
  <c r="D2169" i="2" s="1"/>
  <c r="C2170" i="2"/>
  <c r="D2170" i="2" s="1"/>
  <c r="C1142" i="2"/>
  <c r="D1142" i="2" s="1"/>
  <c r="C1845" i="2"/>
  <c r="D1845" i="2" s="1"/>
  <c r="C1200" i="2"/>
  <c r="D1200" i="2" s="1"/>
  <c r="C1526" i="2"/>
  <c r="D1526" i="2" s="1"/>
  <c r="C2034" i="2"/>
  <c r="D2034" i="2" s="1"/>
  <c r="C1527" i="2"/>
  <c r="D1527" i="2" s="1"/>
  <c r="C815" i="2"/>
  <c r="D815" i="2" s="1"/>
  <c r="C522" i="2"/>
  <c r="D522" i="2" s="1"/>
  <c r="C523" i="2"/>
  <c r="D523" i="2" s="1"/>
  <c r="C2035" i="2"/>
  <c r="D2035" i="2" s="1"/>
  <c r="C1414" i="2"/>
  <c r="D1414" i="2" s="1"/>
  <c r="C285" i="2"/>
  <c r="D285" i="2" s="1"/>
  <c r="C1750" i="2"/>
  <c r="D1750" i="2" s="1"/>
  <c r="C524" i="2"/>
  <c r="D524" i="2" s="1"/>
  <c r="C1846" i="2"/>
  <c r="D1846" i="2" s="1"/>
  <c r="C328" i="2"/>
  <c r="D328" i="2" s="1"/>
  <c r="C2191" i="2"/>
  <c r="D2191" i="2" s="1"/>
  <c r="C2036" i="2"/>
  <c r="D2036" i="2" s="1"/>
  <c r="C652" i="2"/>
  <c r="D652" i="2" s="1"/>
  <c r="C2230" i="2"/>
  <c r="D2230" i="2" s="1"/>
  <c r="C966" i="2"/>
  <c r="D966" i="2" s="1"/>
  <c r="C1415" i="2"/>
  <c r="D1415" i="2" s="1"/>
  <c r="C1045" i="2"/>
  <c r="D1045" i="2" s="1"/>
  <c r="C329" i="2"/>
  <c r="D329" i="2" s="1"/>
  <c r="C1046" i="2"/>
  <c r="D1046" i="2" s="1"/>
  <c r="C2231" i="2"/>
  <c r="D2231" i="2" s="1"/>
  <c r="C2232" i="2"/>
  <c r="D2232" i="2" s="1"/>
  <c r="C2121" i="2"/>
  <c r="D2121" i="2" s="1"/>
  <c r="C2122" i="2"/>
  <c r="D2122" i="2" s="1"/>
  <c r="C1799" i="2"/>
  <c r="D1799" i="2" s="1"/>
  <c r="C525" i="2"/>
  <c r="D525" i="2" s="1"/>
  <c r="C585" i="2"/>
  <c r="D585" i="2" s="1"/>
  <c r="C1751" i="2"/>
  <c r="D1751" i="2" s="1"/>
  <c r="C1309" i="2"/>
  <c r="D1309" i="2" s="1"/>
  <c r="C2171" i="2"/>
  <c r="D2171" i="2" s="1"/>
  <c r="C2172" i="2"/>
  <c r="D2172" i="2" s="1"/>
  <c r="C967" i="2"/>
  <c r="D967" i="2" s="1"/>
  <c r="C968" i="2"/>
  <c r="D968" i="2" s="1"/>
  <c r="C1800" i="2"/>
  <c r="D1800" i="2" s="1"/>
  <c r="C888" i="2"/>
  <c r="D888" i="2" s="1"/>
  <c r="C889" i="2"/>
  <c r="D889" i="2" s="1"/>
  <c r="C2037" i="2"/>
  <c r="D2037" i="2" s="1"/>
  <c r="C890" i="2"/>
  <c r="D890" i="2" s="1"/>
  <c r="C286" i="2"/>
  <c r="D286" i="2" s="1"/>
  <c r="C330" i="2"/>
  <c r="D330" i="2" s="1"/>
  <c r="C331" i="2"/>
  <c r="D331" i="2" s="1"/>
  <c r="C1047" i="2"/>
  <c r="D1047" i="2" s="1"/>
  <c r="C1310" i="2"/>
  <c r="D1310" i="2" s="1"/>
  <c r="C748" i="2"/>
  <c r="D748" i="2" s="1"/>
  <c r="C526" i="2"/>
  <c r="D526" i="2" s="1"/>
  <c r="C969" i="2"/>
  <c r="D969" i="2" s="1"/>
  <c r="C2038" i="2"/>
  <c r="D2038" i="2" s="1"/>
  <c r="C1896" i="2"/>
  <c r="D1896" i="2" s="1"/>
  <c r="C1897" i="2"/>
  <c r="D1897" i="2" s="1"/>
  <c r="C2173" i="2"/>
  <c r="D2173" i="2" s="1"/>
  <c r="C527" i="2"/>
  <c r="D527" i="2" s="1"/>
  <c r="C1262" i="2"/>
  <c r="D1262" i="2" s="1"/>
  <c r="C891" i="2"/>
  <c r="D891" i="2" s="1"/>
  <c r="C586" i="2"/>
  <c r="D586" i="2" s="1"/>
  <c r="C1565" i="2"/>
  <c r="D1565" i="2" s="1"/>
  <c r="C1473" i="2"/>
  <c r="D1473" i="2" s="1"/>
  <c r="C587" i="2"/>
  <c r="D587" i="2" s="1"/>
  <c r="C1416" i="2"/>
  <c r="D1416" i="2" s="1"/>
  <c r="C370" i="2"/>
  <c r="D370" i="2" s="1"/>
  <c r="C653" i="2"/>
  <c r="D653" i="2" s="1"/>
  <c r="C1417" i="2"/>
  <c r="D1417" i="2" s="1"/>
  <c r="C749" i="2"/>
  <c r="D749" i="2" s="1"/>
  <c r="C1647" i="2"/>
  <c r="D1647" i="2" s="1"/>
  <c r="C1648" i="2"/>
  <c r="D1648" i="2" s="1"/>
  <c r="C2076" i="2"/>
  <c r="D2076" i="2" s="1"/>
  <c r="C1418" i="2"/>
  <c r="D1418" i="2" s="1"/>
  <c r="C1649" i="2"/>
  <c r="D1649" i="2" s="1"/>
  <c r="C1650" i="2"/>
  <c r="D1650" i="2" s="1"/>
  <c r="C1528" i="2"/>
  <c r="D1528" i="2" s="1"/>
  <c r="C1611" i="2"/>
  <c r="D1611" i="2" s="1"/>
  <c r="C1898" i="2"/>
  <c r="D1898" i="2" s="1"/>
  <c r="C1847" i="2"/>
  <c r="D1847" i="2" s="1"/>
  <c r="C1263" i="2"/>
  <c r="D1263" i="2" s="1"/>
  <c r="C1264" i="2"/>
  <c r="D1264" i="2" s="1"/>
  <c r="C1954" i="2"/>
  <c r="D1954" i="2" s="1"/>
  <c r="C11" i="2"/>
  <c r="D11" i="2" s="1"/>
  <c r="C1419" i="2"/>
  <c r="D1419" i="2" s="1"/>
  <c r="C970" i="2"/>
  <c r="D970" i="2" s="1"/>
  <c r="C2208" i="2"/>
  <c r="D2208" i="2" s="1"/>
  <c r="C2209" i="2"/>
  <c r="D2209" i="2" s="1"/>
  <c r="C1899" i="2"/>
  <c r="D1899" i="2" s="1"/>
  <c r="C449" i="2"/>
  <c r="D449" i="2" s="1"/>
  <c r="C450" i="2"/>
  <c r="D450" i="2" s="1"/>
  <c r="C2077" i="2"/>
  <c r="D2077" i="2" s="1"/>
  <c r="C1265" i="2"/>
  <c r="D1265" i="2" s="1"/>
  <c r="C1201" i="2"/>
  <c r="D1201" i="2" s="1"/>
  <c r="C332" i="2"/>
  <c r="D332" i="2" s="1"/>
  <c r="C241" i="2"/>
  <c r="D241" i="2" s="1"/>
  <c r="C816" i="2"/>
  <c r="D816" i="2" s="1"/>
  <c r="C817" i="2"/>
  <c r="D817" i="2" s="1"/>
  <c r="C1202" i="2"/>
  <c r="D1202" i="2" s="1"/>
  <c r="C40" i="2"/>
  <c r="D40" i="2" s="1"/>
  <c r="C41" i="2"/>
  <c r="D41" i="2" s="1"/>
  <c r="C371" i="2"/>
  <c r="D371" i="2" s="1"/>
  <c r="C1048" i="2"/>
  <c r="D1048" i="2" s="1"/>
  <c r="C451" i="2"/>
  <c r="D451" i="2" s="1"/>
  <c r="C452" i="2"/>
  <c r="D452" i="2" s="1"/>
  <c r="C80" i="2"/>
  <c r="D80" i="2" s="1"/>
  <c r="C81" i="2"/>
  <c r="D81" i="2" s="1"/>
  <c r="C654" i="2"/>
  <c r="D654" i="2" s="1"/>
  <c r="C750" i="2"/>
  <c r="D750" i="2" s="1"/>
  <c r="C1529" i="2"/>
  <c r="D1529" i="2" s="1"/>
  <c r="C1530" i="2"/>
  <c r="D1530" i="2" s="1"/>
  <c r="C892" i="2"/>
  <c r="D892" i="2" s="1"/>
  <c r="C1801" i="2"/>
  <c r="D1801" i="2" s="1"/>
  <c r="C2148" i="2"/>
  <c r="D2148" i="2" s="1"/>
  <c r="C1049" i="2"/>
  <c r="D1049" i="2" s="1"/>
  <c r="C1203" i="2"/>
  <c r="D1203" i="2" s="1"/>
  <c r="C1848" i="2"/>
  <c r="D1848" i="2" s="1"/>
  <c r="C242" i="2"/>
  <c r="D242" i="2" s="1"/>
  <c r="C6" i="2"/>
  <c r="D6" i="2" s="1"/>
  <c r="C751" i="2"/>
  <c r="D751" i="2" s="1"/>
  <c r="C2149" i="2"/>
  <c r="D2149" i="2" s="1"/>
  <c r="C588" i="2"/>
  <c r="D588" i="2" s="1"/>
  <c r="C589" i="2"/>
  <c r="D589" i="2" s="1"/>
  <c r="C2174" i="2"/>
  <c r="D2174" i="2" s="1"/>
  <c r="C1474" i="2"/>
  <c r="D1474" i="2" s="1"/>
  <c r="C1955" i="2"/>
  <c r="D1955" i="2" s="1"/>
  <c r="C971" i="2"/>
  <c r="D971" i="2" s="1"/>
  <c r="C2078" i="2"/>
  <c r="D2078" i="2" s="1"/>
  <c r="C1651" i="2"/>
  <c r="D1651" i="2" s="1"/>
  <c r="C1266" i="2"/>
  <c r="D1266" i="2" s="1"/>
  <c r="C2175" i="2"/>
  <c r="D2175" i="2" s="1"/>
  <c r="C2192" i="2"/>
  <c r="D2192" i="2" s="1"/>
  <c r="C333" i="2"/>
  <c r="D333" i="2" s="1"/>
  <c r="C334" i="2"/>
  <c r="D334" i="2" s="1"/>
  <c r="C528" i="2"/>
  <c r="D528" i="2" s="1"/>
  <c r="C529" i="2"/>
  <c r="D529" i="2" s="1"/>
  <c r="C2039" i="2"/>
  <c r="D2039" i="2" s="1"/>
  <c r="C2040" i="2"/>
  <c r="D2040" i="2" s="1"/>
  <c r="C2041" i="2"/>
  <c r="D2041" i="2" s="1"/>
  <c r="C1267" i="2"/>
  <c r="D1267" i="2" s="1"/>
  <c r="C2079" i="2"/>
  <c r="D2079" i="2" s="1"/>
  <c r="C530" i="2"/>
  <c r="D530" i="2" s="1"/>
  <c r="C1420" i="2"/>
  <c r="D1420" i="2" s="1"/>
  <c r="C655" i="2"/>
  <c r="D655" i="2" s="1"/>
  <c r="C1204" i="2"/>
  <c r="D1204" i="2" s="1"/>
  <c r="C2042" i="2"/>
  <c r="D2042" i="2" s="1"/>
  <c r="C372" i="2"/>
  <c r="D372" i="2" s="1"/>
  <c r="C109" i="2"/>
  <c r="D109" i="2" s="1"/>
  <c r="C2176" i="2"/>
  <c r="D2176" i="2" s="1"/>
  <c r="C2043" i="2"/>
  <c r="D2043" i="2" s="1"/>
  <c r="C1421" i="2"/>
  <c r="D1421" i="2" s="1"/>
  <c r="C1268" i="2"/>
  <c r="D1268" i="2" s="1"/>
  <c r="C893" i="2"/>
  <c r="D893" i="2" s="1"/>
  <c r="C2044" i="2"/>
  <c r="D2044" i="2" s="1"/>
  <c r="C1050" i="2"/>
  <c r="D1050" i="2" s="1"/>
  <c r="C2193" i="2"/>
  <c r="D2193" i="2" s="1"/>
  <c r="C1900" i="2"/>
  <c r="D1900" i="2" s="1"/>
  <c r="C335" i="2"/>
  <c r="D335" i="2" s="1"/>
  <c r="C1051" i="2"/>
  <c r="D1051" i="2" s="1"/>
  <c r="C13" i="2"/>
  <c r="D13" i="2" s="1"/>
  <c r="C1802" i="2"/>
  <c r="D1802" i="2" s="1"/>
  <c r="C1803" i="2"/>
  <c r="D1803" i="2" s="1"/>
  <c r="C1986" i="2"/>
  <c r="D1986" i="2" s="1"/>
  <c r="C1901" i="2"/>
  <c r="D1901" i="2" s="1"/>
  <c r="C656" i="2"/>
  <c r="D656" i="2" s="1"/>
  <c r="C972" i="2"/>
  <c r="D972" i="2" s="1"/>
  <c r="C752" i="2"/>
  <c r="D752" i="2" s="1"/>
  <c r="C973" i="2"/>
  <c r="D973" i="2" s="1"/>
  <c r="C974" i="2"/>
  <c r="D974" i="2" s="1"/>
  <c r="C1052" i="2"/>
  <c r="D1052" i="2" s="1"/>
  <c r="C2233" i="2"/>
  <c r="D2233" i="2" s="1"/>
  <c r="C453" i="2"/>
  <c r="D453" i="2" s="1"/>
  <c r="C590" i="2"/>
  <c r="D590" i="2" s="1"/>
  <c r="C657" i="2"/>
  <c r="D657" i="2" s="1"/>
  <c r="C1053" i="2"/>
  <c r="D1053" i="2" s="1"/>
  <c r="C591" i="2"/>
  <c r="D591" i="2" s="1"/>
  <c r="C2080" i="2"/>
  <c r="D2080" i="2" s="1"/>
  <c r="C1849" i="2"/>
  <c r="D1849" i="2" s="1"/>
  <c r="C1752" i="2"/>
  <c r="D1752" i="2" s="1"/>
  <c r="C894" i="2"/>
  <c r="D894" i="2" s="1"/>
  <c r="C1269" i="2"/>
  <c r="D1269" i="2" s="1"/>
  <c r="C1422" i="2"/>
  <c r="D1422" i="2" s="1"/>
  <c r="C1423" i="2"/>
  <c r="D1423" i="2" s="1"/>
  <c r="C2150" i="2"/>
  <c r="D2150" i="2" s="1"/>
  <c r="C895" i="2"/>
  <c r="D895" i="2" s="1"/>
  <c r="C2081" i="2"/>
  <c r="D2081" i="2" s="1"/>
  <c r="C1311" i="2"/>
  <c r="D1311" i="2" s="1"/>
  <c r="C2045" i="2"/>
  <c r="D2045" i="2" s="1"/>
  <c r="C55" i="2"/>
  <c r="D55" i="2" s="1"/>
  <c r="C176" i="2"/>
  <c r="D176" i="2" s="1"/>
  <c r="C2151" i="2"/>
  <c r="D2151" i="2" s="1"/>
  <c r="C336" i="2"/>
  <c r="D336" i="2" s="1"/>
  <c r="C1850" i="2"/>
  <c r="D1850" i="2" s="1"/>
  <c r="C454" i="2"/>
  <c r="D454" i="2" s="1"/>
  <c r="C455" i="2"/>
  <c r="D455" i="2" s="1"/>
  <c r="C139" i="2"/>
  <c r="D139" i="2" s="1"/>
  <c r="C658" i="2"/>
  <c r="D658" i="2" s="1"/>
  <c r="C1987" i="2"/>
  <c r="D1987" i="2" s="1"/>
  <c r="C896" i="2"/>
  <c r="D896" i="2" s="1"/>
  <c r="C1804" i="2"/>
  <c r="D1804" i="2" s="1"/>
  <c r="C1698" i="2"/>
  <c r="D1698" i="2" s="1"/>
  <c r="C753" i="2"/>
  <c r="D753" i="2" s="1"/>
  <c r="C975" i="2"/>
  <c r="D975" i="2" s="1"/>
  <c r="C1699" i="2"/>
  <c r="D1699" i="2" s="1"/>
  <c r="C1365" i="2"/>
  <c r="D1365" i="2" s="1"/>
  <c r="C1700" i="2"/>
  <c r="D1700" i="2" s="1"/>
  <c r="C1701" i="2"/>
  <c r="D1701" i="2" s="1"/>
  <c r="C1902" i="2"/>
  <c r="D1902" i="2" s="1"/>
  <c r="C1851" i="2"/>
  <c r="D1851" i="2" s="1"/>
  <c r="C2082" i="2"/>
  <c r="D2082" i="2" s="1"/>
  <c r="C2083" i="2"/>
  <c r="D2083" i="2" s="1"/>
  <c r="C754" i="2"/>
  <c r="D754" i="2" s="1"/>
  <c r="C1753" i="2"/>
  <c r="D1753" i="2" s="1"/>
  <c r="C24" i="2"/>
  <c r="D24" i="2" s="1"/>
  <c r="C818" i="2"/>
  <c r="D818" i="2" s="1"/>
  <c r="C1143" i="2"/>
  <c r="D1143" i="2" s="1"/>
  <c r="C1144" i="2"/>
  <c r="D1144" i="2" s="1"/>
  <c r="C456" i="2"/>
  <c r="D456" i="2" s="1"/>
  <c r="C1805" i="2"/>
  <c r="D1805" i="2" s="1"/>
  <c r="C897" i="2"/>
  <c r="D897" i="2" s="1"/>
  <c r="C898" i="2"/>
  <c r="D898" i="2" s="1"/>
  <c r="C1903" i="2"/>
  <c r="D1903" i="2" s="1"/>
  <c r="C1904" i="2"/>
  <c r="D1904" i="2" s="1"/>
  <c r="C1905" i="2"/>
  <c r="D1905" i="2" s="1"/>
  <c r="C110" i="2"/>
  <c r="D110" i="2" s="1"/>
  <c r="C2152" i="2"/>
  <c r="D2152" i="2" s="1"/>
  <c r="C2210" i="2"/>
  <c r="D2210" i="2" s="1"/>
  <c r="C1754" i="2"/>
  <c r="D1754" i="2" s="1"/>
  <c r="C1988" i="2"/>
  <c r="D1988" i="2" s="1"/>
  <c r="C1989" i="2"/>
  <c r="D1989" i="2" s="1"/>
  <c r="C56" i="2"/>
  <c r="D56" i="2" s="1"/>
  <c r="C203" i="2"/>
  <c r="D203" i="2" s="1"/>
  <c r="C2084" i="2"/>
  <c r="D2084" i="2" s="1"/>
  <c r="C457" i="2"/>
  <c r="D457" i="2" s="1"/>
  <c r="C2153" i="2"/>
  <c r="D2153" i="2" s="1"/>
  <c r="C531" i="2"/>
  <c r="D531" i="2" s="1"/>
  <c r="C42" i="2"/>
  <c r="D42" i="2" s="1"/>
  <c r="C2046" i="2"/>
  <c r="D2046" i="2" s="1"/>
  <c r="C2154" i="2"/>
  <c r="D2154" i="2" s="1"/>
  <c r="C2155" i="2"/>
  <c r="D2155" i="2" s="1"/>
  <c r="C899" i="2"/>
  <c r="D899" i="2" s="1"/>
  <c r="C1145" i="2"/>
  <c r="D1145" i="2" s="1"/>
  <c r="C1270" i="2"/>
  <c r="D1270" i="2" s="1"/>
  <c r="C659" i="2"/>
  <c r="D659" i="2" s="1"/>
  <c r="C976" i="2"/>
  <c r="D976" i="2" s="1"/>
  <c r="C532" i="2"/>
  <c r="D532" i="2" s="1"/>
  <c r="C533" i="2"/>
  <c r="D533" i="2" s="1"/>
  <c r="C204" i="2"/>
  <c r="D204" i="2" s="1"/>
  <c r="C1702" i="2"/>
  <c r="D1702" i="2" s="1"/>
  <c r="C900" i="2"/>
  <c r="D900" i="2" s="1"/>
  <c r="C2156" i="2"/>
  <c r="D2156" i="2" s="1"/>
  <c r="C2157" i="2"/>
  <c r="D2157" i="2" s="1"/>
  <c r="C1054" i="2"/>
  <c r="D1054" i="2" s="1"/>
  <c r="C2158" i="2"/>
  <c r="D2158" i="2" s="1"/>
  <c r="C25" i="2"/>
  <c r="D25" i="2" s="1"/>
  <c r="C755" i="2"/>
  <c r="D755" i="2" s="1"/>
  <c r="C756" i="2"/>
  <c r="D756" i="2" s="1"/>
  <c r="C819" i="2"/>
  <c r="D819" i="2" s="1"/>
  <c r="C820" i="2"/>
  <c r="D820" i="2" s="1"/>
  <c r="C821" i="2"/>
  <c r="D821" i="2" s="1"/>
  <c r="C1271" i="2"/>
  <c r="D1271" i="2" s="1"/>
  <c r="C287" i="2"/>
  <c r="D287" i="2" s="1"/>
  <c r="C1205" i="2"/>
  <c r="D1205" i="2" s="1"/>
  <c r="C1424" i="2"/>
  <c r="D1424" i="2" s="1"/>
  <c r="C1425" i="2"/>
  <c r="D1425" i="2" s="1"/>
  <c r="C1906" i="2"/>
  <c r="D1906" i="2" s="1"/>
  <c r="C1806" i="2"/>
  <c r="D1806" i="2" s="1"/>
  <c r="C757" i="2"/>
  <c r="D757" i="2" s="1"/>
  <c r="C1055" i="2"/>
  <c r="D1055" i="2" s="1"/>
  <c r="C1426" i="2"/>
  <c r="D1426" i="2" s="1"/>
  <c r="C1652" i="2"/>
  <c r="D1652" i="2" s="1"/>
  <c r="C1272" i="2"/>
  <c r="D1272" i="2" s="1"/>
  <c r="C1273" i="2"/>
  <c r="D1273" i="2" s="1"/>
  <c r="C1274" i="2"/>
  <c r="D1274" i="2" s="1"/>
  <c r="C288" i="2"/>
  <c r="D288" i="2" s="1"/>
  <c r="C289" i="2"/>
  <c r="D289" i="2" s="1"/>
  <c r="C660" i="2"/>
  <c r="D660" i="2" s="1"/>
  <c r="C1703" i="2"/>
  <c r="D1703" i="2" s="1"/>
  <c r="C458" i="2"/>
  <c r="D458" i="2" s="1"/>
  <c r="C758" i="2"/>
  <c r="D758" i="2" s="1"/>
  <c r="C822" i="2"/>
  <c r="D822" i="2" s="1"/>
  <c r="C977" i="2"/>
  <c r="D977" i="2" s="1"/>
  <c r="C1366" i="2"/>
  <c r="D1366" i="2" s="1"/>
  <c r="C592" i="2"/>
  <c r="D592" i="2" s="1"/>
  <c r="C759" i="2"/>
  <c r="D759" i="2" s="1"/>
  <c r="C1367" i="2"/>
  <c r="D1367" i="2" s="1"/>
  <c r="C1056" i="2"/>
  <c r="D1056" i="2" s="1"/>
  <c r="C7" i="2"/>
  <c r="D7" i="2" s="1"/>
  <c r="C8" i="2"/>
  <c r="D8" i="2" s="1"/>
  <c r="C823" i="2"/>
  <c r="D823" i="2" s="1"/>
  <c r="C978" i="2"/>
  <c r="D978" i="2" s="1"/>
  <c r="C661" i="2"/>
  <c r="D661" i="2" s="1"/>
  <c r="C824" i="2"/>
  <c r="D824" i="2" s="1"/>
  <c r="C1057" i="2"/>
  <c r="D1057" i="2" s="1"/>
  <c r="C1206" i="2"/>
  <c r="D1206" i="2" s="1"/>
  <c r="C2234" i="2"/>
  <c r="D2234" i="2" s="1"/>
  <c r="C1427" i="2"/>
  <c r="D1427" i="2" s="1"/>
  <c r="C1990" i="2"/>
  <c r="D1990" i="2" s="1"/>
  <c r="C1991" i="2"/>
  <c r="D1991" i="2" s="1"/>
  <c r="C1058" i="2"/>
  <c r="D1058" i="2" s="1"/>
  <c r="C1755" i="2"/>
  <c r="D1755" i="2" s="1"/>
  <c r="C662" i="2"/>
  <c r="D662" i="2" s="1"/>
  <c r="C1368" i="2"/>
  <c r="D1368" i="2" s="1"/>
  <c r="C1566" i="2"/>
  <c r="D1566" i="2" s="1"/>
  <c r="C534" i="2"/>
  <c r="D534" i="2" s="1"/>
  <c r="C1653" i="2"/>
  <c r="D1653" i="2" s="1"/>
  <c r="C459" i="2"/>
  <c r="D459" i="2" s="1"/>
  <c r="C1207" i="2"/>
  <c r="D1207" i="2" s="1"/>
  <c r="C1208" i="2"/>
  <c r="D1208" i="2" s="1"/>
  <c r="C1907" i="2"/>
  <c r="D1907" i="2" s="1"/>
  <c r="C1312" i="2"/>
  <c r="D1312" i="2" s="1"/>
  <c r="C825" i="2"/>
  <c r="D825" i="2" s="1"/>
  <c r="C413" i="2"/>
  <c r="D413" i="2" s="1"/>
  <c r="C1209" i="2"/>
  <c r="D1209" i="2" s="1"/>
  <c r="C14" i="2"/>
  <c r="D14" i="2" s="1"/>
  <c r="C15" i="2"/>
  <c r="D15" i="2" s="1"/>
  <c r="C243" i="2"/>
  <c r="D243" i="2" s="1"/>
  <c r="C177" i="2"/>
  <c r="D177" i="2" s="1"/>
  <c r="C373" i="2"/>
  <c r="D373" i="2" s="1"/>
  <c r="C663" i="2"/>
  <c r="D663" i="2" s="1"/>
  <c r="C664" i="2"/>
  <c r="D664" i="2" s="1"/>
  <c r="C1146" i="2"/>
  <c r="D1146" i="2" s="1"/>
  <c r="C2085" i="2"/>
  <c r="D2085" i="2" s="1"/>
  <c r="C205" i="2"/>
  <c r="D205" i="2" s="1"/>
  <c r="C1147" i="2"/>
  <c r="D1147" i="2" s="1"/>
  <c r="C206" i="2"/>
  <c r="D206" i="2" s="1"/>
  <c r="C1704" i="2"/>
  <c r="D1704" i="2" s="1"/>
  <c r="C244" i="2"/>
  <c r="D244" i="2" s="1"/>
  <c r="C207" i="2"/>
  <c r="D207" i="2" s="1"/>
  <c r="C1705" i="2"/>
  <c r="D1705" i="2" s="1"/>
  <c r="C979" i="2"/>
  <c r="D979" i="2" s="1"/>
  <c r="C245" i="2"/>
  <c r="D245" i="2" s="1"/>
  <c r="C1428" i="2"/>
  <c r="D1428" i="2" s="1"/>
  <c r="C374" i="2"/>
  <c r="D374" i="2" s="1"/>
  <c r="C1059" i="2"/>
  <c r="D1059" i="2" s="1"/>
  <c r="C1148" i="2"/>
  <c r="D1148" i="2" s="1"/>
  <c r="C1149" i="2"/>
  <c r="D1149" i="2" s="1"/>
  <c r="C901" i="2"/>
  <c r="D901" i="2" s="1"/>
  <c r="C16" i="2"/>
  <c r="D16" i="2" s="1"/>
  <c r="C290" i="2"/>
  <c r="D290" i="2" s="1"/>
  <c r="C291" i="2"/>
  <c r="D291" i="2" s="1"/>
  <c r="C1210" i="2"/>
  <c r="D1210" i="2" s="1"/>
  <c r="C2086" i="2"/>
  <c r="D2086" i="2" s="1"/>
  <c r="C1429" i="2"/>
  <c r="D1429" i="2" s="1"/>
  <c r="C1313" i="2"/>
  <c r="D1313" i="2" s="1"/>
  <c r="C760" i="2"/>
  <c r="D760" i="2" s="1"/>
  <c r="C1956" i="2"/>
  <c r="D1956" i="2" s="1"/>
  <c r="C246" i="2"/>
  <c r="D246" i="2" s="1"/>
  <c r="C1807" i="2"/>
  <c r="D1807" i="2" s="1"/>
  <c r="C1567" i="2"/>
  <c r="D1567" i="2" s="1"/>
  <c r="C1992" i="2"/>
  <c r="D1992" i="2" s="1"/>
  <c r="C2211" i="2"/>
  <c r="D2211" i="2" s="1"/>
  <c r="C1430" i="2"/>
  <c r="D1430" i="2" s="1"/>
  <c r="C2123" i="2"/>
  <c r="D2123" i="2" s="1"/>
  <c r="C247" i="2"/>
  <c r="D247" i="2" s="1"/>
  <c r="C1475" i="2"/>
  <c r="D1475" i="2" s="1"/>
  <c r="C248" i="2"/>
  <c r="D248" i="2" s="1"/>
  <c r="C140" i="2"/>
  <c r="D140" i="2" s="1"/>
  <c r="C249" i="2"/>
  <c r="D249" i="2" s="1"/>
  <c r="C2087" i="2"/>
  <c r="D2087" i="2" s="1"/>
  <c r="C1476" i="2"/>
  <c r="D1476" i="2" s="1"/>
  <c r="C2221" i="2"/>
  <c r="D2221" i="2" s="1"/>
  <c r="C593" i="2"/>
  <c r="D593" i="2" s="1"/>
  <c r="C1477" i="2"/>
  <c r="D1477" i="2" s="1"/>
  <c r="C26" i="2"/>
  <c r="D26" i="2" s="1"/>
  <c r="C2124" i="2"/>
  <c r="D2124" i="2" s="1"/>
  <c r="C1808" i="2"/>
  <c r="D1808" i="2" s="1"/>
  <c r="C1060" i="2"/>
  <c r="D1060" i="2" s="1"/>
  <c r="C594" i="2"/>
  <c r="D594" i="2" s="1"/>
  <c r="C250" i="2"/>
  <c r="D250" i="2" s="1"/>
  <c r="C251" i="2"/>
  <c r="D251" i="2" s="1"/>
  <c r="C208" i="2"/>
  <c r="D208" i="2" s="1"/>
  <c r="C209" i="2"/>
  <c r="D209" i="2" s="1"/>
  <c r="C1568" i="2"/>
  <c r="D1568" i="2" s="1"/>
  <c r="C980" i="2"/>
  <c r="D980" i="2" s="1"/>
  <c r="C1211" i="2"/>
  <c r="D1211" i="2" s="1"/>
  <c r="C1654" i="2"/>
  <c r="D1654" i="2" s="1"/>
  <c r="C2047" i="2"/>
  <c r="D2047" i="2" s="1"/>
  <c r="C82" i="2"/>
  <c r="D82" i="2" s="1"/>
  <c r="C1908" i="2"/>
  <c r="D1908" i="2" s="1"/>
  <c r="C535" i="2"/>
  <c r="D535" i="2" s="1"/>
  <c r="C902" i="2"/>
  <c r="D902" i="2" s="1"/>
  <c r="C2088" i="2"/>
  <c r="D2088" i="2" s="1"/>
  <c r="C2089" i="2"/>
  <c r="D2089" i="2" s="1"/>
  <c r="C292" i="2"/>
  <c r="D292" i="2" s="1"/>
  <c r="C981" i="2"/>
  <c r="D981" i="2" s="1"/>
  <c r="C2177" i="2"/>
  <c r="D2177" i="2" s="1"/>
  <c r="C761" i="2"/>
  <c r="D761" i="2" s="1"/>
  <c r="C414" i="2"/>
  <c r="D414" i="2" s="1"/>
  <c r="C903" i="2"/>
  <c r="D903" i="2" s="1"/>
  <c r="C904" i="2"/>
  <c r="D904" i="2" s="1"/>
  <c r="C1706" i="2"/>
  <c r="D1706" i="2" s="1"/>
  <c r="C83" i="2"/>
  <c r="D83" i="2" s="1"/>
  <c r="C1531" i="2"/>
  <c r="D1531" i="2" s="1"/>
  <c r="C665" i="2"/>
  <c r="D665" i="2" s="1"/>
  <c r="C1957" i="2"/>
  <c r="D1957" i="2" s="1"/>
  <c r="C1061" i="2"/>
  <c r="D1061" i="2" s="1"/>
  <c r="C1062" i="2"/>
  <c r="D1062" i="2" s="1"/>
  <c r="C2090" i="2"/>
  <c r="D2090" i="2" s="1"/>
  <c r="C2091" i="2"/>
  <c r="D2091" i="2" s="1"/>
  <c r="C2092" i="2"/>
  <c r="D2092" i="2" s="1"/>
  <c r="C1612" i="2"/>
  <c r="D1612" i="2" s="1"/>
  <c r="C666" i="2"/>
  <c r="D666" i="2" s="1"/>
  <c r="C57" i="2"/>
  <c r="D57" i="2" s="1"/>
  <c r="C2048" i="2"/>
  <c r="D2048" i="2" s="1"/>
  <c r="C1150" i="2"/>
  <c r="D1150" i="2" s="1"/>
  <c r="C1275" i="2"/>
  <c r="D1275" i="2" s="1"/>
  <c r="C375" i="2"/>
  <c r="D375" i="2" s="1"/>
  <c r="C1431" i="2"/>
  <c r="D1431" i="2" s="1"/>
  <c r="C2049" i="2"/>
  <c r="D2049" i="2" s="1"/>
  <c r="C2125" i="2"/>
  <c r="D2125" i="2" s="1"/>
  <c r="C1314" i="2"/>
  <c r="D1314" i="2" s="1"/>
  <c r="C178" i="2"/>
  <c r="D178" i="2" s="1"/>
  <c r="C1212" i="2"/>
  <c r="D1212" i="2" s="1"/>
  <c r="C1707" i="2"/>
  <c r="D1707" i="2" s="1"/>
  <c r="C2212" i="2"/>
  <c r="D2212" i="2" s="1"/>
  <c r="C1478" i="2"/>
  <c r="D1478" i="2" s="1"/>
  <c r="C826" i="2"/>
  <c r="D826" i="2" s="1"/>
  <c r="C58" i="2"/>
  <c r="D58" i="2" s="1"/>
  <c r="C536" i="2"/>
  <c r="D536" i="2" s="1"/>
  <c r="C1532" i="2"/>
  <c r="D1532" i="2" s="1"/>
  <c r="C141" i="2"/>
  <c r="D141" i="2" s="1"/>
  <c r="C27" i="2"/>
  <c r="D27" i="2" s="1"/>
  <c r="C28" i="2"/>
  <c r="D28" i="2" s="1"/>
  <c r="C2126" i="2"/>
  <c r="D2126" i="2" s="1"/>
  <c r="C2127" i="2"/>
  <c r="D2127" i="2" s="1"/>
  <c r="C1909" i="2"/>
  <c r="D1909" i="2" s="1"/>
  <c r="C293" i="2"/>
  <c r="D293" i="2" s="1"/>
  <c r="C252" i="2"/>
  <c r="D252" i="2" s="1"/>
  <c r="C1852" i="2"/>
  <c r="D1852" i="2" s="1"/>
  <c r="C142" i="2"/>
  <c r="D142" i="2" s="1"/>
  <c r="C1533" i="2"/>
  <c r="D1533" i="2" s="1"/>
  <c r="C415" i="2"/>
  <c r="D415" i="2" s="1"/>
  <c r="C179" i="2"/>
  <c r="D179" i="2" s="1"/>
  <c r="C460" i="2"/>
  <c r="D460" i="2" s="1"/>
  <c r="C1151" i="2"/>
  <c r="D1151" i="2" s="1"/>
  <c r="C667" i="2"/>
  <c r="D667" i="2" s="1"/>
  <c r="C1213" i="2"/>
  <c r="D1213" i="2" s="1"/>
  <c r="C595" i="2"/>
  <c r="D595" i="2" s="1"/>
  <c r="C1853" i="2"/>
  <c r="D1853" i="2" s="1"/>
  <c r="C982" i="2"/>
  <c r="D982" i="2" s="1"/>
  <c r="C668" i="2"/>
  <c r="D668" i="2" s="1"/>
  <c r="C111" i="2"/>
  <c r="D111" i="2" s="1"/>
  <c r="C2178" i="2"/>
  <c r="D2178" i="2" s="1"/>
  <c r="C416" i="2"/>
  <c r="D416" i="2" s="1"/>
  <c r="C180" i="2"/>
  <c r="D180" i="2" s="1"/>
  <c r="C1432" i="2"/>
  <c r="D1432" i="2" s="1"/>
  <c r="C1708" i="2"/>
  <c r="D1708" i="2" s="1"/>
  <c r="C2050" i="2"/>
  <c r="D2050" i="2" s="1"/>
  <c r="C1214" i="2"/>
  <c r="D1214" i="2" s="1"/>
  <c r="C376" i="2"/>
  <c r="D376" i="2" s="1"/>
  <c r="C1854" i="2"/>
  <c r="D1854" i="2" s="1"/>
  <c r="C1215" i="2"/>
  <c r="D1215" i="2" s="1"/>
  <c r="C294" i="2"/>
  <c r="D294" i="2" s="1"/>
  <c r="C1910" i="2"/>
  <c r="D1910" i="2" s="1"/>
  <c r="C1569" i="2"/>
  <c r="D1569" i="2" s="1"/>
  <c r="C1911" i="2"/>
  <c r="D1911" i="2" s="1"/>
  <c r="C1276" i="2"/>
  <c r="D1276" i="2" s="1"/>
  <c r="C1433" i="2"/>
  <c r="D1433" i="2" s="1"/>
  <c r="C1655" i="2"/>
  <c r="D1655" i="2" s="1"/>
  <c r="C461" i="2"/>
  <c r="D461" i="2" s="1"/>
  <c r="C983" i="2"/>
  <c r="D983" i="2" s="1"/>
  <c r="C1152" i="2"/>
  <c r="D1152" i="2" s="1"/>
  <c r="C1756" i="2"/>
  <c r="D1756" i="2" s="1"/>
  <c r="C2235" i="2"/>
  <c r="D2235" i="2" s="1"/>
  <c r="C1434" i="2"/>
  <c r="D1434" i="2" s="1"/>
  <c r="C1063" i="2"/>
  <c r="D1063" i="2" s="1"/>
  <c r="C1709" i="2"/>
  <c r="D1709" i="2" s="1"/>
  <c r="C417" i="2"/>
  <c r="D417" i="2" s="1"/>
  <c r="C1710" i="2"/>
  <c r="D1710" i="2" s="1"/>
  <c r="C1153" i="2"/>
  <c r="D1153" i="2" s="1"/>
  <c r="C1315" i="2"/>
  <c r="D1315" i="2" s="1"/>
  <c r="C295" i="2"/>
  <c r="D295" i="2" s="1"/>
  <c r="C1993" i="2"/>
  <c r="D1993" i="2" s="1"/>
  <c r="C1958" i="2"/>
  <c r="D1958" i="2" s="1"/>
  <c r="C1570" i="2"/>
  <c r="D1570" i="2" s="1"/>
  <c r="C2194" i="2"/>
  <c r="D2194" i="2" s="1"/>
  <c r="C905" i="2"/>
  <c r="D905" i="2" s="1"/>
  <c r="C984" i="2"/>
  <c r="D984" i="2" s="1"/>
  <c r="C1216" i="2"/>
  <c r="D1216" i="2" s="1"/>
  <c r="C210" i="2"/>
  <c r="D210" i="2" s="1"/>
  <c r="C1994" i="2"/>
  <c r="D1994" i="2" s="1"/>
  <c r="C762" i="2"/>
  <c r="D762" i="2" s="1"/>
  <c r="C418" i="2"/>
  <c r="D418" i="2" s="1"/>
  <c r="C419" i="2"/>
  <c r="D419" i="2" s="1"/>
  <c r="C827" i="2"/>
  <c r="D827" i="2" s="1"/>
  <c r="C1217" i="2"/>
  <c r="D1217" i="2" s="1"/>
  <c r="C1218" i="2"/>
  <c r="D1218" i="2" s="1"/>
  <c r="C211" i="2"/>
  <c r="D211" i="2" s="1"/>
  <c r="C212" i="2"/>
  <c r="D212" i="2" s="1"/>
  <c r="C213" i="2"/>
  <c r="D213" i="2" s="1"/>
  <c r="C2179" i="2"/>
  <c r="D2179" i="2" s="1"/>
  <c r="C1316" i="2"/>
  <c r="D1316" i="2" s="1"/>
  <c r="C1613" i="2"/>
  <c r="D1613" i="2" s="1"/>
  <c r="C1435" i="2"/>
  <c r="D1435" i="2" s="1"/>
  <c r="C1436" i="2"/>
  <c r="D1436" i="2" s="1"/>
  <c r="C1219" i="2"/>
  <c r="D1219" i="2" s="1"/>
  <c r="C1437" i="2"/>
  <c r="D1437" i="2" s="1"/>
  <c r="C1855" i="2"/>
  <c r="D1855" i="2" s="1"/>
  <c r="C1220" i="2"/>
  <c r="D1220" i="2" s="1"/>
  <c r="C1711" i="2"/>
  <c r="D1711" i="2" s="1"/>
  <c r="C1534" i="2"/>
  <c r="D1534" i="2" s="1"/>
  <c r="C1535" i="2"/>
  <c r="D1535" i="2" s="1"/>
  <c r="C537" i="2"/>
  <c r="D537" i="2" s="1"/>
  <c r="C1995" i="2"/>
  <c r="D1995" i="2" s="1"/>
  <c r="C828" i="2"/>
  <c r="D828" i="2" s="1"/>
  <c r="C906" i="2"/>
  <c r="D906" i="2" s="1"/>
  <c r="C2051" i="2"/>
  <c r="D2051" i="2" s="1"/>
  <c r="C1438" i="2"/>
  <c r="D1438" i="2" s="1"/>
  <c r="C337" i="2"/>
  <c r="D337" i="2" s="1"/>
  <c r="C1757" i="2"/>
  <c r="D1757" i="2" s="1"/>
  <c r="C462" i="2"/>
  <c r="D462" i="2" s="1"/>
  <c r="C907" i="2"/>
  <c r="D907" i="2" s="1"/>
  <c r="C2236" i="2"/>
  <c r="D2236" i="2" s="1"/>
  <c r="C253" i="2"/>
  <c r="D253" i="2" s="1"/>
  <c r="C338" i="2"/>
  <c r="D338" i="2" s="1"/>
  <c r="C1064" i="2"/>
  <c r="D1064" i="2" s="1"/>
  <c r="C1065" i="2"/>
  <c r="D1065" i="2" s="1"/>
  <c r="C829" i="2"/>
  <c r="D829" i="2" s="1"/>
  <c r="C1369" i="2"/>
  <c r="D1369" i="2" s="1"/>
  <c r="C420" i="2"/>
  <c r="D420" i="2" s="1"/>
  <c r="C1066" i="2"/>
  <c r="D1066" i="2" s="1"/>
  <c r="C985" i="2"/>
  <c r="D985" i="2" s="1"/>
  <c r="C1571" i="2"/>
  <c r="D1571" i="2" s="1"/>
  <c r="C986" i="2"/>
  <c r="D986" i="2" s="1"/>
  <c r="C463" i="2"/>
  <c r="D463" i="2" s="1"/>
  <c r="C538" i="2"/>
  <c r="D538" i="2" s="1"/>
  <c r="C1959" i="2"/>
  <c r="D1959" i="2" s="1"/>
  <c r="C1960" i="2"/>
  <c r="D1960" i="2" s="1"/>
  <c r="C1067" i="2"/>
  <c r="D1067" i="2" s="1"/>
  <c r="C1068" i="2"/>
  <c r="D1068" i="2" s="1"/>
  <c r="C1069" i="2"/>
  <c r="D1069" i="2" s="1"/>
  <c r="C1912" i="2"/>
  <c r="D1912" i="2" s="1"/>
  <c r="C669" i="2"/>
  <c r="D669" i="2" s="1"/>
  <c r="C1572" i="2"/>
  <c r="D1572" i="2" s="1"/>
  <c r="C296" i="2"/>
  <c r="D296" i="2" s="1"/>
  <c r="C1758" i="2"/>
  <c r="D1758" i="2" s="1"/>
  <c r="C1759" i="2"/>
  <c r="D1759" i="2" s="1"/>
  <c r="C1317" i="2"/>
  <c r="D1317" i="2" s="1"/>
  <c r="C1809" i="2"/>
  <c r="D1809" i="2" s="1"/>
  <c r="C596" i="2"/>
  <c r="D596" i="2" s="1"/>
  <c r="C1810" i="2"/>
  <c r="D1810" i="2" s="1"/>
  <c r="C181" i="2"/>
  <c r="D181" i="2" s="1"/>
  <c r="C339" i="2"/>
  <c r="D339" i="2" s="1"/>
  <c r="C377" i="2"/>
  <c r="D377" i="2" s="1"/>
  <c r="C908" i="2"/>
  <c r="D908" i="2" s="1"/>
  <c r="C670" i="2"/>
  <c r="D670" i="2" s="1"/>
  <c r="C112" i="2"/>
  <c r="D112" i="2" s="1"/>
  <c r="C297" i="2"/>
  <c r="D297" i="2" s="1"/>
  <c r="C1318" i="2"/>
  <c r="D1318" i="2" s="1"/>
  <c r="C1656" i="2"/>
  <c r="D1656" i="2" s="1"/>
  <c r="C539" i="2"/>
  <c r="D539" i="2" s="1"/>
  <c r="C84" i="2"/>
  <c r="D84" i="2" s="1"/>
  <c r="C671" i="2"/>
  <c r="D671" i="2" s="1"/>
  <c r="C1070" i="2"/>
  <c r="D1070" i="2" s="1"/>
  <c r="C85" i="2"/>
  <c r="D85" i="2" s="1"/>
  <c r="C86" i="2"/>
  <c r="D86" i="2" s="1"/>
  <c r="C59" i="2"/>
  <c r="D59" i="2" s="1"/>
  <c r="C1154" i="2"/>
  <c r="D1154" i="2" s="1"/>
  <c r="C672" i="2"/>
  <c r="D672" i="2" s="1"/>
  <c r="C2237" i="2"/>
  <c r="D2237" i="2" s="1"/>
  <c r="C1155" i="2"/>
  <c r="D1155" i="2" s="1"/>
  <c r="C1370" i="2"/>
  <c r="D1370" i="2" s="1"/>
  <c r="C1479" i="2"/>
  <c r="D1479" i="2" s="1"/>
  <c r="C1480" i="2"/>
  <c r="D1480" i="2" s="1"/>
  <c r="C1712" i="2"/>
  <c r="D1712" i="2" s="1"/>
  <c r="C1713" i="2"/>
  <c r="D1713" i="2" s="1"/>
  <c r="C1714" i="2"/>
  <c r="D1714" i="2" s="1"/>
  <c r="C1760" i="2"/>
  <c r="D1760" i="2" s="1"/>
  <c r="C1319" i="2"/>
  <c r="D1319" i="2" s="1"/>
  <c r="C1071" i="2"/>
  <c r="D1071" i="2" s="1"/>
  <c r="C1072" i="2"/>
  <c r="D1072" i="2" s="1"/>
  <c r="C1715" i="2"/>
  <c r="D1715" i="2" s="1"/>
  <c r="C1614" i="2"/>
  <c r="D1614" i="2" s="1"/>
  <c r="C87" i="2"/>
  <c r="D87" i="2" s="1"/>
  <c r="C909" i="2"/>
  <c r="D909" i="2" s="1"/>
  <c r="C1439" i="2"/>
  <c r="D1439" i="2" s="1"/>
  <c r="C2128" i="2"/>
  <c r="D2128" i="2" s="1"/>
  <c r="C1657" i="2"/>
  <c r="D1657" i="2" s="1"/>
  <c r="C763" i="2"/>
  <c r="D763" i="2" s="1"/>
  <c r="C764" i="2"/>
  <c r="D764" i="2" s="1"/>
  <c r="C1277" i="2"/>
  <c r="D1277" i="2" s="1"/>
  <c r="C464" i="2"/>
  <c r="D464" i="2" s="1"/>
  <c r="C765" i="2"/>
  <c r="D765" i="2" s="1"/>
  <c r="C340" i="2"/>
  <c r="D340" i="2" s="1"/>
  <c r="C987" i="2"/>
  <c r="D987" i="2" s="1"/>
  <c r="C1856" i="2"/>
  <c r="D1856" i="2" s="1"/>
  <c r="C1221" i="2"/>
  <c r="D1221" i="2" s="1"/>
  <c r="C1996" i="2"/>
  <c r="D1996" i="2" s="1"/>
  <c r="C1857" i="2"/>
  <c r="D1857" i="2" s="1"/>
  <c r="C1858" i="2"/>
  <c r="D1858" i="2" s="1"/>
  <c r="C1658" i="2"/>
  <c r="D1658" i="2" s="1"/>
  <c r="C1659" i="2"/>
  <c r="D1659" i="2" s="1"/>
  <c r="C341" i="2"/>
  <c r="D341" i="2" s="1"/>
  <c r="C342" i="2"/>
  <c r="D342" i="2" s="1"/>
  <c r="C1371" i="2"/>
  <c r="D1371" i="2" s="1"/>
  <c r="C597" i="2"/>
  <c r="D597" i="2" s="1"/>
  <c r="C1615" i="2"/>
  <c r="D1615" i="2" s="1"/>
  <c r="C1320" i="2"/>
  <c r="D1320" i="2" s="1"/>
  <c r="C2129" i="2"/>
  <c r="D2129" i="2" s="1"/>
  <c r="C1913" i="2"/>
  <c r="D1913" i="2" s="1"/>
  <c r="C1156" i="2"/>
  <c r="D1156" i="2" s="1"/>
  <c r="C1536" i="2"/>
  <c r="D1536" i="2" s="1"/>
  <c r="C1914" i="2"/>
  <c r="D1914" i="2" s="1"/>
  <c r="C673" i="2"/>
  <c r="D673" i="2" s="1"/>
  <c r="C598" i="2"/>
  <c r="D598" i="2" s="1"/>
  <c r="C465" i="2"/>
  <c r="D465" i="2" s="1"/>
  <c r="C298" i="2"/>
  <c r="D298" i="2" s="1"/>
  <c r="C1961" i="2"/>
  <c r="D1961" i="2" s="1"/>
  <c r="C1440" i="2"/>
  <c r="D1440" i="2" s="1"/>
  <c r="C2180" i="2"/>
  <c r="D2180" i="2" s="1"/>
  <c r="C540" i="2"/>
  <c r="D540" i="2" s="1"/>
  <c r="C1761" i="2"/>
  <c r="D1761" i="2" s="1"/>
  <c r="C1616" i="2"/>
  <c r="D1616" i="2" s="1"/>
  <c r="C1617" i="2"/>
  <c r="D1617" i="2" s="1"/>
  <c r="C421" i="2"/>
  <c r="D421" i="2" s="1"/>
  <c r="C466" i="2"/>
  <c r="D466" i="2" s="1"/>
  <c r="C1372" i="2"/>
  <c r="D1372" i="2" s="1"/>
  <c r="C599" i="2"/>
  <c r="D599" i="2" s="1"/>
  <c r="C1278" i="2"/>
  <c r="D1278" i="2" s="1"/>
  <c r="C674" i="2"/>
  <c r="D674" i="2" s="1"/>
  <c r="C1222" i="2"/>
  <c r="D1222" i="2" s="1"/>
  <c r="C467" i="2"/>
  <c r="D467" i="2" s="1"/>
  <c r="C1279" i="2"/>
  <c r="D1279" i="2" s="1"/>
  <c r="C1716" i="2"/>
  <c r="D1716" i="2" s="1"/>
  <c r="C182" i="2"/>
  <c r="D182" i="2" s="1"/>
  <c r="C299" i="2"/>
  <c r="D299" i="2" s="1"/>
  <c r="C214" i="2"/>
  <c r="D214" i="2" s="1"/>
  <c r="C1859" i="2"/>
  <c r="D1859" i="2" s="1"/>
  <c r="C2195" i="2"/>
  <c r="D2195" i="2" s="1"/>
  <c r="C766" i="2"/>
  <c r="D766" i="2" s="1"/>
  <c r="C988" i="2"/>
  <c r="D988" i="2" s="1"/>
  <c r="C1223" i="2"/>
  <c r="D1223" i="2" s="1"/>
  <c r="C1762" i="2"/>
  <c r="D1762" i="2" s="1"/>
  <c r="C1573" i="2"/>
  <c r="D1573" i="2" s="1"/>
  <c r="C1224" i="2"/>
  <c r="D1224" i="2" s="1"/>
  <c r="C1280" i="2"/>
  <c r="D1280" i="2" s="1"/>
  <c r="C910" i="2"/>
  <c r="D910" i="2" s="1"/>
  <c r="C88" i="2"/>
  <c r="D88" i="2" s="1"/>
  <c r="C1073" i="2"/>
  <c r="D1073" i="2" s="1"/>
  <c r="C675" i="2"/>
  <c r="D675" i="2" s="1"/>
  <c r="C676" i="2"/>
  <c r="D676" i="2" s="1"/>
  <c r="C1860" i="2"/>
  <c r="D1860" i="2" s="1"/>
  <c r="C911" i="2"/>
  <c r="D911" i="2" s="1"/>
  <c r="C3" i="2"/>
  <c r="D3" i="2" s="1"/>
  <c r="C1225" i="2"/>
  <c r="D1225" i="2" s="1"/>
  <c r="C767" i="2"/>
  <c r="D767" i="2" s="1"/>
  <c r="C541" i="2"/>
  <c r="D541" i="2" s="1"/>
  <c r="C1157" i="2"/>
  <c r="D1157" i="2" s="1"/>
  <c r="C468" i="2"/>
  <c r="D468" i="2" s="1"/>
  <c r="C2181" i="2"/>
  <c r="D2181" i="2" s="1"/>
  <c r="C469" i="2"/>
  <c r="D469" i="2" s="1"/>
  <c r="C1763" i="2"/>
  <c r="D1763" i="2" s="1"/>
  <c r="C183" i="2"/>
  <c r="D183" i="2" s="1"/>
  <c r="C1074" i="2"/>
  <c r="D1074" i="2" s="1"/>
  <c r="C1481" i="2"/>
  <c r="D1481" i="2" s="1"/>
  <c r="C830" i="2"/>
  <c r="D830" i="2" s="1"/>
  <c r="C831" i="2"/>
  <c r="D831" i="2" s="1"/>
  <c r="C1997" i="2"/>
  <c r="D1997" i="2" s="1"/>
  <c r="C1764" i="2"/>
  <c r="D1764" i="2" s="1"/>
  <c r="C1998" i="2"/>
  <c r="D1998" i="2" s="1"/>
  <c r="C1618" i="2"/>
  <c r="D1618" i="2" s="1"/>
  <c r="C677" i="2"/>
  <c r="D677" i="2" s="1"/>
  <c r="C989" i="2"/>
  <c r="D989" i="2" s="1"/>
  <c r="C1226" i="2"/>
  <c r="D1226" i="2" s="1"/>
  <c r="C1574" i="2"/>
  <c r="D1574" i="2" s="1"/>
  <c r="C1321" i="2"/>
  <c r="D1321" i="2" s="1"/>
  <c r="C378" i="2"/>
  <c r="D378" i="2" s="1"/>
  <c r="C184" i="2"/>
  <c r="D184" i="2" s="1"/>
  <c r="C678" i="2"/>
  <c r="D678" i="2" s="1"/>
  <c r="C679" i="2"/>
  <c r="D679" i="2" s="1"/>
  <c r="C2093" i="2"/>
  <c r="D2093" i="2" s="1"/>
  <c r="C1158" i="2"/>
  <c r="D1158" i="2" s="1"/>
  <c r="C1717" i="2"/>
  <c r="D1717" i="2" s="1"/>
  <c r="C1322" i="2"/>
  <c r="D1322" i="2" s="1"/>
  <c r="C254" i="2"/>
  <c r="D254" i="2" s="1"/>
  <c r="C1962" i="2"/>
  <c r="D1962" i="2" s="1"/>
  <c r="C379" i="2"/>
  <c r="D379" i="2" s="1"/>
  <c r="C380" i="2"/>
  <c r="D380" i="2" s="1"/>
  <c r="C1281" i="2"/>
  <c r="D1281" i="2" s="1"/>
  <c r="C1861" i="2"/>
  <c r="D1861" i="2" s="1"/>
  <c r="C255" i="2"/>
  <c r="D255" i="2" s="1"/>
  <c r="C680" i="2"/>
  <c r="D680" i="2" s="1"/>
  <c r="C1075" i="2"/>
  <c r="D1075" i="2" s="1"/>
  <c r="C2159" i="2"/>
  <c r="D2159" i="2" s="1"/>
  <c r="C2094" i="2"/>
  <c r="D2094" i="2" s="1"/>
  <c r="C470" i="2"/>
  <c r="D470" i="2" s="1"/>
  <c r="C89" i="2"/>
  <c r="D89" i="2" s="1"/>
  <c r="C990" i="2"/>
  <c r="D990" i="2" s="1"/>
  <c r="C381" i="2"/>
  <c r="D381" i="2" s="1"/>
  <c r="C382" i="2"/>
  <c r="D382" i="2" s="1"/>
  <c r="C991" i="2"/>
  <c r="D991" i="2" s="1"/>
  <c r="C1076" i="2"/>
  <c r="D1076" i="2" s="1"/>
  <c r="C1227" i="2"/>
  <c r="D1227" i="2" s="1"/>
  <c r="C215" i="2"/>
  <c r="D215" i="2" s="1"/>
  <c r="C1482" i="2"/>
  <c r="D1482" i="2" s="1"/>
  <c r="C832" i="2"/>
  <c r="D832" i="2" s="1"/>
  <c r="C1373" i="2"/>
  <c r="D1373" i="2" s="1"/>
  <c r="C471" i="2"/>
  <c r="D471" i="2" s="1"/>
  <c r="C833" i="2"/>
  <c r="D833" i="2" s="1"/>
  <c r="C1963" i="2"/>
  <c r="D1963" i="2" s="1"/>
  <c r="C472" i="2"/>
  <c r="D472" i="2" s="1"/>
  <c r="C1765" i="2"/>
  <c r="D1765" i="2" s="1"/>
  <c r="C681" i="2"/>
  <c r="D681" i="2" s="1"/>
  <c r="C682" i="2"/>
  <c r="D682" i="2" s="1"/>
  <c r="C1077" i="2"/>
  <c r="D1077" i="2" s="1"/>
  <c r="C1915" i="2"/>
  <c r="D1915" i="2" s="1"/>
  <c r="C1575" i="2"/>
  <c r="D1575" i="2" s="1"/>
  <c r="C1537" i="2"/>
  <c r="D1537" i="2" s="1"/>
  <c r="C1916" i="2"/>
  <c r="D1916" i="2" s="1"/>
  <c r="C1660" i="2"/>
  <c r="D1660" i="2" s="1"/>
  <c r="C1661" i="2"/>
  <c r="D1661" i="2" s="1"/>
  <c r="C1159" i="2"/>
  <c r="D1159" i="2" s="1"/>
  <c r="C683" i="2"/>
  <c r="D683" i="2" s="1"/>
  <c r="C1441" i="2"/>
  <c r="D1441" i="2" s="1"/>
  <c r="C473" i="2"/>
  <c r="D473" i="2" s="1"/>
  <c r="C1811" i="2"/>
  <c r="D1811" i="2" s="1"/>
  <c r="C1812" i="2"/>
  <c r="D1812" i="2" s="1"/>
  <c r="C1228" i="2"/>
  <c r="D1228" i="2" s="1"/>
  <c r="C1078" i="2"/>
  <c r="D1078" i="2" s="1"/>
  <c r="C216" i="2"/>
  <c r="D216" i="2" s="1"/>
  <c r="C2222" i="2"/>
  <c r="D2222" i="2" s="1"/>
  <c r="C1917" i="2"/>
  <c r="D1917" i="2" s="1"/>
  <c r="C1918" i="2"/>
  <c r="D1918" i="2" s="1"/>
  <c r="C768" i="2"/>
  <c r="D768" i="2" s="1"/>
  <c r="C1229" i="2"/>
  <c r="D1229" i="2" s="1"/>
  <c r="C143" i="2"/>
  <c r="D143" i="2" s="1"/>
  <c r="C684" i="2"/>
  <c r="D684" i="2" s="1"/>
  <c r="C1813" i="2"/>
  <c r="D1813" i="2" s="1"/>
  <c r="C1576" i="2"/>
  <c r="D1576" i="2" s="1"/>
  <c r="C2095" i="2"/>
  <c r="D2095" i="2" s="1"/>
  <c r="C685" i="2"/>
  <c r="D685" i="2" s="1"/>
  <c r="C686" i="2"/>
  <c r="D686" i="2" s="1"/>
  <c r="C1862" i="2"/>
  <c r="D1862" i="2" s="1"/>
  <c r="C542" i="2"/>
  <c r="D542" i="2" s="1"/>
  <c r="C1160" i="2"/>
  <c r="D1160" i="2" s="1"/>
  <c r="C1577" i="2"/>
  <c r="D1577" i="2" s="1"/>
  <c r="C1578" i="2"/>
  <c r="D1578" i="2" s="1"/>
  <c r="C834" i="2"/>
  <c r="D834" i="2" s="1"/>
  <c r="C912" i="2"/>
  <c r="D912" i="2" s="1"/>
  <c r="C2196" i="2"/>
  <c r="D2196" i="2" s="1"/>
  <c r="C1538" i="2"/>
  <c r="D1538" i="2" s="1"/>
  <c r="C1863" i="2"/>
  <c r="D1863" i="2" s="1"/>
  <c r="C343" i="2"/>
  <c r="D343" i="2" s="1"/>
  <c r="C2228" i="2"/>
  <c r="D2228" i="2" s="1"/>
  <c r="C2160" i="2"/>
  <c r="D2160" i="2" s="1"/>
  <c r="C1323" i="2"/>
  <c r="D1323" i="2" s="1"/>
  <c r="C1864" i="2"/>
  <c r="D1864" i="2" s="1"/>
  <c r="C769" i="2"/>
  <c r="D769" i="2" s="1"/>
  <c r="C2096" i="2"/>
  <c r="D2096" i="2" s="1"/>
  <c r="C1919" i="2"/>
  <c r="D1919" i="2" s="1"/>
  <c r="C1079" i="2"/>
  <c r="D1079" i="2" s="1"/>
  <c r="C1080" i="2"/>
  <c r="D1080" i="2" s="1"/>
  <c r="C344" i="2"/>
  <c r="D344" i="2" s="1"/>
  <c r="C1718" i="2"/>
  <c r="D1718" i="2" s="1"/>
  <c r="C835" i="2"/>
  <c r="D835" i="2" s="1"/>
  <c r="C1865" i="2"/>
  <c r="D1865" i="2" s="1"/>
  <c r="C2097" i="2"/>
  <c r="D2097" i="2" s="1"/>
  <c r="C2098" i="2"/>
  <c r="D2098" i="2" s="1"/>
  <c r="C345" i="2"/>
  <c r="D345" i="2" s="1"/>
  <c r="C687" i="2"/>
  <c r="D687" i="2" s="1"/>
  <c r="C1662" i="2"/>
  <c r="D1662" i="2" s="1"/>
  <c r="C60" i="2"/>
  <c r="D60" i="2" s="1"/>
  <c r="C1374" i="2"/>
  <c r="D1374" i="2" s="1"/>
  <c r="C1539" i="2"/>
  <c r="D1539" i="2" s="1"/>
  <c r="C1814" i="2"/>
  <c r="D1814" i="2" s="1"/>
  <c r="C1442" i="2"/>
  <c r="D1442" i="2" s="1"/>
  <c r="C185" i="2"/>
  <c r="D185" i="2" s="1"/>
  <c r="C2213" i="2"/>
  <c r="D2213" i="2" s="1"/>
  <c r="C2214" i="2"/>
  <c r="D2214" i="2" s="1"/>
  <c r="C1663" i="2"/>
  <c r="D1663" i="2" s="1"/>
  <c r="C1999" i="2"/>
  <c r="D1999" i="2" s="1"/>
  <c r="C346" i="2"/>
  <c r="D346" i="2" s="1"/>
  <c r="C186" i="2"/>
  <c r="D186" i="2" s="1"/>
  <c r="C217" i="2"/>
  <c r="D217" i="2" s="1"/>
  <c r="C770" i="2"/>
  <c r="D770" i="2" s="1"/>
  <c r="C771" i="2"/>
  <c r="D771" i="2" s="1"/>
  <c r="C772" i="2"/>
  <c r="D772" i="2" s="1"/>
  <c r="C1866" i="2"/>
  <c r="D1866" i="2" s="1"/>
  <c r="C90" i="2"/>
  <c r="D90" i="2" s="1"/>
  <c r="C1540" i="2"/>
  <c r="D1540" i="2" s="1"/>
  <c r="C2000" i="2"/>
  <c r="D2000" i="2" s="1"/>
  <c r="C1483" i="2"/>
  <c r="D1483" i="2" s="1"/>
  <c r="C773" i="2"/>
  <c r="D773" i="2" s="1"/>
  <c r="C774" i="2"/>
  <c r="D774" i="2" s="1"/>
  <c r="C1324" i="2"/>
  <c r="D1324" i="2" s="1"/>
  <c r="C422" i="2"/>
  <c r="D422" i="2" s="1"/>
  <c r="C913" i="2"/>
  <c r="D913" i="2" s="1"/>
  <c r="C1579" i="2"/>
  <c r="D1579" i="2" s="1"/>
  <c r="C1325" i="2"/>
  <c r="D1325" i="2" s="1"/>
  <c r="C1719" i="2"/>
  <c r="D1719" i="2" s="1"/>
  <c r="C836" i="2"/>
  <c r="D836" i="2" s="1"/>
  <c r="C914" i="2"/>
  <c r="D914" i="2" s="1"/>
  <c r="C2052" i="2"/>
  <c r="D2052" i="2" s="1"/>
  <c r="C474" i="2"/>
  <c r="D474" i="2" s="1"/>
  <c r="C992" i="2"/>
  <c r="D992" i="2" s="1"/>
  <c r="C1867" i="2"/>
  <c r="D1867" i="2" s="1"/>
  <c r="C1443" i="2"/>
  <c r="D1443" i="2" s="1"/>
  <c r="C2053" i="2"/>
  <c r="D2053" i="2" s="1"/>
  <c r="C2001" i="2"/>
  <c r="D2001" i="2" s="1"/>
  <c r="C837" i="2"/>
  <c r="D837" i="2" s="1"/>
  <c r="C1081" i="2"/>
  <c r="D1081" i="2" s="1"/>
  <c r="C1815" i="2"/>
  <c r="D1815" i="2" s="1"/>
  <c r="C1766" i="2"/>
  <c r="D1766" i="2" s="1"/>
  <c r="C218" i="2"/>
  <c r="D218" i="2" s="1"/>
  <c r="C219" i="2"/>
  <c r="D219" i="2" s="1"/>
  <c r="C1580" i="2"/>
  <c r="D1580" i="2" s="1"/>
  <c r="C113" i="2"/>
  <c r="D113" i="2" s="1"/>
  <c r="C2054" i="2"/>
  <c r="D2054" i="2" s="1"/>
  <c r="C1767" i="2"/>
  <c r="D1767" i="2" s="1"/>
  <c r="C838" i="2"/>
  <c r="D838" i="2" s="1"/>
  <c r="C1581" i="2"/>
  <c r="D1581" i="2" s="1"/>
  <c r="C1582" i="2"/>
  <c r="D1582" i="2" s="1"/>
  <c r="C1583" i="2"/>
  <c r="D1583" i="2" s="1"/>
  <c r="C2099" i="2"/>
  <c r="D2099" i="2" s="1"/>
  <c r="C775" i="2"/>
  <c r="D775" i="2" s="1"/>
  <c r="C220" i="2"/>
  <c r="D220" i="2" s="1"/>
  <c r="C1868" i="2"/>
  <c r="D1868" i="2" s="1"/>
  <c r="C543" i="2"/>
  <c r="D543" i="2" s="1"/>
  <c r="C1869" i="2"/>
  <c r="D1869" i="2" s="1"/>
  <c r="C1964" i="2"/>
  <c r="D1964" i="2" s="1"/>
  <c r="C776" i="2"/>
  <c r="D776" i="2" s="1"/>
  <c r="C2197" i="2"/>
  <c r="D2197" i="2" s="1"/>
  <c r="C688" i="2"/>
  <c r="D688" i="2" s="1"/>
  <c r="C544" i="2"/>
  <c r="D544" i="2" s="1"/>
  <c r="C839" i="2"/>
  <c r="D839" i="2" s="1"/>
  <c r="C993" i="2"/>
  <c r="D993" i="2" s="1"/>
  <c r="C1664" i="2"/>
  <c r="D1664" i="2" s="1"/>
  <c r="C1444" i="2"/>
  <c r="D1444" i="2" s="1"/>
  <c r="C1326" i="2"/>
  <c r="D1326" i="2" s="1"/>
  <c r="C1082" i="2"/>
  <c r="D1082" i="2" s="1"/>
  <c r="C1584" i="2"/>
  <c r="D1584" i="2" s="1"/>
  <c r="C777" i="2"/>
  <c r="D777" i="2" s="1"/>
  <c r="C689" i="2"/>
  <c r="D689" i="2" s="1"/>
  <c r="C1282" i="2"/>
  <c r="D1282" i="2" s="1"/>
  <c r="C1327" i="2"/>
  <c r="D1327" i="2" s="1"/>
  <c r="C1083" i="2"/>
  <c r="D1083" i="2" s="1"/>
  <c r="C1445" i="2"/>
  <c r="D1445" i="2" s="1"/>
  <c r="C1230" i="2"/>
  <c r="D1230" i="2" s="1"/>
  <c r="C690" i="2"/>
  <c r="D690" i="2" s="1"/>
  <c r="C2100" i="2"/>
  <c r="D2100" i="2" s="1"/>
  <c r="C1619" i="2"/>
  <c r="D1619" i="2" s="1"/>
  <c r="C1161" i="2"/>
  <c r="D1161" i="2" s="1"/>
  <c r="C1283" i="2"/>
  <c r="D1283" i="2" s="1"/>
  <c r="C1965" i="2"/>
  <c r="D1965" i="2" s="1"/>
  <c r="C1375" i="2"/>
  <c r="D1375" i="2" s="1"/>
  <c r="C1768" i="2"/>
  <c r="D1768" i="2" s="1"/>
  <c r="C691" i="2"/>
  <c r="D691" i="2" s="1"/>
  <c r="C2229" i="2"/>
  <c r="D2229" i="2" s="1"/>
  <c r="C1769" i="2"/>
  <c r="D1769" i="2" s="1"/>
  <c r="C2130" i="2"/>
  <c r="D2130" i="2" s="1"/>
  <c r="C1966" i="2"/>
  <c r="D1966" i="2" s="1"/>
  <c r="C1920" i="2"/>
  <c r="D1920" i="2" s="1"/>
  <c r="C1921" i="2"/>
  <c r="D1921" i="2" s="1"/>
  <c r="C1162" i="2"/>
  <c r="D1162" i="2" s="1"/>
  <c r="C1484" i="2"/>
  <c r="D1484" i="2" s="1"/>
  <c r="C114" i="2"/>
  <c r="D114" i="2" s="1"/>
  <c r="C115" i="2"/>
  <c r="D115" i="2" s="1"/>
  <c r="C144" i="2"/>
  <c r="D144" i="2" s="1"/>
  <c r="C994" i="2"/>
  <c r="D994" i="2" s="1"/>
  <c r="C1084" i="2"/>
  <c r="D1084" i="2" s="1"/>
  <c r="C545" i="2"/>
  <c r="D545" i="2" s="1"/>
  <c r="C840" i="2"/>
  <c r="D840" i="2" s="1"/>
  <c r="C383" i="2"/>
  <c r="D383" i="2" s="1"/>
  <c r="C256" i="2"/>
  <c r="D256" i="2" s="1"/>
  <c r="C257" i="2"/>
  <c r="D257" i="2" s="1"/>
  <c r="C2002" i="2"/>
  <c r="D2002" i="2" s="1"/>
  <c r="C91" i="2"/>
  <c r="D91" i="2" s="1"/>
  <c r="C600" i="2"/>
  <c r="D600" i="2" s="1"/>
  <c r="C1720" i="2"/>
  <c r="D1720" i="2" s="1"/>
  <c r="C1967" i="2"/>
  <c r="D1967" i="2" s="1"/>
  <c r="C1376" i="2"/>
  <c r="D1376" i="2" s="1"/>
  <c r="C1446" i="2"/>
  <c r="D1446" i="2" s="1"/>
  <c r="C1447" i="2"/>
  <c r="D1447" i="2" s="1"/>
  <c r="C1870" i="2"/>
  <c r="D1870" i="2" s="1"/>
  <c r="C1231" i="2"/>
  <c r="D1231" i="2" s="1"/>
  <c r="C1871" i="2"/>
  <c r="D1871" i="2" s="1"/>
  <c r="C2161" i="2"/>
  <c r="D2161" i="2" s="1"/>
  <c r="C546" i="2"/>
  <c r="D546" i="2" s="1"/>
  <c r="C1872" i="2"/>
  <c r="D1872" i="2" s="1"/>
  <c r="C2055" i="2"/>
  <c r="D2055" i="2" s="1"/>
  <c r="C2056" i="2"/>
  <c r="D2056" i="2" s="1"/>
  <c r="C2003" i="2"/>
  <c r="D2003" i="2" s="1"/>
  <c r="C1377" i="2"/>
  <c r="D1377" i="2" s="1"/>
  <c r="C601" i="2"/>
  <c r="D601" i="2" s="1"/>
  <c r="C995" i="2"/>
  <c r="D995" i="2" s="1"/>
  <c r="C1770" i="2"/>
  <c r="D1770" i="2" s="1"/>
  <c r="C996" i="2"/>
  <c r="D996" i="2" s="1"/>
  <c r="C778" i="2"/>
  <c r="D778" i="2" s="1"/>
  <c r="C1968" i="2"/>
  <c r="D1968" i="2" s="1"/>
  <c r="C1085" i="2"/>
  <c r="D1085" i="2" s="1"/>
  <c r="C841" i="2"/>
  <c r="D841" i="2" s="1"/>
  <c r="C1232" i="2"/>
  <c r="D1232" i="2" s="1"/>
  <c r="C1284" i="2"/>
  <c r="D1284" i="2" s="1"/>
  <c r="C1771" i="2"/>
  <c r="D1771" i="2" s="1"/>
  <c r="C43" i="2"/>
  <c r="D43" i="2" s="1"/>
  <c r="C384" i="2"/>
  <c r="D384" i="2" s="1"/>
  <c r="C2101" i="2"/>
  <c r="D2101" i="2" s="1"/>
  <c r="C1448" i="2"/>
  <c r="D1448" i="2" s="1"/>
  <c r="C1378" i="2"/>
  <c r="D1378" i="2" s="1"/>
  <c r="C1873" i="2"/>
  <c r="D1873" i="2" s="1"/>
  <c r="C1969" i="2"/>
  <c r="D1969" i="2" s="1"/>
  <c r="C1970" i="2"/>
  <c r="D1970" i="2" s="1"/>
  <c r="C1772" i="2"/>
  <c r="D1772" i="2" s="1"/>
  <c r="C1773" i="2"/>
  <c r="D1773" i="2" s="1"/>
  <c r="C116" i="2"/>
  <c r="D116" i="2" s="1"/>
  <c r="C1620" i="2"/>
  <c r="D1620" i="2" s="1"/>
  <c r="C1621" i="2"/>
  <c r="D1621" i="2" s="1"/>
  <c r="C1086" i="2"/>
  <c r="D1086" i="2" s="1"/>
  <c r="C2131" i="2"/>
  <c r="D2131" i="2" s="1"/>
  <c r="C117" i="2"/>
  <c r="D117" i="2" s="1"/>
  <c r="C547" i="2"/>
  <c r="D547" i="2" s="1"/>
  <c r="C548" i="2"/>
  <c r="D548" i="2" s="1"/>
  <c r="C300" i="2"/>
  <c r="D300" i="2" s="1"/>
  <c r="C1665" i="2"/>
  <c r="D1665" i="2" s="1"/>
  <c r="C1485" i="2"/>
  <c r="D1485" i="2" s="1"/>
  <c r="C2198" i="2"/>
  <c r="D2198" i="2" s="1"/>
  <c r="C1486" i="2"/>
  <c r="D1486" i="2" s="1"/>
  <c r="C118" i="2"/>
  <c r="D118" i="2" s="1"/>
  <c r="C1585" i="2"/>
  <c r="D1585" i="2" s="1"/>
  <c r="C145" i="2"/>
  <c r="D145" i="2" s="1"/>
  <c r="C692" i="2"/>
  <c r="D692" i="2" s="1"/>
  <c r="C549" i="2"/>
  <c r="D549" i="2" s="1"/>
  <c r="C187" i="2"/>
  <c r="D187" i="2" s="1"/>
  <c r="C188" i="2"/>
  <c r="D188" i="2" s="1"/>
  <c r="C1087" i="2"/>
  <c r="D1087" i="2" s="1"/>
  <c r="C1487" i="2"/>
  <c r="D1487" i="2" s="1"/>
  <c r="C1816" i="2"/>
  <c r="D1816" i="2" s="1"/>
  <c r="C997" i="2"/>
  <c r="D997" i="2" s="1"/>
  <c r="C1666" i="2"/>
  <c r="D1666" i="2" s="1"/>
  <c r="C1328" i="2"/>
  <c r="D1328" i="2" s="1"/>
  <c r="C602" i="2"/>
  <c r="D602" i="2" s="1"/>
  <c r="C603" i="2"/>
  <c r="D603" i="2" s="1"/>
  <c r="C146" i="2"/>
  <c r="D146" i="2" s="1"/>
  <c r="C2057" i="2"/>
  <c r="D2057" i="2" s="1"/>
  <c r="C385" i="2"/>
  <c r="D385" i="2" s="1"/>
  <c r="C842" i="2"/>
  <c r="D842" i="2" s="1"/>
  <c r="C475" i="2"/>
  <c r="D475" i="2" s="1"/>
  <c r="C476" i="2"/>
  <c r="D476" i="2" s="1"/>
  <c r="C1449" i="2"/>
  <c r="D1449" i="2" s="1"/>
  <c r="C1721" i="2"/>
  <c r="D1721" i="2" s="1"/>
  <c r="C221" i="2"/>
  <c r="D221" i="2" s="1"/>
  <c r="C1622" i="2"/>
  <c r="D1622" i="2" s="1"/>
  <c r="C1450" i="2"/>
  <c r="D1450" i="2" s="1"/>
  <c r="C1451" i="2"/>
  <c r="D1451" i="2" s="1"/>
  <c r="C61" i="2"/>
  <c r="D61" i="2" s="1"/>
  <c r="C1329" i="2"/>
  <c r="D1329" i="2" s="1"/>
  <c r="C1163" i="2"/>
  <c r="D1163" i="2" s="1"/>
  <c r="C147" i="2"/>
  <c r="D147" i="2" s="1"/>
  <c r="C477" i="2"/>
  <c r="D477" i="2" s="1"/>
  <c r="C604" i="2"/>
  <c r="D604" i="2" s="1"/>
  <c r="C693" i="2"/>
  <c r="D693" i="2" s="1"/>
  <c r="C29" i="2"/>
  <c r="D29" i="2" s="1"/>
  <c r="C605" i="2"/>
  <c r="D605" i="2" s="1"/>
  <c r="C915" i="2"/>
  <c r="D915" i="2" s="1"/>
  <c r="C916" i="2"/>
  <c r="D916" i="2" s="1"/>
  <c r="C2058" i="2"/>
  <c r="D2058" i="2" s="1"/>
  <c r="C148" i="2"/>
  <c r="D148" i="2" s="1"/>
  <c r="C1817" i="2"/>
  <c r="D1817" i="2" s="1"/>
  <c r="C1922" i="2"/>
  <c r="D1922" i="2" s="1"/>
  <c r="C423" i="2"/>
  <c r="D423" i="2" s="1"/>
  <c r="C2004" i="2"/>
  <c r="D2004" i="2" s="1"/>
  <c r="C347" i="2"/>
  <c r="D347" i="2" s="1"/>
  <c r="C1667" i="2"/>
  <c r="D1667" i="2" s="1"/>
  <c r="C189" i="2"/>
  <c r="D189" i="2" s="1"/>
  <c r="C301" i="2"/>
  <c r="D301" i="2" s="1"/>
  <c r="C1488" i="2"/>
  <c r="D1488" i="2" s="1"/>
  <c r="C1489" i="2"/>
  <c r="D1489" i="2" s="1"/>
  <c r="C1233" i="2"/>
  <c r="D1233" i="2" s="1"/>
  <c r="C2005" i="2"/>
  <c r="D2005" i="2" s="1"/>
  <c r="C44" i="2"/>
  <c r="D44" i="2" s="1"/>
  <c r="C550" i="2"/>
  <c r="D550" i="2" s="1"/>
  <c r="C1088" i="2"/>
  <c r="D1088" i="2" s="1"/>
  <c r="C1490" i="2"/>
  <c r="D1490" i="2" s="1"/>
  <c r="C119" i="2"/>
  <c r="D119" i="2" s="1"/>
  <c r="C120" i="2"/>
  <c r="D120" i="2" s="1"/>
  <c r="C1722" i="2"/>
  <c r="D1722" i="2" s="1"/>
  <c r="C1164" i="2"/>
  <c r="D1164" i="2" s="1"/>
  <c r="C779" i="2"/>
  <c r="D779" i="2" s="1"/>
  <c r="C1491" i="2"/>
  <c r="D1491" i="2" s="1"/>
  <c r="C1492" i="2"/>
  <c r="D1492" i="2" s="1"/>
  <c r="C258" i="2"/>
  <c r="D258" i="2" s="1"/>
  <c r="C1234" i="2"/>
  <c r="D1234" i="2" s="1"/>
  <c r="C1668" i="2"/>
  <c r="D1668" i="2" s="1"/>
  <c r="C1669" i="2"/>
  <c r="D1669" i="2" s="1"/>
  <c r="C2102" i="2"/>
  <c r="D2102" i="2" s="1"/>
  <c r="C1452" i="2"/>
  <c r="D1452" i="2" s="1"/>
  <c r="C1453" i="2"/>
  <c r="D1453" i="2" s="1"/>
  <c r="C2182" i="2"/>
  <c r="D2182" i="2" s="1"/>
  <c r="C1818" i="2"/>
  <c r="D1818" i="2" s="1"/>
  <c r="C1541" i="2"/>
  <c r="D1541" i="2" s="1"/>
  <c r="C2238" i="2"/>
  <c r="D2238" i="2" s="1"/>
  <c r="C424" i="2"/>
  <c r="D424" i="2" s="1"/>
  <c r="C190" i="2"/>
  <c r="D190" i="2" s="1"/>
  <c r="C551" i="2"/>
  <c r="D551" i="2" s="1"/>
  <c r="C1454" i="2"/>
  <c r="D1454" i="2" s="1"/>
  <c r="C2006" i="2"/>
  <c r="D2006" i="2" s="1"/>
  <c r="C2059" i="2"/>
  <c r="D2059" i="2" s="1"/>
  <c r="C998" i="2"/>
  <c r="D998" i="2" s="1"/>
  <c r="C999" i="2"/>
  <c r="D999" i="2" s="1"/>
  <c r="C1493" i="2"/>
  <c r="D1493" i="2" s="1"/>
  <c r="C2007" i="2"/>
  <c r="D2007" i="2" s="1"/>
  <c r="C1494" i="2"/>
  <c r="D1494" i="2" s="1"/>
  <c r="C843" i="2"/>
  <c r="D843" i="2" s="1"/>
  <c r="C1495" i="2"/>
  <c r="D1495" i="2" s="1"/>
  <c r="C1774" i="2"/>
  <c r="D1774" i="2" s="1"/>
  <c r="C917" i="2"/>
  <c r="D917" i="2" s="1"/>
  <c r="C606" i="2"/>
  <c r="D606" i="2" s="1"/>
  <c r="C552" i="2"/>
  <c r="D552" i="2" s="1"/>
  <c r="C1455" i="2"/>
  <c r="D1455" i="2" s="1"/>
  <c r="C1496" i="2"/>
  <c r="D1496" i="2" s="1"/>
  <c r="C386" i="2"/>
  <c r="D386" i="2" s="1"/>
  <c r="C1971" i="2"/>
  <c r="D1971" i="2" s="1"/>
  <c r="C259" i="2"/>
  <c r="D259" i="2" s="1"/>
  <c r="C260" i="2"/>
  <c r="D260" i="2" s="1"/>
  <c r="C1330" i="2"/>
  <c r="D1330" i="2" s="1"/>
  <c r="C1331" i="2"/>
  <c r="D1331" i="2" s="1"/>
  <c r="C1775" i="2"/>
  <c r="D1775" i="2" s="1"/>
  <c r="C1285" i="2"/>
  <c r="D1285" i="2" s="1"/>
  <c r="C1497" i="2"/>
  <c r="D1497" i="2" s="1"/>
  <c r="C121" i="2"/>
  <c r="D121" i="2" s="1"/>
  <c r="C1972" i="2"/>
  <c r="D1972" i="2" s="1"/>
  <c r="C1542" i="2"/>
  <c r="D1542" i="2" s="1"/>
  <c r="C62" i="2"/>
  <c r="D62" i="2" s="1"/>
  <c r="C918" i="2"/>
  <c r="D918" i="2" s="1"/>
  <c r="C919" i="2"/>
  <c r="D919" i="2" s="1"/>
  <c r="C1286" i="2"/>
  <c r="D1286" i="2" s="1"/>
  <c r="C1000" i="2"/>
  <c r="D1000" i="2" s="1"/>
  <c r="C1001" i="2"/>
  <c r="D1001" i="2" s="1"/>
  <c r="C553" i="2"/>
  <c r="D553" i="2" s="1"/>
  <c r="C1379" i="2"/>
  <c r="D1379" i="2" s="1"/>
  <c r="C844" i="2"/>
  <c r="D844" i="2" s="1"/>
  <c r="C302" i="2"/>
  <c r="D302" i="2" s="1"/>
  <c r="C92" i="2"/>
  <c r="D92" i="2" s="1"/>
  <c r="C554" i="2"/>
  <c r="D554" i="2" s="1"/>
  <c r="C1287" i="2"/>
  <c r="D1287" i="2" s="1"/>
  <c r="C1670" i="2"/>
  <c r="D1670" i="2" s="1"/>
  <c r="C1671" i="2"/>
  <c r="D1671" i="2" s="1"/>
  <c r="C1165" i="2"/>
  <c r="D1165" i="2" s="1"/>
  <c r="C425" i="2"/>
  <c r="D425" i="2" s="1"/>
  <c r="C478" i="2"/>
  <c r="D478" i="2" s="1"/>
  <c r="C845" i="2"/>
  <c r="D845" i="2" s="1"/>
  <c r="C222" i="2"/>
  <c r="D222" i="2" s="1"/>
  <c r="C694" i="2"/>
  <c r="D694" i="2" s="1"/>
  <c r="C1380" i="2"/>
  <c r="D1380" i="2" s="1"/>
  <c r="C1381" i="2"/>
  <c r="D1381" i="2" s="1"/>
  <c r="C846" i="2"/>
  <c r="D846" i="2" s="1"/>
  <c r="C1586" i="2"/>
  <c r="D1586" i="2" s="1"/>
  <c r="C1235" i="2"/>
  <c r="D1235" i="2" s="1"/>
  <c r="C847" i="2"/>
  <c r="D847" i="2" s="1"/>
  <c r="C848" i="2"/>
  <c r="D848" i="2" s="1"/>
  <c r="C920" i="2"/>
  <c r="D920" i="2" s="1"/>
  <c r="C921" i="2"/>
  <c r="D921" i="2" s="1"/>
  <c r="C2239" i="2"/>
  <c r="D2239" i="2" s="1"/>
  <c r="C922" i="2"/>
  <c r="D922" i="2" s="1"/>
  <c r="C695" i="2"/>
  <c r="D695" i="2" s="1"/>
  <c r="C607" i="2"/>
  <c r="D607" i="2" s="1"/>
  <c r="C696" i="2"/>
  <c r="D696" i="2" s="1"/>
  <c r="C555" i="2"/>
  <c r="D555" i="2" s="1"/>
  <c r="C1236" i="2"/>
  <c r="D1236" i="2" s="1"/>
  <c r="D1089" i="2"/>
  <c r="D1587" i="2"/>
  <c r="D1723" i="2"/>
  <c r="D1288" i="2"/>
  <c r="D556" i="2"/>
  <c r="D149" i="2"/>
  <c r="D1383" i="2"/>
  <c r="H1089" i="2"/>
  <c r="H1587" i="2"/>
  <c r="H1723" i="2"/>
  <c r="H1288" i="2"/>
  <c r="H63" i="2"/>
  <c r="H1724" i="2"/>
  <c r="H1923" i="2"/>
  <c r="H1289" i="2"/>
  <c r="H1924" i="2"/>
  <c r="H1925" i="2"/>
  <c r="H2183" i="2"/>
  <c r="H426" i="2"/>
  <c r="H1672" i="2"/>
  <c r="H348" i="2"/>
  <c r="H1166" i="2"/>
  <c r="H556" i="2"/>
  <c r="H557" i="2"/>
  <c r="H1725" i="2"/>
  <c r="H1623" i="2"/>
  <c r="H1726" i="2"/>
  <c r="H1926" i="2"/>
  <c r="H1332" i="2"/>
  <c r="H427" i="2"/>
  <c r="H608" i="2"/>
  <c r="H1167" i="2"/>
  <c r="H1382" i="2"/>
  <c r="H1819" i="2"/>
  <c r="H1820" i="2"/>
  <c r="H1821" i="2"/>
  <c r="H697" i="2"/>
  <c r="H1002" i="2"/>
  <c r="H149" i="2"/>
  <c r="H923" i="2"/>
  <c r="H780" i="2"/>
  <c r="H45" i="2"/>
  <c r="H122" i="2"/>
  <c r="H223" i="2"/>
  <c r="H1624" i="2"/>
  <c r="H1588" i="2"/>
  <c r="H1237" i="2"/>
  <c r="H924" i="2"/>
  <c r="H1874" i="2"/>
  <c r="H261" i="2"/>
  <c r="H150" i="2"/>
  <c r="H1090" i="2"/>
  <c r="H1589" i="2"/>
  <c r="H849" i="2"/>
  <c r="H1383" i="2"/>
  <c r="H1091" i="2"/>
  <c r="H1625" i="2"/>
  <c r="H224" i="2"/>
  <c r="H1927" i="2"/>
  <c r="H479" i="2"/>
  <c r="H1822" i="2"/>
  <c r="H781" i="2"/>
  <c r="H2008" i="2"/>
  <c r="H850" i="2"/>
  <c r="H698" i="2"/>
  <c r="H1543" i="2"/>
  <c r="H1456" i="2"/>
  <c r="H303" i="2"/>
  <c r="H1590" i="2"/>
  <c r="H1238" i="2"/>
  <c r="H558" i="2"/>
  <c r="H782" i="2"/>
  <c r="H151" i="2"/>
  <c r="H1823" i="2"/>
  <c r="H1626" i="2"/>
  <c r="H925" i="2"/>
  <c r="H926" i="2"/>
  <c r="H699" i="2"/>
  <c r="H1544" i="2"/>
  <c r="H559" i="2"/>
  <c r="H1092" i="2"/>
  <c r="H1003" i="2"/>
  <c r="H1384" i="2"/>
  <c r="H1498" i="2"/>
  <c r="H609" i="2"/>
  <c r="H1457" i="2"/>
  <c r="H2184" i="2"/>
  <c r="H1168" i="2"/>
  <c r="H1169" i="2"/>
  <c r="H1776" i="2"/>
  <c r="H1093" i="2"/>
  <c r="H1545" i="2"/>
  <c r="H387" i="2"/>
  <c r="H123" i="2"/>
  <c r="H851" i="2"/>
  <c r="H2215" i="2"/>
  <c r="H225" i="2"/>
  <c r="H560" i="2"/>
  <c r="H1627" i="2"/>
  <c r="H1094" i="2"/>
  <c r="H1170" i="2"/>
  <c r="H428" i="2"/>
  <c r="H1546" i="2"/>
  <c r="H1547" i="2"/>
  <c r="H2132" i="2"/>
  <c r="H388" i="2"/>
  <c r="H1824" i="2"/>
  <c r="H2162" i="2"/>
  <c r="H304" i="2"/>
  <c r="H852" i="2"/>
  <c r="H853" i="2"/>
  <c r="H854" i="2"/>
  <c r="H2133" i="2"/>
  <c r="H2134" i="2"/>
  <c r="H1385" i="2"/>
  <c r="H46" i="2"/>
  <c r="H389" i="2"/>
  <c r="H1875" i="2"/>
  <c r="H1095" i="2"/>
  <c r="H1973" i="2"/>
  <c r="H305" i="2"/>
  <c r="H700" i="2"/>
  <c r="H1876" i="2"/>
  <c r="H610" i="2"/>
  <c r="H611" i="2"/>
  <c r="H2135" i="2"/>
  <c r="H1239" i="2"/>
  <c r="H1727" i="2"/>
  <c r="H1548" i="2"/>
  <c r="H480" i="2"/>
  <c r="H481" i="2"/>
  <c r="H1728" i="2"/>
  <c r="H1729" i="2"/>
  <c r="H612" i="2"/>
  <c r="H1004" i="2"/>
  <c r="H2199" i="2"/>
  <c r="H1928" i="2"/>
  <c r="H1929" i="2"/>
  <c r="H1290" i="2"/>
  <c r="H1777" i="2"/>
  <c r="H1778" i="2"/>
  <c r="H1779" i="2"/>
  <c r="H927" i="2"/>
  <c r="H64" i="2"/>
  <c r="H124" i="2"/>
  <c r="H125" i="2"/>
  <c r="H191" i="2"/>
  <c r="H1171" i="2"/>
  <c r="H65" i="2"/>
  <c r="H783" i="2"/>
  <c r="H1005" i="2"/>
  <c r="H482" i="2"/>
  <c r="H226" i="2"/>
  <c r="H152" i="2"/>
  <c r="H153" i="2"/>
  <c r="H1780" i="2"/>
  <c r="H2136" i="2"/>
  <c r="H2137" i="2"/>
  <c r="H1673" i="2"/>
  <c r="H1930" i="2"/>
  <c r="H1386" i="2"/>
  <c r="H613" i="2"/>
  <c r="H227" i="2"/>
  <c r="H928" i="2"/>
  <c r="H929" i="2"/>
  <c r="H614" i="2"/>
  <c r="H615" i="2"/>
  <c r="H429" i="2"/>
  <c r="H1387" i="2"/>
  <c r="H1388" i="2"/>
  <c r="H2185" i="2"/>
  <c r="H1549" i="2"/>
  <c r="H47" i="2"/>
  <c r="H1172" i="2"/>
  <c r="H616" i="2"/>
  <c r="H855" i="2"/>
  <c r="H1591" i="2"/>
  <c r="H126" i="2"/>
  <c r="H1628" i="2"/>
  <c r="H561" i="2"/>
  <c r="H17" i="2"/>
  <c r="H430" i="2"/>
  <c r="H483" i="2"/>
  <c r="H930" i="2"/>
  <c r="H856" i="2"/>
  <c r="H617" i="2"/>
  <c r="H431" i="2"/>
  <c r="H1877" i="2"/>
  <c r="H1878" i="2"/>
  <c r="H857" i="2"/>
  <c r="H701" i="2"/>
  <c r="H931" i="2"/>
  <c r="H2009" i="2"/>
  <c r="H306" i="2"/>
  <c r="H1825" i="2"/>
  <c r="H1499" i="2"/>
  <c r="H1974" i="2"/>
  <c r="H48" i="2"/>
  <c r="H2223" i="2"/>
  <c r="H349" i="2"/>
  <c r="H702" i="2"/>
  <c r="H1826" i="2"/>
  <c r="H1389" i="2"/>
  <c r="H1550" i="2"/>
  <c r="H2060" i="2"/>
  <c r="H350" i="2"/>
  <c r="H1975" i="2"/>
  <c r="H2061" i="2"/>
  <c r="H2010" i="2"/>
  <c r="H1629" i="2"/>
  <c r="H1006" i="2"/>
  <c r="H1007" i="2"/>
  <c r="H1173" i="2"/>
  <c r="H93" i="2"/>
  <c r="H2011" i="2"/>
  <c r="H562" i="2"/>
  <c r="H2216" i="2"/>
  <c r="H2217" i="2"/>
  <c r="H127" i="2"/>
  <c r="H932" i="2"/>
  <c r="H1008" i="2"/>
  <c r="H1730" i="2"/>
  <c r="H563" i="2"/>
  <c r="H2103" i="2"/>
  <c r="H703" i="2"/>
  <c r="H1240" i="2"/>
  <c r="H2163" i="2"/>
  <c r="H1096" i="2"/>
  <c r="H1500" i="2"/>
  <c r="H307" i="2"/>
  <c r="H308" i="2"/>
  <c r="H1009" i="2"/>
  <c r="H704" i="2"/>
  <c r="H1390" i="2"/>
  <c r="H2224" i="2"/>
  <c r="H1592" i="2"/>
  <c r="H2012" i="2"/>
  <c r="H1391" i="2"/>
  <c r="H1731" i="2"/>
  <c r="H1879" i="2"/>
  <c r="H1593" i="2"/>
  <c r="H432" i="2"/>
  <c r="H1010" i="2"/>
  <c r="H1241" i="2"/>
  <c r="H858" i="2"/>
  <c r="H1174" i="2"/>
  <c r="H18" i="2"/>
  <c r="H1594" i="2"/>
  <c r="H262" i="2"/>
  <c r="H390" i="2"/>
  <c r="H2013" i="2"/>
  <c r="H618" i="2"/>
  <c r="H619" i="2"/>
  <c r="H2164" i="2"/>
  <c r="H1781" i="2"/>
  <c r="H620" i="2"/>
  <c r="H621" i="2"/>
  <c r="H154" i="2"/>
  <c r="H1931" i="2"/>
  <c r="H1175" i="2"/>
  <c r="H2138" i="2"/>
  <c r="H1011" i="2"/>
  <c r="H1012" i="2"/>
  <c r="H1242" i="2"/>
  <c r="H309" i="2"/>
  <c r="H310" i="2"/>
  <c r="H9" i="2"/>
  <c r="H1097" i="2"/>
  <c r="H155" i="2"/>
  <c r="H263" i="2"/>
  <c r="H1880" i="2"/>
  <c r="H1243" i="2"/>
  <c r="H1098" i="2"/>
  <c r="H2139" i="2"/>
  <c r="H2104" i="2"/>
  <c r="H2105" i="2"/>
  <c r="H622" i="2"/>
  <c r="H933" i="2"/>
  <c r="H228" i="2"/>
  <c r="H1881" i="2"/>
  <c r="H391" i="2"/>
  <c r="H1291" i="2"/>
  <c r="H1176" i="2"/>
  <c r="H1827" i="2"/>
  <c r="H1501" i="2"/>
  <c r="H1674" i="2"/>
  <c r="H705" i="2"/>
  <c r="H706" i="2"/>
  <c r="H2106" i="2"/>
  <c r="H1177" i="2"/>
  <c r="H1732" i="2"/>
  <c r="H1333" i="2"/>
  <c r="H1932" i="2"/>
  <c r="H94" i="2"/>
  <c r="H95" i="2"/>
  <c r="H1099" i="2"/>
  <c r="H1828" i="2"/>
  <c r="H1334" i="2"/>
  <c r="H1782" i="2"/>
  <c r="H934" i="2"/>
  <c r="H12" i="2"/>
  <c r="H707" i="2"/>
  <c r="H1100" i="2"/>
  <c r="H1829" i="2"/>
  <c r="H623" i="2"/>
  <c r="H624" i="2"/>
  <c r="H625" i="2"/>
  <c r="H311" i="2"/>
  <c r="H312" i="2"/>
  <c r="H1013" i="2"/>
  <c r="H484" i="2"/>
  <c r="H19" i="2"/>
  <c r="H859" i="2"/>
  <c r="H1178" i="2"/>
  <c r="H1830" i="2"/>
  <c r="H392" i="2"/>
  <c r="H2014" i="2"/>
  <c r="H264" i="2"/>
  <c r="H1783" i="2"/>
  <c r="H1292" i="2"/>
  <c r="H1101" i="2"/>
  <c r="H1102" i="2"/>
  <c r="H1335" i="2"/>
  <c r="H485" i="2"/>
  <c r="H1458" i="2"/>
  <c r="H20" i="2"/>
  <c r="H96" i="2"/>
  <c r="H1882" i="2"/>
  <c r="H860" i="2"/>
  <c r="H1244" i="2"/>
  <c r="H1103" i="2"/>
  <c r="H192" i="2"/>
  <c r="H564" i="2"/>
  <c r="H1630" i="2"/>
  <c r="H97" i="2"/>
  <c r="H1459" i="2"/>
  <c r="H1460" i="2"/>
  <c r="H156" i="2"/>
  <c r="H66" i="2"/>
  <c r="H67" i="2"/>
  <c r="H1104" i="2"/>
  <c r="H861" i="2"/>
  <c r="H265" i="2"/>
  <c r="H862" i="2"/>
  <c r="H863" i="2"/>
  <c r="H1933" i="2"/>
  <c r="H1392" i="2"/>
  <c r="H2200" i="2"/>
  <c r="H1336" i="2"/>
  <c r="H1883" i="2"/>
  <c r="H1595" i="2"/>
  <c r="H2140" i="2"/>
  <c r="H2201" i="2"/>
  <c r="H565" i="2"/>
  <c r="H566" i="2"/>
  <c r="H626" i="2"/>
  <c r="H266" i="2"/>
  <c r="H1014" i="2"/>
  <c r="H1934" i="2"/>
  <c r="H935" i="2"/>
  <c r="H784" i="2"/>
  <c r="H1245" i="2"/>
  <c r="H267" i="2"/>
  <c r="H785" i="2"/>
  <c r="H486" i="2"/>
  <c r="H1551" i="2"/>
  <c r="H313" i="2"/>
  <c r="H1461" i="2"/>
  <c r="H393" i="2"/>
  <c r="H49" i="2"/>
  <c r="H50" i="2"/>
  <c r="H51" i="2"/>
  <c r="H157" i="2"/>
  <c r="H487" i="2"/>
  <c r="H433" i="2"/>
  <c r="H786" i="2"/>
  <c r="H787" i="2"/>
  <c r="H1675" i="2"/>
  <c r="H1337" i="2"/>
  <c r="H268" i="2"/>
  <c r="H269" i="2"/>
  <c r="H434" i="2"/>
  <c r="H1631" i="2"/>
  <c r="H1105" i="2"/>
  <c r="H936" i="2"/>
  <c r="H229" i="2"/>
  <c r="H708" i="2"/>
  <c r="H1293" i="2"/>
  <c r="H394" i="2"/>
  <c r="H1294" i="2"/>
  <c r="H351" i="2"/>
  <c r="H864" i="2"/>
  <c r="H1106" i="2"/>
  <c r="H158" i="2"/>
  <c r="H1015" i="2"/>
  <c r="H1676" i="2"/>
  <c r="H1338" i="2"/>
  <c r="H98" i="2"/>
  <c r="H709" i="2"/>
  <c r="H1179" i="2"/>
  <c r="H1016" i="2"/>
  <c r="H937" i="2"/>
  <c r="H938" i="2"/>
  <c r="H788" i="2"/>
  <c r="H1677" i="2"/>
  <c r="H1017" i="2"/>
  <c r="H2107" i="2"/>
  <c r="H1018" i="2"/>
  <c r="H789" i="2"/>
  <c r="H1884" i="2"/>
  <c r="H30" i="2"/>
  <c r="H1552" i="2"/>
  <c r="H2015" i="2"/>
  <c r="H488" i="2"/>
  <c r="H1502" i="2"/>
  <c r="H1393" i="2"/>
  <c r="H567" i="2"/>
  <c r="H1935" i="2"/>
  <c r="H395" i="2"/>
  <c r="H710" i="2"/>
  <c r="H1784" i="2"/>
  <c r="H1936" i="2"/>
  <c r="H128" i="2"/>
  <c r="H129" i="2"/>
  <c r="H230" i="2"/>
  <c r="H1019" i="2"/>
  <c r="H939" i="2"/>
  <c r="H396" i="2"/>
  <c r="H2062" i="2"/>
  <c r="H435" i="2"/>
  <c r="H1295" i="2"/>
  <c r="H711" i="2"/>
  <c r="H1394" i="2"/>
  <c r="H1632" i="2"/>
  <c r="H31" i="2"/>
  <c r="H790" i="2"/>
  <c r="H1020" i="2"/>
  <c r="H712" i="2"/>
  <c r="H489" i="2"/>
  <c r="H1596" i="2"/>
  <c r="H568" i="2"/>
  <c r="H1339" i="2"/>
  <c r="H436" i="2"/>
  <c r="H2225" i="2"/>
  <c r="H1296" i="2"/>
  <c r="H397" i="2"/>
  <c r="H865" i="2"/>
  <c r="H352" i="2"/>
  <c r="H1021" i="2"/>
  <c r="H713" i="2"/>
  <c r="H627" i="2"/>
  <c r="H52" i="2"/>
  <c r="H53" i="2"/>
  <c r="H791" i="2"/>
  <c r="H792" i="2"/>
  <c r="H1633" i="2"/>
  <c r="H159" i="2"/>
  <c r="H398" i="2"/>
  <c r="H1107" i="2"/>
  <c r="H1634" i="2"/>
  <c r="H1597" i="2"/>
  <c r="H940" i="2"/>
  <c r="H628" i="2"/>
  <c r="H1395" i="2"/>
  <c r="H1022" i="2"/>
  <c r="H2108" i="2"/>
  <c r="H314" i="2"/>
  <c r="H1246" i="2"/>
  <c r="H1733" i="2"/>
  <c r="H1180" i="2"/>
  <c r="H1462" i="2"/>
  <c r="H99" i="2"/>
  <c r="H1181" i="2"/>
  <c r="H1937" i="2"/>
  <c r="H1938" i="2"/>
  <c r="H866" i="2"/>
  <c r="H1939" i="2"/>
  <c r="H160" i="2"/>
  <c r="H629" i="2"/>
  <c r="H2218" i="2"/>
  <c r="H1297" i="2"/>
  <c r="H2202" i="2"/>
  <c r="H2203" i="2"/>
  <c r="H1463" i="2"/>
  <c r="H941" i="2"/>
  <c r="H1503" i="2"/>
  <c r="H1504" i="2"/>
  <c r="H1396" i="2"/>
  <c r="H630" i="2"/>
  <c r="H942" i="2"/>
  <c r="H231" i="2"/>
  <c r="H2204" i="2"/>
  <c r="H2205" i="2"/>
  <c r="H2063" i="2"/>
  <c r="H1023" i="2"/>
  <c r="H1940" i="2"/>
  <c r="H1734" i="2"/>
  <c r="H1735" i="2"/>
  <c r="H1024" i="2"/>
  <c r="H1298" i="2"/>
  <c r="H793" i="2"/>
  <c r="H130" i="2"/>
  <c r="H631" i="2"/>
  <c r="H943" i="2"/>
  <c r="H315" i="2"/>
  <c r="H490" i="2"/>
  <c r="H1182" i="2"/>
  <c r="H1464" i="2"/>
  <c r="H1465" i="2"/>
  <c r="H2226" i="2"/>
  <c r="H491" i="2"/>
  <c r="H1397" i="2"/>
  <c r="H867" i="2"/>
  <c r="H1025" i="2"/>
  <c r="H944" i="2"/>
  <c r="H161" i="2"/>
  <c r="H1553" i="2"/>
  <c r="H1554" i="2"/>
  <c r="H399" i="2"/>
  <c r="H1247" i="2"/>
  <c r="H2241" i="2"/>
  <c r="H1026" i="2"/>
  <c r="H162" i="2"/>
  <c r="H232" i="2"/>
  <c r="H1635" i="2"/>
  <c r="H1636" i="2"/>
  <c r="H2016" i="2"/>
  <c r="H1398" i="2"/>
  <c r="H1399" i="2"/>
  <c r="H316" i="2"/>
  <c r="H2017" i="2"/>
  <c r="H2219" i="2"/>
  <c r="H1598" i="2"/>
  <c r="H1599" i="2"/>
  <c r="H569" i="2"/>
  <c r="H2064" i="2"/>
  <c r="H492" i="2"/>
  <c r="H1108" i="2"/>
  <c r="H1109" i="2"/>
  <c r="H1027" i="2"/>
  <c r="H131" i="2"/>
  <c r="H132" i="2"/>
  <c r="H1340" i="2"/>
  <c r="H2206" i="2"/>
  <c r="H2207" i="2"/>
  <c r="H714" i="2"/>
  <c r="H794" i="2"/>
  <c r="H2109" i="2"/>
  <c r="H1183" i="2"/>
  <c r="H1785" i="2"/>
  <c r="H1110" i="2"/>
  <c r="H570" i="2"/>
  <c r="H571" i="2"/>
  <c r="H1248" i="2"/>
  <c r="H1249" i="2"/>
  <c r="H1786" i="2"/>
  <c r="H715" i="2"/>
  <c r="H2141" i="2"/>
  <c r="H270" i="2"/>
  <c r="H1941" i="2"/>
  <c r="H1678" i="2"/>
  <c r="H1679" i="2"/>
  <c r="H1680" i="2"/>
  <c r="H945" i="2"/>
  <c r="H2142" i="2"/>
  <c r="H1184" i="2"/>
  <c r="H1185" i="2"/>
  <c r="H1505" i="2"/>
  <c r="H1506" i="2"/>
  <c r="H2" i="2"/>
  <c r="H2018" i="2"/>
  <c r="H868" i="2"/>
  <c r="H632" i="2"/>
  <c r="H493" i="2"/>
  <c r="H869" i="2"/>
  <c r="H795" i="2"/>
  <c r="H1885" i="2"/>
  <c r="H1886" i="2"/>
  <c r="H1681" i="2"/>
  <c r="H1887" i="2"/>
  <c r="H1736" i="2"/>
  <c r="H1111" i="2"/>
  <c r="H2227" i="2"/>
  <c r="H1737" i="2"/>
  <c r="H494" i="2"/>
  <c r="H1028" i="2"/>
  <c r="H1466" i="2"/>
  <c r="H2019" i="2"/>
  <c r="H1831" i="2"/>
  <c r="H796" i="2"/>
  <c r="H437" i="2"/>
  <c r="H438" i="2"/>
  <c r="H353" i="2"/>
  <c r="H133" i="2"/>
  <c r="H317" i="2"/>
  <c r="H716" i="2"/>
  <c r="H1832" i="2"/>
  <c r="H870" i="2"/>
  <c r="H163" i="2"/>
  <c r="H797" i="2"/>
  <c r="H495" i="2"/>
  <c r="H233" i="2"/>
  <c r="H798" i="2"/>
  <c r="H717" i="2"/>
  <c r="H1112" i="2"/>
  <c r="H1400" i="2"/>
  <c r="H164" i="2"/>
  <c r="H718" i="2"/>
  <c r="H439" i="2"/>
  <c r="H799" i="2"/>
  <c r="H68" i="2"/>
  <c r="H1787" i="2"/>
  <c r="H1833" i="2"/>
  <c r="H2020" i="2"/>
  <c r="H1834" i="2"/>
  <c r="H800" i="2"/>
  <c r="H801" i="2"/>
  <c r="H400" i="2"/>
  <c r="H802" i="2"/>
  <c r="H1186" i="2"/>
  <c r="H1507" i="2"/>
  <c r="H354" i="2"/>
  <c r="H355" i="2"/>
  <c r="H100" i="2"/>
  <c r="H1637" i="2"/>
  <c r="H101" i="2"/>
  <c r="H102" i="2"/>
  <c r="H1341" i="2"/>
  <c r="H2110" i="2"/>
  <c r="H1467" i="2"/>
  <c r="H1976" i="2"/>
  <c r="H271" i="2"/>
  <c r="H1555" i="2"/>
  <c r="H1113" i="2"/>
  <c r="H1114" i="2"/>
  <c r="H1115" i="2"/>
  <c r="H356" i="2"/>
  <c r="H1600" i="2"/>
  <c r="H633" i="2"/>
  <c r="H634" i="2"/>
  <c r="H1342" i="2"/>
  <c r="H1682" i="2"/>
  <c r="H572" i="2"/>
  <c r="H2021" i="2"/>
  <c r="H1556" i="2"/>
  <c r="H1029" i="2"/>
  <c r="H32" i="2"/>
  <c r="H1401" i="2"/>
  <c r="H69" i="2"/>
  <c r="H1557" i="2"/>
  <c r="H1942" i="2"/>
  <c r="H272" i="2"/>
  <c r="H946" i="2"/>
  <c r="H1116" i="2"/>
  <c r="H401" i="2"/>
  <c r="H1299" i="2"/>
  <c r="H1300" i="2"/>
  <c r="H1788" i="2"/>
  <c r="H1738" i="2"/>
  <c r="H1030" i="2"/>
  <c r="H234" i="2"/>
  <c r="H1508" i="2"/>
  <c r="H54" i="2"/>
  <c r="H2065" i="2"/>
  <c r="H496" i="2"/>
  <c r="H1250" i="2"/>
  <c r="H947" i="2"/>
  <c r="H1509" i="2"/>
  <c r="H1638" i="2"/>
  <c r="H573" i="2"/>
  <c r="H1510" i="2"/>
  <c r="H1343" i="2"/>
  <c r="H497" i="2"/>
  <c r="H2022" i="2"/>
  <c r="H1789" i="2"/>
  <c r="H357" i="2"/>
  <c r="H1639" i="2"/>
  <c r="H1511" i="2"/>
  <c r="H33" i="2"/>
  <c r="H34" i="2"/>
  <c r="H2165" i="2"/>
  <c r="H1683" i="2"/>
  <c r="H2023" i="2"/>
  <c r="H2143" i="2"/>
  <c r="H1977" i="2"/>
  <c r="H1512" i="2"/>
  <c r="H1402" i="2"/>
  <c r="H871" i="2"/>
  <c r="H318" i="2"/>
  <c r="H319" i="2"/>
  <c r="H1684" i="2"/>
  <c r="H1640" i="2"/>
  <c r="H1117" i="2"/>
  <c r="H2111" i="2"/>
  <c r="H10" i="2"/>
  <c r="H1978" i="2"/>
  <c r="H402" i="2"/>
  <c r="H1118" i="2"/>
  <c r="H2066" i="2"/>
  <c r="H193" i="2"/>
  <c r="H273" i="2"/>
  <c r="H274" i="2"/>
  <c r="H574" i="2"/>
  <c r="H575" i="2"/>
  <c r="H4" i="2"/>
  <c r="H498" i="2"/>
  <c r="H1943" i="2"/>
  <c r="H719" i="2"/>
  <c r="H720" i="2"/>
  <c r="H134" i="2"/>
  <c r="H1187" i="2"/>
  <c r="H1188" i="2"/>
  <c r="H1685" i="2"/>
  <c r="H358" i="2"/>
  <c r="H872" i="2"/>
  <c r="H803" i="2"/>
  <c r="H721" i="2"/>
  <c r="H320" i="2"/>
  <c r="H165" i="2"/>
  <c r="H1344" i="2"/>
  <c r="H1345" i="2"/>
  <c r="H1346" i="2"/>
  <c r="H1347" i="2"/>
  <c r="H275" i="2"/>
  <c r="H276" i="2"/>
  <c r="H277" i="2"/>
  <c r="H1513" i="2"/>
  <c r="H722" i="2"/>
  <c r="H635" i="2"/>
  <c r="H440" i="2"/>
  <c r="H194" i="2"/>
  <c r="H166" i="2"/>
  <c r="H1468" i="2"/>
  <c r="H636" i="2"/>
  <c r="H103" i="2"/>
  <c r="H2067" i="2"/>
  <c r="H1835" i="2"/>
  <c r="H359" i="2"/>
  <c r="H637" i="2"/>
  <c r="H499" i="2"/>
  <c r="H1888" i="2"/>
  <c r="H360" i="2"/>
  <c r="H500" i="2"/>
  <c r="H501" i="2"/>
  <c r="H1119" i="2"/>
  <c r="H723" i="2"/>
  <c r="H1979" i="2"/>
  <c r="H638" i="2"/>
  <c r="H1739" i="2"/>
  <c r="H1641" i="2"/>
  <c r="H441" i="2"/>
  <c r="H35" i="2"/>
  <c r="H361" i="2"/>
  <c r="H1740" i="2"/>
  <c r="H2068" i="2"/>
  <c r="H321" i="2"/>
  <c r="H1601" i="2"/>
  <c r="H278" i="2"/>
  <c r="H279" i="2"/>
  <c r="H1031" i="2"/>
  <c r="H195" i="2"/>
  <c r="H2024" i="2"/>
  <c r="H724" i="2"/>
  <c r="H280" i="2"/>
  <c r="H1032" i="2"/>
  <c r="H948" i="2"/>
  <c r="H1120" i="2"/>
  <c r="H1642" i="2"/>
  <c r="H403" i="2"/>
  <c r="H1514" i="2"/>
  <c r="H1515" i="2"/>
  <c r="H1301" i="2"/>
  <c r="H1302" i="2"/>
  <c r="H362" i="2"/>
  <c r="H873" i="2"/>
  <c r="H1643" i="2"/>
  <c r="H1403" i="2"/>
  <c r="H135" i="2"/>
  <c r="H2069" i="2"/>
  <c r="H2144" i="2"/>
  <c r="H363" i="2"/>
  <c r="H1558" i="2"/>
  <c r="H2112" i="2"/>
  <c r="H1033" i="2"/>
  <c r="H1034" i="2"/>
  <c r="H725" i="2"/>
  <c r="H1121" i="2"/>
  <c r="H1122" i="2"/>
  <c r="H70" i="2"/>
  <c r="H71" i="2"/>
  <c r="H1404" i="2"/>
  <c r="H949" i="2"/>
  <c r="H1035" i="2"/>
  <c r="H1686" i="2"/>
  <c r="H1836" i="2"/>
  <c r="H502" i="2"/>
  <c r="H1036" i="2"/>
  <c r="H1037" i="2"/>
  <c r="H136" i="2"/>
  <c r="H1123" i="2"/>
  <c r="H503" i="2"/>
  <c r="H576" i="2"/>
  <c r="H1348" i="2"/>
  <c r="H1349" i="2"/>
  <c r="H1741" i="2"/>
  <c r="H1038" i="2"/>
  <c r="H364" i="2"/>
  <c r="H950" i="2"/>
  <c r="H1251" i="2"/>
  <c r="H1189" i="2"/>
  <c r="H1687" i="2"/>
  <c r="H365" i="2"/>
  <c r="H1350" i="2"/>
  <c r="H1190" i="2"/>
  <c r="H2070" i="2"/>
  <c r="H281" i="2"/>
  <c r="H726" i="2"/>
  <c r="H874" i="2"/>
  <c r="H1252" i="2"/>
  <c r="H1559" i="2"/>
  <c r="H1124" i="2"/>
  <c r="H404" i="2"/>
  <c r="H804" i="2"/>
  <c r="H1469" i="2"/>
  <c r="H137" i="2"/>
  <c r="H1039" i="2"/>
  <c r="H1889" i="2"/>
  <c r="H2186" i="2"/>
  <c r="H1470" i="2"/>
  <c r="H951" i="2"/>
  <c r="H1253" i="2"/>
  <c r="H1303" i="2"/>
  <c r="H577" i="2"/>
  <c r="H727" i="2"/>
  <c r="H2240" i="2"/>
  <c r="H2187" i="2"/>
  <c r="H2188" i="2"/>
  <c r="H1688" i="2"/>
  <c r="H282" i="2"/>
  <c r="H1125" i="2"/>
  <c r="H2166" i="2"/>
  <c r="H167" i="2"/>
  <c r="H639" i="2"/>
  <c r="H322" i="2"/>
  <c r="H2113" i="2"/>
  <c r="H875" i="2"/>
  <c r="H876" i="2"/>
  <c r="H877" i="2"/>
  <c r="H878" i="2"/>
  <c r="H2114" i="2"/>
  <c r="H2071" i="2"/>
  <c r="H1126" i="2"/>
  <c r="H728" i="2"/>
  <c r="H1405" i="2"/>
  <c r="H1040" i="2"/>
  <c r="H1191" i="2"/>
  <c r="H504" i="2"/>
  <c r="H952" i="2"/>
  <c r="H36" i="2"/>
  <c r="H1742" i="2"/>
  <c r="H1041" i="2"/>
  <c r="H2115" i="2"/>
  <c r="H235" i="2"/>
  <c r="H953" i="2"/>
  <c r="H72" i="2"/>
  <c r="H1254" i="2"/>
  <c r="H1689" i="2"/>
  <c r="H1743" i="2"/>
  <c r="H1192" i="2"/>
  <c r="H1837" i="2"/>
  <c r="H1193" i="2"/>
  <c r="H1944" i="2"/>
  <c r="H405" i="2"/>
  <c r="H1351" i="2"/>
  <c r="H168" i="2"/>
  <c r="H729" i="2"/>
  <c r="H1406" i="2"/>
  <c r="H1744" i="2"/>
  <c r="H323" i="2"/>
  <c r="H879" i="2"/>
  <c r="H1516" i="2"/>
  <c r="H880" i="2"/>
  <c r="H1194" i="2"/>
  <c r="H505" i="2"/>
  <c r="H236" i="2"/>
  <c r="H1790" i="2"/>
  <c r="H1791" i="2"/>
  <c r="H1890" i="2"/>
  <c r="H138" i="2"/>
  <c r="H1644" i="2"/>
  <c r="H1838" i="2"/>
  <c r="H1560" i="2"/>
  <c r="H1407" i="2"/>
  <c r="H196" i="2"/>
  <c r="H1408" i="2"/>
  <c r="H1127" i="2"/>
  <c r="H1128" i="2"/>
  <c r="H640" i="2"/>
  <c r="H805" i="2"/>
  <c r="H1255" i="2"/>
  <c r="H1042" i="2"/>
  <c r="H169" i="2"/>
  <c r="H1352" i="2"/>
  <c r="H641" i="2"/>
  <c r="H506" i="2"/>
  <c r="H1561" i="2"/>
  <c r="H1129" i="2"/>
  <c r="H1562" i="2"/>
  <c r="H2145" i="2"/>
  <c r="H1945" i="2"/>
  <c r="H1130" i="2"/>
  <c r="H1891" i="2"/>
  <c r="H1892" i="2"/>
  <c r="H73" i="2"/>
  <c r="H730" i="2"/>
  <c r="H642" i="2"/>
  <c r="H324" i="2"/>
  <c r="H1980" i="2"/>
  <c r="H1981" i="2"/>
  <c r="H21" i="2"/>
  <c r="H2167" i="2"/>
  <c r="H1645" i="2"/>
  <c r="H507" i="2"/>
  <c r="H508" i="2"/>
  <c r="H954" i="2"/>
  <c r="H955" i="2"/>
  <c r="H956" i="2"/>
  <c r="H957" i="2"/>
  <c r="H197" i="2"/>
  <c r="H1839" i="2"/>
  <c r="H1946" i="2"/>
  <c r="H37" i="2"/>
  <c r="H1947" i="2"/>
  <c r="H170" i="2"/>
  <c r="H643" i="2"/>
  <c r="H2116" i="2"/>
  <c r="H731" i="2"/>
  <c r="H881" i="2"/>
  <c r="H732" i="2"/>
  <c r="H22" i="2"/>
  <c r="H1409" i="2"/>
  <c r="H1410" i="2"/>
  <c r="H882" i="2"/>
  <c r="H644" i="2"/>
  <c r="H509" i="2"/>
  <c r="H733" i="2"/>
  <c r="H171" i="2"/>
  <c r="H1602" i="2"/>
  <c r="H883" i="2"/>
  <c r="H578" i="2"/>
  <c r="H237" i="2"/>
  <c r="H1517" i="2"/>
  <c r="H325" i="2"/>
  <c r="H579" i="2"/>
  <c r="H172" i="2"/>
  <c r="H645" i="2"/>
  <c r="H806" i="2"/>
  <c r="H510" i="2"/>
  <c r="H366" i="2"/>
  <c r="H1745" i="2"/>
  <c r="H2025" i="2"/>
  <c r="H511" i="2"/>
  <c r="H580" i="2"/>
  <c r="H406" i="2"/>
  <c r="H1304" i="2"/>
  <c r="H442" i="2"/>
  <c r="H1746" i="2"/>
  <c r="H646" i="2"/>
  <c r="H443" i="2"/>
  <c r="H1792" i="2"/>
  <c r="H74" i="2"/>
  <c r="H5" i="2"/>
  <c r="H198" i="2"/>
  <c r="H512" i="2"/>
  <c r="H1353" i="2"/>
  <c r="H238" i="2"/>
  <c r="H1411" i="2"/>
  <c r="H104" i="2"/>
  <c r="H1690" i="2"/>
  <c r="H1691" i="2"/>
  <c r="H1131" i="2"/>
  <c r="H1132" i="2"/>
  <c r="H1133" i="2"/>
  <c r="H807" i="2"/>
  <c r="H958" i="2"/>
  <c r="H444" i="2"/>
  <c r="H1256" i="2"/>
  <c r="H959" i="2"/>
  <c r="H1134" i="2"/>
  <c r="H173" i="2"/>
  <c r="H174" i="2"/>
  <c r="H1982" i="2"/>
  <c r="H105" i="2"/>
  <c r="H1305" i="2"/>
  <c r="H1747" i="2"/>
  <c r="H2072" i="2"/>
  <c r="H2073" i="2"/>
  <c r="H1840" i="2"/>
  <c r="H1983" i="2"/>
  <c r="H1603" i="2"/>
  <c r="H407" i="2"/>
  <c r="H1354" i="2"/>
  <c r="H1257" i="2"/>
  <c r="H1135" i="2"/>
  <c r="H1793" i="2"/>
  <c r="H2168" i="2"/>
  <c r="H1355" i="2"/>
  <c r="H513" i="2"/>
  <c r="H2074" i="2"/>
  <c r="H1136" i="2"/>
  <c r="H1137" i="2"/>
  <c r="H734" i="2"/>
  <c r="H445" i="2"/>
  <c r="H1984" i="2"/>
  <c r="H514" i="2"/>
  <c r="H515" i="2"/>
  <c r="H2220" i="2"/>
  <c r="H326" i="2"/>
  <c r="H283" i="2"/>
  <c r="H1356" i="2"/>
  <c r="H1357" i="2"/>
  <c r="H1748" i="2"/>
  <c r="H1893" i="2"/>
  <c r="H581" i="2"/>
  <c r="H2146" i="2"/>
  <c r="H735" i="2"/>
  <c r="H327" i="2"/>
  <c r="H582" i="2"/>
  <c r="H1604" i="2"/>
  <c r="H106" i="2"/>
  <c r="H446" i="2"/>
  <c r="H447" i="2"/>
  <c r="H808" i="2"/>
  <c r="H1195" i="2"/>
  <c r="H75" i="2"/>
  <c r="H76" i="2"/>
  <c r="H1138" i="2"/>
  <c r="H1306" i="2"/>
  <c r="H1258" i="2"/>
  <c r="H960" i="2"/>
  <c r="H1563" i="2"/>
  <c r="H736" i="2"/>
  <c r="H737" i="2"/>
  <c r="H516" i="2"/>
  <c r="H1948" i="2"/>
  <c r="H961" i="2"/>
  <c r="H367" i="2"/>
  <c r="H583" i="2"/>
  <c r="H1949" i="2"/>
  <c r="H738" i="2"/>
  <c r="H23" i="2"/>
  <c r="H408" i="2"/>
  <c r="H1518" i="2"/>
  <c r="H1519" i="2"/>
  <c r="H409" i="2"/>
  <c r="H1043" i="2"/>
  <c r="H647" i="2"/>
  <c r="H1259" i="2"/>
  <c r="H1260" i="2"/>
  <c r="H1261" i="2"/>
  <c r="H739" i="2"/>
  <c r="H2189" i="2"/>
  <c r="H740" i="2"/>
  <c r="H962" i="2"/>
  <c r="H809" i="2"/>
  <c r="H741" i="2"/>
  <c r="H742" i="2"/>
  <c r="H1358" i="2"/>
  <c r="H1359" i="2"/>
  <c r="H743" i="2"/>
  <c r="H884" i="2"/>
  <c r="H2117" i="2"/>
  <c r="H199" i="2"/>
  <c r="H2118" i="2"/>
  <c r="H2119" i="2"/>
  <c r="H1794" i="2"/>
  <c r="H1795" i="2"/>
  <c r="H2026" i="2"/>
  <c r="H810" i="2"/>
  <c r="H517" i="2"/>
  <c r="H885" i="2"/>
  <c r="H1139" i="2"/>
  <c r="H38" i="2"/>
  <c r="H1140" i="2"/>
  <c r="H963" i="2"/>
  <c r="H1894" i="2"/>
  <c r="H1796" i="2"/>
  <c r="H811" i="2"/>
  <c r="H812" i="2"/>
  <c r="H1605" i="2"/>
  <c r="H1606" i="2"/>
  <c r="H1141" i="2"/>
  <c r="H107" i="2"/>
  <c r="H108" i="2"/>
  <c r="H1692" i="2"/>
  <c r="H410" i="2"/>
  <c r="H1607" i="2"/>
  <c r="H1608" i="2"/>
  <c r="H1609" i="2"/>
  <c r="H1693" i="2"/>
  <c r="H1950" i="2"/>
  <c r="H744" i="2"/>
  <c r="H448" i="2"/>
  <c r="H1471" i="2"/>
  <c r="H745" i="2"/>
  <c r="H77" i="2"/>
  <c r="H813" i="2"/>
  <c r="H1196" i="2"/>
  <c r="H518" i="2"/>
  <c r="H519" i="2"/>
  <c r="H368" i="2"/>
  <c r="H411" i="2"/>
  <c r="H200" i="2"/>
  <c r="H2120" i="2"/>
  <c r="H1797" i="2"/>
  <c r="H1360" i="2"/>
  <c r="H1841" i="2"/>
  <c r="H1842" i="2"/>
  <c r="H746" i="2"/>
  <c r="H1520" i="2"/>
  <c r="H964" i="2"/>
  <c r="H1694" i="2"/>
  <c r="H2190" i="2"/>
  <c r="H1412" i="2"/>
  <c r="H1361" i="2"/>
  <c r="H1362" i="2"/>
  <c r="H1798" i="2"/>
  <c r="H1521" i="2"/>
  <c r="H1307" i="2"/>
  <c r="H2027" i="2"/>
  <c r="H1695" i="2"/>
  <c r="H1646" i="2"/>
  <c r="H2028" i="2"/>
  <c r="H520" i="2"/>
  <c r="H886" i="2"/>
  <c r="H965" i="2"/>
  <c r="H814" i="2"/>
  <c r="H2029" i="2"/>
  <c r="H1951" i="2"/>
  <c r="H1522" i="2"/>
  <c r="H1197" i="2"/>
  <c r="H2075" i="2"/>
  <c r="H1843" i="2"/>
  <c r="H648" i="2"/>
  <c r="H1610" i="2"/>
  <c r="H649" i="2"/>
  <c r="H1523" i="2"/>
  <c r="H2030" i="2"/>
  <c r="H1844" i="2"/>
  <c r="H175" i="2"/>
  <c r="H650" i="2"/>
  <c r="H1363" i="2"/>
  <c r="H1985" i="2"/>
  <c r="H1696" i="2"/>
  <c r="H239" i="2"/>
  <c r="H1524" i="2"/>
  <c r="H1525" i="2"/>
  <c r="H887" i="2"/>
  <c r="H747" i="2"/>
  <c r="H1198" i="2"/>
  <c r="H1199" i="2"/>
  <c r="H1472" i="2"/>
  <c r="H1564" i="2"/>
  <c r="H2031" i="2"/>
  <c r="H284" i="2"/>
  <c r="H2032" i="2"/>
  <c r="H1952" i="2"/>
  <c r="H1953" i="2"/>
  <c r="H1697" i="2"/>
  <c r="H1364" i="2"/>
  <c r="H1413" i="2"/>
  <c r="H521" i="2"/>
  <c r="H78" i="2"/>
  <c r="H201" i="2"/>
  <c r="H412" i="2"/>
  <c r="H1308" i="2"/>
  <c r="H369" i="2"/>
  <c r="H1044" i="2"/>
  <c r="H240" i="2"/>
  <c r="H584" i="2"/>
  <c r="H2033" i="2"/>
  <c r="H1895" i="2"/>
  <c r="H79" i="2"/>
  <c r="H39" i="2"/>
  <c r="H2147" i="2"/>
  <c r="H1749" i="2"/>
  <c r="H651" i="2"/>
  <c r="H202" i="2"/>
  <c r="H2169" i="2"/>
  <c r="H2170" i="2"/>
  <c r="H1142" i="2"/>
  <c r="H1845" i="2"/>
  <c r="H1200" i="2"/>
  <c r="H1526" i="2"/>
  <c r="H2034" i="2"/>
  <c r="H1527" i="2"/>
  <c r="H815" i="2"/>
  <c r="H522" i="2"/>
  <c r="H523" i="2"/>
  <c r="H2035" i="2"/>
  <c r="H1414" i="2"/>
  <c r="H285" i="2"/>
  <c r="H1750" i="2"/>
  <c r="H524" i="2"/>
  <c r="H1846" i="2"/>
  <c r="H328" i="2"/>
  <c r="H2191" i="2"/>
  <c r="H2036" i="2"/>
  <c r="H652" i="2"/>
  <c r="H2230" i="2"/>
  <c r="H966" i="2"/>
  <c r="H1415" i="2"/>
  <c r="H1045" i="2"/>
  <c r="H329" i="2"/>
  <c r="H1046" i="2"/>
  <c r="H2231" i="2"/>
  <c r="H2232" i="2"/>
  <c r="H2121" i="2"/>
  <c r="H2122" i="2"/>
  <c r="H1799" i="2"/>
  <c r="H525" i="2"/>
  <c r="H585" i="2"/>
  <c r="H1751" i="2"/>
  <c r="H1309" i="2"/>
  <c r="H2171" i="2"/>
  <c r="H2172" i="2"/>
  <c r="H967" i="2"/>
  <c r="H968" i="2"/>
  <c r="H1800" i="2"/>
  <c r="H888" i="2"/>
  <c r="H889" i="2"/>
  <c r="H2037" i="2"/>
  <c r="H890" i="2"/>
  <c r="H286" i="2"/>
  <c r="H330" i="2"/>
  <c r="H331" i="2"/>
  <c r="H1047" i="2"/>
  <c r="H1310" i="2"/>
  <c r="H748" i="2"/>
  <c r="H526" i="2"/>
  <c r="H969" i="2"/>
  <c r="H2038" i="2"/>
  <c r="H1896" i="2"/>
  <c r="H1897" i="2"/>
  <c r="H2173" i="2"/>
  <c r="H527" i="2"/>
  <c r="H1262" i="2"/>
  <c r="H891" i="2"/>
  <c r="H586" i="2"/>
  <c r="H1565" i="2"/>
  <c r="H1473" i="2"/>
  <c r="H587" i="2"/>
  <c r="H1416" i="2"/>
  <c r="H370" i="2"/>
  <c r="H653" i="2"/>
  <c r="H1417" i="2"/>
  <c r="H749" i="2"/>
  <c r="H1647" i="2"/>
  <c r="H1648" i="2"/>
  <c r="H2076" i="2"/>
  <c r="H1418" i="2"/>
  <c r="H1649" i="2"/>
  <c r="H1650" i="2"/>
  <c r="H1528" i="2"/>
  <c r="H1611" i="2"/>
  <c r="H1898" i="2"/>
  <c r="H1847" i="2"/>
  <c r="H1263" i="2"/>
  <c r="H1264" i="2"/>
  <c r="H1954" i="2"/>
  <c r="H11" i="2"/>
  <c r="H1419" i="2"/>
  <c r="H970" i="2"/>
  <c r="H2208" i="2"/>
  <c r="H2209" i="2"/>
  <c r="H1899" i="2"/>
  <c r="H449" i="2"/>
  <c r="H450" i="2"/>
  <c r="H2077" i="2"/>
  <c r="H1265" i="2"/>
  <c r="H1201" i="2"/>
  <c r="H332" i="2"/>
  <c r="H241" i="2"/>
  <c r="H816" i="2"/>
  <c r="H817" i="2"/>
  <c r="H1202" i="2"/>
  <c r="H40" i="2"/>
  <c r="H41" i="2"/>
  <c r="H371" i="2"/>
  <c r="H1048" i="2"/>
  <c r="H451" i="2"/>
  <c r="H452" i="2"/>
  <c r="H80" i="2"/>
  <c r="H81" i="2"/>
  <c r="H654" i="2"/>
  <c r="H750" i="2"/>
  <c r="H1529" i="2"/>
  <c r="H1530" i="2"/>
  <c r="H892" i="2"/>
  <c r="H1801" i="2"/>
  <c r="H2148" i="2"/>
  <c r="H1049" i="2"/>
  <c r="H1203" i="2"/>
  <c r="H1848" i="2"/>
  <c r="H242" i="2"/>
  <c r="H6" i="2"/>
  <c r="H751" i="2"/>
  <c r="H2149" i="2"/>
  <c r="H588" i="2"/>
  <c r="H589" i="2"/>
  <c r="H2174" i="2"/>
  <c r="H1474" i="2"/>
  <c r="H1955" i="2"/>
  <c r="H971" i="2"/>
  <c r="H2078" i="2"/>
  <c r="H1651" i="2"/>
  <c r="H1266" i="2"/>
  <c r="H2175" i="2"/>
  <c r="H2192" i="2"/>
  <c r="H333" i="2"/>
  <c r="H334" i="2"/>
  <c r="H528" i="2"/>
  <c r="H529" i="2"/>
  <c r="H2039" i="2"/>
  <c r="H2040" i="2"/>
  <c r="H2041" i="2"/>
  <c r="H1267" i="2"/>
  <c r="H2079" i="2"/>
  <c r="H530" i="2"/>
  <c r="H1420" i="2"/>
  <c r="H655" i="2"/>
  <c r="H1204" i="2"/>
  <c r="H2042" i="2"/>
  <c r="H372" i="2"/>
  <c r="H109" i="2"/>
  <c r="H2176" i="2"/>
  <c r="H2043" i="2"/>
  <c r="H1421" i="2"/>
  <c r="H1268" i="2"/>
  <c r="H893" i="2"/>
  <c r="H2044" i="2"/>
  <c r="H1050" i="2"/>
  <c r="H2193" i="2"/>
  <c r="H1900" i="2"/>
  <c r="H335" i="2"/>
  <c r="H1051" i="2"/>
  <c r="H13" i="2"/>
  <c r="H1802" i="2"/>
  <c r="H1803" i="2"/>
  <c r="H1986" i="2"/>
  <c r="H1901" i="2"/>
  <c r="H656" i="2"/>
  <c r="H972" i="2"/>
  <c r="H752" i="2"/>
  <c r="H973" i="2"/>
  <c r="H974" i="2"/>
  <c r="H1052" i="2"/>
  <c r="H2233" i="2"/>
  <c r="H453" i="2"/>
  <c r="H590" i="2"/>
  <c r="H657" i="2"/>
  <c r="H1053" i="2"/>
  <c r="H591" i="2"/>
  <c r="H2080" i="2"/>
  <c r="H1849" i="2"/>
  <c r="H1752" i="2"/>
  <c r="H894" i="2"/>
  <c r="H1269" i="2"/>
  <c r="H1422" i="2"/>
  <c r="H1423" i="2"/>
  <c r="H2150" i="2"/>
  <c r="H895" i="2"/>
  <c r="H2081" i="2"/>
  <c r="H1311" i="2"/>
  <c r="H2045" i="2"/>
  <c r="H55" i="2"/>
  <c r="H176" i="2"/>
  <c r="H2151" i="2"/>
  <c r="H336" i="2"/>
  <c r="H1850" i="2"/>
  <c r="H454" i="2"/>
  <c r="H455" i="2"/>
  <c r="H139" i="2"/>
  <c r="H658" i="2"/>
  <c r="H1987" i="2"/>
  <c r="H896" i="2"/>
  <c r="H1804" i="2"/>
  <c r="H1698" i="2"/>
  <c r="H753" i="2"/>
  <c r="H975" i="2"/>
  <c r="H1699" i="2"/>
  <c r="H1365" i="2"/>
  <c r="H1700" i="2"/>
  <c r="H1701" i="2"/>
  <c r="H1902" i="2"/>
  <c r="H1851" i="2"/>
  <c r="H2082" i="2"/>
  <c r="H2083" i="2"/>
  <c r="H754" i="2"/>
  <c r="H1753" i="2"/>
  <c r="H24" i="2"/>
  <c r="H818" i="2"/>
  <c r="H1143" i="2"/>
  <c r="H1144" i="2"/>
  <c r="H456" i="2"/>
  <c r="H1805" i="2"/>
  <c r="H897" i="2"/>
  <c r="H898" i="2"/>
  <c r="H1903" i="2"/>
  <c r="H1904" i="2"/>
  <c r="H1905" i="2"/>
  <c r="H110" i="2"/>
  <c r="H2152" i="2"/>
  <c r="H2210" i="2"/>
  <c r="H1754" i="2"/>
  <c r="H1988" i="2"/>
  <c r="H1989" i="2"/>
  <c r="H56" i="2"/>
  <c r="H203" i="2"/>
  <c r="H2084" i="2"/>
  <c r="H457" i="2"/>
  <c r="H2153" i="2"/>
  <c r="H531" i="2"/>
  <c r="H42" i="2"/>
  <c r="H2046" i="2"/>
  <c r="H2154" i="2"/>
  <c r="H2155" i="2"/>
  <c r="H899" i="2"/>
  <c r="H1145" i="2"/>
  <c r="H1270" i="2"/>
  <c r="H659" i="2"/>
  <c r="H976" i="2"/>
  <c r="H532" i="2"/>
  <c r="H533" i="2"/>
  <c r="H204" i="2"/>
  <c r="H1702" i="2"/>
  <c r="H900" i="2"/>
  <c r="H2156" i="2"/>
  <c r="H2157" i="2"/>
  <c r="H1054" i="2"/>
  <c r="H2158" i="2"/>
  <c r="H25" i="2"/>
  <c r="H755" i="2"/>
  <c r="H756" i="2"/>
  <c r="H819" i="2"/>
  <c r="H820" i="2"/>
  <c r="H821" i="2"/>
  <c r="H1271" i="2"/>
  <c r="H287" i="2"/>
  <c r="H1205" i="2"/>
  <c r="H1424" i="2"/>
  <c r="H1425" i="2"/>
  <c r="H1906" i="2"/>
  <c r="H1806" i="2"/>
  <c r="H757" i="2"/>
  <c r="H1055" i="2"/>
  <c r="H1426" i="2"/>
  <c r="H1652" i="2"/>
  <c r="H1272" i="2"/>
  <c r="H1273" i="2"/>
  <c r="H1274" i="2"/>
  <c r="H288" i="2"/>
  <c r="H289" i="2"/>
  <c r="H660" i="2"/>
  <c r="H1703" i="2"/>
  <c r="H458" i="2"/>
  <c r="H758" i="2"/>
  <c r="H822" i="2"/>
  <c r="H977" i="2"/>
  <c r="H1366" i="2"/>
  <c r="H592" i="2"/>
  <c r="H759" i="2"/>
  <c r="H1367" i="2"/>
  <c r="H1056" i="2"/>
  <c r="H7" i="2"/>
  <c r="H8" i="2"/>
  <c r="H823" i="2"/>
  <c r="H978" i="2"/>
  <c r="H661" i="2"/>
  <c r="H824" i="2"/>
  <c r="H1057" i="2"/>
  <c r="H1206" i="2"/>
  <c r="H2234" i="2"/>
  <c r="H1427" i="2"/>
  <c r="H1990" i="2"/>
  <c r="H1991" i="2"/>
  <c r="H1058" i="2"/>
  <c r="H1755" i="2"/>
  <c r="H662" i="2"/>
  <c r="H1368" i="2"/>
  <c r="H1566" i="2"/>
  <c r="H534" i="2"/>
  <c r="H1653" i="2"/>
  <c r="H459" i="2"/>
  <c r="H1207" i="2"/>
  <c r="H1208" i="2"/>
  <c r="H1907" i="2"/>
  <c r="H1312" i="2"/>
  <c r="H825" i="2"/>
  <c r="H413" i="2"/>
  <c r="H1209" i="2"/>
  <c r="H14" i="2"/>
  <c r="H15" i="2"/>
  <c r="H243" i="2"/>
  <c r="H177" i="2"/>
  <c r="H373" i="2"/>
  <c r="H663" i="2"/>
  <c r="H664" i="2"/>
  <c r="H1146" i="2"/>
  <c r="H2085" i="2"/>
  <c r="H205" i="2"/>
  <c r="H1147" i="2"/>
  <c r="H206" i="2"/>
  <c r="H1704" i="2"/>
  <c r="H244" i="2"/>
  <c r="H207" i="2"/>
  <c r="H1705" i="2"/>
  <c r="H979" i="2"/>
  <c r="H245" i="2"/>
  <c r="H1428" i="2"/>
  <c r="H374" i="2"/>
  <c r="H1059" i="2"/>
  <c r="H1148" i="2"/>
  <c r="H1149" i="2"/>
  <c r="H901" i="2"/>
  <c r="H16" i="2"/>
  <c r="H290" i="2"/>
  <c r="H291" i="2"/>
  <c r="H1210" i="2"/>
  <c r="H2086" i="2"/>
  <c r="H1429" i="2"/>
  <c r="H1313" i="2"/>
  <c r="H760" i="2"/>
  <c r="H1956" i="2"/>
  <c r="H246" i="2"/>
  <c r="H1807" i="2"/>
  <c r="H1567" i="2"/>
  <c r="H1992" i="2"/>
  <c r="H2211" i="2"/>
  <c r="H1430" i="2"/>
  <c r="H2123" i="2"/>
  <c r="H247" i="2"/>
  <c r="H1475" i="2"/>
  <c r="H248" i="2"/>
  <c r="H140" i="2"/>
  <c r="H249" i="2"/>
  <c r="H2087" i="2"/>
  <c r="H1476" i="2"/>
  <c r="H2221" i="2"/>
  <c r="H593" i="2"/>
  <c r="H1477" i="2"/>
  <c r="H26" i="2"/>
  <c r="H2124" i="2"/>
  <c r="H1808" i="2"/>
  <c r="H1060" i="2"/>
  <c r="H594" i="2"/>
  <c r="H250" i="2"/>
  <c r="H251" i="2"/>
  <c r="H208" i="2"/>
  <c r="H209" i="2"/>
  <c r="H1568" i="2"/>
  <c r="H980" i="2"/>
  <c r="H1211" i="2"/>
  <c r="H1654" i="2"/>
  <c r="H2047" i="2"/>
  <c r="H82" i="2"/>
  <c r="H1908" i="2"/>
  <c r="H535" i="2"/>
  <c r="H902" i="2"/>
  <c r="H2088" i="2"/>
  <c r="H2089" i="2"/>
  <c r="H292" i="2"/>
  <c r="H981" i="2"/>
  <c r="H2177" i="2"/>
  <c r="H761" i="2"/>
  <c r="H414" i="2"/>
  <c r="H903" i="2"/>
  <c r="H904" i="2"/>
  <c r="H1706" i="2"/>
  <c r="H83" i="2"/>
  <c r="H1531" i="2"/>
  <c r="H665" i="2"/>
  <c r="H1957" i="2"/>
  <c r="H1061" i="2"/>
  <c r="H1062" i="2"/>
  <c r="H2090" i="2"/>
  <c r="H2091" i="2"/>
  <c r="H2092" i="2"/>
  <c r="H1612" i="2"/>
  <c r="H666" i="2"/>
  <c r="H57" i="2"/>
  <c r="H2048" i="2"/>
  <c r="H1150" i="2"/>
  <c r="H1275" i="2"/>
  <c r="H375" i="2"/>
  <c r="H1431" i="2"/>
  <c r="H2049" i="2"/>
  <c r="H2125" i="2"/>
  <c r="H1314" i="2"/>
  <c r="H178" i="2"/>
  <c r="H1212" i="2"/>
  <c r="H1707" i="2"/>
  <c r="H2212" i="2"/>
  <c r="H1478" i="2"/>
  <c r="H826" i="2"/>
  <c r="H58" i="2"/>
  <c r="H536" i="2"/>
  <c r="H1532" i="2"/>
  <c r="H141" i="2"/>
  <c r="H27" i="2"/>
  <c r="H28" i="2"/>
  <c r="H2126" i="2"/>
  <c r="H2127" i="2"/>
  <c r="H1909" i="2"/>
  <c r="H293" i="2"/>
  <c r="H252" i="2"/>
  <c r="H1852" i="2"/>
  <c r="H142" i="2"/>
  <c r="H1533" i="2"/>
  <c r="H415" i="2"/>
  <c r="H179" i="2"/>
  <c r="H460" i="2"/>
  <c r="H1151" i="2"/>
  <c r="H667" i="2"/>
  <c r="H1213" i="2"/>
  <c r="H595" i="2"/>
  <c r="H1853" i="2"/>
  <c r="H982" i="2"/>
  <c r="H668" i="2"/>
  <c r="H111" i="2"/>
  <c r="H2178" i="2"/>
  <c r="H416" i="2"/>
  <c r="H180" i="2"/>
  <c r="H1432" i="2"/>
  <c r="H1708" i="2"/>
  <c r="H2050" i="2"/>
  <c r="H1214" i="2"/>
  <c r="H376" i="2"/>
  <c r="H1854" i="2"/>
  <c r="H1215" i="2"/>
  <c r="H294" i="2"/>
  <c r="H1910" i="2"/>
  <c r="H1569" i="2"/>
  <c r="H1911" i="2"/>
  <c r="H1276" i="2"/>
  <c r="H1433" i="2"/>
  <c r="H1655" i="2"/>
  <c r="H461" i="2"/>
  <c r="H983" i="2"/>
  <c r="H1152" i="2"/>
  <c r="H1756" i="2"/>
  <c r="H2235" i="2"/>
  <c r="H1434" i="2"/>
  <c r="H1063" i="2"/>
  <c r="H1709" i="2"/>
  <c r="H417" i="2"/>
  <c r="H1710" i="2"/>
  <c r="H1153" i="2"/>
  <c r="H1315" i="2"/>
  <c r="H295" i="2"/>
  <c r="H1993" i="2"/>
  <c r="H1958" i="2"/>
  <c r="H1570" i="2"/>
  <c r="H2194" i="2"/>
  <c r="H905" i="2"/>
  <c r="H984" i="2"/>
  <c r="H1216" i="2"/>
  <c r="H210" i="2"/>
  <c r="H1994" i="2"/>
  <c r="H762" i="2"/>
  <c r="H418" i="2"/>
  <c r="H419" i="2"/>
  <c r="H827" i="2"/>
  <c r="H1217" i="2"/>
  <c r="H1218" i="2"/>
  <c r="H211" i="2"/>
  <c r="H212" i="2"/>
  <c r="H213" i="2"/>
  <c r="H2179" i="2"/>
  <c r="H1316" i="2"/>
  <c r="H1613" i="2"/>
  <c r="H1435" i="2"/>
  <c r="H1436" i="2"/>
  <c r="H1219" i="2"/>
  <c r="H1437" i="2"/>
  <c r="H1855" i="2"/>
  <c r="H1220" i="2"/>
  <c r="H1711" i="2"/>
  <c r="H1534" i="2"/>
  <c r="H1535" i="2"/>
  <c r="H537" i="2"/>
  <c r="H1995" i="2"/>
  <c r="H828" i="2"/>
  <c r="H906" i="2"/>
  <c r="H2051" i="2"/>
  <c r="H1438" i="2"/>
  <c r="H337" i="2"/>
  <c r="H1757" i="2"/>
  <c r="H462" i="2"/>
  <c r="H907" i="2"/>
  <c r="H2236" i="2"/>
  <c r="H253" i="2"/>
  <c r="H338" i="2"/>
  <c r="H1064" i="2"/>
  <c r="H1065" i="2"/>
  <c r="H829" i="2"/>
  <c r="H1369" i="2"/>
  <c r="H420" i="2"/>
  <c r="H1066" i="2"/>
  <c r="H985" i="2"/>
  <c r="H1571" i="2"/>
  <c r="H986" i="2"/>
  <c r="H463" i="2"/>
  <c r="H538" i="2"/>
  <c r="H1959" i="2"/>
  <c r="H1960" i="2"/>
  <c r="H1067" i="2"/>
  <c r="H1068" i="2"/>
  <c r="H1069" i="2"/>
  <c r="H1912" i="2"/>
  <c r="H669" i="2"/>
  <c r="H1572" i="2"/>
  <c r="H296" i="2"/>
  <c r="H1758" i="2"/>
  <c r="H1759" i="2"/>
  <c r="H1317" i="2"/>
  <c r="H1809" i="2"/>
  <c r="H596" i="2"/>
  <c r="H1810" i="2"/>
  <c r="H181" i="2"/>
  <c r="H339" i="2"/>
  <c r="H377" i="2"/>
  <c r="H908" i="2"/>
  <c r="H670" i="2"/>
  <c r="H112" i="2"/>
  <c r="H297" i="2"/>
  <c r="H1318" i="2"/>
  <c r="H1656" i="2"/>
  <c r="H539" i="2"/>
  <c r="H84" i="2"/>
  <c r="H671" i="2"/>
  <c r="H1070" i="2"/>
  <c r="H85" i="2"/>
  <c r="H86" i="2"/>
  <c r="H59" i="2"/>
  <c r="H1154" i="2"/>
  <c r="H672" i="2"/>
  <c r="H2237" i="2"/>
  <c r="H1155" i="2"/>
  <c r="H1370" i="2"/>
  <c r="H1479" i="2"/>
  <c r="H1480" i="2"/>
  <c r="H1712" i="2"/>
  <c r="H1713" i="2"/>
  <c r="H1714" i="2"/>
  <c r="H1760" i="2"/>
  <c r="H1319" i="2"/>
  <c r="H1071" i="2"/>
  <c r="H1072" i="2"/>
  <c r="H1715" i="2"/>
  <c r="H1614" i="2"/>
  <c r="H87" i="2"/>
  <c r="H909" i="2"/>
  <c r="H1439" i="2"/>
  <c r="H2128" i="2"/>
  <c r="H1657" i="2"/>
  <c r="H763" i="2"/>
  <c r="H764" i="2"/>
  <c r="H1277" i="2"/>
  <c r="H464" i="2"/>
  <c r="H765" i="2"/>
  <c r="H340" i="2"/>
  <c r="H987" i="2"/>
  <c r="H1856" i="2"/>
  <c r="H1221" i="2"/>
  <c r="H1996" i="2"/>
  <c r="H1857" i="2"/>
  <c r="H1858" i="2"/>
  <c r="H1658" i="2"/>
  <c r="H1659" i="2"/>
  <c r="H341" i="2"/>
  <c r="H342" i="2"/>
  <c r="H1371" i="2"/>
  <c r="H597" i="2"/>
  <c r="H1615" i="2"/>
  <c r="H1320" i="2"/>
  <c r="H2129" i="2"/>
  <c r="H1913" i="2"/>
  <c r="H1156" i="2"/>
  <c r="H1536" i="2"/>
  <c r="H1914" i="2"/>
  <c r="H673" i="2"/>
  <c r="H598" i="2"/>
  <c r="H465" i="2"/>
  <c r="H298" i="2"/>
  <c r="H1961" i="2"/>
  <c r="H1440" i="2"/>
  <c r="H2180" i="2"/>
  <c r="H540" i="2"/>
  <c r="H1761" i="2"/>
  <c r="H1616" i="2"/>
  <c r="H1617" i="2"/>
  <c r="H421" i="2"/>
  <c r="H466" i="2"/>
  <c r="H1372" i="2"/>
  <c r="H599" i="2"/>
  <c r="H1278" i="2"/>
  <c r="H674" i="2"/>
  <c r="H1222" i="2"/>
  <c r="H467" i="2"/>
  <c r="H1279" i="2"/>
  <c r="H1716" i="2"/>
  <c r="H182" i="2"/>
  <c r="H299" i="2"/>
  <c r="H214" i="2"/>
  <c r="H1859" i="2"/>
  <c r="H2195" i="2"/>
  <c r="H766" i="2"/>
  <c r="H988" i="2"/>
  <c r="H1223" i="2"/>
  <c r="H1762" i="2"/>
  <c r="H1573" i="2"/>
  <c r="H1224" i="2"/>
  <c r="H1280" i="2"/>
  <c r="H910" i="2"/>
  <c r="H88" i="2"/>
  <c r="H1073" i="2"/>
  <c r="H675" i="2"/>
  <c r="H676" i="2"/>
  <c r="H1860" i="2"/>
  <c r="H911" i="2"/>
  <c r="H3" i="2"/>
  <c r="H1225" i="2"/>
  <c r="H767" i="2"/>
  <c r="H541" i="2"/>
  <c r="H1157" i="2"/>
  <c r="H468" i="2"/>
  <c r="H2181" i="2"/>
  <c r="H469" i="2"/>
  <c r="H1763" i="2"/>
  <c r="H183" i="2"/>
  <c r="H1074" i="2"/>
  <c r="H1481" i="2"/>
  <c r="H830" i="2"/>
  <c r="H831" i="2"/>
  <c r="H1997" i="2"/>
  <c r="H1764" i="2"/>
  <c r="H1998" i="2"/>
  <c r="H1618" i="2"/>
  <c r="H677" i="2"/>
  <c r="H989" i="2"/>
  <c r="H1226" i="2"/>
  <c r="H1574" i="2"/>
  <c r="H1321" i="2"/>
  <c r="H378" i="2"/>
  <c r="H184" i="2"/>
  <c r="H678" i="2"/>
  <c r="H679" i="2"/>
  <c r="H2093" i="2"/>
  <c r="H1158" i="2"/>
  <c r="H1717" i="2"/>
  <c r="H1322" i="2"/>
  <c r="H254" i="2"/>
  <c r="H1962" i="2"/>
  <c r="H379" i="2"/>
  <c r="H380" i="2"/>
  <c r="H1281" i="2"/>
  <c r="H1861" i="2"/>
  <c r="H255" i="2"/>
  <c r="H680" i="2"/>
  <c r="H1075" i="2"/>
  <c r="H2159" i="2"/>
  <c r="H2094" i="2"/>
  <c r="H470" i="2"/>
  <c r="H89" i="2"/>
  <c r="H990" i="2"/>
  <c r="H381" i="2"/>
  <c r="H382" i="2"/>
  <c r="H991" i="2"/>
  <c r="H1076" i="2"/>
  <c r="H1227" i="2"/>
  <c r="H215" i="2"/>
  <c r="H1482" i="2"/>
  <c r="H832" i="2"/>
  <c r="H1373" i="2"/>
  <c r="H471" i="2"/>
  <c r="H833" i="2"/>
  <c r="H1963" i="2"/>
  <c r="H472" i="2"/>
  <c r="H1765" i="2"/>
  <c r="H681" i="2"/>
  <c r="H682" i="2"/>
  <c r="H1077" i="2"/>
  <c r="H1915" i="2"/>
  <c r="H1575" i="2"/>
  <c r="H1537" i="2"/>
  <c r="H1916" i="2"/>
  <c r="H1660" i="2"/>
  <c r="H1661" i="2"/>
  <c r="H1159" i="2"/>
  <c r="H683" i="2"/>
  <c r="H1441" i="2"/>
  <c r="H473" i="2"/>
  <c r="H1811" i="2"/>
  <c r="H1812" i="2"/>
  <c r="H1228" i="2"/>
  <c r="H1078" i="2"/>
  <c r="H216" i="2"/>
  <c r="H2222" i="2"/>
  <c r="H1917" i="2"/>
  <c r="H1918" i="2"/>
  <c r="H768" i="2"/>
  <c r="H1229" i="2"/>
  <c r="H143" i="2"/>
  <c r="H684" i="2"/>
  <c r="H1813" i="2"/>
  <c r="H1576" i="2"/>
  <c r="H2095" i="2"/>
  <c r="H685" i="2"/>
  <c r="H686" i="2"/>
  <c r="H1862" i="2"/>
  <c r="H542" i="2"/>
  <c r="H1160" i="2"/>
  <c r="H1577" i="2"/>
  <c r="H1578" i="2"/>
  <c r="H834" i="2"/>
  <c r="H912" i="2"/>
  <c r="H2196" i="2"/>
  <c r="H1538" i="2"/>
  <c r="H1863" i="2"/>
  <c r="H343" i="2"/>
  <c r="H2228" i="2"/>
  <c r="H2160" i="2"/>
  <c r="H1323" i="2"/>
  <c r="H1864" i="2"/>
  <c r="H769" i="2"/>
  <c r="H2096" i="2"/>
  <c r="H1919" i="2"/>
  <c r="H1079" i="2"/>
  <c r="H1080" i="2"/>
  <c r="H344" i="2"/>
  <c r="H1718" i="2"/>
  <c r="H835" i="2"/>
  <c r="H1865" i="2"/>
  <c r="H2097" i="2"/>
  <c r="H2098" i="2"/>
  <c r="H345" i="2"/>
  <c r="H687" i="2"/>
  <c r="H1662" i="2"/>
  <c r="H60" i="2"/>
  <c r="H1374" i="2"/>
  <c r="H1539" i="2"/>
  <c r="H1814" i="2"/>
  <c r="H1442" i="2"/>
  <c r="H185" i="2"/>
  <c r="H2213" i="2"/>
  <c r="H2214" i="2"/>
  <c r="H1663" i="2"/>
  <c r="H1999" i="2"/>
  <c r="H346" i="2"/>
  <c r="H186" i="2"/>
  <c r="H217" i="2"/>
  <c r="H770" i="2"/>
  <c r="H771" i="2"/>
  <c r="H772" i="2"/>
  <c r="H1866" i="2"/>
  <c r="H90" i="2"/>
  <c r="H1540" i="2"/>
  <c r="H2000" i="2"/>
  <c r="H1483" i="2"/>
  <c r="H773" i="2"/>
  <c r="H774" i="2"/>
  <c r="H1324" i="2"/>
  <c r="H422" i="2"/>
  <c r="H913" i="2"/>
  <c r="H1579" i="2"/>
  <c r="H1325" i="2"/>
  <c r="H1719" i="2"/>
  <c r="H836" i="2"/>
  <c r="H914" i="2"/>
  <c r="H2052" i="2"/>
  <c r="H474" i="2"/>
  <c r="H992" i="2"/>
  <c r="H1867" i="2"/>
  <c r="H1443" i="2"/>
  <c r="H2053" i="2"/>
  <c r="H2001" i="2"/>
  <c r="H837" i="2"/>
  <c r="H1081" i="2"/>
  <c r="H1815" i="2"/>
  <c r="H1766" i="2"/>
  <c r="H218" i="2"/>
  <c r="H219" i="2"/>
  <c r="H1580" i="2"/>
  <c r="H113" i="2"/>
  <c r="H2054" i="2"/>
  <c r="H1767" i="2"/>
  <c r="H838" i="2"/>
  <c r="H1581" i="2"/>
  <c r="H1582" i="2"/>
  <c r="H1583" i="2"/>
  <c r="H2099" i="2"/>
  <c r="H775" i="2"/>
  <c r="H220" i="2"/>
  <c r="H1868" i="2"/>
  <c r="H543" i="2"/>
  <c r="H1869" i="2"/>
  <c r="H1964" i="2"/>
  <c r="H776" i="2"/>
  <c r="H2197" i="2"/>
  <c r="H688" i="2"/>
  <c r="H544" i="2"/>
  <c r="H839" i="2"/>
  <c r="H993" i="2"/>
  <c r="H1664" i="2"/>
  <c r="H1444" i="2"/>
  <c r="H1326" i="2"/>
  <c r="H1082" i="2"/>
  <c r="H1584" i="2"/>
  <c r="H777" i="2"/>
  <c r="H689" i="2"/>
  <c r="H1282" i="2"/>
  <c r="H1327" i="2"/>
  <c r="H1083" i="2"/>
  <c r="H1445" i="2"/>
  <c r="H1230" i="2"/>
  <c r="H690" i="2"/>
  <c r="H2100" i="2"/>
  <c r="H1619" i="2"/>
  <c r="H1161" i="2"/>
  <c r="H1283" i="2"/>
  <c r="H1965" i="2"/>
  <c r="H1375" i="2"/>
  <c r="H1768" i="2"/>
  <c r="H691" i="2"/>
  <c r="H2229" i="2"/>
  <c r="H1769" i="2"/>
  <c r="H2130" i="2"/>
  <c r="H1966" i="2"/>
  <c r="H1920" i="2"/>
  <c r="H1921" i="2"/>
  <c r="H1162" i="2"/>
  <c r="H1484" i="2"/>
  <c r="H114" i="2"/>
  <c r="H115" i="2"/>
  <c r="H144" i="2"/>
  <c r="H994" i="2"/>
  <c r="H1084" i="2"/>
  <c r="H545" i="2"/>
  <c r="H840" i="2"/>
  <c r="H383" i="2"/>
  <c r="H256" i="2"/>
  <c r="H257" i="2"/>
  <c r="H2002" i="2"/>
  <c r="H91" i="2"/>
  <c r="H600" i="2"/>
  <c r="H1720" i="2"/>
  <c r="H1967" i="2"/>
  <c r="H1376" i="2"/>
  <c r="H1446" i="2"/>
  <c r="H1447" i="2"/>
  <c r="H1870" i="2"/>
  <c r="H1231" i="2"/>
  <c r="H1871" i="2"/>
  <c r="H2161" i="2"/>
  <c r="H546" i="2"/>
  <c r="H1872" i="2"/>
  <c r="H2055" i="2"/>
  <c r="H2056" i="2"/>
  <c r="H2003" i="2"/>
  <c r="H1377" i="2"/>
  <c r="H601" i="2"/>
  <c r="H995" i="2"/>
  <c r="H1770" i="2"/>
  <c r="H996" i="2"/>
  <c r="H778" i="2"/>
  <c r="H1968" i="2"/>
  <c r="H1085" i="2"/>
  <c r="H841" i="2"/>
  <c r="H1232" i="2"/>
  <c r="H1284" i="2"/>
  <c r="H1771" i="2"/>
  <c r="H43" i="2"/>
  <c r="H384" i="2"/>
  <c r="H2101" i="2"/>
  <c r="H1448" i="2"/>
  <c r="H1378" i="2"/>
  <c r="H1873" i="2"/>
  <c r="H1969" i="2"/>
  <c r="H1970" i="2"/>
  <c r="H1772" i="2"/>
  <c r="H1773" i="2"/>
  <c r="H116" i="2"/>
  <c r="H1620" i="2"/>
  <c r="H1621" i="2"/>
  <c r="H1086" i="2"/>
  <c r="H2131" i="2"/>
  <c r="H117" i="2"/>
  <c r="H547" i="2"/>
  <c r="H548" i="2"/>
  <c r="H300" i="2"/>
  <c r="H1665" i="2"/>
  <c r="H1485" i="2"/>
  <c r="H2198" i="2"/>
  <c r="H1486" i="2"/>
  <c r="H118" i="2"/>
  <c r="H1585" i="2"/>
  <c r="H145" i="2"/>
  <c r="H692" i="2"/>
  <c r="H549" i="2"/>
  <c r="H187" i="2"/>
  <c r="H188" i="2"/>
  <c r="H1087" i="2"/>
  <c r="H1487" i="2"/>
  <c r="H1816" i="2"/>
  <c r="H997" i="2"/>
  <c r="H1666" i="2"/>
  <c r="H1328" i="2"/>
  <c r="H602" i="2"/>
  <c r="H603" i="2"/>
  <c r="H146" i="2"/>
  <c r="H2057" i="2"/>
  <c r="H385" i="2"/>
  <c r="H842" i="2"/>
  <c r="H475" i="2"/>
  <c r="H476" i="2"/>
  <c r="H1449" i="2"/>
  <c r="H1721" i="2"/>
  <c r="H221" i="2"/>
  <c r="H1622" i="2"/>
  <c r="H1450" i="2"/>
  <c r="H1451" i="2"/>
  <c r="H61" i="2"/>
  <c r="H1329" i="2"/>
  <c r="H1163" i="2"/>
  <c r="H147" i="2"/>
  <c r="H477" i="2"/>
  <c r="H604" i="2"/>
  <c r="H693" i="2"/>
  <c r="H29" i="2"/>
  <c r="H605" i="2"/>
  <c r="H915" i="2"/>
  <c r="H916" i="2"/>
  <c r="H2058" i="2"/>
  <c r="H148" i="2"/>
  <c r="H1817" i="2"/>
  <c r="H1922" i="2"/>
  <c r="H423" i="2"/>
  <c r="H2004" i="2"/>
  <c r="H347" i="2"/>
  <c r="H1667" i="2"/>
  <c r="H189" i="2"/>
  <c r="H301" i="2"/>
  <c r="H1488" i="2"/>
  <c r="H1489" i="2"/>
  <c r="H1233" i="2"/>
  <c r="H2005" i="2"/>
  <c r="H44" i="2"/>
  <c r="H550" i="2"/>
  <c r="H1088" i="2"/>
  <c r="H1490" i="2"/>
  <c r="H119" i="2"/>
  <c r="H120" i="2"/>
  <c r="H1722" i="2"/>
  <c r="H1164" i="2"/>
  <c r="H779" i="2"/>
  <c r="H1491" i="2"/>
  <c r="H1492" i="2"/>
  <c r="H258" i="2"/>
  <c r="H1234" i="2"/>
  <c r="H1668" i="2"/>
  <c r="H1669" i="2"/>
  <c r="H2102" i="2"/>
  <c r="H1452" i="2"/>
  <c r="H1453" i="2"/>
  <c r="H2182" i="2"/>
  <c r="H1818" i="2"/>
  <c r="H1541" i="2"/>
  <c r="H2238" i="2"/>
  <c r="H424" i="2"/>
  <c r="H190" i="2"/>
  <c r="H551" i="2"/>
  <c r="H1454" i="2"/>
  <c r="H2006" i="2"/>
  <c r="H2059" i="2"/>
  <c r="H998" i="2"/>
  <c r="H999" i="2"/>
  <c r="H1493" i="2"/>
  <c r="H2007" i="2"/>
  <c r="H1494" i="2"/>
  <c r="H843" i="2"/>
  <c r="H1495" i="2"/>
  <c r="H1774" i="2"/>
  <c r="H917" i="2"/>
  <c r="H606" i="2"/>
  <c r="H552" i="2"/>
  <c r="H1455" i="2"/>
  <c r="H1496" i="2"/>
  <c r="H386" i="2"/>
  <c r="H1971" i="2"/>
  <c r="H259" i="2"/>
  <c r="H260" i="2"/>
  <c r="H1330" i="2"/>
  <c r="H1331" i="2"/>
  <c r="H1775" i="2"/>
  <c r="H1285" i="2"/>
  <c r="H1497" i="2"/>
  <c r="H121" i="2"/>
  <c r="H1972" i="2"/>
  <c r="H1542" i="2"/>
  <c r="H62" i="2"/>
  <c r="H918" i="2"/>
  <c r="H919" i="2"/>
  <c r="H1286" i="2"/>
  <c r="H1000" i="2"/>
  <c r="H1001" i="2"/>
  <c r="H553" i="2"/>
  <c r="H1379" i="2"/>
  <c r="H844" i="2"/>
  <c r="H302" i="2"/>
  <c r="H92" i="2"/>
  <c r="H554" i="2"/>
  <c r="H1287" i="2"/>
  <c r="H1670" i="2"/>
  <c r="H1671" i="2"/>
  <c r="H1165" i="2"/>
  <c r="H425" i="2"/>
  <c r="H478" i="2"/>
  <c r="H845" i="2"/>
  <c r="H222" i="2"/>
  <c r="H694" i="2"/>
  <c r="H1380" i="2"/>
  <c r="H1381" i="2"/>
  <c r="H846" i="2"/>
  <c r="H1586" i="2"/>
  <c r="H1235" i="2"/>
  <c r="H847" i="2"/>
  <c r="H848" i="2"/>
  <c r="H920" i="2"/>
  <c r="H921" i="2"/>
  <c r="H2239" i="2"/>
  <c r="H922" i="2"/>
  <c r="H695" i="2"/>
  <c r="H607" i="2"/>
  <c r="H696" i="2"/>
  <c r="H555" i="2"/>
  <c r="H1236" i="2"/>
  <c r="S1089" i="2"/>
  <c r="S1587" i="2"/>
  <c r="S1723" i="2"/>
  <c r="S1288" i="2"/>
  <c r="S63" i="2"/>
  <c r="S1724" i="2"/>
  <c r="S1923" i="2"/>
  <c r="S1289" i="2"/>
  <c r="S1924" i="2"/>
  <c r="S1925" i="2"/>
  <c r="S2183" i="2"/>
  <c r="S426" i="2"/>
  <c r="S1672" i="2"/>
  <c r="S348" i="2"/>
  <c r="S1166" i="2"/>
  <c r="S556" i="2"/>
  <c r="S557" i="2"/>
  <c r="S1725" i="2"/>
  <c r="S1623" i="2"/>
  <c r="S1726" i="2"/>
  <c r="S1926" i="2"/>
  <c r="S1332" i="2"/>
  <c r="S427" i="2"/>
  <c r="S608" i="2"/>
  <c r="S1167" i="2"/>
  <c r="S1382" i="2"/>
  <c r="S1819" i="2"/>
  <c r="S1820" i="2"/>
  <c r="S1821" i="2"/>
  <c r="S697" i="2"/>
  <c r="S1002" i="2"/>
  <c r="S149" i="2"/>
  <c r="S923" i="2"/>
  <c r="S780" i="2"/>
  <c r="S45" i="2"/>
  <c r="S122" i="2"/>
  <c r="S223" i="2"/>
  <c r="S1624" i="2"/>
  <c r="S1588" i="2"/>
  <c r="S1237" i="2"/>
  <c r="S924" i="2"/>
  <c r="S1874" i="2"/>
  <c r="S261" i="2"/>
  <c r="S150" i="2"/>
  <c r="S1090" i="2"/>
  <c r="S1589" i="2"/>
  <c r="S849" i="2"/>
  <c r="S1383" i="2"/>
  <c r="S1091" i="2"/>
  <c r="S1625" i="2"/>
  <c r="S224" i="2"/>
  <c r="S1927" i="2"/>
  <c r="S479" i="2"/>
  <c r="S1822" i="2"/>
  <c r="S781" i="2"/>
  <c r="S2008" i="2"/>
  <c r="S850" i="2"/>
  <c r="S698" i="2"/>
  <c r="S1543" i="2"/>
  <c r="S1456" i="2"/>
  <c r="S303" i="2"/>
  <c r="S1590" i="2"/>
  <c r="S1238" i="2"/>
  <c r="S558" i="2"/>
  <c r="S782" i="2"/>
  <c r="S151" i="2"/>
  <c r="S1823" i="2"/>
  <c r="S1626" i="2"/>
  <c r="S925" i="2"/>
  <c r="S926" i="2"/>
  <c r="S699" i="2"/>
  <c r="S1544" i="2"/>
  <c r="S559" i="2"/>
  <c r="S1092" i="2"/>
  <c r="S1003" i="2"/>
  <c r="S1384" i="2"/>
  <c r="S1498" i="2"/>
  <c r="S609" i="2"/>
  <c r="S1457" i="2"/>
  <c r="S2184" i="2"/>
  <c r="S1168" i="2"/>
  <c r="S1169" i="2"/>
  <c r="S1776" i="2"/>
  <c r="S1093" i="2"/>
  <c r="S1545" i="2"/>
  <c r="S387" i="2"/>
  <c r="S123" i="2"/>
  <c r="S851" i="2"/>
  <c r="S2215" i="2"/>
  <c r="S225" i="2"/>
  <c r="S560" i="2"/>
  <c r="S1627" i="2"/>
  <c r="S1094" i="2"/>
  <c r="S1170" i="2"/>
  <c r="S428" i="2"/>
  <c r="S1546" i="2"/>
  <c r="S1547" i="2"/>
  <c r="S2132" i="2"/>
  <c r="S388" i="2"/>
  <c r="S1824" i="2"/>
  <c r="S2162" i="2"/>
  <c r="S304" i="2"/>
  <c r="S852" i="2"/>
  <c r="S853" i="2"/>
  <c r="S854" i="2"/>
  <c r="S2133" i="2"/>
  <c r="S2134" i="2"/>
  <c r="S1385" i="2"/>
  <c r="S46" i="2"/>
  <c r="S389" i="2"/>
  <c r="S1875" i="2"/>
  <c r="S1095" i="2"/>
  <c r="S1973" i="2"/>
  <c r="S305" i="2"/>
  <c r="S700" i="2"/>
  <c r="S1876" i="2"/>
  <c r="S610" i="2"/>
  <c r="S611" i="2"/>
  <c r="S2135" i="2"/>
  <c r="S1239" i="2"/>
  <c r="S1727" i="2"/>
  <c r="S1548" i="2"/>
  <c r="S480" i="2"/>
  <c r="S481" i="2"/>
  <c r="S1728" i="2"/>
  <c r="S1729" i="2"/>
  <c r="S612" i="2"/>
  <c r="S1004" i="2"/>
  <c r="S2199" i="2"/>
  <c r="S1928" i="2"/>
  <c r="S1929" i="2"/>
  <c r="S1290" i="2"/>
  <c r="S1777" i="2"/>
  <c r="S1778" i="2"/>
  <c r="S1779" i="2"/>
  <c r="S927" i="2"/>
  <c r="S64" i="2"/>
  <c r="S124" i="2"/>
  <c r="S125" i="2"/>
  <c r="S191" i="2"/>
  <c r="S1171" i="2"/>
  <c r="S65" i="2"/>
  <c r="S783" i="2"/>
  <c r="S1005" i="2"/>
  <c r="S482" i="2"/>
  <c r="S226" i="2"/>
  <c r="S152" i="2"/>
  <c r="S153" i="2"/>
  <c r="S1780" i="2"/>
  <c r="S2136" i="2"/>
  <c r="S2137" i="2"/>
  <c r="S1673" i="2"/>
  <c r="S1930" i="2"/>
  <c r="S1386" i="2"/>
  <c r="S613" i="2"/>
  <c r="S227" i="2"/>
  <c r="S928" i="2"/>
  <c r="S929" i="2"/>
  <c r="S614" i="2"/>
  <c r="S615" i="2"/>
  <c r="S429" i="2"/>
  <c r="S1387" i="2"/>
  <c r="S1388" i="2"/>
  <c r="S2185" i="2"/>
  <c r="S1549" i="2"/>
  <c r="S47" i="2"/>
  <c r="S1172" i="2"/>
  <c r="S616" i="2"/>
  <c r="S855" i="2"/>
  <c r="S1591" i="2"/>
  <c r="S126" i="2"/>
  <c r="S1628" i="2"/>
  <c r="S561" i="2"/>
  <c r="S17" i="2"/>
  <c r="S430" i="2"/>
  <c r="S483" i="2"/>
  <c r="S930" i="2"/>
  <c r="S856" i="2"/>
  <c r="S617" i="2"/>
  <c r="S431" i="2"/>
  <c r="S1877" i="2"/>
  <c r="S1878" i="2"/>
  <c r="S857" i="2"/>
  <c r="S701" i="2"/>
  <c r="S931" i="2"/>
  <c r="S2009" i="2"/>
  <c r="S306" i="2"/>
  <c r="S1825" i="2"/>
  <c r="S1499" i="2"/>
  <c r="S1974" i="2"/>
  <c r="S48" i="2"/>
  <c r="S2223" i="2"/>
  <c r="S349" i="2"/>
  <c r="S702" i="2"/>
  <c r="S1826" i="2"/>
  <c r="S1389" i="2"/>
  <c r="S1550" i="2"/>
  <c r="S2060" i="2"/>
  <c r="S350" i="2"/>
  <c r="S1975" i="2"/>
  <c r="S2061" i="2"/>
  <c r="S2010" i="2"/>
  <c r="S1629" i="2"/>
  <c r="S1006" i="2"/>
  <c r="S1007" i="2"/>
  <c r="S1173" i="2"/>
  <c r="S93" i="2"/>
  <c r="S2011" i="2"/>
  <c r="S562" i="2"/>
  <c r="S2216" i="2"/>
  <c r="S2217" i="2"/>
  <c r="S127" i="2"/>
  <c r="S932" i="2"/>
  <c r="S1008" i="2"/>
  <c r="S1730" i="2"/>
  <c r="S563" i="2"/>
  <c r="S2103" i="2"/>
  <c r="S703" i="2"/>
  <c r="S1240" i="2"/>
  <c r="S2163" i="2"/>
  <c r="S1096" i="2"/>
  <c r="S1500" i="2"/>
  <c r="S307" i="2"/>
  <c r="S308" i="2"/>
  <c r="S1009" i="2"/>
  <c r="S704" i="2"/>
  <c r="S1390" i="2"/>
  <c r="S2224" i="2"/>
  <c r="S1592" i="2"/>
  <c r="S2012" i="2"/>
  <c r="S1391" i="2"/>
  <c r="S1731" i="2"/>
  <c r="S1879" i="2"/>
  <c r="S1593" i="2"/>
  <c r="S432" i="2"/>
  <c r="S1010" i="2"/>
  <c r="S1241" i="2"/>
  <c r="S858" i="2"/>
  <c r="S1174" i="2"/>
  <c r="S18" i="2"/>
  <c r="S1594" i="2"/>
  <c r="S262" i="2"/>
  <c r="S390" i="2"/>
  <c r="S2013" i="2"/>
  <c r="S618" i="2"/>
  <c r="S619" i="2"/>
  <c r="S2164" i="2"/>
  <c r="S1781" i="2"/>
  <c r="S620" i="2"/>
  <c r="S621" i="2"/>
  <c r="S154" i="2"/>
  <c r="S1931" i="2"/>
  <c r="S1175" i="2"/>
  <c r="S2138" i="2"/>
  <c r="S1011" i="2"/>
  <c r="S1012" i="2"/>
  <c r="S1242" i="2"/>
  <c r="S309" i="2"/>
  <c r="S310" i="2"/>
  <c r="S9" i="2"/>
  <c r="S1097" i="2"/>
  <c r="S155" i="2"/>
  <c r="S263" i="2"/>
  <c r="S1880" i="2"/>
  <c r="S1243" i="2"/>
  <c r="S1098" i="2"/>
  <c r="S2139" i="2"/>
  <c r="S2104" i="2"/>
  <c r="S2105" i="2"/>
  <c r="S622" i="2"/>
  <c r="S933" i="2"/>
  <c r="S228" i="2"/>
  <c r="S1881" i="2"/>
  <c r="S391" i="2"/>
  <c r="S1291" i="2"/>
  <c r="S1176" i="2"/>
  <c r="S1827" i="2"/>
  <c r="S1501" i="2"/>
  <c r="S1674" i="2"/>
  <c r="S705" i="2"/>
  <c r="S706" i="2"/>
  <c r="S2106" i="2"/>
  <c r="S1177" i="2"/>
  <c r="S1732" i="2"/>
  <c r="S1333" i="2"/>
  <c r="S1932" i="2"/>
  <c r="S94" i="2"/>
  <c r="S95" i="2"/>
  <c r="S1099" i="2"/>
  <c r="S1828" i="2"/>
  <c r="S1334" i="2"/>
  <c r="S1782" i="2"/>
  <c r="S934" i="2"/>
  <c r="S12" i="2"/>
  <c r="S707" i="2"/>
  <c r="S1100" i="2"/>
  <c r="S1829" i="2"/>
  <c r="S623" i="2"/>
  <c r="S624" i="2"/>
  <c r="S625" i="2"/>
  <c r="S311" i="2"/>
  <c r="S312" i="2"/>
  <c r="S1013" i="2"/>
  <c r="S484" i="2"/>
  <c r="S19" i="2"/>
  <c r="S859" i="2"/>
  <c r="S1178" i="2"/>
  <c r="S1830" i="2"/>
  <c r="S392" i="2"/>
  <c r="S2014" i="2"/>
  <c r="S264" i="2"/>
  <c r="S1783" i="2"/>
  <c r="S1292" i="2"/>
  <c r="S1101" i="2"/>
  <c r="S1102" i="2"/>
  <c r="S1335" i="2"/>
  <c r="S485" i="2"/>
  <c r="S1458" i="2"/>
  <c r="S20" i="2"/>
  <c r="S96" i="2"/>
  <c r="S1882" i="2"/>
  <c r="S860" i="2"/>
  <c r="S1244" i="2"/>
  <c r="S1103" i="2"/>
  <c r="S192" i="2"/>
  <c r="S564" i="2"/>
  <c r="S1630" i="2"/>
  <c r="S97" i="2"/>
  <c r="S1459" i="2"/>
  <c r="S1460" i="2"/>
  <c r="S156" i="2"/>
  <c r="S66" i="2"/>
  <c r="S67" i="2"/>
  <c r="S1104" i="2"/>
  <c r="S861" i="2"/>
  <c r="S265" i="2"/>
  <c r="S862" i="2"/>
  <c r="S863" i="2"/>
  <c r="S1933" i="2"/>
  <c r="S1392" i="2"/>
  <c r="S2200" i="2"/>
  <c r="S1336" i="2"/>
  <c r="S1883" i="2"/>
  <c r="S1595" i="2"/>
  <c r="S2140" i="2"/>
  <c r="S2201" i="2"/>
  <c r="S565" i="2"/>
  <c r="S566" i="2"/>
  <c r="S626" i="2"/>
  <c r="S266" i="2"/>
  <c r="S1014" i="2"/>
  <c r="S1934" i="2"/>
  <c r="S935" i="2"/>
  <c r="S784" i="2"/>
  <c r="S1245" i="2"/>
  <c r="S267" i="2"/>
  <c r="S785" i="2"/>
  <c r="S486" i="2"/>
  <c r="S1551" i="2"/>
  <c r="S313" i="2"/>
  <c r="S1461" i="2"/>
  <c r="S393" i="2"/>
  <c r="S49" i="2"/>
  <c r="S50" i="2"/>
  <c r="S51" i="2"/>
  <c r="S157" i="2"/>
  <c r="S487" i="2"/>
  <c r="S433" i="2"/>
  <c r="S786" i="2"/>
  <c r="S787" i="2"/>
  <c r="S1675" i="2"/>
  <c r="S1337" i="2"/>
  <c r="S268" i="2"/>
  <c r="S269" i="2"/>
  <c r="S434" i="2"/>
  <c r="S1631" i="2"/>
  <c r="S1105" i="2"/>
  <c r="S936" i="2"/>
  <c r="S229" i="2"/>
  <c r="S708" i="2"/>
  <c r="S1293" i="2"/>
  <c r="S394" i="2"/>
  <c r="S1294" i="2"/>
  <c r="S351" i="2"/>
  <c r="S864" i="2"/>
  <c r="S1106" i="2"/>
  <c r="S158" i="2"/>
  <c r="S1015" i="2"/>
  <c r="S1676" i="2"/>
  <c r="S1338" i="2"/>
  <c r="S98" i="2"/>
  <c r="S709" i="2"/>
  <c r="S1179" i="2"/>
  <c r="S1016" i="2"/>
  <c r="S937" i="2"/>
  <c r="S938" i="2"/>
  <c r="S788" i="2"/>
  <c r="S1677" i="2"/>
  <c r="S1017" i="2"/>
  <c r="S2107" i="2"/>
  <c r="S1018" i="2"/>
  <c r="S789" i="2"/>
  <c r="S1884" i="2"/>
  <c r="S30" i="2"/>
  <c r="S1552" i="2"/>
  <c r="S2015" i="2"/>
  <c r="S488" i="2"/>
  <c r="S1502" i="2"/>
  <c r="S1393" i="2"/>
  <c r="S567" i="2"/>
  <c r="S1935" i="2"/>
  <c r="S395" i="2"/>
  <c r="S710" i="2"/>
  <c r="S1784" i="2"/>
  <c r="S1936" i="2"/>
  <c r="S128" i="2"/>
  <c r="S129" i="2"/>
  <c r="S230" i="2"/>
  <c r="S1019" i="2"/>
  <c r="S939" i="2"/>
  <c r="S396" i="2"/>
  <c r="S2062" i="2"/>
  <c r="S435" i="2"/>
  <c r="S1295" i="2"/>
  <c r="S711" i="2"/>
  <c r="S1394" i="2"/>
  <c r="S1632" i="2"/>
  <c r="S31" i="2"/>
  <c r="S790" i="2"/>
  <c r="S1020" i="2"/>
  <c r="S712" i="2"/>
  <c r="S489" i="2"/>
  <c r="S1596" i="2"/>
  <c r="S568" i="2"/>
  <c r="S1339" i="2"/>
  <c r="S436" i="2"/>
  <c r="S2225" i="2"/>
  <c r="S1296" i="2"/>
  <c r="S397" i="2"/>
  <c r="S865" i="2"/>
  <c r="S352" i="2"/>
  <c r="S1021" i="2"/>
  <c r="S713" i="2"/>
  <c r="S627" i="2"/>
  <c r="S52" i="2"/>
  <c r="S53" i="2"/>
  <c r="S791" i="2"/>
  <c r="S792" i="2"/>
  <c r="S1633" i="2"/>
  <c r="S159" i="2"/>
  <c r="S398" i="2"/>
  <c r="S1107" i="2"/>
  <c r="S1634" i="2"/>
  <c r="S1597" i="2"/>
  <c r="S940" i="2"/>
  <c r="S628" i="2"/>
  <c r="S1395" i="2"/>
  <c r="S1022" i="2"/>
  <c r="S2108" i="2"/>
  <c r="S314" i="2"/>
  <c r="S1246" i="2"/>
  <c r="S1733" i="2"/>
  <c r="S1180" i="2"/>
  <c r="S1462" i="2"/>
  <c r="S99" i="2"/>
  <c r="S1181" i="2"/>
  <c r="S1937" i="2"/>
  <c r="S1938" i="2"/>
  <c r="S866" i="2"/>
  <c r="S1939" i="2"/>
  <c r="S160" i="2"/>
  <c r="S629" i="2"/>
  <c r="S2218" i="2"/>
  <c r="S1297" i="2"/>
  <c r="S2202" i="2"/>
  <c r="S2203" i="2"/>
  <c r="S1463" i="2"/>
  <c r="S941" i="2"/>
  <c r="S1503" i="2"/>
  <c r="S1504" i="2"/>
  <c r="S1396" i="2"/>
  <c r="S630" i="2"/>
  <c r="S942" i="2"/>
  <c r="S231" i="2"/>
  <c r="S2204" i="2"/>
  <c r="S2205" i="2"/>
  <c r="S2063" i="2"/>
  <c r="S1023" i="2"/>
  <c r="S1940" i="2"/>
  <c r="S1734" i="2"/>
  <c r="S1735" i="2"/>
  <c r="S1024" i="2"/>
  <c r="S1298" i="2"/>
  <c r="S793" i="2"/>
  <c r="S130" i="2"/>
  <c r="S631" i="2"/>
  <c r="S943" i="2"/>
  <c r="S315" i="2"/>
  <c r="S490" i="2"/>
  <c r="S1182" i="2"/>
  <c r="S1464" i="2"/>
  <c r="S1465" i="2"/>
  <c r="S2226" i="2"/>
  <c r="S491" i="2"/>
  <c r="S1397" i="2"/>
  <c r="S867" i="2"/>
  <c r="S1025" i="2"/>
  <c r="S944" i="2"/>
  <c r="S161" i="2"/>
  <c r="S1553" i="2"/>
  <c r="S1554" i="2"/>
  <c r="S399" i="2"/>
  <c r="S1247" i="2"/>
  <c r="S2241" i="2"/>
  <c r="S1026" i="2"/>
  <c r="S162" i="2"/>
  <c r="S232" i="2"/>
  <c r="S1635" i="2"/>
  <c r="S1636" i="2"/>
  <c r="S2016" i="2"/>
  <c r="S1398" i="2"/>
  <c r="S1399" i="2"/>
  <c r="S316" i="2"/>
  <c r="S2017" i="2"/>
  <c r="S2219" i="2"/>
  <c r="S1598" i="2"/>
  <c r="S1599" i="2"/>
  <c r="S569" i="2"/>
  <c r="S2064" i="2"/>
  <c r="S492" i="2"/>
  <c r="S1108" i="2"/>
  <c r="S1109" i="2"/>
  <c r="S1027" i="2"/>
  <c r="S131" i="2"/>
  <c r="S132" i="2"/>
  <c r="S1340" i="2"/>
  <c r="S2206" i="2"/>
  <c r="S2207" i="2"/>
  <c r="S714" i="2"/>
  <c r="S794" i="2"/>
  <c r="S2109" i="2"/>
  <c r="S1183" i="2"/>
  <c r="S1785" i="2"/>
  <c r="S1110" i="2"/>
  <c r="S570" i="2"/>
  <c r="S571" i="2"/>
  <c r="S1248" i="2"/>
  <c r="S1249" i="2"/>
  <c r="S1786" i="2"/>
  <c r="S715" i="2"/>
  <c r="S2141" i="2"/>
  <c r="S270" i="2"/>
  <c r="S1941" i="2"/>
  <c r="S1678" i="2"/>
  <c r="S1679" i="2"/>
  <c r="S1680" i="2"/>
  <c r="S945" i="2"/>
  <c r="S2142" i="2"/>
  <c r="S1184" i="2"/>
  <c r="S1185" i="2"/>
  <c r="S1505" i="2"/>
  <c r="S1506" i="2"/>
  <c r="S2" i="2"/>
  <c r="S2018" i="2"/>
  <c r="S868" i="2"/>
  <c r="S632" i="2"/>
  <c r="S493" i="2"/>
  <c r="S869" i="2"/>
  <c r="S795" i="2"/>
  <c r="S1885" i="2"/>
  <c r="S1886" i="2"/>
  <c r="S1681" i="2"/>
  <c r="S1887" i="2"/>
  <c r="S1736" i="2"/>
  <c r="S1111" i="2"/>
  <c r="S2227" i="2"/>
  <c r="S1737" i="2"/>
  <c r="S494" i="2"/>
  <c r="S1028" i="2"/>
  <c r="S1466" i="2"/>
  <c r="S2019" i="2"/>
  <c r="S1831" i="2"/>
  <c r="S796" i="2"/>
  <c r="S437" i="2"/>
  <c r="S438" i="2"/>
  <c r="S353" i="2"/>
  <c r="S133" i="2"/>
  <c r="S317" i="2"/>
  <c r="S716" i="2"/>
  <c r="S1832" i="2"/>
  <c r="S870" i="2"/>
  <c r="S163" i="2"/>
  <c r="S797" i="2"/>
  <c r="S495" i="2"/>
  <c r="S233" i="2"/>
  <c r="S798" i="2"/>
  <c r="S717" i="2"/>
  <c r="S1112" i="2"/>
  <c r="S1400" i="2"/>
  <c r="S164" i="2"/>
  <c r="S718" i="2"/>
  <c r="S439" i="2"/>
  <c r="S799" i="2"/>
  <c r="S68" i="2"/>
  <c r="S1787" i="2"/>
  <c r="S1833" i="2"/>
  <c r="S2020" i="2"/>
  <c r="S1834" i="2"/>
  <c r="S800" i="2"/>
  <c r="S801" i="2"/>
  <c r="S400" i="2"/>
  <c r="S802" i="2"/>
  <c r="S1186" i="2"/>
  <c r="S1507" i="2"/>
  <c r="S354" i="2"/>
  <c r="S355" i="2"/>
  <c r="S100" i="2"/>
  <c r="S1637" i="2"/>
  <c r="S101" i="2"/>
  <c r="S102" i="2"/>
  <c r="S1341" i="2"/>
  <c r="S2110" i="2"/>
  <c r="S1467" i="2"/>
  <c r="S1976" i="2"/>
  <c r="S271" i="2"/>
  <c r="S1555" i="2"/>
  <c r="S1113" i="2"/>
  <c r="S1114" i="2"/>
  <c r="S1115" i="2"/>
  <c r="S356" i="2"/>
  <c r="S1600" i="2"/>
  <c r="S633" i="2"/>
  <c r="S634" i="2"/>
  <c r="S1342" i="2"/>
  <c r="S1682" i="2"/>
  <c r="S572" i="2"/>
  <c r="S2021" i="2"/>
  <c r="S1556" i="2"/>
  <c r="S1029" i="2"/>
  <c r="S32" i="2"/>
  <c r="S1401" i="2"/>
  <c r="S69" i="2"/>
  <c r="S1557" i="2"/>
  <c r="S1942" i="2"/>
  <c r="S272" i="2"/>
  <c r="S946" i="2"/>
  <c r="S1116" i="2"/>
  <c r="S401" i="2"/>
  <c r="S1299" i="2"/>
  <c r="S1300" i="2"/>
  <c r="S1788" i="2"/>
  <c r="S1738" i="2"/>
  <c r="S1030" i="2"/>
  <c r="S234" i="2"/>
  <c r="S1508" i="2"/>
  <c r="S54" i="2"/>
  <c r="S2065" i="2"/>
  <c r="S496" i="2"/>
  <c r="S1250" i="2"/>
  <c r="S947" i="2"/>
  <c r="S1509" i="2"/>
  <c r="S1638" i="2"/>
  <c r="S573" i="2"/>
  <c r="S1510" i="2"/>
  <c r="S1343" i="2"/>
  <c r="S497" i="2"/>
  <c r="S2022" i="2"/>
  <c r="S1789" i="2"/>
  <c r="S357" i="2"/>
  <c r="S1639" i="2"/>
  <c r="S1511" i="2"/>
  <c r="S33" i="2"/>
  <c r="S34" i="2"/>
  <c r="S2165" i="2"/>
  <c r="S1683" i="2"/>
  <c r="S2023" i="2"/>
  <c r="S2143" i="2"/>
  <c r="S1977" i="2"/>
  <c r="S1512" i="2"/>
  <c r="S1402" i="2"/>
  <c r="S871" i="2"/>
  <c r="S318" i="2"/>
  <c r="S319" i="2"/>
  <c r="S1684" i="2"/>
  <c r="S1640" i="2"/>
  <c r="S1117" i="2"/>
  <c r="S2111" i="2"/>
  <c r="S10" i="2"/>
  <c r="S1978" i="2"/>
  <c r="S402" i="2"/>
  <c r="S1118" i="2"/>
  <c r="S2066" i="2"/>
  <c r="S193" i="2"/>
  <c r="S273" i="2"/>
  <c r="S274" i="2"/>
  <c r="S574" i="2"/>
  <c r="S575" i="2"/>
  <c r="S4" i="2"/>
  <c r="S498" i="2"/>
  <c r="S1943" i="2"/>
  <c r="S719" i="2"/>
  <c r="S720" i="2"/>
  <c r="S134" i="2"/>
  <c r="S1187" i="2"/>
  <c r="S1188" i="2"/>
  <c r="S1685" i="2"/>
  <c r="S358" i="2"/>
  <c r="S872" i="2"/>
  <c r="S803" i="2"/>
  <c r="S721" i="2"/>
  <c r="S320" i="2"/>
  <c r="S165" i="2"/>
  <c r="S1344" i="2"/>
  <c r="S1345" i="2"/>
  <c r="S1346" i="2"/>
  <c r="S1347" i="2"/>
  <c r="S275" i="2"/>
  <c r="S276" i="2"/>
  <c r="S277" i="2"/>
  <c r="S1513" i="2"/>
  <c r="S722" i="2"/>
  <c r="S635" i="2"/>
  <c r="S440" i="2"/>
  <c r="S194" i="2"/>
  <c r="S166" i="2"/>
  <c r="S1468" i="2"/>
  <c r="S636" i="2"/>
  <c r="S103" i="2"/>
  <c r="S2067" i="2"/>
  <c r="S1835" i="2"/>
  <c r="S359" i="2"/>
  <c r="S637" i="2"/>
  <c r="S499" i="2"/>
  <c r="S1888" i="2"/>
  <c r="S360" i="2"/>
  <c r="S500" i="2"/>
  <c r="S501" i="2"/>
  <c r="S1119" i="2"/>
  <c r="S723" i="2"/>
  <c r="S1979" i="2"/>
  <c r="S638" i="2"/>
  <c r="S1739" i="2"/>
  <c r="S1641" i="2"/>
  <c r="S441" i="2"/>
  <c r="S35" i="2"/>
  <c r="S361" i="2"/>
  <c r="S1740" i="2"/>
  <c r="S2068" i="2"/>
  <c r="S321" i="2"/>
  <c r="S1601" i="2"/>
  <c r="S278" i="2"/>
  <c r="S279" i="2"/>
  <c r="S1031" i="2"/>
  <c r="S195" i="2"/>
  <c r="S2024" i="2"/>
  <c r="S724" i="2"/>
  <c r="S280" i="2"/>
  <c r="S1032" i="2"/>
  <c r="S948" i="2"/>
  <c r="S1120" i="2"/>
  <c r="S1642" i="2"/>
  <c r="S403" i="2"/>
  <c r="S1514" i="2"/>
  <c r="S1515" i="2"/>
  <c r="S1301" i="2"/>
  <c r="S1302" i="2"/>
  <c r="S362" i="2"/>
  <c r="S873" i="2"/>
  <c r="S1643" i="2"/>
  <c r="S1403" i="2"/>
  <c r="S135" i="2"/>
  <c r="S2069" i="2"/>
  <c r="S2144" i="2"/>
  <c r="S363" i="2"/>
  <c r="S1558" i="2"/>
  <c r="S2112" i="2"/>
  <c r="S1033" i="2"/>
  <c r="S1034" i="2"/>
  <c r="S725" i="2"/>
  <c r="S1121" i="2"/>
  <c r="S1122" i="2"/>
  <c r="S70" i="2"/>
  <c r="S71" i="2"/>
  <c r="S1404" i="2"/>
  <c r="S949" i="2"/>
  <c r="S1035" i="2"/>
  <c r="S1686" i="2"/>
  <c r="S1836" i="2"/>
  <c r="S502" i="2"/>
  <c r="S1036" i="2"/>
  <c r="S1037" i="2"/>
  <c r="S136" i="2"/>
  <c r="S1123" i="2"/>
  <c r="S503" i="2"/>
  <c r="S576" i="2"/>
  <c r="S1348" i="2"/>
  <c r="S1349" i="2"/>
  <c r="S1741" i="2"/>
  <c r="S1038" i="2"/>
  <c r="S364" i="2"/>
  <c r="S950" i="2"/>
  <c r="S1251" i="2"/>
  <c r="S1189" i="2"/>
  <c r="S1687" i="2"/>
  <c r="S365" i="2"/>
  <c r="S1350" i="2"/>
  <c r="S1190" i="2"/>
  <c r="S2070" i="2"/>
  <c r="S281" i="2"/>
  <c r="S726" i="2"/>
  <c r="S874" i="2"/>
  <c r="S1252" i="2"/>
  <c r="S1559" i="2"/>
  <c r="S1124" i="2"/>
  <c r="S404" i="2"/>
  <c r="S804" i="2"/>
  <c r="S1469" i="2"/>
  <c r="S137" i="2"/>
  <c r="S1039" i="2"/>
  <c r="S1889" i="2"/>
  <c r="S2186" i="2"/>
  <c r="S1470" i="2"/>
  <c r="S951" i="2"/>
  <c r="S1253" i="2"/>
  <c r="S1303" i="2"/>
  <c r="S577" i="2"/>
  <c r="S727" i="2"/>
  <c r="S2240" i="2"/>
  <c r="S2187" i="2"/>
  <c r="S2188" i="2"/>
  <c r="S1688" i="2"/>
  <c r="S282" i="2"/>
  <c r="S1125" i="2"/>
  <c r="S2166" i="2"/>
  <c r="S167" i="2"/>
  <c r="S639" i="2"/>
  <c r="S322" i="2"/>
  <c r="S2113" i="2"/>
  <c r="S875" i="2"/>
  <c r="S876" i="2"/>
  <c r="S877" i="2"/>
  <c r="S878" i="2"/>
  <c r="S2114" i="2"/>
  <c r="S2071" i="2"/>
  <c r="S1126" i="2"/>
  <c r="S728" i="2"/>
  <c r="S1405" i="2"/>
  <c r="S1040" i="2"/>
  <c r="S1191" i="2"/>
  <c r="S504" i="2"/>
  <c r="S952" i="2"/>
  <c r="S36" i="2"/>
  <c r="S1742" i="2"/>
  <c r="S1041" i="2"/>
  <c r="S2115" i="2"/>
  <c r="S235" i="2"/>
  <c r="S953" i="2"/>
  <c r="S72" i="2"/>
  <c r="S1254" i="2"/>
  <c r="S1689" i="2"/>
  <c r="S1743" i="2"/>
  <c r="S1192" i="2"/>
  <c r="S1837" i="2"/>
  <c r="S1193" i="2"/>
  <c r="S1944" i="2"/>
  <c r="S405" i="2"/>
  <c r="S1351" i="2"/>
  <c r="S168" i="2"/>
  <c r="S729" i="2"/>
  <c r="S1406" i="2"/>
  <c r="S1744" i="2"/>
  <c r="S323" i="2"/>
  <c r="S879" i="2"/>
  <c r="S1516" i="2"/>
  <c r="S880" i="2"/>
  <c r="S1194" i="2"/>
  <c r="S505" i="2"/>
  <c r="S236" i="2"/>
  <c r="S1790" i="2"/>
  <c r="S1791" i="2"/>
  <c r="S1890" i="2"/>
  <c r="S138" i="2"/>
  <c r="S1644" i="2"/>
  <c r="S1838" i="2"/>
  <c r="S1560" i="2"/>
  <c r="S1407" i="2"/>
  <c r="S196" i="2"/>
  <c r="S1408" i="2"/>
  <c r="S1127" i="2"/>
  <c r="S1128" i="2"/>
  <c r="S640" i="2"/>
  <c r="S805" i="2"/>
  <c r="S1255" i="2"/>
  <c r="S1042" i="2"/>
  <c r="S169" i="2"/>
  <c r="S1352" i="2"/>
  <c r="S641" i="2"/>
  <c r="S506" i="2"/>
  <c r="S1561" i="2"/>
  <c r="S1129" i="2"/>
  <c r="S1562" i="2"/>
  <c r="S2145" i="2"/>
  <c r="S1945" i="2"/>
  <c r="S1130" i="2"/>
  <c r="S1891" i="2"/>
  <c r="S1892" i="2"/>
  <c r="S73" i="2"/>
  <c r="S730" i="2"/>
  <c r="S642" i="2"/>
  <c r="S324" i="2"/>
  <c r="S1980" i="2"/>
  <c r="S1981" i="2"/>
  <c r="S21" i="2"/>
  <c r="S2167" i="2"/>
  <c r="S1645" i="2"/>
  <c r="S507" i="2"/>
  <c r="S508" i="2"/>
  <c r="S954" i="2"/>
  <c r="S955" i="2"/>
  <c r="S956" i="2"/>
  <c r="S957" i="2"/>
  <c r="S197" i="2"/>
  <c r="S1839" i="2"/>
  <c r="S1946" i="2"/>
  <c r="S37" i="2"/>
  <c r="S1947" i="2"/>
  <c r="S170" i="2"/>
  <c r="S643" i="2"/>
  <c r="S2116" i="2"/>
  <c r="S731" i="2"/>
  <c r="S881" i="2"/>
  <c r="S732" i="2"/>
  <c r="S22" i="2"/>
  <c r="S1409" i="2"/>
  <c r="S1410" i="2"/>
  <c r="S882" i="2"/>
  <c r="S644" i="2"/>
  <c r="S509" i="2"/>
  <c r="S733" i="2"/>
  <c r="S171" i="2"/>
  <c r="S1602" i="2"/>
  <c r="S883" i="2"/>
  <c r="S578" i="2"/>
  <c r="S237" i="2"/>
  <c r="S1517" i="2"/>
  <c r="S325" i="2"/>
  <c r="S579" i="2"/>
  <c r="S172" i="2"/>
  <c r="S645" i="2"/>
  <c r="S806" i="2"/>
  <c r="S510" i="2"/>
  <c r="S366" i="2"/>
  <c r="S1745" i="2"/>
  <c r="S2025" i="2"/>
  <c r="S511" i="2"/>
  <c r="S580" i="2"/>
  <c r="S406" i="2"/>
  <c r="S1304" i="2"/>
  <c r="S442" i="2"/>
  <c r="S1746" i="2"/>
  <c r="S646" i="2"/>
  <c r="S443" i="2"/>
  <c r="S1792" i="2"/>
  <c r="S74" i="2"/>
  <c r="S5" i="2"/>
  <c r="S198" i="2"/>
  <c r="S512" i="2"/>
  <c r="S1353" i="2"/>
  <c r="S238" i="2"/>
  <c r="S1411" i="2"/>
  <c r="S104" i="2"/>
  <c r="S1690" i="2"/>
  <c r="S1691" i="2"/>
  <c r="S1131" i="2"/>
  <c r="S1132" i="2"/>
  <c r="S1133" i="2"/>
  <c r="S807" i="2"/>
  <c r="S958" i="2"/>
  <c r="S444" i="2"/>
  <c r="S1256" i="2"/>
  <c r="S959" i="2"/>
  <c r="S1134" i="2"/>
  <c r="S173" i="2"/>
  <c r="S174" i="2"/>
  <c r="S1982" i="2"/>
  <c r="S105" i="2"/>
  <c r="S1305" i="2"/>
  <c r="S1747" i="2"/>
  <c r="S2072" i="2"/>
  <c r="S2073" i="2"/>
  <c r="S1840" i="2"/>
  <c r="S1983" i="2"/>
  <c r="S1603" i="2"/>
  <c r="S407" i="2"/>
  <c r="S1354" i="2"/>
  <c r="S1257" i="2"/>
  <c r="S1135" i="2"/>
  <c r="S1793" i="2"/>
  <c r="S2168" i="2"/>
  <c r="S1355" i="2"/>
  <c r="S513" i="2"/>
  <c r="S2074" i="2"/>
  <c r="S1136" i="2"/>
  <c r="S1137" i="2"/>
  <c r="S734" i="2"/>
  <c r="S445" i="2"/>
  <c r="S1984" i="2"/>
  <c r="S514" i="2"/>
  <c r="S515" i="2"/>
  <c r="S2220" i="2"/>
  <c r="S326" i="2"/>
  <c r="S283" i="2"/>
  <c r="S1356" i="2"/>
  <c r="S1357" i="2"/>
  <c r="S1748" i="2"/>
  <c r="S1893" i="2"/>
  <c r="S581" i="2"/>
  <c r="S2146" i="2"/>
  <c r="S735" i="2"/>
  <c r="S327" i="2"/>
  <c r="S582" i="2"/>
  <c r="S1604" i="2"/>
  <c r="S106" i="2"/>
  <c r="S446" i="2"/>
  <c r="S447" i="2"/>
  <c r="S808" i="2"/>
  <c r="S1195" i="2"/>
  <c r="S75" i="2"/>
  <c r="S76" i="2"/>
  <c r="S1138" i="2"/>
  <c r="S1306" i="2"/>
  <c r="S1258" i="2"/>
  <c r="S960" i="2"/>
  <c r="S1563" i="2"/>
  <c r="S736" i="2"/>
  <c r="S737" i="2"/>
  <c r="S516" i="2"/>
  <c r="S1948" i="2"/>
  <c r="S961" i="2"/>
  <c r="S367" i="2"/>
  <c r="S583" i="2"/>
  <c r="S1949" i="2"/>
  <c r="S738" i="2"/>
  <c r="S23" i="2"/>
  <c r="S408" i="2"/>
  <c r="S1518" i="2"/>
  <c r="S1519" i="2"/>
  <c r="S409" i="2"/>
  <c r="S1043" i="2"/>
  <c r="S647" i="2"/>
  <c r="S1259" i="2"/>
  <c r="S1260" i="2"/>
  <c r="S1261" i="2"/>
  <c r="S739" i="2"/>
  <c r="S2189" i="2"/>
  <c r="S740" i="2"/>
  <c r="S962" i="2"/>
  <c r="S809" i="2"/>
  <c r="S741" i="2"/>
  <c r="S742" i="2"/>
  <c r="S1358" i="2"/>
  <c r="S1359" i="2"/>
  <c r="S743" i="2"/>
  <c r="S884" i="2"/>
  <c r="S2117" i="2"/>
  <c r="S199" i="2"/>
  <c r="S2118" i="2"/>
  <c r="S2119" i="2"/>
  <c r="S1794" i="2"/>
  <c r="S1795" i="2"/>
  <c r="S2026" i="2"/>
  <c r="S810" i="2"/>
  <c r="S517" i="2"/>
  <c r="S885" i="2"/>
  <c r="S1139" i="2"/>
  <c r="S38" i="2"/>
  <c r="S1140" i="2"/>
  <c r="S963" i="2"/>
  <c r="S1894" i="2"/>
  <c r="S1796" i="2"/>
  <c r="S811" i="2"/>
  <c r="S812" i="2"/>
  <c r="S1605" i="2"/>
  <c r="S1606" i="2"/>
  <c r="S1141" i="2"/>
  <c r="S107" i="2"/>
  <c r="S108" i="2"/>
  <c r="S1692" i="2"/>
  <c r="S410" i="2"/>
  <c r="S1607" i="2"/>
  <c r="S1608" i="2"/>
  <c r="S1609" i="2"/>
  <c r="S1693" i="2"/>
  <c r="S1950" i="2"/>
  <c r="S744" i="2"/>
  <c r="S448" i="2"/>
  <c r="S1471" i="2"/>
  <c r="S745" i="2"/>
  <c r="S77" i="2"/>
  <c r="S813" i="2"/>
  <c r="S1196" i="2"/>
  <c r="S518" i="2"/>
  <c r="S519" i="2"/>
  <c r="S368" i="2"/>
  <c r="S411" i="2"/>
  <c r="S200" i="2"/>
  <c r="S2120" i="2"/>
  <c r="S1797" i="2"/>
  <c r="S1360" i="2"/>
  <c r="S1841" i="2"/>
  <c r="S1842" i="2"/>
  <c r="S746" i="2"/>
  <c r="S1520" i="2"/>
  <c r="S964" i="2"/>
  <c r="S1694" i="2"/>
  <c r="S2190" i="2"/>
  <c r="S1412" i="2"/>
  <c r="S1361" i="2"/>
  <c r="S1362" i="2"/>
  <c r="S1798" i="2"/>
  <c r="S1521" i="2"/>
  <c r="S1307" i="2"/>
  <c r="S2027" i="2"/>
  <c r="S1695" i="2"/>
  <c r="S1646" i="2"/>
  <c r="S2028" i="2"/>
  <c r="S520" i="2"/>
  <c r="S886" i="2"/>
  <c r="S965" i="2"/>
  <c r="S814" i="2"/>
  <c r="S2029" i="2"/>
  <c r="S1951" i="2"/>
  <c r="S1522" i="2"/>
  <c r="S1197" i="2"/>
  <c r="S2075" i="2"/>
  <c r="S1843" i="2"/>
  <c r="S648" i="2"/>
  <c r="S1610" i="2"/>
  <c r="S649" i="2"/>
  <c r="S1523" i="2"/>
  <c r="S2030" i="2"/>
  <c r="S1844" i="2"/>
  <c r="S175" i="2"/>
  <c r="S650" i="2"/>
  <c r="S1363" i="2"/>
  <c r="S1985" i="2"/>
  <c r="S1696" i="2"/>
  <c r="S239" i="2"/>
  <c r="S1524" i="2"/>
  <c r="S1525" i="2"/>
  <c r="S887" i="2"/>
  <c r="S747" i="2"/>
  <c r="S1198" i="2"/>
  <c r="S1199" i="2"/>
  <c r="S1472" i="2"/>
  <c r="S1564" i="2"/>
  <c r="S2031" i="2"/>
  <c r="S284" i="2"/>
  <c r="S2032" i="2"/>
  <c r="S1952" i="2"/>
  <c r="S1953" i="2"/>
  <c r="S1697" i="2"/>
  <c r="S1364" i="2"/>
  <c r="S1413" i="2"/>
  <c r="S521" i="2"/>
  <c r="S78" i="2"/>
  <c r="S201" i="2"/>
  <c r="S412" i="2"/>
  <c r="S1308" i="2"/>
  <c r="S369" i="2"/>
  <c r="S1044" i="2"/>
  <c r="S240" i="2"/>
  <c r="S584" i="2"/>
  <c r="S2033" i="2"/>
  <c r="S1895" i="2"/>
  <c r="S79" i="2"/>
  <c r="S39" i="2"/>
  <c r="S2147" i="2"/>
  <c r="S1749" i="2"/>
  <c r="S651" i="2"/>
  <c r="S202" i="2"/>
  <c r="S2169" i="2"/>
  <c r="S2170" i="2"/>
  <c r="S1142" i="2"/>
  <c r="S1845" i="2"/>
  <c r="S1200" i="2"/>
  <c r="S1526" i="2"/>
  <c r="S2034" i="2"/>
  <c r="S1527" i="2"/>
  <c r="S815" i="2"/>
  <c r="S522" i="2"/>
  <c r="S523" i="2"/>
  <c r="S2035" i="2"/>
  <c r="S1414" i="2"/>
  <c r="S285" i="2"/>
  <c r="S1750" i="2"/>
  <c r="S524" i="2"/>
  <c r="S1846" i="2"/>
  <c r="S328" i="2"/>
  <c r="S2191" i="2"/>
  <c r="S2036" i="2"/>
  <c r="S652" i="2"/>
  <c r="S2230" i="2"/>
  <c r="S966" i="2"/>
  <c r="S1415" i="2"/>
  <c r="S1045" i="2"/>
  <c r="S329" i="2"/>
  <c r="S1046" i="2"/>
  <c r="S2231" i="2"/>
  <c r="S2232" i="2"/>
  <c r="S2121" i="2"/>
  <c r="S2122" i="2"/>
  <c r="S1799" i="2"/>
  <c r="S525" i="2"/>
  <c r="S585" i="2"/>
  <c r="S1751" i="2"/>
  <c r="S1309" i="2"/>
  <c r="S2171" i="2"/>
  <c r="S2172" i="2"/>
  <c r="S967" i="2"/>
  <c r="S968" i="2"/>
  <c r="S1800" i="2"/>
  <c r="S888" i="2"/>
  <c r="S889" i="2"/>
  <c r="S2037" i="2"/>
  <c r="S890" i="2"/>
  <c r="S286" i="2"/>
  <c r="S330" i="2"/>
  <c r="S331" i="2"/>
  <c r="S1047" i="2"/>
  <c r="S1310" i="2"/>
  <c r="S748" i="2"/>
  <c r="S526" i="2"/>
  <c r="S969" i="2"/>
  <c r="S2038" i="2"/>
  <c r="S1896" i="2"/>
  <c r="S1897" i="2"/>
  <c r="S2173" i="2"/>
  <c r="S527" i="2"/>
  <c r="S1262" i="2"/>
  <c r="S891" i="2"/>
  <c r="S586" i="2"/>
  <c r="S1565" i="2"/>
  <c r="S1473" i="2"/>
  <c r="S587" i="2"/>
  <c r="S1416" i="2"/>
  <c r="S370" i="2"/>
  <c r="S653" i="2"/>
  <c r="S1417" i="2"/>
  <c r="S749" i="2"/>
  <c r="S1647" i="2"/>
  <c r="S1648" i="2"/>
  <c r="S2076" i="2"/>
  <c r="S1418" i="2"/>
  <c r="S1649" i="2"/>
  <c r="S1650" i="2"/>
  <c r="S1528" i="2"/>
  <c r="S1611" i="2"/>
  <c r="S1898" i="2"/>
  <c r="S1847" i="2"/>
  <c r="S1263" i="2"/>
  <c r="S1264" i="2"/>
  <c r="S1954" i="2"/>
  <c r="S11" i="2"/>
  <c r="S1419" i="2"/>
  <c r="S970" i="2"/>
  <c r="S2208" i="2"/>
  <c r="S2209" i="2"/>
  <c r="S1899" i="2"/>
  <c r="S449" i="2"/>
  <c r="S450" i="2"/>
  <c r="S2077" i="2"/>
  <c r="S1265" i="2"/>
  <c r="S1201" i="2"/>
  <c r="S332" i="2"/>
  <c r="S241" i="2"/>
  <c r="S816" i="2"/>
  <c r="S817" i="2"/>
  <c r="S1202" i="2"/>
  <c r="S40" i="2"/>
  <c r="S41" i="2"/>
  <c r="S371" i="2"/>
  <c r="S1048" i="2"/>
  <c r="S451" i="2"/>
  <c r="S452" i="2"/>
  <c r="S80" i="2"/>
  <c r="S81" i="2"/>
  <c r="S654" i="2"/>
  <c r="S750" i="2"/>
  <c r="S1529" i="2"/>
  <c r="S1530" i="2"/>
  <c r="S892" i="2"/>
  <c r="S1801" i="2"/>
  <c r="S2148" i="2"/>
  <c r="S1049" i="2"/>
  <c r="S1203" i="2"/>
  <c r="S1848" i="2"/>
  <c r="S242" i="2"/>
  <c r="S6" i="2"/>
  <c r="S751" i="2"/>
  <c r="S2149" i="2"/>
  <c r="S588" i="2"/>
  <c r="S589" i="2"/>
  <c r="S2174" i="2"/>
  <c r="S1474" i="2"/>
  <c r="S1955" i="2"/>
  <c r="S971" i="2"/>
  <c r="S2078" i="2"/>
  <c r="S1651" i="2"/>
  <c r="S1266" i="2"/>
  <c r="S2175" i="2"/>
  <c r="S2192" i="2"/>
  <c r="S333" i="2"/>
  <c r="S334" i="2"/>
  <c r="S528" i="2"/>
  <c r="S529" i="2"/>
  <c r="S2039" i="2"/>
  <c r="S2040" i="2"/>
  <c r="S2041" i="2"/>
  <c r="S1267" i="2"/>
  <c r="S2079" i="2"/>
  <c r="S530" i="2"/>
  <c r="S1420" i="2"/>
  <c r="S655" i="2"/>
  <c r="S1204" i="2"/>
  <c r="S2042" i="2"/>
  <c r="S372" i="2"/>
  <c r="S109" i="2"/>
  <c r="S2176" i="2"/>
  <c r="S2043" i="2"/>
  <c r="S1421" i="2"/>
  <c r="S1268" i="2"/>
  <c r="S893" i="2"/>
  <c r="S2044" i="2"/>
  <c r="S1050" i="2"/>
  <c r="S2193" i="2"/>
  <c r="S1900" i="2"/>
  <c r="S335" i="2"/>
  <c r="S1051" i="2"/>
  <c r="S13" i="2"/>
  <c r="S1802" i="2"/>
  <c r="S1803" i="2"/>
  <c r="S1986" i="2"/>
  <c r="S1901" i="2"/>
  <c r="S656" i="2"/>
  <c r="S972" i="2"/>
  <c r="S752" i="2"/>
  <c r="S973" i="2"/>
  <c r="S974" i="2"/>
  <c r="S1052" i="2"/>
  <c r="S2233" i="2"/>
  <c r="S453" i="2"/>
  <c r="S590" i="2"/>
  <c r="S657" i="2"/>
  <c r="S1053" i="2"/>
  <c r="S591" i="2"/>
  <c r="S2080" i="2"/>
  <c r="S1849" i="2"/>
  <c r="S1752" i="2"/>
  <c r="S894" i="2"/>
  <c r="S1269" i="2"/>
  <c r="S1422" i="2"/>
  <c r="S1423" i="2"/>
  <c r="S2150" i="2"/>
  <c r="S895" i="2"/>
  <c r="S2081" i="2"/>
  <c r="S1311" i="2"/>
  <c r="S2045" i="2"/>
  <c r="S55" i="2"/>
  <c r="S176" i="2"/>
  <c r="S2151" i="2"/>
  <c r="S336" i="2"/>
  <c r="S1850" i="2"/>
  <c r="S454" i="2"/>
  <c r="S455" i="2"/>
  <c r="S139" i="2"/>
  <c r="S658" i="2"/>
  <c r="S1987" i="2"/>
  <c r="S896" i="2"/>
  <c r="S1804" i="2"/>
  <c r="S1698" i="2"/>
  <c r="S753" i="2"/>
  <c r="S975" i="2"/>
  <c r="S1699" i="2"/>
  <c r="S1365" i="2"/>
  <c r="S1700" i="2"/>
  <c r="S1701" i="2"/>
  <c r="S1902" i="2"/>
  <c r="S1851" i="2"/>
  <c r="S2082" i="2"/>
  <c r="S2083" i="2"/>
  <c r="S754" i="2"/>
  <c r="S1753" i="2"/>
  <c r="S24" i="2"/>
  <c r="S818" i="2"/>
  <c r="S1143" i="2"/>
  <c r="S1144" i="2"/>
  <c r="S456" i="2"/>
  <c r="S1805" i="2"/>
  <c r="S897" i="2"/>
  <c r="S898" i="2"/>
  <c r="S1903" i="2"/>
  <c r="S1904" i="2"/>
  <c r="S1905" i="2"/>
  <c r="S110" i="2"/>
  <c r="S2152" i="2"/>
  <c r="S2210" i="2"/>
  <c r="S1754" i="2"/>
  <c r="S1988" i="2"/>
  <c r="S1989" i="2"/>
  <c r="S56" i="2"/>
  <c r="S203" i="2"/>
  <c r="S2084" i="2"/>
  <c r="S457" i="2"/>
  <c r="S2153" i="2"/>
  <c r="S531" i="2"/>
  <c r="S42" i="2"/>
  <c r="S2046" i="2"/>
  <c r="S2154" i="2"/>
  <c r="S2155" i="2"/>
  <c r="S899" i="2"/>
  <c r="S1145" i="2"/>
  <c r="S1270" i="2"/>
  <c r="S659" i="2"/>
  <c r="S976" i="2"/>
  <c r="S532" i="2"/>
  <c r="S533" i="2"/>
  <c r="S204" i="2"/>
  <c r="S1702" i="2"/>
  <c r="S900" i="2"/>
  <c r="S2156" i="2"/>
  <c r="S2157" i="2"/>
  <c r="S1054" i="2"/>
  <c r="S2158" i="2"/>
  <c r="S25" i="2"/>
  <c r="S755" i="2"/>
  <c r="S756" i="2"/>
  <c r="S819" i="2"/>
  <c r="S820" i="2"/>
  <c r="S821" i="2"/>
  <c r="S1271" i="2"/>
  <c r="S287" i="2"/>
  <c r="S1205" i="2"/>
  <c r="S1424" i="2"/>
  <c r="S1425" i="2"/>
  <c r="S1906" i="2"/>
  <c r="S1806" i="2"/>
  <c r="S757" i="2"/>
  <c r="S1055" i="2"/>
  <c r="S1426" i="2"/>
  <c r="S1652" i="2"/>
  <c r="S1272" i="2"/>
  <c r="S1273" i="2"/>
  <c r="S1274" i="2"/>
  <c r="S288" i="2"/>
  <c r="S289" i="2"/>
  <c r="S660" i="2"/>
  <c r="S1703" i="2"/>
  <c r="S458" i="2"/>
  <c r="S758" i="2"/>
  <c r="S822" i="2"/>
  <c r="S977" i="2"/>
  <c r="S1366" i="2"/>
  <c r="S592" i="2"/>
  <c r="S759" i="2"/>
  <c r="S1367" i="2"/>
  <c r="S1056" i="2"/>
  <c r="S7" i="2"/>
  <c r="S8" i="2"/>
  <c r="S823" i="2"/>
  <c r="S978" i="2"/>
  <c r="S661" i="2"/>
  <c r="S824" i="2"/>
  <c r="S1057" i="2"/>
  <c r="S1206" i="2"/>
  <c r="S2234" i="2"/>
  <c r="S1427" i="2"/>
  <c r="S1990" i="2"/>
  <c r="S1991" i="2"/>
  <c r="S1058" i="2"/>
  <c r="S1755" i="2"/>
  <c r="S662" i="2"/>
  <c r="S1368" i="2"/>
  <c r="S1566" i="2"/>
  <c r="S534" i="2"/>
  <c r="S1653" i="2"/>
  <c r="S459" i="2"/>
  <c r="S1207" i="2"/>
  <c r="S1208" i="2"/>
  <c r="S1907" i="2"/>
  <c r="S1312" i="2"/>
  <c r="S825" i="2"/>
  <c r="S413" i="2"/>
  <c r="S1209" i="2"/>
  <c r="S14" i="2"/>
  <c r="S15" i="2"/>
  <c r="S243" i="2"/>
  <c r="S177" i="2"/>
  <c r="S373" i="2"/>
  <c r="S663" i="2"/>
  <c r="S664" i="2"/>
  <c r="S1146" i="2"/>
  <c r="S2085" i="2"/>
  <c r="S205" i="2"/>
  <c r="S1147" i="2"/>
  <c r="S206" i="2"/>
  <c r="S1704" i="2"/>
  <c r="S244" i="2"/>
  <c r="S207" i="2"/>
  <c r="S1705" i="2"/>
  <c r="S979" i="2"/>
  <c r="S245" i="2"/>
  <c r="S1428" i="2"/>
  <c r="S374" i="2"/>
  <c r="S1059" i="2"/>
  <c r="S1148" i="2"/>
  <c r="S1149" i="2"/>
  <c r="S901" i="2"/>
  <c r="S16" i="2"/>
  <c r="S290" i="2"/>
  <c r="S291" i="2"/>
  <c r="S1210" i="2"/>
  <c r="S2086" i="2"/>
  <c r="S1429" i="2"/>
  <c r="S1313" i="2"/>
  <c r="S760" i="2"/>
  <c r="S1956" i="2"/>
  <c r="S246" i="2"/>
  <c r="S1807" i="2"/>
  <c r="S1567" i="2"/>
  <c r="S1992" i="2"/>
  <c r="S2211" i="2"/>
  <c r="S1430" i="2"/>
  <c r="S2123" i="2"/>
  <c r="S247" i="2"/>
  <c r="S1475" i="2"/>
  <c r="S248" i="2"/>
  <c r="S140" i="2"/>
  <c r="S249" i="2"/>
  <c r="S2087" i="2"/>
  <c r="S1476" i="2"/>
  <c r="S2221" i="2"/>
  <c r="S593" i="2"/>
  <c r="S1477" i="2"/>
  <c r="S26" i="2"/>
  <c r="S2124" i="2"/>
  <c r="S1808" i="2"/>
  <c r="S1060" i="2"/>
  <c r="S594" i="2"/>
  <c r="S250" i="2"/>
  <c r="S251" i="2"/>
  <c r="S208" i="2"/>
  <c r="S209" i="2"/>
  <c r="S1568" i="2"/>
  <c r="S980" i="2"/>
  <c r="S1211" i="2"/>
  <c r="S1654" i="2"/>
  <c r="S2047" i="2"/>
  <c r="S82" i="2"/>
  <c r="S1908" i="2"/>
  <c r="S535" i="2"/>
  <c r="S902" i="2"/>
  <c r="S2088" i="2"/>
  <c r="S2089" i="2"/>
  <c r="S292" i="2"/>
  <c r="S981" i="2"/>
  <c r="S2177" i="2"/>
  <c r="S761" i="2"/>
  <c r="S414" i="2"/>
  <c r="S903" i="2"/>
  <c r="S904" i="2"/>
  <c r="S1706" i="2"/>
  <c r="S83" i="2"/>
  <c r="S1531" i="2"/>
  <c r="S665" i="2"/>
  <c r="S1957" i="2"/>
  <c r="S1061" i="2"/>
  <c r="S1062" i="2"/>
  <c r="S2090" i="2"/>
  <c r="S2091" i="2"/>
  <c r="S2092" i="2"/>
  <c r="S1612" i="2"/>
  <c r="S666" i="2"/>
  <c r="S57" i="2"/>
  <c r="S2048" i="2"/>
  <c r="S1150" i="2"/>
  <c r="S1275" i="2"/>
  <c r="S375" i="2"/>
  <c r="S1431" i="2"/>
  <c r="S2049" i="2"/>
  <c r="S2125" i="2"/>
  <c r="S1314" i="2"/>
  <c r="S178" i="2"/>
  <c r="S1212" i="2"/>
  <c r="S1707" i="2"/>
  <c r="S2212" i="2"/>
  <c r="S1478" i="2"/>
  <c r="S826" i="2"/>
  <c r="S58" i="2"/>
  <c r="S536" i="2"/>
  <c r="S1532" i="2"/>
  <c r="S141" i="2"/>
  <c r="S27" i="2"/>
  <c r="S28" i="2"/>
  <c r="S2126" i="2"/>
  <c r="S2127" i="2"/>
  <c r="S1909" i="2"/>
  <c r="S293" i="2"/>
  <c r="S252" i="2"/>
  <c r="S1852" i="2"/>
  <c r="S142" i="2"/>
  <c r="S1533" i="2"/>
  <c r="S415" i="2"/>
  <c r="S179" i="2"/>
  <c r="S460" i="2"/>
  <c r="S1151" i="2"/>
  <c r="S667" i="2"/>
  <c r="S1213" i="2"/>
  <c r="S595" i="2"/>
  <c r="S1853" i="2"/>
  <c r="S982" i="2"/>
  <c r="S668" i="2"/>
  <c r="S111" i="2"/>
  <c r="S2178" i="2"/>
  <c r="S416" i="2"/>
  <c r="S180" i="2"/>
  <c r="S1432" i="2"/>
  <c r="S1708" i="2"/>
  <c r="S2050" i="2"/>
  <c r="S1214" i="2"/>
  <c r="S376" i="2"/>
  <c r="S1854" i="2"/>
  <c r="S1215" i="2"/>
  <c r="S294" i="2"/>
  <c r="S1910" i="2"/>
  <c r="S1569" i="2"/>
  <c r="S1911" i="2"/>
  <c r="S1276" i="2"/>
  <c r="S1433" i="2"/>
  <c r="S1655" i="2"/>
  <c r="S461" i="2"/>
  <c r="S983" i="2"/>
  <c r="S1152" i="2"/>
  <c r="S1756" i="2"/>
  <c r="S2235" i="2"/>
  <c r="S1434" i="2"/>
  <c r="S1063" i="2"/>
  <c r="S1709" i="2"/>
  <c r="S417" i="2"/>
  <c r="S1710" i="2"/>
  <c r="S1153" i="2"/>
  <c r="S1315" i="2"/>
  <c r="S295" i="2"/>
  <c r="S1993" i="2"/>
  <c r="S1958" i="2"/>
  <c r="S1570" i="2"/>
  <c r="S2194" i="2"/>
  <c r="S905" i="2"/>
  <c r="S984" i="2"/>
  <c r="S1216" i="2"/>
  <c r="S210" i="2"/>
  <c r="S1994" i="2"/>
  <c r="S762" i="2"/>
  <c r="S418" i="2"/>
  <c r="S419" i="2"/>
  <c r="S827" i="2"/>
  <c r="S1217" i="2"/>
  <c r="S1218" i="2"/>
  <c r="S211" i="2"/>
  <c r="S212" i="2"/>
  <c r="S213" i="2"/>
  <c r="S2179" i="2"/>
  <c r="S1316" i="2"/>
  <c r="S1613" i="2"/>
  <c r="S1435" i="2"/>
  <c r="S1436" i="2"/>
  <c r="S1219" i="2"/>
  <c r="S1437" i="2"/>
  <c r="S1855" i="2"/>
  <c r="S1220" i="2"/>
  <c r="S1711" i="2"/>
  <c r="S1534" i="2"/>
  <c r="S1535" i="2"/>
  <c r="S537" i="2"/>
  <c r="S1995" i="2"/>
  <c r="S828" i="2"/>
  <c r="S906" i="2"/>
  <c r="S2051" i="2"/>
  <c r="S1438" i="2"/>
  <c r="S337" i="2"/>
  <c r="S1757" i="2"/>
  <c r="S462" i="2"/>
  <c r="S907" i="2"/>
  <c r="S2236" i="2"/>
  <c r="S253" i="2"/>
  <c r="S338" i="2"/>
  <c r="S1064" i="2"/>
  <c r="S1065" i="2"/>
  <c r="S829" i="2"/>
  <c r="S1369" i="2"/>
  <c r="S420" i="2"/>
  <c r="S1066" i="2"/>
  <c r="S985" i="2"/>
  <c r="S1571" i="2"/>
  <c r="S986" i="2"/>
  <c r="S463" i="2"/>
  <c r="S538" i="2"/>
  <c r="S1959" i="2"/>
  <c r="S1960" i="2"/>
  <c r="S1067" i="2"/>
  <c r="S1068" i="2"/>
  <c r="S1069" i="2"/>
  <c r="S1912" i="2"/>
  <c r="S669" i="2"/>
  <c r="S1572" i="2"/>
  <c r="S296" i="2"/>
  <c r="S1758" i="2"/>
  <c r="S1759" i="2"/>
  <c r="S1317" i="2"/>
  <c r="S1809" i="2"/>
  <c r="S596" i="2"/>
  <c r="S1810" i="2"/>
  <c r="S181" i="2"/>
  <c r="S339" i="2"/>
  <c r="S377" i="2"/>
  <c r="S908" i="2"/>
  <c r="S670" i="2"/>
  <c r="S112" i="2"/>
  <c r="S297" i="2"/>
  <c r="S1318" i="2"/>
  <c r="S1656" i="2"/>
  <c r="S539" i="2"/>
  <c r="S84" i="2"/>
  <c r="S671" i="2"/>
  <c r="S1070" i="2"/>
  <c r="S85" i="2"/>
  <c r="S86" i="2"/>
  <c r="S59" i="2"/>
  <c r="S1154" i="2"/>
  <c r="S672" i="2"/>
  <c r="S2237" i="2"/>
  <c r="S1155" i="2"/>
  <c r="S1370" i="2"/>
  <c r="S1479" i="2"/>
  <c r="S1480" i="2"/>
  <c r="S1712" i="2"/>
  <c r="S1713" i="2"/>
  <c r="S1714" i="2"/>
  <c r="S1760" i="2"/>
  <c r="S1319" i="2"/>
  <c r="S1071" i="2"/>
  <c r="S1072" i="2"/>
  <c r="S1715" i="2"/>
  <c r="S1614" i="2"/>
  <c r="S87" i="2"/>
  <c r="S909" i="2"/>
  <c r="S1439" i="2"/>
  <c r="S2128" i="2"/>
  <c r="S1657" i="2"/>
  <c r="S763" i="2"/>
  <c r="S764" i="2"/>
  <c r="S1277" i="2"/>
  <c r="S464" i="2"/>
  <c r="S765" i="2"/>
  <c r="S340" i="2"/>
  <c r="S987" i="2"/>
  <c r="S1856" i="2"/>
  <c r="S1221" i="2"/>
  <c r="S1996" i="2"/>
  <c r="S1857" i="2"/>
  <c r="S1858" i="2"/>
  <c r="S1658" i="2"/>
  <c r="S1659" i="2"/>
  <c r="S341" i="2"/>
  <c r="S342" i="2"/>
  <c r="S1371" i="2"/>
  <c r="S597" i="2"/>
  <c r="S1615" i="2"/>
  <c r="S1320" i="2"/>
  <c r="S2129" i="2"/>
  <c r="S1913" i="2"/>
  <c r="S1156" i="2"/>
  <c r="S1536" i="2"/>
  <c r="S1914" i="2"/>
  <c r="S673" i="2"/>
  <c r="S598" i="2"/>
  <c r="S465" i="2"/>
  <c r="S298" i="2"/>
  <c r="S1961" i="2"/>
  <c r="S1440" i="2"/>
  <c r="S2180" i="2"/>
  <c r="S540" i="2"/>
  <c r="S1761" i="2"/>
  <c r="S1616" i="2"/>
  <c r="S1617" i="2"/>
  <c r="S421" i="2"/>
  <c r="S466" i="2"/>
  <c r="S1372" i="2"/>
  <c r="S599" i="2"/>
  <c r="S1278" i="2"/>
  <c r="S674" i="2"/>
  <c r="S1222" i="2"/>
  <c r="S467" i="2"/>
  <c r="S1279" i="2"/>
  <c r="S1716" i="2"/>
  <c r="S182" i="2"/>
  <c r="S299" i="2"/>
  <c r="S214" i="2"/>
  <c r="S1859" i="2"/>
  <c r="S2195" i="2"/>
  <c r="S766" i="2"/>
  <c r="S988" i="2"/>
  <c r="S1223" i="2"/>
  <c r="S1762" i="2"/>
  <c r="S1573" i="2"/>
  <c r="S1224" i="2"/>
  <c r="S1280" i="2"/>
  <c r="S910" i="2"/>
  <c r="S88" i="2"/>
  <c r="S1073" i="2"/>
  <c r="S675" i="2"/>
  <c r="S676" i="2"/>
  <c r="S1860" i="2"/>
  <c r="S911" i="2"/>
  <c r="S3" i="2"/>
  <c r="S1225" i="2"/>
  <c r="S767" i="2"/>
  <c r="S541" i="2"/>
  <c r="S1157" i="2"/>
  <c r="S468" i="2"/>
  <c r="S2181" i="2"/>
  <c r="S469" i="2"/>
  <c r="S1763" i="2"/>
  <c r="S183" i="2"/>
  <c r="S1074" i="2"/>
  <c r="S1481" i="2"/>
  <c r="S830" i="2"/>
  <c r="S831" i="2"/>
  <c r="S1997" i="2"/>
  <c r="S1764" i="2"/>
  <c r="S1998" i="2"/>
  <c r="S1618" i="2"/>
  <c r="S677" i="2"/>
  <c r="S989" i="2"/>
  <c r="S1226" i="2"/>
  <c r="S1574" i="2"/>
  <c r="S1321" i="2"/>
  <c r="S378" i="2"/>
  <c r="S184" i="2"/>
  <c r="S678" i="2"/>
  <c r="S679" i="2"/>
  <c r="S2093" i="2"/>
  <c r="S1158" i="2"/>
  <c r="S1717" i="2"/>
  <c r="S1322" i="2"/>
  <c r="S254" i="2"/>
  <c r="S1962" i="2"/>
  <c r="S379" i="2"/>
  <c r="S380" i="2"/>
  <c r="S1281" i="2"/>
  <c r="S1861" i="2"/>
  <c r="S255" i="2"/>
  <c r="S680" i="2"/>
  <c r="S1075" i="2"/>
  <c r="S2159" i="2"/>
  <c r="S2094" i="2"/>
  <c r="S470" i="2"/>
  <c r="S89" i="2"/>
  <c r="S990" i="2"/>
  <c r="S381" i="2"/>
  <c r="S382" i="2"/>
  <c r="S991" i="2"/>
  <c r="S1076" i="2"/>
  <c r="S1227" i="2"/>
  <c r="S215" i="2"/>
  <c r="S1482" i="2"/>
  <c r="S832" i="2"/>
  <c r="S1373" i="2"/>
  <c r="S471" i="2"/>
  <c r="S833" i="2"/>
  <c r="S1963" i="2"/>
  <c r="S472" i="2"/>
  <c r="S1765" i="2"/>
  <c r="S681" i="2"/>
  <c r="S682" i="2"/>
  <c r="S1077" i="2"/>
  <c r="S1915" i="2"/>
  <c r="S1575" i="2"/>
  <c r="S1537" i="2"/>
  <c r="S1916" i="2"/>
  <c r="S1660" i="2"/>
  <c r="S1661" i="2"/>
  <c r="S1159" i="2"/>
  <c r="S683" i="2"/>
  <c r="S1441" i="2"/>
  <c r="S473" i="2"/>
  <c r="S1811" i="2"/>
  <c r="S1812" i="2"/>
  <c r="S1228" i="2"/>
  <c r="S1078" i="2"/>
  <c r="S216" i="2"/>
  <c r="S2222" i="2"/>
  <c r="S1917" i="2"/>
  <c r="S1918" i="2"/>
  <c r="S768" i="2"/>
  <c r="S1229" i="2"/>
  <c r="S143" i="2"/>
  <c r="S684" i="2"/>
  <c r="S1813" i="2"/>
  <c r="S1576" i="2"/>
  <c r="S2095" i="2"/>
  <c r="S685" i="2"/>
  <c r="S686" i="2"/>
  <c r="S1862" i="2"/>
  <c r="S542" i="2"/>
  <c r="S1160" i="2"/>
  <c r="S1577" i="2"/>
  <c r="S1578" i="2"/>
  <c r="S834" i="2"/>
  <c r="S912" i="2"/>
  <c r="S2196" i="2"/>
  <c r="S1538" i="2"/>
  <c r="S1863" i="2"/>
  <c r="S343" i="2"/>
  <c r="S2228" i="2"/>
  <c r="S2160" i="2"/>
  <c r="S1323" i="2"/>
  <c r="S1864" i="2"/>
  <c r="S769" i="2"/>
  <c r="S2096" i="2"/>
  <c r="S1919" i="2"/>
  <c r="S1079" i="2"/>
  <c r="S1080" i="2"/>
  <c r="S344" i="2"/>
  <c r="S1718" i="2"/>
  <c r="S835" i="2"/>
  <c r="S1865" i="2"/>
  <c r="S2097" i="2"/>
  <c r="S2098" i="2"/>
  <c r="S345" i="2"/>
  <c r="S687" i="2"/>
  <c r="S1662" i="2"/>
  <c r="S60" i="2"/>
  <c r="S1374" i="2"/>
  <c r="S1539" i="2"/>
  <c r="S1814" i="2"/>
  <c r="S1442" i="2"/>
  <c r="S185" i="2"/>
  <c r="S2213" i="2"/>
  <c r="S2214" i="2"/>
  <c r="S1663" i="2"/>
  <c r="S1999" i="2"/>
  <c r="S346" i="2"/>
  <c r="S186" i="2"/>
  <c r="S217" i="2"/>
  <c r="S770" i="2"/>
  <c r="S771" i="2"/>
  <c r="S772" i="2"/>
  <c r="S1866" i="2"/>
  <c r="S90" i="2"/>
  <c r="S1540" i="2"/>
  <c r="S2000" i="2"/>
  <c r="S1483" i="2"/>
  <c r="S773" i="2"/>
  <c r="S774" i="2"/>
  <c r="S1324" i="2"/>
  <c r="S422" i="2"/>
  <c r="S913" i="2"/>
  <c r="S1579" i="2"/>
  <c r="S1325" i="2"/>
  <c r="S1719" i="2"/>
  <c r="S836" i="2"/>
  <c r="S914" i="2"/>
  <c r="S2052" i="2"/>
  <c r="S474" i="2"/>
  <c r="S992" i="2"/>
  <c r="S1867" i="2"/>
  <c r="S1443" i="2"/>
  <c r="S2053" i="2"/>
  <c r="S2001" i="2"/>
  <c r="S837" i="2"/>
  <c r="S1081" i="2"/>
  <c r="S1815" i="2"/>
  <c r="S1766" i="2"/>
  <c r="S218" i="2"/>
  <c r="S219" i="2"/>
  <c r="S1580" i="2"/>
  <c r="S113" i="2"/>
  <c r="S2054" i="2"/>
  <c r="S1767" i="2"/>
  <c r="S838" i="2"/>
  <c r="S1581" i="2"/>
  <c r="S1582" i="2"/>
  <c r="S1583" i="2"/>
  <c r="S2099" i="2"/>
  <c r="S775" i="2"/>
  <c r="S220" i="2"/>
  <c r="S1868" i="2"/>
  <c r="S543" i="2"/>
  <c r="S1869" i="2"/>
  <c r="S1964" i="2"/>
  <c r="S776" i="2"/>
  <c r="S2197" i="2"/>
  <c r="S688" i="2"/>
  <c r="S544" i="2"/>
  <c r="S839" i="2"/>
  <c r="S993" i="2"/>
  <c r="S1664" i="2"/>
  <c r="S1444" i="2"/>
  <c r="S1326" i="2"/>
  <c r="S1082" i="2"/>
  <c r="S1584" i="2"/>
  <c r="S777" i="2"/>
  <c r="S689" i="2"/>
  <c r="S1282" i="2"/>
  <c r="S1327" i="2"/>
  <c r="S1083" i="2"/>
  <c r="S1445" i="2"/>
  <c r="S1230" i="2"/>
  <c r="S690" i="2"/>
  <c r="S2100" i="2"/>
  <c r="S1619" i="2"/>
  <c r="S1161" i="2"/>
  <c r="S1283" i="2"/>
  <c r="S1965" i="2"/>
  <c r="S1375" i="2"/>
  <c r="S1768" i="2"/>
  <c r="S691" i="2"/>
  <c r="S2229" i="2"/>
  <c r="S1769" i="2"/>
  <c r="S2130" i="2"/>
  <c r="S1966" i="2"/>
  <c r="S1920" i="2"/>
  <c r="S1921" i="2"/>
  <c r="S1162" i="2"/>
  <c r="S1484" i="2"/>
  <c r="S114" i="2"/>
  <c r="S115" i="2"/>
  <c r="S144" i="2"/>
  <c r="S994" i="2"/>
  <c r="S1084" i="2"/>
  <c r="S545" i="2"/>
  <c r="S840" i="2"/>
  <c r="S383" i="2"/>
  <c r="S256" i="2"/>
  <c r="S257" i="2"/>
  <c r="S2002" i="2"/>
  <c r="S91" i="2"/>
  <c r="S600" i="2"/>
  <c r="S1720" i="2"/>
  <c r="S1967" i="2"/>
  <c r="S1376" i="2"/>
  <c r="S1446" i="2"/>
  <c r="S1447" i="2"/>
  <c r="S1870" i="2"/>
  <c r="S1231" i="2"/>
  <c r="S1871" i="2"/>
  <c r="S2161" i="2"/>
  <c r="S546" i="2"/>
  <c r="S1872" i="2"/>
  <c r="S2055" i="2"/>
  <c r="S2056" i="2"/>
  <c r="S2003" i="2"/>
  <c r="S1377" i="2"/>
  <c r="S601" i="2"/>
  <c r="S995" i="2"/>
  <c r="S1770" i="2"/>
  <c r="S996" i="2"/>
  <c r="S778" i="2"/>
  <c r="S1968" i="2"/>
  <c r="S1085" i="2"/>
  <c r="S841" i="2"/>
  <c r="S1232" i="2"/>
  <c r="S1284" i="2"/>
  <c r="S1771" i="2"/>
  <c r="S43" i="2"/>
  <c r="S384" i="2"/>
  <c r="S2101" i="2"/>
  <c r="S1448" i="2"/>
  <c r="S1378" i="2"/>
  <c r="S1873" i="2"/>
  <c r="S1969" i="2"/>
  <c r="S1970" i="2"/>
  <c r="S1772" i="2"/>
  <c r="S1773" i="2"/>
  <c r="S116" i="2"/>
  <c r="S1620" i="2"/>
  <c r="S1621" i="2"/>
  <c r="S1086" i="2"/>
  <c r="S2131" i="2"/>
  <c r="S117" i="2"/>
  <c r="S547" i="2"/>
  <c r="S548" i="2"/>
  <c r="S300" i="2"/>
  <c r="S1665" i="2"/>
  <c r="S1485" i="2"/>
  <c r="S2198" i="2"/>
  <c r="S1486" i="2"/>
  <c r="S118" i="2"/>
  <c r="S1585" i="2"/>
  <c r="S145" i="2"/>
  <c r="S692" i="2"/>
  <c r="S549" i="2"/>
  <c r="S187" i="2"/>
  <c r="S188" i="2"/>
  <c r="S1087" i="2"/>
  <c r="S1487" i="2"/>
  <c r="S1816" i="2"/>
  <c r="S997" i="2"/>
  <c r="S1666" i="2"/>
  <c r="S1328" i="2"/>
  <c r="S602" i="2"/>
  <c r="S603" i="2"/>
  <c r="S146" i="2"/>
  <c r="S2057" i="2"/>
  <c r="S385" i="2"/>
  <c r="S842" i="2"/>
  <c r="S475" i="2"/>
  <c r="S476" i="2"/>
  <c r="S1449" i="2"/>
  <c r="S1721" i="2"/>
  <c r="S221" i="2"/>
  <c r="S1622" i="2"/>
  <c r="S1450" i="2"/>
  <c r="S1451" i="2"/>
  <c r="S61" i="2"/>
  <c r="S1329" i="2"/>
  <c r="S1163" i="2"/>
  <c r="S147" i="2"/>
  <c r="S477" i="2"/>
  <c r="S604" i="2"/>
  <c r="S693" i="2"/>
  <c r="S29" i="2"/>
  <c r="S605" i="2"/>
  <c r="S915" i="2"/>
  <c r="S916" i="2"/>
  <c r="S2058" i="2"/>
  <c r="S148" i="2"/>
  <c r="S1817" i="2"/>
  <c r="S1922" i="2"/>
  <c r="S423" i="2"/>
  <c r="S2004" i="2"/>
  <c r="S347" i="2"/>
  <c r="S1667" i="2"/>
  <c r="S189" i="2"/>
  <c r="S301" i="2"/>
  <c r="S1488" i="2"/>
  <c r="S1489" i="2"/>
  <c r="S1233" i="2"/>
  <c r="S2005" i="2"/>
  <c r="S44" i="2"/>
  <c r="S550" i="2"/>
  <c r="S1088" i="2"/>
  <c r="S1490" i="2"/>
  <c r="S119" i="2"/>
  <c r="S120" i="2"/>
  <c r="S1722" i="2"/>
  <c r="S1164" i="2"/>
  <c r="S779" i="2"/>
  <c r="S1491" i="2"/>
  <c r="S1492" i="2"/>
  <c r="S258" i="2"/>
  <c r="S1234" i="2"/>
  <c r="S1668" i="2"/>
  <c r="S1669" i="2"/>
  <c r="S2102" i="2"/>
  <c r="S1452" i="2"/>
  <c r="S1453" i="2"/>
  <c r="S2182" i="2"/>
  <c r="S1818" i="2"/>
  <c r="S1541" i="2"/>
  <c r="S2238" i="2"/>
  <c r="S424" i="2"/>
  <c r="S190" i="2"/>
  <c r="S551" i="2"/>
  <c r="S1454" i="2"/>
  <c r="S2006" i="2"/>
  <c r="S2059" i="2"/>
  <c r="S998" i="2"/>
  <c r="S999" i="2"/>
  <c r="S1493" i="2"/>
  <c r="S2007" i="2"/>
  <c r="S1494" i="2"/>
  <c r="S843" i="2"/>
  <c r="S1495" i="2"/>
  <c r="S1774" i="2"/>
  <c r="S917" i="2"/>
  <c r="S606" i="2"/>
  <c r="S552" i="2"/>
  <c r="S1455" i="2"/>
  <c r="S1496" i="2"/>
  <c r="S386" i="2"/>
  <c r="S1971" i="2"/>
  <c r="S259" i="2"/>
  <c r="S260" i="2"/>
  <c r="S1330" i="2"/>
  <c r="S1331" i="2"/>
  <c r="S1775" i="2"/>
  <c r="S1285" i="2"/>
  <c r="S1497" i="2"/>
  <c r="S121" i="2"/>
  <c r="S1972" i="2"/>
  <c r="S1542" i="2"/>
  <c r="S62" i="2"/>
  <c r="S918" i="2"/>
  <c r="S919" i="2"/>
  <c r="S1286" i="2"/>
  <c r="S1000" i="2"/>
  <c r="S1001" i="2"/>
  <c r="S553" i="2"/>
  <c r="S1379" i="2"/>
  <c r="S844" i="2"/>
  <c r="S302" i="2"/>
  <c r="S92" i="2"/>
  <c r="S554" i="2"/>
  <c r="S1287" i="2"/>
  <c r="S1670" i="2"/>
  <c r="S1671" i="2"/>
  <c r="S1165" i="2"/>
  <c r="S425" i="2"/>
  <c r="S478" i="2"/>
  <c r="S845" i="2"/>
  <c r="S222" i="2"/>
  <c r="S694" i="2"/>
  <c r="S1380" i="2"/>
  <c r="S1381" i="2"/>
  <c r="S846" i="2"/>
  <c r="S1586" i="2"/>
  <c r="S1235" i="2"/>
  <c r="S847" i="2"/>
  <c r="S848" i="2"/>
  <c r="S920" i="2"/>
  <c r="S921" i="2"/>
  <c r="S2239" i="2"/>
  <c r="S922" i="2"/>
  <c r="S695" i="2"/>
  <c r="S607" i="2"/>
  <c r="S696" i="2"/>
  <c r="S555" i="2"/>
  <c r="S1236" i="2"/>
  <c r="AD1089" i="2"/>
  <c r="AD1587" i="2"/>
  <c r="AD1723" i="2"/>
  <c r="AD1288" i="2"/>
  <c r="AD63" i="2"/>
  <c r="AD1724" i="2"/>
  <c r="AD1923" i="2"/>
  <c r="AD1289" i="2"/>
  <c r="AD1924" i="2"/>
  <c r="AD1925" i="2"/>
  <c r="AD2183" i="2"/>
  <c r="AD426" i="2"/>
  <c r="AD1672" i="2"/>
  <c r="AD348" i="2"/>
  <c r="AD1166" i="2"/>
  <c r="AD556" i="2"/>
  <c r="AD557" i="2"/>
  <c r="AD1725" i="2"/>
  <c r="AD1623" i="2"/>
  <c r="AD1726" i="2"/>
  <c r="AD1926" i="2"/>
  <c r="AD1332" i="2"/>
  <c r="AD427" i="2"/>
  <c r="AD608" i="2"/>
  <c r="AD1167" i="2"/>
  <c r="AD1382" i="2"/>
  <c r="AD1819" i="2"/>
  <c r="AD1820" i="2"/>
  <c r="AD1821" i="2"/>
  <c r="AD697" i="2"/>
  <c r="AD1002" i="2"/>
  <c r="AD149" i="2"/>
  <c r="AD923" i="2"/>
  <c r="AD780" i="2"/>
  <c r="AD45" i="2"/>
  <c r="AD122" i="2"/>
  <c r="AD223" i="2"/>
  <c r="AD1624" i="2"/>
  <c r="AD1588" i="2"/>
  <c r="AD1237" i="2"/>
  <c r="AD924" i="2"/>
  <c r="AD1874" i="2"/>
  <c r="AD261" i="2"/>
  <c r="AD150" i="2"/>
  <c r="AD1090" i="2"/>
  <c r="AD1589" i="2"/>
  <c r="AD849" i="2"/>
  <c r="AD1383" i="2"/>
  <c r="AD1091" i="2"/>
  <c r="AD1625" i="2"/>
  <c r="AD224" i="2"/>
  <c r="AD1927" i="2"/>
  <c r="AD479" i="2"/>
  <c r="AD1822" i="2"/>
  <c r="AD781" i="2"/>
  <c r="AD2008" i="2"/>
  <c r="AD850" i="2"/>
  <c r="AD698" i="2"/>
  <c r="AD1543" i="2"/>
  <c r="AD1456" i="2"/>
  <c r="AD303" i="2"/>
  <c r="AD1590" i="2"/>
  <c r="AD1238" i="2"/>
  <c r="AD558" i="2"/>
  <c r="AD782" i="2"/>
  <c r="AD151" i="2"/>
  <c r="AD1823" i="2"/>
  <c r="AD1626" i="2"/>
  <c r="AD925" i="2"/>
  <c r="AD926" i="2"/>
  <c r="AD699" i="2"/>
  <c r="AD1544" i="2"/>
  <c r="AD559" i="2"/>
  <c r="AD1092" i="2"/>
  <c r="AD1003" i="2"/>
  <c r="AD1384" i="2"/>
  <c r="AD1498" i="2"/>
  <c r="AD609" i="2"/>
  <c r="AD1457" i="2"/>
  <c r="AD2184" i="2"/>
  <c r="AD1168" i="2"/>
  <c r="AD1169" i="2"/>
  <c r="AD1776" i="2"/>
  <c r="AD1093" i="2"/>
  <c r="AD1545" i="2"/>
  <c r="AD387" i="2"/>
  <c r="AD123" i="2"/>
  <c r="AD851" i="2"/>
  <c r="AD2215" i="2"/>
  <c r="AD225" i="2"/>
  <c r="AD560" i="2"/>
  <c r="AD1627" i="2"/>
  <c r="AD1094" i="2"/>
  <c r="AD1170" i="2"/>
  <c r="AD428" i="2"/>
  <c r="AD1546" i="2"/>
  <c r="AD1547" i="2"/>
  <c r="AD2132" i="2"/>
  <c r="AD388" i="2"/>
  <c r="AD1824" i="2"/>
  <c r="AD2162" i="2"/>
  <c r="AD304" i="2"/>
  <c r="AD852" i="2"/>
  <c r="AD853" i="2"/>
  <c r="AD854" i="2"/>
  <c r="AD2133" i="2"/>
  <c r="AD2134" i="2"/>
  <c r="AD1385" i="2"/>
  <c r="AD46" i="2"/>
  <c r="AD389" i="2"/>
  <c r="AD1875" i="2"/>
  <c r="AD1095" i="2"/>
  <c r="AD1973" i="2"/>
  <c r="AD305" i="2"/>
  <c r="AD700" i="2"/>
  <c r="AD1876" i="2"/>
  <c r="AD610" i="2"/>
  <c r="AD611" i="2"/>
  <c r="AD2135" i="2"/>
  <c r="AD1239" i="2"/>
  <c r="AD1727" i="2"/>
  <c r="AD1548" i="2"/>
  <c r="AD480" i="2"/>
  <c r="AD481" i="2"/>
  <c r="AD1728" i="2"/>
  <c r="AD1729" i="2"/>
  <c r="AD612" i="2"/>
  <c r="AD1004" i="2"/>
  <c r="AD2199" i="2"/>
  <c r="AD1928" i="2"/>
  <c r="AD1929" i="2"/>
  <c r="AD1290" i="2"/>
  <c r="AD1777" i="2"/>
  <c r="AD1778" i="2"/>
  <c r="AD1779" i="2"/>
  <c r="AD927" i="2"/>
  <c r="AD64" i="2"/>
  <c r="AD124" i="2"/>
  <c r="AD125" i="2"/>
  <c r="AD191" i="2"/>
  <c r="AD1171" i="2"/>
  <c r="AD65" i="2"/>
  <c r="AD783" i="2"/>
  <c r="AD1005" i="2"/>
  <c r="AD482" i="2"/>
  <c r="AD226" i="2"/>
  <c r="AD152" i="2"/>
  <c r="AD153" i="2"/>
  <c r="AD1780" i="2"/>
  <c r="AD2136" i="2"/>
  <c r="AD2137" i="2"/>
  <c r="AD1673" i="2"/>
  <c r="AD1930" i="2"/>
  <c r="AD1386" i="2"/>
  <c r="AD613" i="2"/>
  <c r="AD227" i="2"/>
  <c r="AD928" i="2"/>
  <c r="AD929" i="2"/>
  <c r="AD614" i="2"/>
  <c r="AD615" i="2"/>
  <c r="AD429" i="2"/>
  <c r="AD1387" i="2"/>
  <c r="AD1388" i="2"/>
  <c r="AD2185" i="2"/>
  <c r="AD1549" i="2"/>
  <c r="AD47" i="2"/>
  <c r="AD1172" i="2"/>
  <c r="AD616" i="2"/>
  <c r="AD855" i="2"/>
  <c r="AD1591" i="2"/>
  <c r="AD126" i="2"/>
  <c r="AD1628" i="2"/>
  <c r="AD561" i="2"/>
  <c r="AD17" i="2"/>
  <c r="AD430" i="2"/>
  <c r="AD483" i="2"/>
  <c r="AD930" i="2"/>
  <c r="AD856" i="2"/>
  <c r="AD617" i="2"/>
  <c r="AD431" i="2"/>
  <c r="AD1877" i="2"/>
  <c r="AD1878" i="2"/>
  <c r="AD857" i="2"/>
  <c r="AD701" i="2"/>
  <c r="AD931" i="2"/>
  <c r="AD2009" i="2"/>
  <c r="AD306" i="2"/>
  <c r="AD1825" i="2"/>
  <c r="AD1499" i="2"/>
  <c r="AD1974" i="2"/>
  <c r="AD48" i="2"/>
  <c r="AD2223" i="2"/>
  <c r="AD349" i="2"/>
  <c r="AD702" i="2"/>
  <c r="AD1826" i="2"/>
  <c r="AD1389" i="2"/>
  <c r="AD1550" i="2"/>
  <c r="AD2060" i="2"/>
  <c r="AD350" i="2"/>
  <c r="AD1975" i="2"/>
  <c r="AD2061" i="2"/>
  <c r="AD2010" i="2"/>
  <c r="AD1629" i="2"/>
  <c r="AD1006" i="2"/>
  <c r="AD1007" i="2"/>
  <c r="AD1173" i="2"/>
  <c r="AD93" i="2"/>
  <c r="AD2011" i="2"/>
  <c r="AD562" i="2"/>
  <c r="AD2216" i="2"/>
  <c r="AD2217" i="2"/>
  <c r="AD127" i="2"/>
  <c r="AD932" i="2"/>
  <c r="AD1008" i="2"/>
  <c r="AD1730" i="2"/>
  <c r="AD563" i="2"/>
  <c r="AD2103" i="2"/>
  <c r="AD703" i="2"/>
  <c r="AD1240" i="2"/>
  <c r="AD2163" i="2"/>
  <c r="AD1096" i="2"/>
  <c r="AD1500" i="2"/>
  <c r="AD307" i="2"/>
  <c r="AD308" i="2"/>
  <c r="AD1009" i="2"/>
  <c r="AD704" i="2"/>
  <c r="AD1390" i="2"/>
  <c r="AD2224" i="2"/>
  <c r="AD1592" i="2"/>
  <c r="AD2012" i="2"/>
  <c r="AD1391" i="2"/>
  <c r="AD1731" i="2"/>
  <c r="AD1879" i="2"/>
  <c r="AD1593" i="2"/>
  <c r="AD432" i="2"/>
  <c r="AD1010" i="2"/>
  <c r="AD1241" i="2"/>
  <c r="AD858" i="2"/>
  <c r="AD1174" i="2"/>
  <c r="AD18" i="2"/>
  <c r="AD1594" i="2"/>
  <c r="AD262" i="2"/>
  <c r="AD390" i="2"/>
  <c r="AD2013" i="2"/>
  <c r="AD618" i="2"/>
  <c r="AD619" i="2"/>
  <c r="AD2164" i="2"/>
  <c r="AD1781" i="2"/>
  <c r="AD620" i="2"/>
  <c r="AD621" i="2"/>
  <c r="AD154" i="2"/>
  <c r="AD1931" i="2"/>
  <c r="AD1175" i="2"/>
  <c r="AD2138" i="2"/>
  <c r="AD1011" i="2"/>
  <c r="AD1012" i="2"/>
  <c r="AD1242" i="2"/>
  <c r="AD309" i="2"/>
  <c r="AD310" i="2"/>
  <c r="AD9" i="2"/>
  <c r="AD1097" i="2"/>
  <c r="AD155" i="2"/>
  <c r="AD263" i="2"/>
  <c r="AD1880" i="2"/>
  <c r="AD1243" i="2"/>
  <c r="AD1098" i="2"/>
  <c r="AD2139" i="2"/>
  <c r="AD2104" i="2"/>
  <c r="AD2105" i="2"/>
  <c r="AD622" i="2"/>
  <c r="AD933" i="2"/>
  <c r="AD228" i="2"/>
  <c r="AD1881" i="2"/>
  <c r="AD391" i="2"/>
  <c r="AD1291" i="2"/>
  <c r="AD1176" i="2"/>
  <c r="AD1827" i="2"/>
  <c r="AD1501" i="2"/>
  <c r="AD1674" i="2"/>
  <c r="AD705" i="2"/>
  <c r="AD706" i="2"/>
  <c r="AD2106" i="2"/>
  <c r="AD1177" i="2"/>
  <c r="AD1732" i="2"/>
  <c r="AD1333" i="2"/>
  <c r="AD1932" i="2"/>
  <c r="AD94" i="2"/>
  <c r="AD95" i="2"/>
  <c r="AD1099" i="2"/>
  <c r="AD1828" i="2"/>
  <c r="AD1334" i="2"/>
  <c r="AD1782" i="2"/>
  <c r="AD934" i="2"/>
  <c r="AD12" i="2"/>
  <c r="AD707" i="2"/>
  <c r="AD1100" i="2"/>
  <c r="AD1829" i="2"/>
  <c r="AD623" i="2"/>
  <c r="AD624" i="2"/>
  <c r="AD625" i="2"/>
  <c r="AD311" i="2"/>
  <c r="AD312" i="2"/>
  <c r="AD1013" i="2"/>
  <c r="AD484" i="2"/>
  <c r="AD19" i="2"/>
  <c r="AD859" i="2"/>
  <c r="AD1178" i="2"/>
  <c r="AD1830" i="2"/>
  <c r="AD392" i="2"/>
  <c r="AD2014" i="2"/>
  <c r="AD264" i="2"/>
  <c r="AD1783" i="2"/>
  <c r="AD1292" i="2"/>
  <c r="AD1101" i="2"/>
  <c r="AD1102" i="2"/>
  <c r="AD1335" i="2"/>
  <c r="AD485" i="2"/>
  <c r="AD1458" i="2"/>
  <c r="AD20" i="2"/>
  <c r="AD96" i="2"/>
  <c r="AD1882" i="2"/>
  <c r="AD860" i="2"/>
  <c r="AD1244" i="2"/>
  <c r="AD1103" i="2"/>
  <c r="AD192" i="2"/>
  <c r="AD564" i="2"/>
  <c r="AD1630" i="2"/>
  <c r="AD97" i="2"/>
  <c r="AD1459" i="2"/>
  <c r="AD1460" i="2"/>
  <c r="AD156" i="2"/>
  <c r="AD66" i="2"/>
  <c r="AD67" i="2"/>
  <c r="AD1104" i="2"/>
  <c r="AD861" i="2"/>
  <c r="AD265" i="2"/>
  <c r="AD862" i="2"/>
  <c r="AD863" i="2"/>
  <c r="AD1933" i="2"/>
  <c r="AD1392" i="2"/>
  <c r="AD2200" i="2"/>
  <c r="AD1336" i="2"/>
  <c r="AD1883" i="2"/>
  <c r="AD1595" i="2"/>
  <c r="AD2140" i="2"/>
  <c r="AD2201" i="2"/>
  <c r="AD565" i="2"/>
  <c r="AD566" i="2"/>
  <c r="AD626" i="2"/>
  <c r="AD266" i="2"/>
  <c r="AD1014" i="2"/>
  <c r="AD1934" i="2"/>
  <c r="AD935" i="2"/>
  <c r="AD784" i="2"/>
  <c r="AD1245" i="2"/>
  <c r="AD267" i="2"/>
  <c r="AD785" i="2"/>
  <c r="AD486" i="2"/>
  <c r="AD1551" i="2"/>
  <c r="AD313" i="2"/>
  <c r="AD1461" i="2"/>
  <c r="AD393" i="2"/>
  <c r="AD49" i="2"/>
  <c r="AD50" i="2"/>
  <c r="AD51" i="2"/>
  <c r="AD157" i="2"/>
  <c r="AD487" i="2"/>
  <c r="AD433" i="2"/>
  <c r="AD786" i="2"/>
  <c r="AD787" i="2"/>
  <c r="AD1675" i="2"/>
  <c r="AD1337" i="2"/>
  <c r="AD268" i="2"/>
  <c r="AD269" i="2"/>
  <c r="AD434" i="2"/>
  <c r="AD1631" i="2"/>
  <c r="AD1105" i="2"/>
  <c r="AD936" i="2"/>
  <c r="AD229" i="2"/>
  <c r="AD708" i="2"/>
  <c r="AD1293" i="2"/>
  <c r="AD394" i="2"/>
  <c r="AD1294" i="2"/>
  <c r="AD351" i="2"/>
  <c r="AD864" i="2"/>
  <c r="AD1106" i="2"/>
  <c r="AD158" i="2"/>
  <c r="AD1015" i="2"/>
  <c r="AD1676" i="2"/>
  <c r="AD1338" i="2"/>
  <c r="AD98" i="2"/>
  <c r="AD709" i="2"/>
  <c r="AD1179" i="2"/>
  <c r="AD1016" i="2"/>
  <c r="AD937" i="2"/>
  <c r="AD938" i="2"/>
  <c r="AD788" i="2"/>
  <c r="AD1677" i="2"/>
  <c r="AD1017" i="2"/>
  <c r="AD2107" i="2"/>
  <c r="AD1018" i="2"/>
  <c r="AD789" i="2"/>
  <c r="AD1884" i="2"/>
  <c r="AD30" i="2"/>
  <c r="AD1552" i="2"/>
  <c r="AD2015" i="2"/>
  <c r="AD488" i="2"/>
  <c r="AD1502" i="2"/>
  <c r="AD1393" i="2"/>
  <c r="AD567" i="2"/>
  <c r="AD1935" i="2"/>
  <c r="AD395" i="2"/>
  <c r="AD710" i="2"/>
  <c r="AD1784" i="2"/>
  <c r="AD1936" i="2"/>
  <c r="AD128" i="2"/>
  <c r="AD129" i="2"/>
  <c r="AD230" i="2"/>
  <c r="AD1019" i="2"/>
  <c r="AD939" i="2"/>
  <c r="AD396" i="2"/>
  <c r="AD2062" i="2"/>
  <c r="AD435" i="2"/>
  <c r="AD1295" i="2"/>
  <c r="AD711" i="2"/>
  <c r="AD1394" i="2"/>
  <c r="AD1632" i="2"/>
  <c r="AD31" i="2"/>
  <c r="AD790" i="2"/>
  <c r="AD1020" i="2"/>
  <c r="AD712" i="2"/>
  <c r="AD489" i="2"/>
  <c r="AD1596" i="2"/>
  <c r="AD568" i="2"/>
  <c r="AD1339" i="2"/>
  <c r="AD436" i="2"/>
  <c r="AD2225" i="2"/>
  <c r="AD1296" i="2"/>
  <c r="AD397" i="2"/>
  <c r="AD865" i="2"/>
  <c r="AD352" i="2"/>
  <c r="AD1021" i="2"/>
  <c r="AD713" i="2"/>
  <c r="AD627" i="2"/>
  <c r="AD52" i="2"/>
  <c r="AD53" i="2"/>
  <c r="AD791" i="2"/>
  <c r="AD792" i="2"/>
  <c r="AD1633" i="2"/>
  <c r="AD159" i="2"/>
  <c r="AD398" i="2"/>
  <c r="AD1107" i="2"/>
  <c r="AD1634" i="2"/>
  <c r="AD1597" i="2"/>
  <c r="AD940" i="2"/>
  <c r="AD628" i="2"/>
  <c r="AD1395" i="2"/>
  <c r="AD1022" i="2"/>
  <c r="AD2108" i="2"/>
  <c r="AD314" i="2"/>
  <c r="AD1246" i="2"/>
  <c r="AD1733" i="2"/>
  <c r="AD1180" i="2"/>
  <c r="AD1462" i="2"/>
  <c r="AD99" i="2"/>
  <c r="AD1181" i="2"/>
  <c r="AD1937" i="2"/>
  <c r="AD1938" i="2"/>
  <c r="AD866" i="2"/>
  <c r="AD1939" i="2"/>
  <c r="AD160" i="2"/>
  <c r="AD629" i="2"/>
  <c r="AD2218" i="2"/>
  <c r="AD1297" i="2"/>
  <c r="AD2202" i="2"/>
  <c r="AD2203" i="2"/>
  <c r="AD1463" i="2"/>
  <c r="AD941" i="2"/>
  <c r="AD1503" i="2"/>
  <c r="AD1504" i="2"/>
  <c r="AD1396" i="2"/>
  <c r="AD630" i="2"/>
  <c r="AD942" i="2"/>
  <c r="AD231" i="2"/>
  <c r="AD2204" i="2"/>
  <c r="AD2205" i="2"/>
  <c r="AD2063" i="2"/>
  <c r="AD1023" i="2"/>
  <c r="AD1940" i="2"/>
  <c r="AD1734" i="2"/>
  <c r="AD1735" i="2"/>
  <c r="AD1024" i="2"/>
  <c r="AD1298" i="2"/>
  <c r="AD793" i="2"/>
  <c r="AD130" i="2"/>
  <c r="AD631" i="2"/>
  <c r="AD943" i="2"/>
  <c r="AD315" i="2"/>
  <c r="AD490" i="2"/>
  <c r="AD1182" i="2"/>
  <c r="AD1464" i="2"/>
  <c r="AD1465" i="2"/>
  <c r="AD2226" i="2"/>
  <c r="AD491" i="2"/>
  <c r="AD1397" i="2"/>
  <c r="AD867" i="2"/>
  <c r="AD1025" i="2"/>
  <c r="AD944" i="2"/>
  <c r="AD161" i="2"/>
  <c r="AD1553" i="2"/>
  <c r="AD1554" i="2"/>
  <c r="AD399" i="2"/>
  <c r="AD1247" i="2"/>
  <c r="AD2241" i="2"/>
  <c r="AD1026" i="2"/>
  <c r="AD162" i="2"/>
  <c r="AD232" i="2"/>
  <c r="AD1635" i="2"/>
  <c r="AD1636" i="2"/>
  <c r="AD2016" i="2"/>
  <c r="AD1398" i="2"/>
  <c r="AD1399" i="2"/>
  <c r="AD316" i="2"/>
  <c r="AD2017" i="2"/>
  <c r="AD2219" i="2"/>
  <c r="AD1598" i="2"/>
  <c r="AD1599" i="2"/>
  <c r="AD569" i="2"/>
  <c r="AD2064" i="2"/>
  <c r="AD492" i="2"/>
  <c r="AD1108" i="2"/>
  <c r="AD1109" i="2"/>
  <c r="AD1027" i="2"/>
  <c r="AD131" i="2"/>
  <c r="AD132" i="2"/>
  <c r="AD1340" i="2"/>
  <c r="AD2206" i="2"/>
  <c r="AD2207" i="2"/>
  <c r="AD714" i="2"/>
  <c r="AD794" i="2"/>
  <c r="AD2109" i="2"/>
  <c r="AD1183" i="2"/>
  <c r="AD1785" i="2"/>
  <c r="AD1110" i="2"/>
  <c r="AD570" i="2"/>
  <c r="AD571" i="2"/>
  <c r="AD1248" i="2"/>
  <c r="AD1249" i="2"/>
  <c r="AD1786" i="2"/>
  <c r="AD715" i="2"/>
  <c r="AD2141" i="2"/>
  <c r="AD270" i="2"/>
  <c r="AD1941" i="2"/>
  <c r="AD1678" i="2"/>
  <c r="AD1679" i="2"/>
  <c r="AD1680" i="2"/>
  <c r="AD945" i="2"/>
  <c r="AD2142" i="2"/>
  <c r="AD1184" i="2"/>
  <c r="AD1185" i="2"/>
  <c r="AD1505" i="2"/>
  <c r="AD1506" i="2"/>
  <c r="AD2" i="2"/>
  <c r="AD2018" i="2"/>
  <c r="AD868" i="2"/>
  <c r="AD632" i="2"/>
  <c r="AD493" i="2"/>
  <c r="AD869" i="2"/>
  <c r="AD795" i="2"/>
  <c r="AD1885" i="2"/>
  <c r="AD1886" i="2"/>
  <c r="AD1681" i="2"/>
  <c r="AD1887" i="2"/>
  <c r="AD1736" i="2"/>
  <c r="AD1111" i="2"/>
  <c r="AD2227" i="2"/>
  <c r="AD1737" i="2"/>
  <c r="AD494" i="2"/>
  <c r="AD1028" i="2"/>
  <c r="AD1466" i="2"/>
  <c r="AD2019" i="2"/>
  <c r="AD1831" i="2"/>
  <c r="AD796" i="2"/>
  <c r="AD437" i="2"/>
  <c r="AD438" i="2"/>
  <c r="AD353" i="2"/>
  <c r="AD133" i="2"/>
  <c r="AD317" i="2"/>
  <c r="AD716" i="2"/>
  <c r="AD1832" i="2"/>
  <c r="AD870" i="2"/>
  <c r="AD163" i="2"/>
  <c r="AD797" i="2"/>
  <c r="AD495" i="2"/>
  <c r="AD233" i="2"/>
  <c r="AD798" i="2"/>
  <c r="AD717" i="2"/>
  <c r="AD1112" i="2"/>
  <c r="AD1400" i="2"/>
  <c r="AD164" i="2"/>
  <c r="AD718" i="2"/>
  <c r="AD439" i="2"/>
  <c r="AD799" i="2"/>
  <c r="AD68" i="2"/>
  <c r="AD1787" i="2"/>
  <c r="AD1833" i="2"/>
  <c r="AD2020" i="2"/>
  <c r="AD1834" i="2"/>
  <c r="AD800" i="2"/>
  <c r="AD801" i="2"/>
  <c r="AD400" i="2"/>
  <c r="AD802" i="2"/>
  <c r="AD1186" i="2"/>
  <c r="AD1507" i="2"/>
  <c r="AD354" i="2"/>
  <c r="AD355" i="2"/>
  <c r="AD100" i="2"/>
  <c r="AD1637" i="2"/>
  <c r="AD101" i="2"/>
  <c r="AD102" i="2"/>
  <c r="AD1341" i="2"/>
  <c r="AD2110" i="2"/>
  <c r="AD1467" i="2"/>
  <c r="AD1976" i="2"/>
  <c r="AD271" i="2"/>
  <c r="AD1555" i="2"/>
  <c r="AD1113" i="2"/>
  <c r="AD1114" i="2"/>
  <c r="AD1115" i="2"/>
  <c r="AD356" i="2"/>
  <c r="AD1600" i="2"/>
  <c r="AD633" i="2"/>
  <c r="AD634" i="2"/>
  <c r="AD1342" i="2"/>
  <c r="AD1682" i="2"/>
  <c r="AD572" i="2"/>
  <c r="AD2021" i="2"/>
  <c r="AD1556" i="2"/>
  <c r="AD1029" i="2"/>
  <c r="AD32" i="2"/>
  <c r="AD1401" i="2"/>
  <c r="AD69" i="2"/>
  <c r="AD1557" i="2"/>
  <c r="AD1942" i="2"/>
  <c r="AD272" i="2"/>
  <c r="AD946" i="2"/>
  <c r="AD1116" i="2"/>
  <c r="AD401" i="2"/>
  <c r="AD1299" i="2"/>
  <c r="AD1300" i="2"/>
  <c r="AD1788" i="2"/>
  <c r="AD1738" i="2"/>
  <c r="AD1030" i="2"/>
  <c r="AD234" i="2"/>
  <c r="AD1508" i="2"/>
  <c r="AD54" i="2"/>
  <c r="AD2065" i="2"/>
  <c r="AD496" i="2"/>
  <c r="AD1250" i="2"/>
  <c r="AD947" i="2"/>
  <c r="AD1509" i="2"/>
  <c r="AD1638" i="2"/>
  <c r="AD573" i="2"/>
  <c r="AD1510" i="2"/>
  <c r="AD1343" i="2"/>
  <c r="AD497" i="2"/>
  <c r="AD2022" i="2"/>
  <c r="AD1789" i="2"/>
  <c r="AD357" i="2"/>
  <c r="AD1639" i="2"/>
  <c r="AD1511" i="2"/>
  <c r="AD33" i="2"/>
  <c r="AD34" i="2"/>
  <c r="AD2165" i="2"/>
  <c r="AD1683" i="2"/>
  <c r="AD2023" i="2"/>
  <c r="AD2143" i="2"/>
  <c r="AD1977" i="2"/>
  <c r="AD1512" i="2"/>
  <c r="AD1402" i="2"/>
  <c r="AD871" i="2"/>
  <c r="AD318" i="2"/>
  <c r="AD319" i="2"/>
  <c r="AD1684" i="2"/>
  <c r="AD1640" i="2"/>
  <c r="AD1117" i="2"/>
  <c r="AD2111" i="2"/>
  <c r="AD10" i="2"/>
  <c r="AD1978" i="2"/>
  <c r="AD402" i="2"/>
  <c r="AD1118" i="2"/>
  <c r="AD2066" i="2"/>
  <c r="AD193" i="2"/>
  <c r="AD273" i="2"/>
  <c r="AD274" i="2"/>
  <c r="AD574" i="2"/>
  <c r="AD575" i="2"/>
  <c r="AD4" i="2"/>
  <c r="AD498" i="2"/>
  <c r="AD1943" i="2"/>
  <c r="AD719" i="2"/>
  <c r="AD720" i="2"/>
  <c r="AD134" i="2"/>
  <c r="AD1187" i="2"/>
  <c r="AD1188" i="2"/>
  <c r="AD1685" i="2"/>
  <c r="AD358" i="2"/>
  <c r="AD872" i="2"/>
  <c r="AD803" i="2"/>
  <c r="AD721" i="2"/>
  <c r="AD320" i="2"/>
  <c r="AD165" i="2"/>
  <c r="AD1344" i="2"/>
  <c r="AD1345" i="2"/>
  <c r="AD1346" i="2"/>
  <c r="AD1347" i="2"/>
  <c r="AD275" i="2"/>
  <c r="AD276" i="2"/>
  <c r="AD277" i="2"/>
  <c r="AD1513" i="2"/>
  <c r="AD722" i="2"/>
  <c r="AD635" i="2"/>
  <c r="AD440" i="2"/>
  <c r="AD194" i="2"/>
  <c r="AD166" i="2"/>
  <c r="AD1468" i="2"/>
  <c r="AD636" i="2"/>
  <c r="AD103" i="2"/>
  <c r="AD2067" i="2"/>
  <c r="AD1835" i="2"/>
  <c r="AD359" i="2"/>
  <c r="AD637" i="2"/>
  <c r="AD499" i="2"/>
  <c r="AD1888" i="2"/>
  <c r="AD360" i="2"/>
  <c r="AD500" i="2"/>
  <c r="AD501" i="2"/>
  <c r="AD1119" i="2"/>
  <c r="AD723" i="2"/>
  <c r="AD1979" i="2"/>
  <c r="AD638" i="2"/>
  <c r="AD1739" i="2"/>
  <c r="AD1641" i="2"/>
  <c r="AD441" i="2"/>
  <c r="AD35" i="2"/>
  <c r="AD361" i="2"/>
  <c r="AD1740" i="2"/>
  <c r="AD2068" i="2"/>
  <c r="AD321" i="2"/>
  <c r="AD1601" i="2"/>
  <c r="AD278" i="2"/>
  <c r="AD279" i="2"/>
  <c r="AD1031" i="2"/>
  <c r="AD195" i="2"/>
  <c r="AD2024" i="2"/>
  <c r="AD724" i="2"/>
  <c r="AD280" i="2"/>
  <c r="AD1032" i="2"/>
  <c r="AD948" i="2"/>
  <c r="AD1120" i="2"/>
  <c r="AD1642" i="2"/>
  <c r="AD403" i="2"/>
  <c r="AD1514" i="2"/>
  <c r="AD1515" i="2"/>
  <c r="AD1301" i="2"/>
  <c r="AD1302" i="2"/>
  <c r="AD362" i="2"/>
  <c r="AD873" i="2"/>
  <c r="AD1643" i="2"/>
  <c r="AD1403" i="2"/>
  <c r="AD135" i="2"/>
  <c r="AD2069" i="2"/>
  <c r="AD2144" i="2"/>
  <c r="AD363" i="2"/>
  <c r="AD1558" i="2"/>
  <c r="AD2112" i="2"/>
  <c r="AD1033" i="2"/>
  <c r="AD1034" i="2"/>
  <c r="AD725" i="2"/>
  <c r="AD1121" i="2"/>
  <c r="AD1122" i="2"/>
  <c r="AD70" i="2"/>
  <c r="AD71" i="2"/>
  <c r="AD1404" i="2"/>
  <c r="AD949" i="2"/>
  <c r="AD1035" i="2"/>
  <c r="AD1686" i="2"/>
  <c r="AD1836" i="2"/>
  <c r="AD502" i="2"/>
  <c r="AD1036" i="2"/>
  <c r="AD1037" i="2"/>
  <c r="AD136" i="2"/>
  <c r="AD1123" i="2"/>
  <c r="AD503" i="2"/>
  <c r="AD576" i="2"/>
  <c r="AD1348" i="2"/>
  <c r="AD1349" i="2"/>
  <c r="AD1741" i="2"/>
  <c r="AD1038" i="2"/>
  <c r="AD364" i="2"/>
  <c r="AD950" i="2"/>
  <c r="AD1251" i="2"/>
  <c r="AD1189" i="2"/>
  <c r="AD1687" i="2"/>
  <c r="AD365" i="2"/>
  <c r="AD1350" i="2"/>
  <c r="AD1190" i="2"/>
  <c r="AD2070" i="2"/>
  <c r="AD281" i="2"/>
  <c r="AD726" i="2"/>
  <c r="AD874" i="2"/>
  <c r="AD1252" i="2"/>
  <c r="AD1559" i="2"/>
  <c r="AD1124" i="2"/>
  <c r="AD404" i="2"/>
  <c r="AD804" i="2"/>
  <c r="AD1469" i="2"/>
  <c r="AD137" i="2"/>
  <c r="AD1039" i="2"/>
  <c r="AD1889" i="2"/>
  <c r="AD2186" i="2"/>
  <c r="AD1470" i="2"/>
  <c r="AD951" i="2"/>
  <c r="AD1253" i="2"/>
  <c r="AD1303" i="2"/>
  <c r="AD577" i="2"/>
  <c r="AD727" i="2"/>
  <c r="AD2240" i="2"/>
  <c r="AD2187" i="2"/>
  <c r="AD2188" i="2"/>
  <c r="AD1688" i="2"/>
  <c r="AD282" i="2"/>
  <c r="AD1125" i="2"/>
  <c r="AD2166" i="2"/>
  <c r="AD167" i="2"/>
  <c r="AD639" i="2"/>
  <c r="AD322" i="2"/>
  <c r="AD2113" i="2"/>
  <c r="AD875" i="2"/>
  <c r="AD876" i="2"/>
  <c r="AD877" i="2"/>
  <c r="AD878" i="2"/>
  <c r="AD2114" i="2"/>
  <c r="AD2071" i="2"/>
  <c r="AD1126" i="2"/>
  <c r="AD728" i="2"/>
  <c r="AD1405" i="2"/>
  <c r="AD1040" i="2"/>
  <c r="AD1191" i="2"/>
  <c r="AD504" i="2"/>
  <c r="AD952" i="2"/>
  <c r="AD36" i="2"/>
  <c r="AD1742" i="2"/>
  <c r="AD1041" i="2"/>
  <c r="AD2115" i="2"/>
  <c r="AD235" i="2"/>
  <c r="AD953" i="2"/>
  <c r="AD72" i="2"/>
  <c r="AD1254" i="2"/>
  <c r="AD1689" i="2"/>
  <c r="AD1743" i="2"/>
  <c r="AD1192" i="2"/>
  <c r="AD1837" i="2"/>
  <c r="AD1193" i="2"/>
  <c r="AD1944" i="2"/>
  <c r="AD405" i="2"/>
  <c r="AD1351" i="2"/>
  <c r="AD168" i="2"/>
  <c r="AD729" i="2"/>
  <c r="AD1406" i="2"/>
  <c r="AD1744" i="2"/>
  <c r="AD323" i="2"/>
  <c r="AD879" i="2"/>
  <c r="AD1516" i="2"/>
  <c r="AD880" i="2"/>
  <c r="AD1194" i="2"/>
  <c r="AD505" i="2"/>
  <c r="AD236" i="2"/>
  <c r="AD1790" i="2"/>
  <c r="AD1791" i="2"/>
  <c r="AD1890" i="2"/>
  <c r="AD138" i="2"/>
  <c r="AD1644" i="2"/>
  <c r="AD1838" i="2"/>
  <c r="AD1560" i="2"/>
  <c r="AD1407" i="2"/>
  <c r="AD196" i="2"/>
  <c r="AD1408" i="2"/>
  <c r="AD1127" i="2"/>
  <c r="AD1128" i="2"/>
  <c r="AD640" i="2"/>
  <c r="AD805" i="2"/>
  <c r="AD1255" i="2"/>
  <c r="AD1042" i="2"/>
  <c r="AD169" i="2"/>
  <c r="AD1352" i="2"/>
  <c r="AD641" i="2"/>
  <c r="AD506" i="2"/>
  <c r="AD1561" i="2"/>
  <c r="AD1129" i="2"/>
  <c r="AD1562" i="2"/>
  <c r="AD2145" i="2"/>
  <c r="AD1945" i="2"/>
  <c r="AD1130" i="2"/>
  <c r="AD1891" i="2"/>
  <c r="AD1892" i="2"/>
  <c r="AD73" i="2"/>
  <c r="AD730" i="2"/>
  <c r="AD642" i="2"/>
  <c r="AD324" i="2"/>
  <c r="AD1980" i="2"/>
  <c r="AD1981" i="2"/>
  <c r="AD21" i="2"/>
  <c r="AD2167" i="2"/>
  <c r="AD1645" i="2"/>
  <c r="AD507" i="2"/>
  <c r="AD508" i="2"/>
  <c r="AD954" i="2"/>
  <c r="AD955" i="2"/>
  <c r="AD956" i="2"/>
  <c r="AD957" i="2"/>
  <c r="AD197" i="2"/>
  <c r="AD1839" i="2"/>
  <c r="AD1946" i="2"/>
  <c r="AD37" i="2"/>
  <c r="AD1947" i="2"/>
  <c r="AD170" i="2"/>
  <c r="AD643" i="2"/>
  <c r="AD2116" i="2"/>
  <c r="AD731" i="2"/>
  <c r="AD881" i="2"/>
  <c r="AD732" i="2"/>
  <c r="AD22" i="2"/>
  <c r="AD1409" i="2"/>
  <c r="AD1410" i="2"/>
  <c r="AD882" i="2"/>
  <c r="AD644" i="2"/>
  <c r="AD509" i="2"/>
  <c r="AD733" i="2"/>
  <c r="AD171" i="2"/>
  <c r="AD1602" i="2"/>
  <c r="AD883" i="2"/>
  <c r="AD578" i="2"/>
  <c r="AD237" i="2"/>
  <c r="AD1517" i="2"/>
  <c r="AD325" i="2"/>
  <c r="AD579" i="2"/>
  <c r="AD172" i="2"/>
  <c r="AD645" i="2"/>
  <c r="AD806" i="2"/>
  <c r="AD510" i="2"/>
  <c r="AD366" i="2"/>
  <c r="AD1745" i="2"/>
  <c r="AD2025" i="2"/>
  <c r="AD511" i="2"/>
  <c r="AD580" i="2"/>
  <c r="AD406" i="2"/>
  <c r="AD1304" i="2"/>
  <c r="AD442" i="2"/>
  <c r="AD1746" i="2"/>
  <c r="AD646" i="2"/>
  <c r="AD443" i="2"/>
  <c r="AD1792" i="2"/>
  <c r="AD74" i="2"/>
  <c r="AD5" i="2"/>
  <c r="AD198" i="2"/>
  <c r="AD512" i="2"/>
  <c r="AD1353" i="2"/>
  <c r="AD238" i="2"/>
  <c r="AD1411" i="2"/>
  <c r="AD104" i="2"/>
  <c r="AD1690" i="2"/>
  <c r="AD1691" i="2"/>
  <c r="AD1131" i="2"/>
  <c r="AD1132" i="2"/>
  <c r="AD1133" i="2"/>
  <c r="AD807" i="2"/>
  <c r="AD958" i="2"/>
  <c r="AD444" i="2"/>
  <c r="AD1256" i="2"/>
  <c r="AD959" i="2"/>
  <c r="AD1134" i="2"/>
  <c r="AD173" i="2"/>
  <c r="AD174" i="2"/>
  <c r="AD1982" i="2"/>
  <c r="AD105" i="2"/>
  <c r="AD1305" i="2"/>
  <c r="AD1747" i="2"/>
  <c r="AD2072" i="2"/>
  <c r="AD2073" i="2"/>
  <c r="AD1840" i="2"/>
  <c r="AD1983" i="2"/>
  <c r="AD1603" i="2"/>
  <c r="AD407" i="2"/>
  <c r="AD1354" i="2"/>
  <c r="AD1257" i="2"/>
  <c r="AD1135" i="2"/>
  <c r="AD1793" i="2"/>
  <c r="AD2168" i="2"/>
  <c r="AD1355" i="2"/>
  <c r="AD513" i="2"/>
  <c r="AD2074" i="2"/>
  <c r="AD1136" i="2"/>
  <c r="AD1137" i="2"/>
  <c r="AD734" i="2"/>
  <c r="AD445" i="2"/>
  <c r="AD1984" i="2"/>
  <c r="AD514" i="2"/>
  <c r="AD515" i="2"/>
  <c r="AD2220" i="2"/>
  <c r="AD326" i="2"/>
  <c r="AD283" i="2"/>
  <c r="AD1356" i="2"/>
  <c r="AD1357" i="2"/>
  <c r="AD1748" i="2"/>
  <c r="AD1893" i="2"/>
  <c r="AD581" i="2"/>
  <c r="AD2146" i="2"/>
  <c r="AD735" i="2"/>
  <c r="AD327" i="2"/>
  <c r="AD582" i="2"/>
  <c r="AD1604" i="2"/>
  <c r="AD106" i="2"/>
  <c r="AD446" i="2"/>
  <c r="AD447" i="2"/>
  <c r="AD808" i="2"/>
  <c r="AD1195" i="2"/>
  <c r="AD75" i="2"/>
  <c r="AD76" i="2"/>
  <c r="AD1138" i="2"/>
  <c r="AD1306" i="2"/>
  <c r="AD1258" i="2"/>
  <c r="AD960" i="2"/>
  <c r="AD1563" i="2"/>
  <c r="AD736" i="2"/>
  <c r="AD737" i="2"/>
  <c r="AD516" i="2"/>
  <c r="AD1948" i="2"/>
  <c r="AD961" i="2"/>
  <c r="AD367" i="2"/>
  <c r="AD583" i="2"/>
  <c r="AD1949" i="2"/>
  <c r="AD738" i="2"/>
  <c r="AD23" i="2"/>
  <c r="AD408" i="2"/>
  <c r="AD1518" i="2"/>
  <c r="AD1519" i="2"/>
  <c r="AD409" i="2"/>
  <c r="AD1043" i="2"/>
  <c r="AD647" i="2"/>
  <c r="AD1259" i="2"/>
  <c r="AD1260" i="2"/>
  <c r="AD1261" i="2"/>
  <c r="AD739" i="2"/>
  <c r="AD2189" i="2"/>
  <c r="AD740" i="2"/>
  <c r="AD962" i="2"/>
  <c r="AD809" i="2"/>
  <c r="AD741" i="2"/>
  <c r="AD742" i="2"/>
  <c r="AD1358" i="2"/>
  <c r="AD1359" i="2"/>
  <c r="AD743" i="2"/>
  <c r="AD884" i="2"/>
  <c r="AD2117" i="2"/>
  <c r="AD199" i="2"/>
  <c r="AD2118" i="2"/>
  <c r="AD2119" i="2"/>
  <c r="AD1794" i="2"/>
  <c r="AD1795" i="2"/>
  <c r="AD2026" i="2"/>
  <c r="AD810" i="2"/>
  <c r="AD517" i="2"/>
  <c r="AD885" i="2"/>
  <c r="AD1139" i="2"/>
  <c r="AD38" i="2"/>
  <c r="AD1140" i="2"/>
  <c r="AD963" i="2"/>
  <c r="AD1894" i="2"/>
  <c r="AD1796" i="2"/>
  <c r="AD811" i="2"/>
  <c r="AD812" i="2"/>
  <c r="AD1605" i="2"/>
  <c r="AD1606" i="2"/>
  <c r="AD1141" i="2"/>
  <c r="AD107" i="2"/>
  <c r="AD108" i="2"/>
  <c r="AD1692" i="2"/>
  <c r="AD410" i="2"/>
  <c r="AD1607" i="2"/>
  <c r="AD1608" i="2"/>
  <c r="AD1609" i="2"/>
  <c r="AD1693" i="2"/>
  <c r="AD1950" i="2"/>
  <c r="AD744" i="2"/>
  <c r="AD448" i="2"/>
  <c r="AD1471" i="2"/>
  <c r="AD745" i="2"/>
  <c r="AD77" i="2"/>
  <c r="AD813" i="2"/>
  <c r="AD1196" i="2"/>
  <c r="AD518" i="2"/>
  <c r="AD519" i="2"/>
  <c r="AD368" i="2"/>
  <c r="AD411" i="2"/>
  <c r="AD200" i="2"/>
  <c r="AD2120" i="2"/>
  <c r="AD1797" i="2"/>
  <c r="AD1360" i="2"/>
  <c r="AD1841" i="2"/>
  <c r="AD1842" i="2"/>
  <c r="AD746" i="2"/>
  <c r="AD1520" i="2"/>
  <c r="AD964" i="2"/>
  <c r="AD1694" i="2"/>
  <c r="AD2190" i="2"/>
  <c r="AD1412" i="2"/>
  <c r="AD1361" i="2"/>
  <c r="AD1362" i="2"/>
  <c r="AD1798" i="2"/>
  <c r="AD1521" i="2"/>
  <c r="AD1307" i="2"/>
  <c r="AD2027" i="2"/>
  <c r="AD1695" i="2"/>
  <c r="AD1646" i="2"/>
  <c r="AD2028" i="2"/>
  <c r="AD520" i="2"/>
  <c r="AD886" i="2"/>
  <c r="AD965" i="2"/>
  <c r="AD814" i="2"/>
  <c r="AD2029" i="2"/>
  <c r="AD1951" i="2"/>
  <c r="AD1522" i="2"/>
  <c r="AD1197" i="2"/>
  <c r="AD2075" i="2"/>
  <c r="AD1843" i="2"/>
  <c r="AD648" i="2"/>
  <c r="AD1610" i="2"/>
  <c r="AD649" i="2"/>
  <c r="AD1523" i="2"/>
  <c r="AD2030" i="2"/>
  <c r="AD1844" i="2"/>
  <c r="AD175" i="2"/>
  <c r="AD650" i="2"/>
  <c r="AD1363" i="2"/>
  <c r="AD1985" i="2"/>
  <c r="AD1696" i="2"/>
  <c r="AD239" i="2"/>
  <c r="AD1524" i="2"/>
  <c r="AD1525" i="2"/>
  <c r="AD887" i="2"/>
  <c r="AD747" i="2"/>
  <c r="AD1198" i="2"/>
  <c r="AD1199" i="2"/>
  <c r="AD1472" i="2"/>
  <c r="AD1564" i="2"/>
  <c r="AD2031" i="2"/>
  <c r="AD284" i="2"/>
  <c r="AD2032" i="2"/>
  <c r="AD1952" i="2"/>
  <c r="AD1953" i="2"/>
  <c r="AD1697" i="2"/>
  <c r="AD1364" i="2"/>
  <c r="AD1413" i="2"/>
  <c r="AD521" i="2"/>
  <c r="AD78" i="2"/>
  <c r="AD201" i="2"/>
  <c r="AD412" i="2"/>
  <c r="AD1308" i="2"/>
  <c r="AD369" i="2"/>
  <c r="AD1044" i="2"/>
  <c r="AD240" i="2"/>
  <c r="AD584" i="2"/>
  <c r="AD2033" i="2"/>
  <c r="AD1895" i="2"/>
  <c r="AD79" i="2"/>
  <c r="AD39" i="2"/>
  <c r="AD2147" i="2"/>
  <c r="AD1749" i="2"/>
  <c r="AD651" i="2"/>
  <c r="AD202" i="2"/>
  <c r="AD2169" i="2"/>
  <c r="AD2170" i="2"/>
  <c r="AD1142" i="2"/>
  <c r="AD1845" i="2"/>
  <c r="AD1200" i="2"/>
  <c r="AD1526" i="2"/>
  <c r="AD2034" i="2"/>
  <c r="AD1527" i="2"/>
  <c r="AD815" i="2"/>
  <c r="AD522" i="2"/>
  <c r="AD523" i="2"/>
  <c r="AD2035" i="2"/>
  <c r="AD1414" i="2"/>
  <c r="AD285" i="2"/>
  <c r="AD1750" i="2"/>
  <c r="AD524" i="2"/>
  <c r="AD1846" i="2"/>
  <c r="AD328" i="2"/>
  <c r="AD2191" i="2"/>
  <c r="AD2036" i="2"/>
  <c r="AD652" i="2"/>
  <c r="AD2230" i="2"/>
  <c r="AD966" i="2"/>
  <c r="AD1415" i="2"/>
  <c r="AD1045" i="2"/>
  <c r="AD329" i="2"/>
  <c r="AD1046" i="2"/>
  <c r="AD2231" i="2"/>
  <c r="AD2232" i="2"/>
  <c r="AD2121" i="2"/>
  <c r="AD2122" i="2"/>
  <c r="AD1799" i="2"/>
  <c r="AD525" i="2"/>
  <c r="AD585" i="2"/>
  <c r="AD1751" i="2"/>
  <c r="AD1309" i="2"/>
  <c r="AD2171" i="2"/>
  <c r="AD2172" i="2"/>
  <c r="AD967" i="2"/>
  <c r="AD968" i="2"/>
  <c r="AD1800" i="2"/>
  <c r="AD888" i="2"/>
  <c r="AD889" i="2"/>
  <c r="AD2037" i="2"/>
  <c r="AD890" i="2"/>
  <c r="AD286" i="2"/>
  <c r="AD330" i="2"/>
  <c r="AD331" i="2"/>
  <c r="AD1047" i="2"/>
  <c r="AD1310" i="2"/>
  <c r="AD748" i="2"/>
  <c r="AD526" i="2"/>
  <c r="AD969" i="2"/>
  <c r="AD2038" i="2"/>
  <c r="AD1896" i="2"/>
  <c r="AD1897" i="2"/>
  <c r="AD2173" i="2"/>
  <c r="AD527" i="2"/>
  <c r="AD1262" i="2"/>
  <c r="AD891" i="2"/>
  <c r="AD586" i="2"/>
  <c r="AD1565" i="2"/>
  <c r="AD1473" i="2"/>
  <c r="AD587" i="2"/>
  <c r="AD1416" i="2"/>
  <c r="AD370" i="2"/>
  <c r="AD653" i="2"/>
  <c r="AD1417" i="2"/>
  <c r="AD749" i="2"/>
  <c r="AD1647" i="2"/>
  <c r="AD1648" i="2"/>
  <c r="AD2076" i="2"/>
  <c r="AD1418" i="2"/>
  <c r="AD1649" i="2"/>
  <c r="AD1650" i="2"/>
  <c r="AD1528" i="2"/>
  <c r="AD1611" i="2"/>
  <c r="AD1898" i="2"/>
  <c r="AD1847" i="2"/>
  <c r="AD1263" i="2"/>
  <c r="AD1264" i="2"/>
  <c r="AD1954" i="2"/>
  <c r="AD11" i="2"/>
  <c r="AD1419" i="2"/>
  <c r="AD970" i="2"/>
  <c r="AD2208" i="2"/>
  <c r="AD2209" i="2"/>
  <c r="AD1899" i="2"/>
  <c r="AD449" i="2"/>
  <c r="AD450" i="2"/>
  <c r="AD2077" i="2"/>
  <c r="AD1265" i="2"/>
  <c r="AD1201" i="2"/>
  <c r="AD332" i="2"/>
  <c r="AD241" i="2"/>
  <c r="AD816" i="2"/>
  <c r="AD817" i="2"/>
  <c r="AD1202" i="2"/>
  <c r="AD40" i="2"/>
  <c r="AD41" i="2"/>
  <c r="AD371" i="2"/>
  <c r="AD1048" i="2"/>
  <c r="AD451" i="2"/>
  <c r="AD452" i="2"/>
  <c r="AD80" i="2"/>
  <c r="AD81" i="2"/>
  <c r="AD654" i="2"/>
  <c r="AD750" i="2"/>
  <c r="AD1529" i="2"/>
  <c r="AD1530" i="2"/>
  <c r="AD892" i="2"/>
  <c r="AD1801" i="2"/>
  <c r="AD2148" i="2"/>
  <c r="AD1049" i="2"/>
  <c r="AD1203" i="2"/>
  <c r="AD1848" i="2"/>
  <c r="AD242" i="2"/>
  <c r="AD6" i="2"/>
  <c r="AD751" i="2"/>
  <c r="AD2149" i="2"/>
  <c r="AD588" i="2"/>
  <c r="AD589" i="2"/>
  <c r="AD2174" i="2"/>
  <c r="AD1474" i="2"/>
  <c r="AD1955" i="2"/>
  <c r="AD971" i="2"/>
  <c r="AD2078" i="2"/>
  <c r="AD1651" i="2"/>
  <c r="AD1266" i="2"/>
  <c r="AD2175" i="2"/>
  <c r="AD2192" i="2"/>
  <c r="AD333" i="2"/>
  <c r="AD334" i="2"/>
  <c r="AD528" i="2"/>
  <c r="AD529" i="2"/>
  <c r="AD2039" i="2"/>
  <c r="AD2040" i="2"/>
  <c r="AD2041" i="2"/>
  <c r="AD1267" i="2"/>
  <c r="AD2079" i="2"/>
  <c r="AD530" i="2"/>
  <c r="AD1420" i="2"/>
  <c r="AD655" i="2"/>
  <c r="AD1204" i="2"/>
  <c r="AD2042" i="2"/>
  <c r="AD372" i="2"/>
  <c r="AD109" i="2"/>
  <c r="AD2176" i="2"/>
  <c r="AD2043" i="2"/>
  <c r="AD1421" i="2"/>
  <c r="AD1268" i="2"/>
  <c r="AD893" i="2"/>
  <c r="AD2044" i="2"/>
  <c r="AD1050" i="2"/>
  <c r="AD2193" i="2"/>
  <c r="AD1900" i="2"/>
  <c r="AD335" i="2"/>
  <c r="AD1051" i="2"/>
  <c r="AD13" i="2"/>
  <c r="AD1802" i="2"/>
  <c r="AD1803" i="2"/>
  <c r="AD1986" i="2"/>
  <c r="AD1901" i="2"/>
  <c r="AD656" i="2"/>
  <c r="AD972" i="2"/>
  <c r="AD752" i="2"/>
  <c r="AD973" i="2"/>
  <c r="AD974" i="2"/>
  <c r="AD1052" i="2"/>
  <c r="AD2233" i="2"/>
  <c r="AD453" i="2"/>
  <c r="AD590" i="2"/>
  <c r="AD657" i="2"/>
  <c r="AD1053" i="2"/>
  <c r="AD591" i="2"/>
  <c r="AD2080" i="2"/>
  <c r="AD1849" i="2"/>
  <c r="AD1752" i="2"/>
  <c r="AD894" i="2"/>
  <c r="AD1269" i="2"/>
  <c r="AD1422" i="2"/>
  <c r="AD1423" i="2"/>
  <c r="AD2150" i="2"/>
  <c r="AD895" i="2"/>
  <c r="AD2081" i="2"/>
  <c r="AD1311" i="2"/>
  <c r="AD2045" i="2"/>
  <c r="AD55" i="2"/>
  <c r="AD176" i="2"/>
  <c r="AD2151" i="2"/>
  <c r="AD336" i="2"/>
  <c r="AD1850" i="2"/>
  <c r="AD454" i="2"/>
  <c r="AD455" i="2"/>
  <c r="AD139" i="2"/>
  <c r="AD658" i="2"/>
  <c r="AD1987" i="2"/>
  <c r="AD896" i="2"/>
  <c r="AD1804" i="2"/>
  <c r="AD1698" i="2"/>
  <c r="AD753" i="2"/>
  <c r="AD975" i="2"/>
  <c r="AD1699" i="2"/>
  <c r="AD1365" i="2"/>
  <c r="AD1700" i="2"/>
  <c r="AD1701" i="2"/>
  <c r="AD1902" i="2"/>
  <c r="AD1851" i="2"/>
  <c r="AD2082" i="2"/>
  <c r="AD2083" i="2"/>
  <c r="AD754" i="2"/>
  <c r="AD1753" i="2"/>
  <c r="AD24" i="2"/>
  <c r="AD818" i="2"/>
  <c r="AD1143" i="2"/>
  <c r="AD1144" i="2"/>
  <c r="AD456" i="2"/>
  <c r="AD1805" i="2"/>
  <c r="AD897" i="2"/>
  <c r="AD898" i="2"/>
  <c r="AD1903" i="2"/>
  <c r="AD1904" i="2"/>
  <c r="AD1905" i="2"/>
  <c r="AD110" i="2"/>
  <c r="AD2152" i="2"/>
  <c r="AD2210" i="2"/>
  <c r="AD1754" i="2"/>
  <c r="AD1988" i="2"/>
  <c r="AD1989" i="2"/>
  <c r="AD56" i="2"/>
  <c r="AD203" i="2"/>
  <c r="AD2084" i="2"/>
  <c r="AD457" i="2"/>
  <c r="AD2153" i="2"/>
  <c r="AD531" i="2"/>
  <c r="AD42" i="2"/>
  <c r="AD2046" i="2"/>
  <c r="AD2154" i="2"/>
  <c r="AD2155" i="2"/>
  <c r="AD899" i="2"/>
  <c r="AD1145" i="2"/>
  <c r="AD1270" i="2"/>
  <c r="AD659" i="2"/>
  <c r="AD976" i="2"/>
  <c r="AD532" i="2"/>
  <c r="AD533" i="2"/>
  <c r="AD204" i="2"/>
  <c r="AD1702" i="2"/>
  <c r="AD900" i="2"/>
  <c r="AD2156" i="2"/>
  <c r="AD2157" i="2"/>
  <c r="AD1054" i="2"/>
  <c r="AD2158" i="2"/>
  <c r="AD25" i="2"/>
  <c r="AD755" i="2"/>
  <c r="AD756" i="2"/>
  <c r="AD819" i="2"/>
  <c r="AD820" i="2"/>
  <c r="AD821" i="2"/>
  <c r="AD1271" i="2"/>
  <c r="AD287" i="2"/>
  <c r="AD1205" i="2"/>
  <c r="AD1424" i="2"/>
  <c r="AD1425" i="2"/>
  <c r="AD1906" i="2"/>
  <c r="AD1806" i="2"/>
  <c r="AD757" i="2"/>
  <c r="AD1055" i="2"/>
  <c r="AD1426" i="2"/>
  <c r="AD1652" i="2"/>
  <c r="AD1272" i="2"/>
  <c r="AD1273" i="2"/>
  <c r="AD1274" i="2"/>
  <c r="AD288" i="2"/>
  <c r="AD289" i="2"/>
  <c r="AD660" i="2"/>
  <c r="AD1703" i="2"/>
  <c r="AD458" i="2"/>
  <c r="AD758" i="2"/>
  <c r="AD822" i="2"/>
  <c r="AD977" i="2"/>
  <c r="AD1366" i="2"/>
  <c r="AD592" i="2"/>
  <c r="AD759" i="2"/>
  <c r="AD1367" i="2"/>
  <c r="AD1056" i="2"/>
  <c r="AD7" i="2"/>
  <c r="AD8" i="2"/>
  <c r="AD823" i="2"/>
  <c r="AD978" i="2"/>
  <c r="AD661" i="2"/>
  <c r="AD824" i="2"/>
  <c r="AD1057" i="2"/>
  <c r="AD1206" i="2"/>
  <c r="AD2234" i="2"/>
  <c r="AD1427" i="2"/>
  <c r="AD1990" i="2"/>
  <c r="AD1991" i="2"/>
  <c r="AD1058" i="2"/>
  <c r="AD1755" i="2"/>
  <c r="AD662" i="2"/>
  <c r="AD1368" i="2"/>
  <c r="AD1566" i="2"/>
  <c r="AD534" i="2"/>
  <c r="AD1653" i="2"/>
  <c r="AD459" i="2"/>
  <c r="AD1207" i="2"/>
  <c r="AD1208" i="2"/>
  <c r="AD1907" i="2"/>
  <c r="AD1312" i="2"/>
  <c r="AD825" i="2"/>
  <c r="AD413" i="2"/>
  <c r="AD1209" i="2"/>
  <c r="AD14" i="2"/>
  <c r="AD15" i="2"/>
  <c r="AD243" i="2"/>
  <c r="AD177" i="2"/>
  <c r="AD373" i="2"/>
  <c r="AD663" i="2"/>
  <c r="AD664" i="2"/>
  <c r="AD1146" i="2"/>
  <c r="AD2085" i="2"/>
  <c r="AD205" i="2"/>
  <c r="AD1147" i="2"/>
  <c r="AD206" i="2"/>
  <c r="AD1704" i="2"/>
  <c r="AD244" i="2"/>
  <c r="AD207" i="2"/>
  <c r="AD1705" i="2"/>
  <c r="AD979" i="2"/>
  <c r="AD245" i="2"/>
  <c r="AD1428" i="2"/>
  <c r="AD374" i="2"/>
  <c r="AD1059" i="2"/>
  <c r="AD1148" i="2"/>
  <c r="AD1149" i="2"/>
  <c r="AD901" i="2"/>
  <c r="AD16" i="2"/>
  <c r="AD290" i="2"/>
  <c r="AD291" i="2"/>
  <c r="AD1210" i="2"/>
  <c r="AD2086" i="2"/>
  <c r="AD1429" i="2"/>
  <c r="AD1313" i="2"/>
  <c r="AD760" i="2"/>
  <c r="AD1956" i="2"/>
  <c r="AD246" i="2"/>
  <c r="AD1807" i="2"/>
  <c r="AD1567" i="2"/>
  <c r="AD1992" i="2"/>
  <c r="AD2211" i="2"/>
  <c r="AD1430" i="2"/>
  <c r="AD2123" i="2"/>
  <c r="AD247" i="2"/>
  <c r="AD1475" i="2"/>
  <c r="AD248" i="2"/>
  <c r="AD140" i="2"/>
  <c r="AD249" i="2"/>
  <c r="AD2087" i="2"/>
  <c r="AD1476" i="2"/>
  <c r="AD2221" i="2"/>
  <c r="AD593" i="2"/>
  <c r="AD1477" i="2"/>
  <c r="AD26" i="2"/>
  <c r="AD2124" i="2"/>
  <c r="AD1808" i="2"/>
  <c r="AD1060" i="2"/>
  <c r="AD594" i="2"/>
  <c r="AD250" i="2"/>
  <c r="AD251" i="2"/>
  <c r="AD208" i="2"/>
  <c r="AD209" i="2"/>
  <c r="AD1568" i="2"/>
  <c r="AD980" i="2"/>
  <c r="AD1211" i="2"/>
  <c r="AD1654" i="2"/>
  <c r="AD2047" i="2"/>
  <c r="AD82" i="2"/>
  <c r="AD1908" i="2"/>
  <c r="AD535" i="2"/>
  <c r="AD902" i="2"/>
  <c r="AD2088" i="2"/>
  <c r="AD2089" i="2"/>
  <c r="AD292" i="2"/>
  <c r="AD981" i="2"/>
  <c r="AD2177" i="2"/>
  <c r="AD761" i="2"/>
  <c r="AD414" i="2"/>
  <c r="AD903" i="2"/>
  <c r="AD904" i="2"/>
  <c r="AD1706" i="2"/>
  <c r="AD83" i="2"/>
  <c r="AD1531" i="2"/>
  <c r="AD665" i="2"/>
  <c r="AD1957" i="2"/>
  <c r="AD1061" i="2"/>
  <c r="AD1062" i="2"/>
  <c r="AD2090" i="2"/>
  <c r="AD2091" i="2"/>
  <c r="AD2092" i="2"/>
  <c r="AD1612" i="2"/>
  <c r="AD666" i="2"/>
  <c r="AD57" i="2"/>
  <c r="AD2048" i="2"/>
  <c r="AD1150" i="2"/>
  <c r="AD1275" i="2"/>
  <c r="AD375" i="2"/>
  <c r="AD1431" i="2"/>
  <c r="AD2049" i="2"/>
  <c r="AD2125" i="2"/>
  <c r="AD1314" i="2"/>
  <c r="AD178" i="2"/>
  <c r="AD1212" i="2"/>
  <c r="AD1707" i="2"/>
  <c r="AD2212" i="2"/>
  <c r="AD1478" i="2"/>
  <c r="AD826" i="2"/>
  <c r="AD58" i="2"/>
  <c r="AD536" i="2"/>
  <c r="AD1532" i="2"/>
  <c r="AD141" i="2"/>
  <c r="AD27" i="2"/>
  <c r="AD28" i="2"/>
  <c r="AD2126" i="2"/>
  <c r="AD2127" i="2"/>
  <c r="AD1909" i="2"/>
  <c r="AD293" i="2"/>
  <c r="AD252" i="2"/>
  <c r="AD1852" i="2"/>
  <c r="AD142" i="2"/>
  <c r="AD1533" i="2"/>
  <c r="AD415" i="2"/>
  <c r="AD179" i="2"/>
  <c r="AD460" i="2"/>
  <c r="AD1151" i="2"/>
  <c r="AD667" i="2"/>
  <c r="AD1213" i="2"/>
  <c r="AD595" i="2"/>
  <c r="AD1853" i="2"/>
  <c r="AD982" i="2"/>
  <c r="AD668" i="2"/>
  <c r="AD111" i="2"/>
  <c r="AD2178" i="2"/>
  <c r="AD416" i="2"/>
  <c r="AD180" i="2"/>
  <c r="AD1432" i="2"/>
  <c r="AD1708" i="2"/>
  <c r="AD2050" i="2"/>
  <c r="AD1214" i="2"/>
  <c r="AD376" i="2"/>
  <c r="AD1854" i="2"/>
  <c r="AD1215" i="2"/>
  <c r="AD294" i="2"/>
  <c r="AD1910" i="2"/>
  <c r="AD1569" i="2"/>
  <c r="AD1911" i="2"/>
  <c r="AD1276" i="2"/>
  <c r="AD1433" i="2"/>
  <c r="AD1655" i="2"/>
  <c r="AD461" i="2"/>
  <c r="AD983" i="2"/>
  <c r="AD1152" i="2"/>
  <c r="AD1756" i="2"/>
  <c r="AD2235" i="2"/>
  <c r="AD1434" i="2"/>
  <c r="AD1063" i="2"/>
  <c r="AD1709" i="2"/>
  <c r="AD417" i="2"/>
  <c r="AD1710" i="2"/>
  <c r="AD1153" i="2"/>
  <c r="AD1315" i="2"/>
  <c r="AD295" i="2"/>
  <c r="AD1993" i="2"/>
  <c r="AD1958" i="2"/>
  <c r="AD1570" i="2"/>
  <c r="AD2194" i="2"/>
  <c r="AD905" i="2"/>
  <c r="AD984" i="2"/>
  <c r="AD1216" i="2"/>
  <c r="AD210" i="2"/>
  <c r="AD1994" i="2"/>
  <c r="AD762" i="2"/>
  <c r="AD418" i="2"/>
  <c r="AD419" i="2"/>
  <c r="AD827" i="2"/>
  <c r="AD1217" i="2"/>
  <c r="AD1218" i="2"/>
  <c r="AD211" i="2"/>
  <c r="AD212" i="2"/>
  <c r="AD213" i="2"/>
  <c r="AD2179" i="2"/>
  <c r="AD1316" i="2"/>
  <c r="AD1613" i="2"/>
  <c r="AD1435" i="2"/>
  <c r="AD1436" i="2"/>
  <c r="AD1219" i="2"/>
  <c r="AD1437" i="2"/>
  <c r="AD1855" i="2"/>
  <c r="AD1220" i="2"/>
  <c r="AD1711" i="2"/>
  <c r="AD1534" i="2"/>
  <c r="AD1535" i="2"/>
  <c r="AD537" i="2"/>
  <c r="AD1995" i="2"/>
  <c r="AD828" i="2"/>
  <c r="AD906" i="2"/>
  <c r="AD2051" i="2"/>
  <c r="AD1438" i="2"/>
  <c r="AD337" i="2"/>
  <c r="AD1757" i="2"/>
  <c r="AD462" i="2"/>
  <c r="AD907" i="2"/>
  <c r="AD2236" i="2"/>
  <c r="AD253" i="2"/>
  <c r="AD338" i="2"/>
  <c r="AD1064" i="2"/>
  <c r="AD1065" i="2"/>
  <c r="AD829" i="2"/>
  <c r="AD1369" i="2"/>
  <c r="AD420" i="2"/>
  <c r="AD1066" i="2"/>
  <c r="AD985" i="2"/>
  <c r="AD1571" i="2"/>
  <c r="AD986" i="2"/>
  <c r="AD463" i="2"/>
  <c r="AD538" i="2"/>
  <c r="AD1959" i="2"/>
  <c r="AD1960" i="2"/>
  <c r="AD1067" i="2"/>
  <c r="AD1068" i="2"/>
  <c r="AD1069" i="2"/>
  <c r="AD1912" i="2"/>
  <c r="AD669" i="2"/>
  <c r="AD1572" i="2"/>
  <c r="AD296" i="2"/>
  <c r="AD1758" i="2"/>
  <c r="AD1759" i="2"/>
  <c r="AD1317" i="2"/>
  <c r="AD1809" i="2"/>
  <c r="AD596" i="2"/>
  <c r="AD1810" i="2"/>
  <c r="AD181" i="2"/>
  <c r="AD339" i="2"/>
  <c r="AD377" i="2"/>
  <c r="AD908" i="2"/>
  <c r="AD670" i="2"/>
  <c r="AD112" i="2"/>
  <c r="AD297" i="2"/>
  <c r="AD1318" i="2"/>
  <c r="AD1656" i="2"/>
  <c r="AD539" i="2"/>
  <c r="AD84" i="2"/>
  <c r="AD671" i="2"/>
  <c r="AD1070" i="2"/>
  <c r="AD85" i="2"/>
  <c r="AD86" i="2"/>
  <c r="AD59" i="2"/>
  <c r="AD1154" i="2"/>
  <c r="AD672" i="2"/>
  <c r="AD2237" i="2"/>
  <c r="AD1155" i="2"/>
  <c r="AD1370" i="2"/>
  <c r="AD1479" i="2"/>
  <c r="AD1480" i="2"/>
  <c r="AD1712" i="2"/>
  <c r="AD1713" i="2"/>
  <c r="AD1714" i="2"/>
  <c r="AD1760" i="2"/>
  <c r="AD1319" i="2"/>
  <c r="AD1071" i="2"/>
  <c r="AD1072" i="2"/>
  <c r="AD1715" i="2"/>
  <c r="AD1614" i="2"/>
  <c r="AD87" i="2"/>
  <c r="AD909" i="2"/>
  <c r="AD1439" i="2"/>
  <c r="AD2128" i="2"/>
  <c r="AD1657" i="2"/>
  <c r="AD763" i="2"/>
  <c r="AD764" i="2"/>
  <c r="AD1277" i="2"/>
  <c r="AD464" i="2"/>
  <c r="AD765" i="2"/>
  <c r="AD340" i="2"/>
  <c r="AD987" i="2"/>
  <c r="AD1856" i="2"/>
  <c r="AD1221" i="2"/>
  <c r="AD1996" i="2"/>
  <c r="AD1857" i="2"/>
  <c r="AD1858" i="2"/>
  <c r="AD1658" i="2"/>
  <c r="AD1659" i="2"/>
  <c r="AD341" i="2"/>
  <c r="AD342" i="2"/>
  <c r="AD1371" i="2"/>
  <c r="AD597" i="2"/>
  <c r="AD1615" i="2"/>
  <c r="AD1320" i="2"/>
  <c r="AD2129" i="2"/>
  <c r="AD1913" i="2"/>
  <c r="AD1156" i="2"/>
  <c r="AD1536" i="2"/>
  <c r="AD1914" i="2"/>
  <c r="AD673" i="2"/>
  <c r="AD598" i="2"/>
  <c r="AD465" i="2"/>
  <c r="AD298" i="2"/>
  <c r="AD1961" i="2"/>
  <c r="AD1440" i="2"/>
  <c r="AD2180" i="2"/>
  <c r="AD540" i="2"/>
  <c r="AD1761" i="2"/>
  <c r="AD1616" i="2"/>
  <c r="AD1617" i="2"/>
  <c r="AD421" i="2"/>
  <c r="AD466" i="2"/>
  <c r="AD1372" i="2"/>
  <c r="AD599" i="2"/>
  <c r="AD1278" i="2"/>
  <c r="AD674" i="2"/>
  <c r="AD1222" i="2"/>
  <c r="AD467" i="2"/>
  <c r="AD1279" i="2"/>
  <c r="AD1716" i="2"/>
  <c r="AD182" i="2"/>
  <c r="AD299" i="2"/>
  <c r="AD214" i="2"/>
  <c r="AD1859" i="2"/>
  <c r="AD2195" i="2"/>
  <c r="AD766" i="2"/>
  <c r="AD988" i="2"/>
  <c r="AD1223" i="2"/>
  <c r="AD1762" i="2"/>
  <c r="AD1573" i="2"/>
  <c r="AD1224" i="2"/>
  <c r="AD1280" i="2"/>
  <c r="AD910" i="2"/>
  <c r="AD88" i="2"/>
  <c r="AD1073" i="2"/>
  <c r="AD675" i="2"/>
  <c r="AD676" i="2"/>
  <c r="AD1860" i="2"/>
  <c r="AD911" i="2"/>
  <c r="AD3" i="2"/>
  <c r="AD1225" i="2"/>
  <c r="AD767" i="2"/>
  <c r="AD541" i="2"/>
  <c r="AD1157" i="2"/>
  <c r="AD468" i="2"/>
  <c r="AD2181" i="2"/>
  <c r="AD469" i="2"/>
  <c r="AD1763" i="2"/>
  <c r="AD183" i="2"/>
  <c r="AD1074" i="2"/>
  <c r="AD1481" i="2"/>
  <c r="AD830" i="2"/>
  <c r="AD831" i="2"/>
  <c r="AD1997" i="2"/>
  <c r="AD1764" i="2"/>
  <c r="AD1998" i="2"/>
  <c r="AD1618" i="2"/>
  <c r="AD677" i="2"/>
  <c r="AD989" i="2"/>
  <c r="AD1226" i="2"/>
  <c r="AD1574" i="2"/>
  <c r="AD1321" i="2"/>
  <c r="AD378" i="2"/>
  <c r="AD184" i="2"/>
  <c r="AD678" i="2"/>
  <c r="AD679" i="2"/>
  <c r="AD2093" i="2"/>
  <c r="AD1158" i="2"/>
  <c r="AD1717" i="2"/>
  <c r="AD1322" i="2"/>
  <c r="AD254" i="2"/>
  <c r="AD1962" i="2"/>
  <c r="AD379" i="2"/>
  <c r="AD380" i="2"/>
  <c r="AD1281" i="2"/>
  <c r="AD1861" i="2"/>
  <c r="AD255" i="2"/>
  <c r="AD680" i="2"/>
  <c r="AD1075" i="2"/>
  <c r="AD2159" i="2"/>
  <c r="AD2094" i="2"/>
  <c r="AD470" i="2"/>
  <c r="AD89" i="2"/>
  <c r="AD990" i="2"/>
  <c r="AD381" i="2"/>
  <c r="AD382" i="2"/>
  <c r="AD991" i="2"/>
  <c r="AD1076" i="2"/>
  <c r="AD1227" i="2"/>
  <c r="AD215" i="2"/>
  <c r="AD1482" i="2"/>
  <c r="AD832" i="2"/>
  <c r="AD1373" i="2"/>
  <c r="AD471" i="2"/>
  <c r="AD833" i="2"/>
  <c r="AD1963" i="2"/>
  <c r="AD472" i="2"/>
  <c r="AD1765" i="2"/>
  <c r="AD681" i="2"/>
  <c r="AD682" i="2"/>
  <c r="AD1077" i="2"/>
  <c r="AD1915" i="2"/>
  <c r="AD1575" i="2"/>
  <c r="AD1537" i="2"/>
  <c r="AD1916" i="2"/>
  <c r="AD1660" i="2"/>
  <c r="AD1661" i="2"/>
  <c r="AD1159" i="2"/>
  <c r="AD683" i="2"/>
  <c r="AD1441" i="2"/>
  <c r="AD473" i="2"/>
  <c r="AD1811" i="2"/>
  <c r="AD1812" i="2"/>
  <c r="AD1228" i="2"/>
  <c r="AD1078" i="2"/>
  <c r="AD216" i="2"/>
  <c r="AD2222" i="2"/>
  <c r="AD1917" i="2"/>
  <c r="AD1918" i="2"/>
  <c r="AD768" i="2"/>
  <c r="AD1229" i="2"/>
  <c r="AD143" i="2"/>
  <c r="AD684" i="2"/>
  <c r="AD1813" i="2"/>
  <c r="AD1576" i="2"/>
  <c r="AD2095" i="2"/>
  <c r="AD685" i="2"/>
  <c r="AD686" i="2"/>
  <c r="AD1862" i="2"/>
  <c r="AD542" i="2"/>
  <c r="AD1160" i="2"/>
  <c r="AD1577" i="2"/>
  <c r="AD1578" i="2"/>
  <c r="AD834" i="2"/>
  <c r="AD912" i="2"/>
  <c r="AD2196" i="2"/>
  <c r="AD1538" i="2"/>
  <c r="AD1863" i="2"/>
  <c r="AD343" i="2"/>
  <c r="AD2228" i="2"/>
  <c r="AD2160" i="2"/>
  <c r="AD1323" i="2"/>
  <c r="AD1864" i="2"/>
  <c r="AD769" i="2"/>
  <c r="AD2096" i="2"/>
  <c r="AD1919" i="2"/>
  <c r="AD1079" i="2"/>
  <c r="AD1080" i="2"/>
  <c r="AD344" i="2"/>
  <c r="AD1718" i="2"/>
  <c r="AD835" i="2"/>
  <c r="AD1865" i="2"/>
  <c r="AD2097" i="2"/>
  <c r="AD2098" i="2"/>
  <c r="AD345" i="2"/>
  <c r="AD687" i="2"/>
  <c r="AD1662" i="2"/>
  <c r="AD60" i="2"/>
  <c r="AD1374" i="2"/>
  <c r="AD1539" i="2"/>
  <c r="AD1814" i="2"/>
  <c r="AD1442" i="2"/>
  <c r="AD185" i="2"/>
  <c r="AD2213" i="2"/>
  <c r="AD2214" i="2"/>
  <c r="AD1663" i="2"/>
  <c r="AD1999" i="2"/>
  <c r="AD346" i="2"/>
  <c r="AD186" i="2"/>
  <c r="AD217" i="2"/>
  <c r="AD770" i="2"/>
  <c r="AD771" i="2"/>
  <c r="AD772" i="2"/>
  <c r="AD1866" i="2"/>
  <c r="AD90" i="2"/>
  <c r="AD1540" i="2"/>
  <c r="AD2000" i="2"/>
  <c r="AD1483" i="2"/>
  <c r="AD773" i="2"/>
  <c r="AD774" i="2"/>
  <c r="AD1324" i="2"/>
  <c r="AD422" i="2"/>
  <c r="AD913" i="2"/>
  <c r="AD1579" i="2"/>
  <c r="AD1325" i="2"/>
  <c r="AD1719" i="2"/>
  <c r="AD836" i="2"/>
  <c r="AD914" i="2"/>
  <c r="AD2052" i="2"/>
  <c r="AD474" i="2"/>
  <c r="AD992" i="2"/>
  <c r="AD1867" i="2"/>
  <c r="AD1443" i="2"/>
  <c r="AD2053" i="2"/>
  <c r="AD2001" i="2"/>
  <c r="AD837" i="2"/>
  <c r="AD1081" i="2"/>
  <c r="AD1815" i="2"/>
  <c r="AD1766" i="2"/>
  <c r="AD218" i="2"/>
  <c r="AD219" i="2"/>
  <c r="AD1580" i="2"/>
  <c r="AD113" i="2"/>
  <c r="AD2054" i="2"/>
  <c r="AD1767" i="2"/>
  <c r="AD838" i="2"/>
  <c r="AD1581" i="2"/>
  <c r="AD1582" i="2"/>
  <c r="AD1583" i="2"/>
  <c r="AD2099" i="2"/>
  <c r="AD775" i="2"/>
  <c r="AD220" i="2"/>
  <c r="AD1868" i="2"/>
  <c r="AD543" i="2"/>
  <c r="AD1869" i="2"/>
  <c r="AD1964" i="2"/>
  <c r="AD776" i="2"/>
  <c r="AD2197" i="2"/>
  <c r="AD688" i="2"/>
  <c r="AD544" i="2"/>
  <c r="AD839" i="2"/>
  <c r="AD993" i="2"/>
  <c r="AD1664" i="2"/>
  <c r="AD1444" i="2"/>
  <c r="AD1326" i="2"/>
  <c r="AD1082" i="2"/>
  <c r="AD1584" i="2"/>
  <c r="AD777" i="2"/>
  <c r="AD689" i="2"/>
  <c r="AD1282" i="2"/>
  <c r="AD1327" i="2"/>
  <c r="AD1083" i="2"/>
  <c r="AD1445" i="2"/>
  <c r="AD1230" i="2"/>
  <c r="AD690" i="2"/>
  <c r="AD2100" i="2"/>
  <c r="AD1619" i="2"/>
  <c r="AD1161" i="2"/>
  <c r="AD1283" i="2"/>
  <c r="AD1965" i="2"/>
  <c r="AD1375" i="2"/>
  <c r="AD1768" i="2"/>
  <c r="AD691" i="2"/>
  <c r="AD2229" i="2"/>
  <c r="AD1769" i="2"/>
  <c r="AD2130" i="2"/>
  <c r="AD1966" i="2"/>
  <c r="AD1920" i="2"/>
  <c r="AD1921" i="2"/>
  <c r="AD1162" i="2"/>
  <c r="AD1484" i="2"/>
  <c r="AD114" i="2"/>
  <c r="AD115" i="2"/>
  <c r="AD144" i="2"/>
  <c r="AD994" i="2"/>
  <c r="AD1084" i="2"/>
  <c r="AD545" i="2"/>
  <c r="AD840" i="2"/>
  <c r="AD383" i="2"/>
  <c r="AD256" i="2"/>
  <c r="AD257" i="2"/>
  <c r="AD2002" i="2"/>
  <c r="AD91" i="2"/>
  <c r="AD600" i="2"/>
  <c r="AD1720" i="2"/>
  <c r="AD1967" i="2"/>
  <c r="AD1376" i="2"/>
  <c r="AD1446" i="2"/>
  <c r="AD1447" i="2"/>
  <c r="AD1870" i="2"/>
  <c r="AD1231" i="2"/>
  <c r="AD1871" i="2"/>
  <c r="AD2161" i="2"/>
  <c r="AD546" i="2"/>
  <c r="AD1872" i="2"/>
  <c r="AD2055" i="2"/>
  <c r="AD2056" i="2"/>
  <c r="AD2003" i="2"/>
  <c r="AD1377" i="2"/>
  <c r="AD601" i="2"/>
  <c r="AD995" i="2"/>
  <c r="AD1770" i="2"/>
  <c r="AD996" i="2"/>
  <c r="AD778" i="2"/>
  <c r="AD1968" i="2"/>
  <c r="AD1085" i="2"/>
  <c r="AD841" i="2"/>
  <c r="AD1232" i="2"/>
  <c r="AD1284" i="2"/>
  <c r="AD1771" i="2"/>
  <c r="AD43" i="2"/>
  <c r="AD384" i="2"/>
  <c r="AD2101" i="2"/>
  <c r="AD1448" i="2"/>
  <c r="AD1378" i="2"/>
  <c r="AD1873" i="2"/>
  <c r="AD1969" i="2"/>
  <c r="AD1970" i="2"/>
  <c r="AD1772" i="2"/>
  <c r="AD1773" i="2"/>
  <c r="AD116" i="2"/>
  <c r="AD1620" i="2"/>
  <c r="AD1621" i="2"/>
  <c r="AD1086" i="2"/>
  <c r="AD2131" i="2"/>
  <c r="AD117" i="2"/>
  <c r="AD547" i="2"/>
  <c r="AD548" i="2"/>
  <c r="AD300" i="2"/>
  <c r="AD1665" i="2"/>
  <c r="AD1485" i="2"/>
  <c r="AD2198" i="2"/>
  <c r="AD1486" i="2"/>
  <c r="AD118" i="2"/>
  <c r="AD1585" i="2"/>
  <c r="AD145" i="2"/>
  <c r="AD692" i="2"/>
  <c r="AD549" i="2"/>
  <c r="AD187" i="2"/>
  <c r="AD188" i="2"/>
  <c r="AD1087" i="2"/>
  <c r="AD1487" i="2"/>
  <c r="AD1816" i="2"/>
  <c r="AD997" i="2"/>
  <c r="AD1666" i="2"/>
  <c r="AD1328" i="2"/>
  <c r="AD602" i="2"/>
  <c r="AD603" i="2"/>
  <c r="AD146" i="2"/>
  <c r="AD2057" i="2"/>
  <c r="AD385" i="2"/>
  <c r="AD842" i="2"/>
  <c r="AD475" i="2"/>
  <c r="AD476" i="2"/>
  <c r="AD1449" i="2"/>
  <c r="AD1721" i="2"/>
  <c r="AD221" i="2"/>
  <c r="AD1622" i="2"/>
  <c r="AD1450" i="2"/>
  <c r="AD1451" i="2"/>
  <c r="AD61" i="2"/>
  <c r="AD1329" i="2"/>
  <c r="AD1163" i="2"/>
  <c r="AD147" i="2"/>
  <c r="AD477" i="2"/>
  <c r="AD604" i="2"/>
  <c r="AD693" i="2"/>
  <c r="AD29" i="2"/>
  <c r="AD605" i="2"/>
  <c r="AD915" i="2"/>
  <c r="AD916" i="2"/>
  <c r="AD2058" i="2"/>
  <c r="AD148" i="2"/>
  <c r="AD1817" i="2"/>
  <c r="AD1922" i="2"/>
  <c r="AD423" i="2"/>
  <c r="AD2004" i="2"/>
  <c r="AD347" i="2"/>
  <c r="AD1667" i="2"/>
  <c r="AD189" i="2"/>
  <c r="AD301" i="2"/>
  <c r="AD1488" i="2"/>
  <c r="AD1489" i="2"/>
  <c r="AD1233" i="2"/>
  <c r="AD2005" i="2"/>
  <c r="AD44" i="2"/>
  <c r="AD550" i="2"/>
  <c r="AD1088" i="2"/>
  <c r="AD1490" i="2"/>
  <c r="AD119" i="2"/>
  <c r="AD120" i="2"/>
  <c r="AD1722" i="2"/>
  <c r="AD1164" i="2"/>
  <c r="AD779" i="2"/>
  <c r="AD1491" i="2"/>
  <c r="AD1492" i="2"/>
  <c r="AD258" i="2"/>
  <c r="AD1234" i="2"/>
  <c r="AD1668" i="2"/>
  <c r="AD1669" i="2"/>
  <c r="AD2102" i="2"/>
  <c r="AD1452" i="2"/>
  <c r="AD1453" i="2"/>
  <c r="AD2182" i="2"/>
  <c r="AD1818" i="2"/>
  <c r="AD1541" i="2"/>
  <c r="AD2238" i="2"/>
  <c r="AD424" i="2"/>
  <c r="AD190" i="2"/>
  <c r="AD551" i="2"/>
  <c r="AD1454" i="2"/>
  <c r="AD2006" i="2"/>
  <c r="AD2059" i="2"/>
  <c r="AD998" i="2"/>
  <c r="AD999" i="2"/>
  <c r="AD1493" i="2"/>
  <c r="AD2007" i="2"/>
  <c r="AD1494" i="2"/>
  <c r="AD843" i="2"/>
  <c r="AD1495" i="2"/>
  <c r="AD1774" i="2"/>
  <c r="AD917" i="2"/>
  <c r="AD606" i="2"/>
  <c r="AD552" i="2"/>
  <c r="AD1455" i="2"/>
  <c r="AD1496" i="2"/>
  <c r="AD386" i="2"/>
  <c r="AD1971" i="2"/>
  <c r="AD259" i="2"/>
  <c r="AD260" i="2"/>
  <c r="AD1330" i="2"/>
  <c r="AD1331" i="2"/>
  <c r="AD1775" i="2"/>
  <c r="AD1285" i="2"/>
  <c r="AD1497" i="2"/>
  <c r="AD121" i="2"/>
  <c r="AD1972" i="2"/>
  <c r="AD1542" i="2"/>
  <c r="AD62" i="2"/>
  <c r="AD918" i="2"/>
  <c r="AD919" i="2"/>
  <c r="AD1286" i="2"/>
  <c r="AD1000" i="2"/>
  <c r="AD1001" i="2"/>
  <c r="AD553" i="2"/>
  <c r="AD1379" i="2"/>
  <c r="AD844" i="2"/>
  <c r="AD302" i="2"/>
  <c r="AD92" i="2"/>
  <c r="AD554" i="2"/>
  <c r="AD1287" i="2"/>
  <c r="AD1670" i="2"/>
  <c r="AD1671" i="2"/>
  <c r="AD1165" i="2"/>
  <c r="AD425" i="2"/>
  <c r="AD478" i="2"/>
  <c r="AD845" i="2"/>
  <c r="AD222" i="2"/>
  <c r="AD694" i="2"/>
  <c r="AD1380" i="2"/>
  <c r="AD1381" i="2"/>
  <c r="AD846" i="2"/>
  <c r="AD1586" i="2"/>
  <c r="AD1235" i="2"/>
  <c r="AD847" i="2"/>
  <c r="AD848" i="2"/>
  <c r="AD920" i="2"/>
  <c r="AD921" i="2"/>
  <c r="AD2239" i="2"/>
  <c r="AD922" i="2"/>
  <c r="AD695" i="2"/>
  <c r="AD607" i="2"/>
  <c r="AD696" i="2"/>
  <c r="AD555" i="2"/>
  <c r="AD1236" i="2"/>
  <c r="AE1089" i="2"/>
  <c r="AE1587" i="2"/>
  <c r="AE1723" i="2"/>
  <c r="AE1288" i="2"/>
  <c r="AE63" i="2"/>
  <c r="AE1724" i="2"/>
  <c r="AE1923" i="2"/>
  <c r="AE1289" i="2"/>
  <c r="AE1924" i="2"/>
  <c r="AE1925" i="2"/>
  <c r="AE2183" i="2"/>
  <c r="AE426" i="2"/>
  <c r="AE1672" i="2"/>
  <c r="AE348" i="2"/>
  <c r="AE1166" i="2"/>
  <c r="AE556" i="2"/>
  <c r="AE557" i="2"/>
  <c r="AE1725" i="2"/>
  <c r="AE1623" i="2"/>
  <c r="AE1726" i="2"/>
  <c r="AE1926" i="2"/>
  <c r="AE1332" i="2"/>
  <c r="AE427" i="2"/>
  <c r="AE608" i="2"/>
  <c r="AE1167" i="2"/>
  <c r="AE1382" i="2"/>
  <c r="AE1819" i="2"/>
  <c r="AE1820" i="2"/>
  <c r="AE1821" i="2"/>
  <c r="AE697" i="2"/>
  <c r="AE1002" i="2"/>
  <c r="AE149" i="2"/>
  <c r="AE923" i="2"/>
  <c r="AE780" i="2"/>
  <c r="AE45" i="2"/>
  <c r="AE122" i="2"/>
  <c r="AE223" i="2"/>
  <c r="AE1624" i="2"/>
  <c r="AE1588" i="2"/>
  <c r="AE1237" i="2"/>
  <c r="AE924" i="2"/>
  <c r="AE1874" i="2"/>
  <c r="AE261" i="2"/>
  <c r="AE150" i="2"/>
  <c r="AE1090" i="2"/>
  <c r="AE1589" i="2"/>
  <c r="AE849" i="2"/>
  <c r="AE1383" i="2"/>
  <c r="AE1091" i="2"/>
  <c r="AE1625" i="2"/>
  <c r="AE224" i="2"/>
  <c r="AE1927" i="2"/>
  <c r="AE479" i="2"/>
  <c r="AE1822" i="2"/>
  <c r="AE781" i="2"/>
  <c r="AE2008" i="2"/>
  <c r="AE850" i="2"/>
  <c r="AE698" i="2"/>
  <c r="AE1543" i="2"/>
  <c r="AE1456" i="2"/>
  <c r="AE303" i="2"/>
  <c r="AE1590" i="2"/>
  <c r="AE1238" i="2"/>
  <c r="AE558" i="2"/>
  <c r="AE782" i="2"/>
  <c r="AE151" i="2"/>
  <c r="AE1823" i="2"/>
  <c r="AE1626" i="2"/>
  <c r="AE925" i="2"/>
  <c r="AE926" i="2"/>
  <c r="AE699" i="2"/>
  <c r="AE1544" i="2"/>
  <c r="AE559" i="2"/>
  <c r="AE1092" i="2"/>
  <c r="AE1003" i="2"/>
  <c r="AE1384" i="2"/>
  <c r="AE1498" i="2"/>
  <c r="AE609" i="2"/>
  <c r="AE1457" i="2"/>
  <c r="AE2184" i="2"/>
  <c r="AE1168" i="2"/>
  <c r="AE1169" i="2"/>
  <c r="AE1776" i="2"/>
  <c r="AE1093" i="2"/>
  <c r="AE1545" i="2"/>
  <c r="AE387" i="2"/>
  <c r="AE123" i="2"/>
  <c r="AE851" i="2"/>
  <c r="AE2215" i="2"/>
  <c r="AE225" i="2"/>
  <c r="AE560" i="2"/>
  <c r="AE1627" i="2"/>
  <c r="AE1094" i="2"/>
  <c r="AE1170" i="2"/>
  <c r="AE428" i="2"/>
  <c r="AE1546" i="2"/>
  <c r="AE1547" i="2"/>
  <c r="AE2132" i="2"/>
  <c r="AE388" i="2"/>
  <c r="AE1824" i="2"/>
  <c r="AE2162" i="2"/>
  <c r="AE304" i="2"/>
  <c r="AE852" i="2"/>
  <c r="AE853" i="2"/>
  <c r="AE854" i="2"/>
  <c r="AE2133" i="2"/>
  <c r="AE2134" i="2"/>
  <c r="AE1385" i="2"/>
  <c r="AE46" i="2"/>
  <c r="AE389" i="2"/>
  <c r="AE1875" i="2"/>
  <c r="AE1095" i="2"/>
  <c r="AE1973" i="2"/>
  <c r="AE305" i="2"/>
  <c r="AE700" i="2"/>
  <c r="AE1876" i="2"/>
  <c r="AE610" i="2"/>
  <c r="AE611" i="2"/>
  <c r="AE2135" i="2"/>
  <c r="AE1239" i="2"/>
  <c r="AE1727" i="2"/>
  <c r="AE1548" i="2"/>
  <c r="AE480" i="2"/>
  <c r="AE481" i="2"/>
  <c r="AE1728" i="2"/>
  <c r="AE1729" i="2"/>
  <c r="AE612" i="2"/>
  <c r="AE1004" i="2"/>
  <c r="AE2199" i="2"/>
  <c r="AE1928" i="2"/>
  <c r="AE1929" i="2"/>
  <c r="AE1290" i="2"/>
  <c r="AE1777" i="2"/>
  <c r="AE1778" i="2"/>
  <c r="AE1779" i="2"/>
  <c r="AE927" i="2"/>
  <c r="AE64" i="2"/>
  <c r="AE124" i="2"/>
  <c r="AE125" i="2"/>
  <c r="AE191" i="2"/>
  <c r="AE1171" i="2"/>
  <c r="AE65" i="2"/>
  <c r="AE783" i="2"/>
  <c r="AE1005" i="2"/>
  <c r="AE482" i="2"/>
  <c r="AE226" i="2"/>
  <c r="AE152" i="2"/>
  <c r="AE153" i="2"/>
  <c r="AE1780" i="2"/>
  <c r="AE2136" i="2"/>
  <c r="AE2137" i="2"/>
  <c r="AE1673" i="2"/>
  <c r="AE1930" i="2"/>
  <c r="AE1386" i="2"/>
  <c r="AE613" i="2"/>
  <c r="AE227" i="2"/>
  <c r="AE928" i="2"/>
  <c r="AE929" i="2"/>
  <c r="AE614" i="2"/>
  <c r="AE615" i="2"/>
  <c r="AE429" i="2"/>
  <c r="AE1387" i="2"/>
  <c r="AE1388" i="2"/>
  <c r="AE2185" i="2"/>
  <c r="AE1549" i="2"/>
  <c r="AE47" i="2"/>
  <c r="AE1172" i="2"/>
  <c r="AE616" i="2"/>
  <c r="AE855" i="2"/>
  <c r="AE1591" i="2"/>
  <c r="AE126" i="2"/>
  <c r="AE1628" i="2"/>
  <c r="AE561" i="2"/>
  <c r="AE17" i="2"/>
  <c r="AE430" i="2"/>
  <c r="AE483" i="2"/>
  <c r="AE930" i="2"/>
  <c r="AE856" i="2"/>
  <c r="AE617" i="2"/>
  <c r="AE431" i="2"/>
  <c r="AE1877" i="2"/>
  <c r="AE1878" i="2"/>
  <c r="AE857" i="2"/>
  <c r="AE701" i="2"/>
  <c r="AE931" i="2"/>
  <c r="AE2009" i="2"/>
  <c r="AE306" i="2"/>
  <c r="AE1825" i="2"/>
  <c r="AE1499" i="2"/>
  <c r="AE1974" i="2"/>
  <c r="AE48" i="2"/>
  <c r="AE2223" i="2"/>
  <c r="AE349" i="2"/>
  <c r="AE702" i="2"/>
  <c r="AE1826" i="2"/>
  <c r="AE1389" i="2"/>
  <c r="AE1550" i="2"/>
  <c r="AE2060" i="2"/>
  <c r="AE350" i="2"/>
  <c r="AE1975" i="2"/>
  <c r="AE2061" i="2"/>
  <c r="AE2010" i="2"/>
  <c r="AE1629" i="2"/>
  <c r="AE1006" i="2"/>
  <c r="AE1007" i="2"/>
  <c r="AE1173" i="2"/>
  <c r="AE93" i="2"/>
  <c r="AE2011" i="2"/>
  <c r="AE562" i="2"/>
  <c r="AE2216" i="2"/>
  <c r="AE2217" i="2"/>
  <c r="AE127" i="2"/>
  <c r="AE932" i="2"/>
  <c r="AE1008" i="2"/>
  <c r="AE1730" i="2"/>
  <c r="AE563" i="2"/>
  <c r="AE2103" i="2"/>
  <c r="AE703" i="2"/>
  <c r="AE1240" i="2"/>
  <c r="AE2163" i="2"/>
  <c r="AE1096" i="2"/>
  <c r="AE1500" i="2"/>
  <c r="AE307" i="2"/>
  <c r="AE308" i="2"/>
  <c r="AE1009" i="2"/>
  <c r="AE704" i="2"/>
  <c r="AE1390" i="2"/>
  <c r="AE2224" i="2"/>
  <c r="AE1592" i="2"/>
  <c r="AE2012" i="2"/>
  <c r="AE1391" i="2"/>
  <c r="AE1731" i="2"/>
  <c r="AE1879" i="2"/>
  <c r="AE1593" i="2"/>
  <c r="AE432" i="2"/>
  <c r="AE1010" i="2"/>
  <c r="AE1241" i="2"/>
  <c r="AE858" i="2"/>
  <c r="AE1174" i="2"/>
  <c r="AE18" i="2"/>
  <c r="AE1594" i="2"/>
  <c r="AE262" i="2"/>
  <c r="AE390" i="2"/>
  <c r="AE2013" i="2"/>
  <c r="AE618" i="2"/>
  <c r="AE619" i="2"/>
  <c r="AE2164" i="2"/>
  <c r="AE1781" i="2"/>
  <c r="AE620" i="2"/>
  <c r="AE621" i="2"/>
  <c r="AE154" i="2"/>
  <c r="AE1931" i="2"/>
  <c r="AE1175" i="2"/>
  <c r="AE2138" i="2"/>
  <c r="AE1011" i="2"/>
  <c r="AE1012" i="2"/>
  <c r="AE1242" i="2"/>
  <c r="AE309" i="2"/>
  <c r="AE310" i="2"/>
  <c r="AE9" i="2"/>
  <c r="AE1097" i="2"/>
  <c r="AE155" i="2"/>
  <c r="AE263" i="2"/>
  <c r="AE1880" i="2"/>
  <c r="AE1243" i="2"/>
  <c r="AE1098" i="2"/>
  <c r="AE2139" i="2"/>
  <c r="AE2104" i="2"/>
  <c r="AE2105" i="2"/>
  <c r="AE622" i="2"/>
  <c r="AE933" i="2"/>
  <c r="AE228" i="2"/>
  <c r="AE1881" i="2"/>
  <c r="AE391" i="2"/>
  <c r="AE1291" i="2"/>
  <c r="AE1176" i="2"/>
  <c r="AE1827" i="2"/>
  <c r="AE1501" i="2"/>
  <c r="AE1674" i="2"/>
  <c r="AE705" i="2"/>
  <c r="AE706" i="2"/>
  <c r="AE2106" i="2"/>
  <c r="AE1177" i="2"/>
  <c r="AE1732" i="2"/>
  <c r="AE1333" i="2"/>
  <c r="AE1932" i="2"/>
  <c r="AE94" i="2"/>
  <c r="AE95" i="2"/>
  <c r="AE1099" i="2"/>
  <c r="AE1828" i="2"/>
  <c r="AE1334" i="2"/>
  <c r="AE1782" i="2"/>
  <c r="AE934" i="2"/>
  <c r="AE12" i="2"/>
  <c r="AE707" i="2"/>
  <c r="AE1100" i="2"/>
  <c r="AE1829" i="2"/>
  <c r="AE623" i="2"/>
  <c r="AE624" i="2"/>
  <c r="AE625" i="2"/>
  <c r="AE311" i="2"/>
  <c r="AE312" i="2"/>
  <c r="AE1013" i="2"/>
  <c r="AE484" i="2"/>
  <c r="AE19" i="2"/>
  <c r="AE859" i="2"/>
  <c r="AE1178" i="2"/>
  <c r="AE1830" i="2"/>
  <c r="AE392" i="2"/>
  <c r="AE2014" i="2"/>
  <c r="AE264" i="2"/>
  <c r="AE1783" i="2"/>
  <c r="AE1292" i="2"/>
  <c r="AE1101" i="2"/>
  <c r="AE1102" i="2"/>
  <c r="AE1335" i="2"/>
  <c r="AE485" i="2"/>
  <c r="AE1458" i="2"/>
  <c r="AE20" i="2"/>
  <c r="AE96" i="2"/>
  <c r="AE1882" i="2"/>
  <c r="AE860" i="2"/>
  <c r="AE1244" i="2"/>
  <c r="AE1103" i="2"/>
  <c r="AE192" i="2"/>
  <c r="AE564" i="2"/>
  <c r="AE1630" i="2"/>
  <c r="AE97" i="2"/>
  <c r="AE1459" i="2"/>
  <c r="AE1460" i="2"/>
  <c r="AE156" i="2"/>
  <c r="AE66" i="2"/>
  <c r="AE67" i="2"/>
  <c r="AE1104" i="2"/>
  <c r="AE861" i="2"/>
  <c r="AE265" i="2"/>
  <c r="AE862" i="2"/>
  <c r="AE863" i="2"/>
  <c r="AE1933" i="2"/>
  <c r="AE1392" i="2"/>
  <c r="AE2200" i="2"/>
  <c r="AE1336" i="2"/>
  <c r="AE1883" i="2"/>
  <c r="AE1595" i="2"/>
  <c r="AE2140" i="2"/>
  <c r="AE2201" i="2"/>
  <c r="AE565" i="2"/>
  <c r="AE566" i="2"/>
  <c r="AE626" i="2"/>
  <c r="AE266" i="2"/>
  <c r="AE1014" i="2"/>
  <c r="AE1934" i="2"/>
  <c r="AE935" i="2"/>
  <c r="AE784" i="2"/>
  <c r="AE1245" i="2"/>
  <c r="AE267" i="2"/>
  <c r="AE785" i="2"/>
  <c r="AE486" i="2"/>
  <c r="AE1551" i="2"/>
  <c r="AE313" i="2"/>
  <c r="AE1461" i="2"/>
  <c r="AE393" i="2"/>
  <c r="AE49" i="2"/>
  <c r="AE50" i="2"/>
  <c r="AE51" i="2"/>
  <c r="AE157" i="2"/>
  <c r="AE487" i="2"/>
  <c r="AE433" i="2"/>
  <c r="AE786" i="2"/>
  <c r="AE787" i="2"/>
  <c r="AE1675" i="2"/>
  <c r="AE1337" i="2"/>
  <c r="AE268" i="2"/>
  <c r="AE269" i="2"/>
  <c r="AE434" i="2"/>
  <c r="AE1631" i="2"/>
  <c r="AE1105" i="2"/>
  <c r="AE936" i="2"/>
  <c r="AE229" i="2"/>
  <c r="AE708" i="2"/>
  <c r="AE1293" i="2"/>
  <c r="AE394" i="2"/>
  <c r="AE1294" i="2"/>
  <c r="AE351" i="2"/>
  <c r="AE864" i="2"/>
  <c r="AE1106" i="2"/>
  <c r="AE158" i="2"/>
  <c r="AE1015" i="2"/>
  <c r="AE1676" i="2"/>
  <c r="AE1338" i="2"/>
  <c r="AE98" i="2"/>
  <c r="AE709" i="2"/>
  <c r="AE1179" i="2"/>
  <c r="AE1016" i="2"/>
  <c r="AE937" i="2"/>
  <c r="AE938" i="2"/>
  <c r="AE788" i="2"/>
  <c r="AE1677" i="2"/>
  <c r="AE1017" i="2"/>
  <c r="AE2107" i="2"/>
  <c r="AE1018" i="2"/>
  <c r="AE789" i="2"/>
  <c r="AE1884" i="2"/>
  <c r="AE30" i="2"/>
  <c r="AE1552" i="2"/>
  <c r="AE2015" i="2"/>
  <c r="AE488" i="2"/>
  <c r="AE1502" i="2"/>
  <c r="AE1393" i="2"/>
  <c r="AE567" i="2"/>
  <c r="AE1935" i="2"/>
  <c r="AE395" i="2"/>
  <c r="AE710" i="2"/>
  <c r="AE1784" i="2"/>
  <c r="AE1936" i="2"/>
  <c r="AE128" i="2"/>
  <c r="AE129" i="2"/>
  <c r="AE230" i="2"/>
  <c r="AE1019" i="2"/>
  <c r="AE939" i="2"/>
  <c r="AE396" i="2"/>
  <c r="AE2062" i="2"/>
  <c r="AE435" i="2"/>
  <c r="AE1295" i="2"/>
  <c r="AE711" i="2"/>
  <c r="AE1394" i="2"/>
  <c r="AE1632" i="2"/>
  <c r="AE31" i="2"/>
  <c r="AE790" i="2"/>
  <c r="AE1020" i="2"/>
  <c r="AE712" i="2"/>
  <c r="AE489" i="2"/>
  <c r="AE1596" i="2"/>
  <c r="AE568" i="2"/>
  <c r="AE1339" i="2"/>
  <c r="AE436" i="2"/>
  <c r="AE2225" i="2"/>
  <c r="AE1296" i="2"/>
  <c r="AE397" i="2"/>
  <c r="AE865" i="2"/>
  <c r="AE352" i="2"/>
  <c r="AE1021" i="2"/>
  <c r="AE713" i="2"/>
  <c r="AE627" i="2"/>
  <c r="AE52" i="2"/>
  <c r="AE53" i="2"/>
  <c r="AE791" i="2"/>
  <c r="AE792" i="2"/>
  <c r="AE1633" i="2"/>
  <c r="AE159" i="2"/>
  <c r="AE398" i="2"/>
  <c r="AE1107" i="2"/>
  <c r="AE1634" i="2"/>
  <c r="AE1597" i="2"/>
  <c r="AE940" i="2"/>
  <c r="AE628" i="2"/>
  <c r="AE1395" i="2"/>
  <c r="AE1022" i="2"/>
  <c r="AE2108" i="2"/>
  <c r="AE314" i="2"/>
  <c r="AE1246" i="2"/>
  <c r="AE1733" i="2"/>
  <c r="AE1180" i="2"/>
  <c r="AE1462" i="2"/>
  <c r="AE99" i="2"/>
  <c r="AE1181" i="2"/>
  <c r="AE1937" i="2"/>
  <c r="AE1938" i="2"/>
  <c r="AE866" i="2"/>
  <c r="AE1939" i="2"/>
  <c r="AE160" i="2"/>
  <c r="AE629" i="2"/>
  <c r="AE2218" i="2"/>
  <c r="AE1297" i="2"/>
  <c r="AE2202" i="2"/>
  <c r="AE2203" i="2"/>
  <c r="AE1463" i="2"/>
  <c r="AE941" i="2"/>
  <c r="AE1503" i="2"/>
  <c r="AE1504" i="2"/>
  <c r="AE1396" i="2"/>
  <c r="AE630" i="2"/>
  <c r="AE942" i="2"/>
  <c r="AE231" i="2"/>
  <c r="AE2204" i="2"/>
  <c r="AE2205" i="2"/>
  <c r="AE2063" i="2"/>
  <c r="AE1023" i="2"/>
  <c r="AE1940" i="2"/>
  <c r="AE1734" i="2"/>
  <c r="AE1735" i="2"/>
  <c r="AE1024" i="2"/>
  <c r="AE1298" i="2"/>
  <c r="AE793" i="2"/>
  <c r="AE130" i="2"/>
  <c r="AE631" i="2"/>
  <c r="AE943" i="2"/>
  <c r="AE315" i="2"/>
  <c r="AE490" i="2"/>
  <c r="AE1182" i="2"/>
  <c r="AE1464" i="2"/>
  <c r="AE1465" i="2"/>
  <c r="AE2226" i="2"/>
  <c r="AE491" i="2"/>
  <c r="AE1397" i="2"/>
  <c r="AE867" i="2"/>
  <c r="AE1025" i="2"/>
  <c r="AE944" i="2"/>
  <c r="AE161" i="2"/>
  <c r="AE1553" i="2"/>
  <c r="AE1554" i="2"/>
  <c r="AE399" i="2"/>
  <c r="AE1247" i="2"/>
  <c r="AE2241" i="2"/>
  <c r="AE1026" i="2"/>
  <c r="AE162" i="2"/>
  <c r="AE232" i="2"/>
  <c r="AE1635" i="2"/>
  <c r="AE1636" i="2"/>
  <c r="AE2016" i="2"/>
  <c r="AE1398" i="2"/>
  <c r="AE1399" i="2"/>
  <c r="AE316" i="2"/>
  <c r="AE2017" i="2"/>
  <c r="AE2219" i="2"/>
  <c r="AE1598" i="2"/>
  <c r="AE1599" i="2"/>
  <c r="AE569" i="2"/>
  <c r="AE2064" i="2"/>
  <c r="AE492" i="2"/>
  <c r="AE1108" i="2"/>
  <c r="AE1109" i="2"/>
  <c r="AE1027" i="2"/>
  <c r="AE131" i="2"/>
  <c r="AE132" i="2"/>
  <c r="AE1340" i="2"/>
  <c r="AE2206" i="2"/>
  <c r="AE2207" i="2"/>
  <c r="AE714" i="2"/>
  <c r="AE794" i="2"/>
  <c r="AE2109" i="2"/>
  <c r="AE1183" i="2"/>
  <c r="AE1785" i="2"/>
  <c r="AE1110" i="2"/>
  <c r="AE570" i="2"/>
  <c r="AE571" i="2"/>
  <c r="AE1248" i="2"/>
  <c r="AE1249" i="2"/>
  <c r="AE1786" i="2"/>
  <c r="AE715" i="2"/>
  <c r="AE2141" i="2"/>
  <c r="AE270" i="2"/>
  <c r="AE1941" i="2"/>
  <c r="AE1678" i="2"/>
  <c r="AE1679" i="2"/>
  <c r="AE1680" i="2"/>
  <c r="AE945" i="2"/>
  <c r="AE2142" i="2"/>
  <c r="AE1184" i="2"/>
  <c r="AE1185" i="2"/>
  <c r="AE1505" i="2"/>
  <c r="AE1506" i="2"/>
  <c r="AE2" i="2"/>
  <c r="AE2018" i="2"/>
  <c r="AE868" i="2"/>
  <c r="AE632" i="2"/>
  <c r="AE493" i="2"/>
  <c r="AE869" i="2"/>
  <c r="AE795" i="2"/>
  <c r="AE1885" i="2"/>
  <c r="AE1886" i="2"/>
  <c r="AE1681" i="2"/>
  <c r="AE1887" i="2"/>
  <c r="AE1736" i="2"/>
  <c r="AE1111" i="2"/>
  <c r="AE2227" i="2"/>
  <c r="AE1737" i="2"/>
  <c r="AE494" i="2"/>
  <c r="AE1028" i="2"/>
  <c r="AE1466" i="2"/>
  <c r="AE2019" i="2"/>
  <c r="AE1831" i="2"/>
  <c r="AE796" i="2"/>
  <c r="AE437" i="2"/>
  <c r="AE438" i="2"/>
  <c r="AE353" i="2"/>
  <c r="AE133" i="2"/>
  <c r="AE317" i="2"/>
  <c r="AE716" i="2"/>
  <c r="AE1832" i="2"/>
  <c r="AE870" i="2"/>
  <c r="AE163" i="2"/>
  <c r="AE797" i="2"/>
  <c r="AE495" i="2"/>
  <c r="AE233" i="2"/>
  <c r="AE798" i="2"/>
  <c r="AE717" i="2"/>
  <c r="AE1112" i="2"/>
  <c r="AE1400" i="2"/>
  <c r="AE164" i="2"/>
  <c r="AE718" i="2"/>
  <c r="AE439" i="2"/>
  <c r="AE799" i="2"/>
  <c r="AE68" i="2"/>
  <c r="AE1787" i="2"/>
  <c r="AE1833" i="2"/>
  <c r="AE2020" i="2"/>
  <c r="AE1834" i="2"/>
  <c r="AE800" i="2"/>
  <c r="AE801" i="2"/>
  <c r="AE400" i="2"/>
  <c r="AE802" i="2"/>
  <c r="AE1186" i="2"/>
  <c r="AE1507" i="2"/>
  <c r="AE354" i="2"/>
  <c r="AE355" i="2"/>
  <c r="AE100" i="2"/>
  <c r="AE1637" i="2"/>
  <c r="AE101" i="2"/>
  <c r="AE102" i="2"/>
  <c r="AE1341" i="2"/>
  <c r="AE2110" i="2"/>
  <c r="AE1467" i="2"/>
  <c r="AE1976" i="2"/>
  <c r="AE271" i="2"/>
  <c r="AE1555" i="2"/>
  <c r="AE1113" i="2"/>
  <c r="AE1114" i="2"/>
  <c r="AE1115" i="2"/>
  <c r="AE356" i="2"/>
  <c r="AE1600" i="2"/>
  <c r="AE633" i="2"/>
  <c r="AE634" i="2"/>
  <c r="AE1342" i="2"/>
  <c r="AE1682" i="2"/>
  <c r="AE572" i="2"/>
  <c r="AE2021" i="2"/>
  <c r="AE1556" i="2"/>
  <c r="AE1029" i="2"/>
  <c r="AE32" i="2"/>
  <c r="AE1401" i="2"/>
  <c r="AE69" i="2"/>
  <c r="AE1557" i="2"/>
  <c r="AE1942" i="2"/>
  <c r="AE272" i="2"/>
  <c r="AE946" i="2"/>
  <c r="AE1116" i="2"/>
  <c r="AE401" i="2"/>
  <c r="AE1299" i="2"/>
  <c r="AE1300" i="2"/>
  <c r="AE1788" i="2"/>
  <c r="AE1738" i="2"/>
  <c r="AE1030" i="2"/>
  <c r="AE234" i="2"/>
  <c r="AE1508" i="2"/>
  <c r="AE54" i="2"/>
  <c r="AE2065" i="2"/>
  <c r="AE496" i="2"/>
  <c r="AE1250" i="2"/>
  <c r="AE947" i="2"/>
  <c r="AE1509" i="2"/>
  <c r="AE1638" i="2"/>
  <c r="AE573" i="2"/>
  <c r="AE1510" i="2"/>
  <c r="AE1343" i="2"/>
  <c r="AE497" i="2"/>
  <c r="AE2022" i="2"/>
  <c r="AE1789" i="2"/>
  <c r="AE357" i="2"/>
  <c r="AE1639" i="2"/>
  <c r="AE1511" i="2"/>
  <c r="AE33" i="2"/>
  <c r="AE34" i="2"/>
  <c r="AE2165" i="2"/>
  <c r="AE1683" i="2"/>
  <c r="AE2023" i="2"/>
  <c r="AE2143" i="2"/>
  <c r="AE1977" i="2"/>
  <c r="AE1512" i="2"/>
  <c r="AE1402" i="2"/>
  <c r="AE871" i="2"/>
  <c r="AE318" i="2"/>
  <c r="AE319" i="2"/>
  <c r="AE1684" i="2"/>
  <c r="AE1640" i="2"/>
  <c r="AE1117" i="2"/>
  <c r="AE2111" i="2"/>
  <c r="AE10" i="2"/>
  <c r="AE1978" i="2"/>
  <c r="AE402" i="2"/>
  <c r="AE1118" i="2"/>
  <c r="AE2066" i="2"/>
  <c r="AE193" i="2"/>
  <c r="AE273" i="2"/>
  <c r="AE274" i="2"/>
  <c r="AE574" i="2"/>
  <c r="AE575" i="2"/>
  <c r="AE4" i="2"/>
  <c r="AE498" i="2"/>
  <c r="AE1943" i="2"/>
  <c r="AE719" i="2"/>
  <c r="AE720" i="2"/>
  <c r="AE134" i="2"/>
  <c r="AE1187" i="2"/>
  <c r="AE1188" i="2"/>
  <c r="AE1685" i="2"/>
  <c r="AE358" i="2"/>
  <c r="AE872" i="2"/>
  <c r="AE803" i="2"/>
  <c r="AE721" i="2"/>
  <c r="AE320" i="2"/>
  <c r="AE165" i="2"/>
  <c r="AE1344" i="2"/>
  <c r="AE1345" i="2"/>
  <c r="AE1346" i="2"/>
  <c r="AE1347" i="2"/>
  <c r="AE275" i="2"/>
  <c r="AE276" i="2"/>
  <c r="AE277" i="2"/>
  <c r="AE1513" i="2"/>
  <c r="AE722" i="2"/>
  <c r="AE635" i="2"/>
  <c r="AE440" i="2"/>
  <c r="AE194" i="2"/>
  <c r="AE166" i="2"/>
  <c r="AE1468" i="2"/>
  <c r="AE636" i="2"/>
  <c r="AE103" i="2"/>
  <c r="AE2067" i="2"/>
  <c r="AE1835" i="2"/>
  <c r="AE359" i="2"/>
  <c r="AE637" i="2"/>
  <c r="AE499" i="2"/>
  <c r="AE1888" i="2"/>
  <c r="AE360" i="2"/>
  <c r="AE500" i="2"/>
  <c r="AE501" i="2"/>
  <c r="AE1119" i="2"/>
  <c r="AE723" i="2"/>
  <c r="AE1979" i="2"/>
  <c r="AE638" i="2"/>
  <c r="AE1739" i="2"/>
  <c r="AE1641" i="2"/>
  <c r="AE441" i="2"/>
  <c r="AE35" i="2"/>
  <c r="AE361" i="2"/>
  <c r="AE1740" i="2"/>
  <c r="AE2068" i="2"/>
  <c r="AE321" i="2"/>
  <c r="AE1601" i="2"/>
  <c r="AE278" i="2"/>
  <c r="AE279" i="2"/>
  <c r="AE1031" i="2"/>
  <c r="AE195" i="2"/>
  <c r="AE2024" i="2"/>
  <c r="AE724" i="2"/>
  <c r="AE280" i="2"/>
  <c r="AE1032" i="2"/>
  <c r="AE948" i="2"/>
  <c r="AE1120" i="2"/>
  <c r="AE1642" i="2"/>
  <c r="AE403" i="2"/>
  <c r="AE1514" i="2"/>
  <c r="AE1515" i="2"/>
  <c r="AE1301" i="2"/>
  <c r="AE1302" i="2"/>
  <c r="AE362" i="2"/>
  <c r="AE873" i="2"/>
  <c r="AE1643" i="2"/>
  <c r="AE1403" i="2"/>
  <c r="AE135" i="2"/>
  <c r="AE2069" i="2"/>
  <c r="AE2144" i="2"/>
  <c r="AE363" i="2"/>
  <c r="AE1558" i="2"/>
  <c r="AE2112" i="2"/>
  <c r="AE1033" i="2"/>
  <c r="AE1034" i="2"/>
  <c r="AE725" i="2"/>
  <c r="AE1121" i="2"/>
  <c r="AE1122" i="2"/>
  <c r="AE70" i="2"/>
  <c r="AE71" i="2"/>
  <c r="AE1404" i="2"/>
  <c r="AE949" i="2"/>
  <c r="AE1035" i="2"/>
  <c r="AE1686" i="2"/>
  <c r="AE1836" i="2"/>
  <c r="AE502" i="2"/>
  <c r="AE1036" i="2"/>
  <c r="AE1037" i="2"/>
  <c r="AE136" i="2"/>
  <c r="AE1123" i="2"/>
  <c r="AE503" i="2"/>
  <c r="AE576" i="2"/>
  <c r="AE1348" i="2"/>
  <c r="AE1349" i="2"/>
  <c r="AE1741" i="2"/>
  <c r="AE1038" i="2"/>
  <c r="AE364" i="2"/>
  <c r="AE950" i="2"/>
  <c r="AE1251" i="2"/>
  <c r="AE1189" i="2"/>
  <c r="AE1687" i="2"/>
  <c r="AE365" i="2"/>
  <c r="AE1350" i="2"/>
  <c r="AE1190" i="2"/>
  <c r="AE2070" i="2"/>
  <c r="AE281" i="2"/>
  <c r="AE726" i="2"/>
  <c r="AE874" i="2"/>
  <c r="AE1252" i="2"/>
  <c r="AE1559" i="2"/>
  <c r="AE1124" i="2"/>
  <c r="AE404" i="2"/>
  <c r="AE804" i="2"/>
  <c r="AE1469" i="2"/>
  <c r="AE137" i="2"/>
  <c r="AE1039" i="2"/>
  <c r="AE1889" i="2"/>
  <c r="AE2186" i="2"/>
  <c r="AE1470" i="2"/>
  <c r="AE951" i="2"/>
  <c r="AE1253" i="2"/>
  <c r="AE1303" i="2"/>
  <c r="AE577" i="2"/>
  <c r="AE727" i="2"/>
  <c r="AE2240" i="2"/>
  <c r="AE2187" i="2"/>
  <c r="AE2188" i="2"/>
  <c r="AE1688" i="2"/>
  <c r="AE282" i="2"/>
  <c r="AE1125" i="2"/>
  <c r="AE2166" i="2"/>
  <c r="AE167" i="2"/>
  <c r="AE639" i="2"/>
  <c r="AE322" i="2"/>
  <c r="AE2113" i="2"/>
  <c r="AE875" i="2"/>
  <c r="AE876" i="2"/>
  <c r="AE877" i="2"/>
  <c r="AE878" i="2"/>
  <c r="AE2114" i="2"/>
  <c r="AE2071" i="2"/>
  <c r="AE1126" i="2"/>
  <c r="AE728" i="2"/>
  <c r="AE1405" i="2"/>
  <c r="AE1040" i="2"/>
  <c r="AE1191" i="2"/>
  <c r="AE504" i="2"/>
  <c r="AE952" i="2"/>
  <c r="AE36" i="2"/>
  <c r="AE1742" i="2"/>
  <c r="AE1041" i="2"/>
  <c r="AE2115" i="2"/>
  <c r="AE235" i="2"/>
  <c r="AE953" i="2"/>
  <c r="AE72" i="2"/>
  <c r="AE1254" i="2"/>
  <c r="AE1689" i="2"/>
  <c r="AE1743" i="2"/>
  <c r="AE1192" i="2"/>
  <c r="AE1837" i="2"/>
  <c r="AE1193" i="2"/>
  <c r="AE1944" i="2"/>
  <c r="AE405" i="2"/>
  <c r="AE1351" i="2"/>
  <c r="AE168" i="2"/>
  <c r="AE729" i="2"/>
  <c r="AE1406" i="2"/>
  <c r="AE1744" i="2"/>
  <c r="AE323" i="2"/>
  <c r="AE879" i="2"/>
  <c r="AE1516" i="2"/>
  <c r="AE880" i="2"/>
  <c r="AE1194" i="2"/>
  <c r="AE505" i="2"/>
  <c r="AE236" i="2"/>
  <c r="AE1790" i="2"/>
  <c r="AE1791" i="2"/>
  <c r="AE1890" i="2"/>
  <c r="AE138" i="2"/>
  <c r="AE1644" i="2"/>
  <c r="AE1838" i="2"/>
  <c r="AE1560" i="2"/>
  <c r="AE1407" i="2"/>
  <c r="AE196" i="2"/>
  <c r="AE1408" i="2"/>
  <c r="AE1127" i="2"/>
  <c r="AE1128" i="2"/>
  <c r="AE640" i="2"/>
  <c r="AE805" i="2"/>
  <c r="AE1255" i="2"/>
  <c r="AE1042" i="2"/>
  <c r="AE169" i="2"/>
  <c r="AE1352" i="2"/>
  <c r="AE641" i="2"/>
  <c r="AE506" i="2"/>
  <c r="AE1561" i="2"/>
  <c r="AE1129" i="2"/>
  <c r="AE1562" i="2"/>
  <c r="AE2145" i="2"/>
  <c r="AE1945" i="2"/>
  <c r="AE1130" i="2"/>
  <c r="AE1891" i="2"/>
  <c r="AE1892" i="2"/>
  <c r="AE73" i="2"/>
  <c r="AE730" i="2"/>
  <c r="AE642" i="2"/>
  <c r="AE324" i="2"/>
  <c r="AE1980" i="2"/>
  <c r="AE1981" i="2"/>
  <c r="AE21" i="2"/>
  <c r="AE2167" i="2"/>
  <c r="AE1645" i="2"/>
  <c r="AE507" i="2"/>
  <c r="AE508" i="2"/>
  <c r="AE954" i="2"/>
  <c r="AE955" i="2"/>
  <c r="AE956" i="2"/>
  <c r="AE957" i="2"/>
  <c r="AE197" i="2"/>
  <c r="AE1839" i="2"/>
  <c r="AE1946" i="2"/>
  <c r="AE37" i="2"/>
  <c r="AE1947" i="2"/>
  <c r="AE170" i="2"/>
  <c r="AE643" i="2"/>
  <c r="AE2116" i="2"/>
  <c r="AE731" i="2"/>
  <c r="AE881" i="2"/>
  <c r="AE732" i="2"/>
  <c r="AE22" i="2"/>
  <c r="AE1409" i="2"/>
  <c r="AE1410" i="2"/>
  <c r="AE882" i="2"/>
  <c r="AE644" i="2"/>
  <c r="AE509" i="2"/>
  <c r="AE733" i="2"/>
  <c r="AE171" i="2"/>
  <c r="AE1602" i="2"/>
  <c r="AE883" i="2"/>
  <c r="AE578" i="2"/>
  <c r="AE237" i="2"/>
  <c r="AE1517" i="2"/>
  <c r="AE325" i="2"/>
  <c r="AE579" i="2"/>
  <c r="AE172" i="2"/>
  <c r="AE645" i="2"/>
  <c r="AE806" i="2"/>
  <c r="AE510" i="2"/>
  <c r="AE366" i="2"/>
  <c r="AE1745" i="2"/>
  <c r="AE2025" i="2"/>
  <c r="AE511" i="2"/>
  <c r="AE580" i="2"/>
  <c r="AE406" i="2"/>
  <c r="AE1304" i="2"/>
  <c r="AE442" i="2"/>
  <c r="AE1746" i="2"/>
  <c r="AE646" i="2"/>
  <c r="AE443" i="2"/>
  <c r="AE1792" i="2"/>
  <c r="AE74" i="2"/>
  <c r="AE5" i="2"/>
  <c r="AE198" i="2"/>
  <c r="AE512" i="2"/>
  <c r="AE1353" i="2"/>
  <c r="AE238" i="2"/>
  <c r="AE1411" i="2"/>
  <c r="AE104" i="2"/>
  <c r="AE1690" i="2"/>
  <c r="AE1691" i="2"/>
  <c r="AE1131" i="2"/>
  <c r="AE1132" i="2"/>
  <c r="AE1133" i="2"/>
  <c r="AE807" i="2"/>
  <c r="AE958" i="2"/>
  <c r="AE444" i="2"/>
  <c r="AE1256" i="2"/>
  <c r="AE959" i="2"/>
  <c r="AE1134" i="2"/>
  <c r="AE173" i="2"/>
  <c r="AE174" i="2"/>
  <c r="AE1982" i="2"/>
  <c r="AE105" i="2"/>
  <c r="AE1305" i="2"/>
  <c r="AE1747" i="2"/>
  <c r="AE2072" i="2"/>
  <c r="AE2073" i="2"/>
  <c r="AE1840" i="2"/>
  <c r="AE1983" i="2"/>
  <c r="AE1603" i="2"/>
  <c r="AE407" i="2"/>
  <c r="AE1354" i="2"/>
  <c r="AE1257" i="2"/>
  <c r="AE1135" i="2"/>
  <c r="AE1793" i="2"/>
  <c r="AE2168" i="2"/>
  <c r="AE1355" i="2"/>
  <c r="AE513" i="2"/>
  <c r="AE2074" i="2"/>
  <c r="AE1136" i="2"/>
  <c r="AE1137" i="2"/>
  <c r="AE734" i="2"/>
  <c r="AE445" i="2"/>
  <c r="AE1984" i="2"/>
  <c r="AE514" i="2"/>
  <c r="AE515" i="2"/>
  <c r="AE2220" i="2"/>
  <c r="AE326" i="2"/>
  <c r="AE283" i="2"/>
  <c r="AE1356" i="2"/>
  <c r="AE1357" i="2"/>
  <c r="AE1748" i="2"/>
  <c r="AE1893" i="2"/>
  <c r="AE581" i="2"/>
  <c r="AE2146" i="2"/>
  <c r="AE735" i="2"/>
  <c r="AE327" i="2"/>
  <c r="AE582" i="2"/>
  <c r="AE1604" i="2"/>
  <c r="AE106" i="2"/>
  <c r="AE446" i="2"/>
  <c r="AE447" i="2"/>
  <c r="AE808" i="2"/>
  <c r="AE1195" i="2"/>
  <c r="AE75" i="2"/>
  <c r="AE76" i="2"/>
  <c r="AE1138" i="2"/>
  <c r="AE1306" i="2"/>
  <c r="AE1258" i="2"/>
  <c r="AE960" i="2"/>
  <c r="AE1563" i="2"/>
  <c r="AE736" i="2"/>
  <c r="AE737" i="2"/>
  <c r="AE516" i="2"/>
  <c r="AE1948" i="2"/>
  <c r="AE961" i="2"/>
  <c r="AE367" i="2"/>
  <c r="AE583" i="2"/>
  <c r="AE1949" i="2"/>
  <c r="AE738" i="2"/>
  <c r="AE23" i="2"/>
  <c r="AE408" i="2"/>
  <c r="AE1518" i="2"/>
  <c r="AE1519" i="2"/>
  <c r="AE409" i="2"/>
  <c r="AE1043" i="2"/>
  <c r="AE647" i="2"/>
  <c r="AE1259" i="2"/>
  <c r="AE1260" i="2"/>
  <c r="AE1261" i="2"/>
  <c r="AE739" i="2"/>
  <c r="AE2189" i="2"/>
  <c r="AE740" i="2"/>
  <c r="AE962" i="2"/>
  <c r="AE809" i="2"/>
  <c r="AE741" i="2"/>
  <c r="AE742" i="2"/>
  <c r="AE1358" i="2"/>
  <c r="AE1359" i="2"/>
  <c r="AE743" i="2"/>
  <c r="AE884" i="2"/>
  <c r="AE2117" i="2"/>
  <c r="AE199" i="2"/>
  <c r="AE2118" i="2"/>
  <c r="AE2119" i="2"/>
  <c r="AE1794" i="2"/>
  <c r="AE1795" i="2"/>
  <c r="AE2026" i="2"/>
  <c r="AE810" i="2"/>
  <c r="AE517" i="2"/>
  <c r="AE885" i="2"/>
  <c r="AE1139" i="2"/>
  <c r="AE38" i="2"/>
  <c r="AE1140" i="2"/>
  <c r="AE963" i="2"/>
  <c r="AE1894" i="2"/>
  <c r="AE1796" i="2"/>
  <c r="AE811" i="2"/>
  <c r="AE812" i="2"/>
  <c r="AE1605" i="2"/>
  <c r="AE1606" i="2"/>
  <c r="AE1141" i="2"/>
  <c r="AE107" i="2"/>
  <c r="AE108" i="2"/>
  <c r="AE1692" i="2"/>
  <c r="AE410" i="2"/>
  <c r="AE1607" i="2"/>
  <c r="AE1608" i="2"/>
  <c r="AE1609" i="2"/>
  <c r="AE1693" i="2"/>
  <c r="AE1950" i="2"/>
  <c r="AE744" i="2"/>
  <c r="AE448" i="2"/>
  <c r="AE1471" i="2"/>
  <c r="AE745" i="2"/>
  <c r="AE77" i="2"/>
  <c r="AE813" i="2"/>
  <c r="AE1196" i="2"/>
  <c r="AE518" i="2"/>
  <c r="AE519" i="2"/>
  <c r="AE368" i="2"/>
  <c r="AE411" i="2"/>
  <c r="AE200" i="2"/>
  <c r="AE2120" i="2"/>
  <c r="AE1797" i="2"/>
  <c r="AE1360" i="2"/>
  <c r="AE1841" i="2"/>
  <c r="AE1842" i="2"/>
  <c r="AE746" i="2"/>
  <c r="AE1520" i="2"/>
  <c r="AE964" i="2"/>
  <c r="AE1694" i="2"/>
  <c r="AE2190" i="2"/>
  <c r="AE1412" i="2"/>
  <c r="AE1361" i="2"/>
  <c r="AE1362" i="2"/>
  <c r="AE1798" i="2"/>
  <c r="AE1521" i="2"/>
  <c r="AE1307" i="2"/>
  <c r="AE2027" i="2"/>
  <c r="AE1695" i="2"/>
  <c r="AE1646" i="2"/>
  <c r="AE2028" i="2"/>
  <c r="AE520" i="2"/>
  <c r="AE886" i="2"/>
  <c r="AE965" i="2"/>
  <c r="AE814" i="2"/>
  <c r="AE2029" i="2"/>
  <c r="AE1951" i="2"/>
  <c r="AE1522" i="2"/>
  <c r="AE1197" i="2"/>
  <c r="AE2075" i="2"/>
  <c r="AE1843" i="2"/>
  <c r="AE648" i="2"/>
  <c r="AE1610" i="2"/>
  <c r="AE649" i="2"/>
  <c r="AE1523" i="2"/>
  <c r="AE2030" i="2"/>
  <c r="AE1844" i="2"/>
  <c r="AE175" i="2"/>
  <c r="AE650" i="2"/>
  <c r="AE1363" i="2"/>
  <c r="AE1985" i="2"/>
  <c r="AE1696" i="2"/>
  <c r="AE239" i="2"/>
  <c r="AE1524" i="2"/>
  <c r="AE1525" i="2"/>
  <c r="AE887" i="2"/>
  <c r="AE747" i="2"/>
  <c r="AE1198" i="2"/>
  <c r="AE1199" i="2"/>
  <c r="AE1472" i="2"/>
  <c r="AE1564" i="2"/>
  <c r="AE2031" i="2"/>
  <c r="AE284" i="2"/>
  <c r="AE2032" i="2"/>
  <c r="AE1952" i="2"/>
  <c r="AE1953" i="2"/>
  <c r="AE1697" i="2"/>
  <c r="AE1364" i="2"/>
  <c r="AE1413" i="2"/>
  <c r="AE521" i="2"/>
  <c r="AE78" i="2"/>
  <c r="AE201" i="2"/>
  <c r="AE412" i="2"/>
  <c r="AE1308" i="2"/>
  <c r="AE369" i="2"/>
  <c r="AE1044" i="2"/>
  <c r="AE240" i="2"/>
  <c r="AE584" i="2"/>
  <c r="AE2033" i="2"/>
  <c r="AE1895" i="2"/>
  <c r="AE79" i="2"/>
  <c r="AE39" i="2"/>
  <c r="AE2147" i="2"/>
  <c r="AE1749" i="2"/>
  <c r="AE651" i="2"/>
  <c r="AE202" i="2"/>
  <c r="AE2169" i="2"/>
  <c r="AE2170" i="2"/>
  <c r="AE1142" i="2"/>
  <c r="AE1845" i="2"/>
  <c r="AE1200" i="2"/>
  <c r="AE1526" i="2"/>
  <c r="AE2034" i="2"/>
  <c r="AE1527" i="2"/>
  <c r="AE815" i="2"/>
  <c r="AE522" i="2"/>
  <c r="AE523" i="2"/>
  <c r="AE2035" i="2"/>
  <c r="AE1414" i="2"/>
  <c r="AE285" i="2"/>
  <c r="AE1750" i="2"/>
  <c r="AE524" i="2"/>
  <c r="AE1846" i="2"/>
  <c r="AE328" i="2"/>
  <c r="AE2191" i="2"/>
  <c r="AE2036" i="2"/>
  <c r="AE652" i="2"/>
  <c r="AE2230" i="2"/>
  <c r="AE966" i="2"/>
  <c r="AE1415" i="2"/>
  <c r="AE1045" i="2"/>
  <c r="AE329" i="2"/>
  <c r="AE1046" i="2"/>
  <c r="AE2231" i="2"/>
  <c r="AE2232" i="2"/>
  <c r="AE2121" i="2"/>
  <c r="AE2122" i="2"/>
  <c r="AE1799" i="2"/>
  <c r="AE525" i="2"/>
  <c r="AE585" i="2"/>
  <c r="AE1751" i="2"/>
  <c r="AE1309" i="2"/>
  <c r="AE2171" i="2"/>
  <c r="AE2172" i="2"/>
  <c r="AE967" i="2"/>
  <c r="AE968" i="2"/>
  <c r="AE1800" i="2"/>
  <c r="AE888" i="2"/>
  <c r="AE889" i="2"/>
  <c r="AE2037" i="2"/>
  <c r="AE890" i="2"/>
  <c r="AE286" i="2"/>
  <c r="AE330" i="2"/>
  <c r="AE331" i="2"/>
  <c r="AE1047" i="2"/>
  <c r="AE1310" i="2"/>
  <c r="AE748" i="2"/>
  <c r="AE526" i="2"/>
  <c r="AE969" i="2"/>
  <c r="AE2038" i="2"/>
  <c r="AE1896" i="2"/>
  <c r="AE1897" i="2"/>
  <c r="AE2173" i="2"/>
  <c r="AE527" i="2"/>
  <c r="AE1262" i="2"/>
  <c r="AE891" i="2"/>
  <c r="AE586" i="2"/>
  <c r="AE1565" i="2"/>
  <c r="AE1473" i="2"/>
  <c r="AE587" i="2"/>
  <c r="AE1416" i="2"/>
  <c r="AE370" i="2"/>
  <c r="AE653" i="2"/>
  <c r="AE1417" i="2"/>
  <c r="AE749" i="2"/>
  <c r="AE1647" i="2"/>
  <c r="AE1648" i="2"/>
  <c r="AE2076" i="2"/>
  <c r="AE1418" i="2"/>
  <c r="AE1649" i="2"/>
  <c r="AE1650" i="2"/>
  <c r="AE1528" i="2"/>
  <c r="AE1611" i="2"/>
  <c r="AE1898" i="2"/>
  <c r="AE1847" i="2"/>
  <c r="AE1263" i="2"/>
  <c r="AE1264" i="2"/>
  <c r="AE1954" i="2"/>
  <c r="AE11" i="2"/>
  <c r="AE1419" i="2"/>
  <c r="AE970" i="2"/>
  <c r="AE2208" i="2"/>
  <c r="AE2209" i="2"/>
  <c r="AE1899" i="2"/>
  <c r="AE449" i="2"/>
  <c r="AE450" i="2"/>
  <c r="AE2077" i="2"/>
  <c r="AE1265" i="2"/>
  <c r="AE1201" i="2"/>
  <c r="AE332" i="2"/>
  <c r="AE241" i="2"/>
  <c r="AE816" i="2"/>
  <c r="AE817" i="2"/>
  <c r="AE1202" i="2"/>
  <c r="AE40" i="2"/>
  <c r="AE41" i="2"/>
  <c r="AE371" i="2"/>
  <c r="AE1048" i="2"/>
  <c r="AE451" i="2"/>
  <c r="AE452" i="2"/>
  <c r="AE80" i="2"/>
  <c r="AE81" i="2"/>
  <c r="AE654" i="2"/>
  <c r="AE750" i="2"/>
  <c r="AE1529" i="2"/>
  <c r="AE1530" i="2"/>
  <c r="AE892" i="2"/>
  <c r="AE1801" i="2"/>
  <c r="AE2148" i="2"/>
  <c r="AE1049" i="2"/>
  <c r="AE1203" i="2"/>
  <c r="AE1848" i="2"/>
  <c r="AE242" i="2"/>
  <c r="AE6" i="2"/>
  <c r="AE751" i="2"/>
  <c r="AE2149" i="2"/>
  <c r="AE588" i="2"/>
  <c r="AE589" i="2"/>
  <c r="AE2174" i="2"/>
  <c r="AE1474" i="2"/>
  <c r="AE1955" i="2"/>
  <c r="AE971" i="2"/>
  <c r="AE2078" i="2"/>
  <c r="AE1651" i="2"/>
  <c r="AE1266" i="2"/>
  <c r="AE2175" i="2"/>
  <c r="AE2192" i="2"/>
  <c r="AE333" i="2"/>
  <c r="AE334" i="2"/>
  <c r="AE528" i="2"/>
  <c r="AE529" i="2"/>
  <c r="AE2039" i="2"/>
  <c r="AE2040" i="2"/>
  <c r="AE2041" i="2"/>
  <c r="AE1267" i="2"/>
  <c r="AE2079" i="2"/>
  <c r="AE530" i="2"/>
  <c r="AE1420" i="2"/>
  <c r="AE655" i="2"/>
  <c r="AE1204" i="2"/>
  <c r="AE2042" i="2"/>
  <c r="AE372" i="2"/>
  <c r="AE109" i="2"/>
  <c r="AE2176" i="2"/>
  <c r="AE2043" i="2"/>
  <c r="AE1421" i="2"/>
  <c r="AE1268" i="2"/>
  <c r="AE893" i="2"/>
  <c r="AE2044" i="2"/>
  <c r="AE1050" i="2"/>
  <c r="AE2193" i="2"/>
  <c r="AE1900" i="2"/>
  <c r="AE335" i="2"/>
  <c r="AE1051" i="2"/>
  <c r="AE13" i="2"/>
  <c r="AE1802" i="2"/>
  <c r="AE1803" i="2"/>
  <c r="AE1986" i="2"/>
  <c r="AE1901" i="2"/>
  <c r="AE656" i="2"/>
  <c r="AE972" i="2"/>
  <c r="AE752" i="2"/>
  <c r="AE973" i="2"/>
  <c r="AE974" i="2"/>
  <c r="AE1052" i="2"/>
  <c r="AE2233" i="2"/>
  <c r="AE453" i="2"/>
  <c r="AE590" i="2"/>
  <c r="AE657" i="2"/>
  <c r="AE1053" i="2"/>
  <c r="AE591" i="2"/>
  <c r="AE2080" i="2"/>
  <c r="AE1849" i="2"/>
  <c r="AE1752" i="2"/>
  <c r="AE894" i="2"/>
  <c r="AE1269" i="2"/>
  <c r="AE1422" i="2"/>
  <c r="AE1423" i="2"/>
  <c r="AE2150" i="2"/>
  <c r="AE895" i="2"/>
  <c r="AE2081" i="2"/>
  <c r="AE1311" i="2"/>
  <c r="AE2045" i="2"/>
  <c r="AE55" i="2"/>
  <c r="AE176" i="2"/>
  <c r="AE2151" i="2"/>
  <c r="AE336" i="2"/>
  <c r="AE1850" i="2"/>
  <c r="AE454" i="2"/>
  <c r="AE455" i="2"/>
  <c r="AE139" i="2"/>
  <c r="AE658" i="2"/>
  <c r="AE1987" i="2"/>
  <c r="AE896" i="2"/>
  <c r="AE1804" i="2"/>
  <c r="AE1698" i="2"/>
  <c r="AE753" i="2"/>
  <c r="AE975" i="2"/>
  <c r="AE1699" i="2"/>
  <c r="AE1365" i="2"/>
  <c r="AE1700" i="2"/>
  <c r="AE1701" i="2"/>
  <c r="AE1902" i="2"/>
  <c r="AE1851" i="2"/>
  <c r="AE2082" i="2"/>
  <c r="AE2083" i="2"/>
  <c r="AE754" i="2"/>
  <c r="AE1753" i="2"/>
  <c r="AE24" i="2"/>
  <c r="AE818" i="2"/>
  <c r="AE1143" i="2"/>
  <c r="AE1144" i="2"/>
  <c r="AE456" i="2"/>
  <c r="AE1805" i="2"/>
  <c r="AE897" i="2"/>
  <c r="AE898" i="2"/>
  <c r="AE1903" i="2"/>
  <c r="AE1904" i="2"/>
  <c r="AE1905" i="2"/>
  <c r="AE110" i="2"/>
  <c r="AE2152" i="2"/>
  <c r="AE2210" i="2"/>
  <c r="AE1754" i="2"/>
  <c r="AE1988" i="2"/>
  <c r="AE1989" i="2"/>
  <c r="AE56" i="2"/>
  <c r="AE203" i="2"/>
  <c r="AE2084" i="2"/>
  <c r="AE457" i="2"/>
  <c r="AE2153" i="2"/>
  <c r="AE531" i="2"/>
  <c r="AE42" i="2"/>
  <c r="AE2046" i="2"/>
  <c r="AE2154" i="2"/>
  <c r="AE2155" i="2"/>
  <c r="AE899" i="2"/>
  <c r="AE1145" i="2"/>
  <c r="AE1270" i="2"/>
  <c r="AE659" i="2"/>
  <c r="AE976" i="2"/>
  <c r="AE532" i="2"/>
  <c r="AE533" i="2"/>
  <c r="AE204" i="2"/>
  <c r="AE1702" i="2"/>
  <c r="AE900" i="2"/>
  <c r="AE2156" i="2"/>
  <c r="AE2157" i="2"/>
  <c r="AE1054" i="2"/>
  <c r="AE2158" i="2"/>
  <c r="AE25" i="2"/>
  <c r="AE755" i="2"/>
  <c r="AE756" i="2"/>
  <c r="AE819" i="2"/>
  <c r="AE820" i="2"/>
  <c r="AE821" i="2"/>
  <c r="AE1271" i="2"/>
  <c r="AE287" i="2"/>
  <c r="AE1205" i="2"/>
  <c r="AE1424" i="2"/>
  <c r="AE1425" i="2"/>
  <c r="AE1906" i="2"/>
  <c r="AE1806" i="2"/>
  <c r="AE757" i="2"/>
  <c r="AE1055" i="2"/>
  <c r="AE1426" i="2"/>
  <c r="AE1652" i="2"/>
  <c r="AE1272" i="2"/>
  <c r="AE1273" i="2"/>
  <c r="AE1274" i="2"/>
  <c r="AE288" i="2"/>
  <c r="AE289" i="2"/>
  <c r="AE660" i="2"/>
  <c r="AE1703" i="2"/>
  <c r="AE458" i="2"/>
  <c r="AE758" i="2"/>
  <c r="AE822" i="2"/>
  <c r="AE977" i="2"/>
  <c r="AE1366" i="2"/>
  <c r="AE592" i="2"/>
  <c r="AE759" i="2"/>
  <c r="AE1367" i="2"/>
  <c r="AE1056" i="2"/>
  <c r="AE7" i="2"/>
  <c r="AE8" i="2"/>
  <c r="AE823" i="2"/>
  <c r="AE978" i="2"/>
  <c r="AE661" i="2"/>
  <c r="AE824" i="2"/>
  <c r="AE1057" i="2"/>
  <c r="AE1206" i="2"/>
  <c r="AE2234" i="2"/>
  <c r="AE1427" i="2"/>
  <c r="AE1990" i="2"/>
  <c r="AE1991" i="2"/>
  <c r="AE1058" i="2"/>
  <c r="AE1755" i="2"/>
  <c r="AE662" i="2"/>
  <c r="AE1368" i="2"/>
  <c r="AE1566" i="2"/>
  <c r="AE534" i="2"/>
  <c r="AE1653" i="2"/>
  <c r="AE459" i="2"/>
  <c r="AE1207" i="2"/>
  <c r="AE1208" i="2"/>
  <c r="AE1907" i="2"/>
  <c r="AE1312" i="2"/>
  <c r="AE825" i="2"/>
  <c r="AE413" i="2"/>
  <c r="AE1209" i="2"/>
  <c r="AE14" i="2"/>
  <c r="AE15" i="2"/>
  <c r="AE243" i="2"/>
  <c r="AE177" i="2"/>
  <c r="AE373" i="2"/>
  <c r="AE663" i="2"/>
  <c r="AE664" i="2"/>
  <c r="AE1146" i="2"/>
  <c r="AE2085" i="2"/>
  <c r="AE205" i="2"/>
  <c r="AE1147" i="2"/>
  <c r="AE206" i="2"/>
  <c r="AE1704" i="2"/>
  <c r="AE244" i="2"/>
  <c r="AE207" i="2"/>
  <c r="AE1705" i="2"/>
  <c r="AE979" i="2"/>
  <c r="AE245" i="2"/>
  <c r="AE1428" i="2"/>
  <c r="AE374" i="2"/>
  <c r="AE1059" i="2"/>
  <c r="AE1148" i="2"/>
  <c r="AE1149" i="2"/>
  <c r="AE901" i="2"/>
  <c r="AE16" i="2"/>
  <c r="AE290" i="2"/>
  <c r="AE291" i="2"/>
  <c r="AE1210" i="2"/>
  <c r="AE2086" i="2"/>
  <c r="AE1429" i="2"/>
  <c r="AE1313" i="2"/>
  <c r="AE760" i="2"/>
  <c r="AE1956" i="2"/>
  <c r="AE246" i="2"/>
  <c r="AE1807" i="2"/>
  <c r="AE1567" i="2"/>
  <c r="AE1992" i="2"/>
  <c r="AE2211" i="2"/>
  <c r="AE1430" i="2"/>
  <c r="AE2123" i="2"/>
  <c r="AE247" i="2"/>
  <c r="AE1475" i="2"/>
  <c r="AE248" i="2"/>
  <c r="AE140" i="2"/>
  <c r="AE249" i="2"/>
  <c r="AE2087" i="2"/>
  <c r="AE1476" i="2"/>
  <c r="AE2221" i="2"/>
  <c r="AE593" i="2"/>
  <c r="AE1477" i="2"/>
  <c r="AE26" i="2"/>
  <c r="AE2124" i="2"/>
  <c r="AE1808" i="2"/>
  <c r="AE1060" i="2"/>
  <c r="AE594" i="2"/>
  <c r="AE250" i="2"/>
  <c r="AE251" i="2"/>
  <c r="AE208" i="2"/>
  <c r="AE209" i="2"/>
  <c r="AE1568" i="2"/>
  <c r="AE980" i="2"/>
  <c r="AE1211" i="2"/>
  <c r="AE1654" i="2"/>
  <c r="AE2047" i="2"/>
  <c r="AE82" i="2"/>
  <c r="AE1908" i="2"/>
  <c r="AE535" i="2"/>
  <c r="AE902" i="2"/>
  <c r="AE2088" i="2"/>
  <c r="AE2089" i="2"/>
  <c r="AE292" i="2"/>
  <c r="AE981" i="2"/>
  <c r="AE2177" i="2"/>
  <c r="AE761" i="2"/>
  <c r="AE414" i="2"/>
  <c r="AE903" i="2"/>
  <c r="AE904" i="2"/>
  <c r="AE1706" i="2"/>
  <c r="AE83" i="2"/>
  <c r="AE1531" i="2"/>
  <c r="AE665" i="2"/>
  <c r="AE1957" i="2"/>
  <c r="AE1061" i="2"/>
  <c r="AE1062" i="2"/>
  <c r="AE2090" i="2"/>
  <c r="AE2091" i="2"/>
  <c r="AE2092" i="2"/>
  <c r="AE1612" i="2"/>
  <c r="AE666" i="2"/>
  <c r="AE57" i="2"/>
  <c r="AE2048" i="2"/>
  <c r="AE1150" i="2"/>
  <c r="AE1275" i="2"/>
  <c r="AE375" i="2"/>
  <c r="AE1431" i="2"/>
  <c r="AE2049" i="2"/>
  <c r="AE2125" i="2"/>
  <c r="AE1314" i="2"/>
  <c r="AE178" i="2"/>
  <c r="AE1212" i="2"/>
  <c r="AE1707" i="2"/>
  <c r="AE2212" i="2"/>
  <c r="AE1478" i="2"/>
  <c r="AE826" i="2"/>
  <c r="AE58" i="2"/>
  <c r="AE536" i="2"/>
  <c r="AE1532" i="2"/>
  <c r="AE141" i="2"/>
  <c r="AE27" i="2"/>
  <c r="AE28" i="2"/>
  <c r="AE2126" i="2"/>
  <c r="AE2127" i="2"/>
  <c r="AE1909" i="2"/>
  <c r="AE293" i="2"/>
  <c r="AE252" i="2"/>
  <c r="AE1852" i="2"/>
  <c r="AE142" i="2"/>
  <c r="AE1533" i="2"/>
  <c r="AE415" i="2"/>
  <c r="AE179" i="2"/>
  <c r="AE460" i="2"/>
  <c r="AE1151" i="2"/>
  <c r="AE667" i="2"/>
  <c r="AE1213" i="2"/>
  <c r="AE595" i="2"/>
  <c r="AE1853" i="2"/>
  <c r="AE982" i="2"/>
  <c r="AE668" i="2"/>
  <c r="AE111" i="2"/>
  <c r="AE2178" i="2"/>
  <c r="AE416" i="2"/>
  <c r="AE180" i="2"/>
  <c r="AE1432" i="2"/>
  <c r="AE1708" i="2"/>
  <c r="AE2050" i="2"/>
  <c r="AE1214" i="2"/>
  <c r="AE376" i="2"/>
  <c r="AE1854" i="2"/>
  <c r="AE1215" i="2"/>
  <c r="AE294" i="2"/>
  <c r="AE1910" i="2"/>
  <c r="AE1569" i="2"/>
  <c r="AE1911" i="2"/>
  <c r="AE1276" i="2"/>
  <c r="AE1433" i="2"/>
  <c r="AE1655" i="2"/>
  <c r="AE461" i="2"/>
  <c r="AE983" i="2"/>
  <c r="AE1152" i="2"/>
  <c r="AE1756" i="2"/>
  <c r="AE2235" i="2"/>
  <c r="AE1434" i="2"/>
  <c r="AE1063" i="2"/>
  <c r="AE1709" i="2"/>
  <c r="AE417" i="2"/>
  <c r="AE1710" i="2"/>
  <c r="AE1153" i="2"/>
  <c r="AE1315" i="2"/>
  <c r="AE295" i="2"/>
  <c r="AE1993" i="2"/>
  <c r="AE1958" i="2"/>
  <c r="AE1570" i="2"/>
  <c r="AE2194" i="2"/>
  <c r="AE905" i="2"/>
  <c r="AE984" i="2"/>
  <c r="AE1216" i="2"/>
  <c r="AE210" i="2"/>
  <c r="AE1994" i="2"/>
  <c r="AE762" i="2"/>
  <c r="AE418" i="2"/>
  <c r="AE419" i="2"/>
  <c r="AE827" i="2"/>
  <c r="AE1217" i="2"/>
  <c r="AE1218" i="2"/>
  <c r="AE211" i="2"/>
  <c r="AE212" i="2"/>
  <c r="AE213" i="2"/>
  <c r="AE2179" i="2"/>
  <c r="AE1316" i="2"/>
  <c r="AE1613" i="2"/>
  <c r="AE1435" i="2"/>
  <c r="AE1436" i="2"/>
  <c r="AE1219" i="2"/>
  <c r="AE1437" i="2"/>
  <c r="AE1855" i="2"/>
  <c r="AE1220" i="2"/>
  <c r="AE1711" i="2"/>
  <c r="AE1534" i="2"/>
  <c r="AE1535" i="2"/>
  <c r="AE537" i="2"/>
  <c r="AE1995" i="2"/>
  <c r="AE828" i="2"/>
  <c r="AE906" i="2"/>
  <c r="AE2051" i="2"/>
  <c r="AE1438" i="2"/>
  <c r="AE337" i="2"/>
  <c r="AE1757" i="2"/>
  <c r="AE462" i="2"/>
  <c r="AE907" i="2"/>
  <c r="AE2236" i="2"/>
  <c r="AE253" i="2"/>
  <c r="AE338" i="2"/>
  <c r="AE1064" i="2"/>
  <c r="AE1065" i="2"/>
  <c r="AE829" i="2"/>
  <c r="AE1369" i="2"/>
  <c r="AE420" i="2"/>
  <c r="AE1066" i="2"/>
  <c r="AE985" i="2"/>
  <c r="AE1571" i="2"/>
  <c r="AE986" i="2"/>
  <c r="AE463" i="2"/>
  <c r="AE538" i="2"/>
  <c r="AE1959" i="2"/>
  <c r="AE1960" i="2"/>
  <c r="AE1067" i="2"/>
  <c r="AE1068" i="2"/>
  <c r="AE1069" i="2"/>
  <c r="AE1912" i="2"/>
  <c r="AE669" i="2"/>
  <c r="AE1572" i="2"/>
  <c r="AE296" i="2"/>
  <c r="AE1758" i="2"/>
  <c r="AE1759" i="2"/>
  <c r="AE1317" i="2"/>
  <c r="AE1809" i="2"/>
  <c r="AE596" i="2"/>
  <c r="AE1810" i="2"/>
  <c r="AE181" i="2"/>
  <c r="AE339" i="2"/>
  <c r="AE377" i="2"/>
  <c r="AE908" i="2"/>
  <c r="AE670" i="2"/>
  <c r="AE112" i="2"/>
  <c r="AE297" i="2"/>
  <c r="AE1318" i="2"/>
  <c r="AE1656" i="2"/>
  <c r="AE539" i="2"/>
  <c r="AE84" i="2"/>
  <c r="AE671" i="2"/>
  <c r="AE1070" i="2"/>
  <c r="AE85" i="2"/>
  <c r="AE86" i="2"/>
  <c r="AE59" i="2"/>
  <c r="AE1154" i="2"/>
  <c r="AE672" i="2"/>
  <c r="AE2237" i="2"/>
  <c r="AE1155" i="2"/>
  <c r="AE1370" i="2"/>
  <c r="AE1479" i="2"/>
  <c r="AE1480" i="2"/>
  <c r="AE1712" i="2"/>
  <c r="AE1713" i="2"/>
  <c r="AE1714" i="2"/>
  <c r="AE1760" i="2"/>
  <c r="AE1319" i="2"/>
  <c r="AE1071" i="2"/>
  <c r="AE1072" i="2"/>
  <c r="AE1715" i="2"/>
  <c r="AE1614" i="2"/>
  <c r="AE87" i="2"/>
  <c r="AE909" i="2"/>
  <c r="AE1439" i="2"/>
  <c r="AE2128" i="2"/>
  <c r="AE1657" i="2"/>
  <c r="AE763" i="2"/>
  <c r="AE764" i="2"/>
  <c r="AE1277" i="2"/>
  <c r="AE464" i="2"/>
  <c r="AE765" i="2"/>
  <c r="AE340" i="2"/>
  <c r="AE987" i="2"/>
  <c r="AE1856" i="2"/>
  <c r="AE1221" i="2"/>
  <c r="AE1996" i="2"/>
  <c r="AE1857" i="2"/>
  <c r="AE1858" i="2"/>
  <c r="AE1658" i="2"/>
  <c r="AE1659" i="2"/>
  <c r="AE341" i="2"/>
  <c r="AE342" i="2"/>
  <c r="AE1371" i="2"/>
  <c r="AE597" i="2"/>
  <c r="AE1615" i="2"/>
  <c r="AE1320" i="2"/>
  <c r="AE2129" i="2"/>
  <c r="AE1913" i="2"/>
  <c r="AE1156" i="2"/>
  <c r="AE1536" i="2"/>
  <c r="AE1914" i="2"/>
  <c r="AE673" i="2"/>
  <c r="AE598" i="2"/>
  <c r="AE465" i="2"/>
  <c r="AE298" i="2"/>
  <c r="AE1961" i="2"/>
  <c r="AE1440" i="2"/>
  <c r="AE2180" i="2"/>
  <c r="AE540" i="2"/>
  <c r="AE1761" i="2"/>
  <c r="AE1616" i="2"/>
  <c r="AE1617" i="2"/>
  <c r="AE421" i="2"/>
  <c r="AE466" i="2"/>
  <c r="AE1372" i="2"/>
  <c r="AE599" i="2"/>
  <c r="AE1278" i="2"/>
  <c r="AE674" i="2"/>
  <c r="AE1222" i="2"/>
  <c r="AE467" i="2"/>
  <c r="AE1279" i="2"/>
  <c r="AE1716" i="2"/>
  <c r="AE182" i="2"/>
  <c r="AE299" i="2"/>
  <c r="AE214" i="2"/>
  <c r="AE1859" i="2"/>
  <c r="AE2195" i="2"/>
  <c r="AE766" i="2"/>
  <c r="AE988" i="2"/>
  <c r="AE1223" i="2"/>
  <c r="AE1762" i="2"/>
  <c r="AE1573" i="2"/>
  <c r="AE1224" i="2"/>
  <c r="AE1280" i="2"/>
  <c r="AE910" i="2"/>
  <c r="AE88" i="2"/>
  <c r="AE1073" i="2"/>
  <c r="AE675" i="2"/>
  <c r="AE676" i="2"/>
  <c r="AE1860" i="2"/>
  <c r="AE911" i="2"/>
  <c r="AE3" i="2"/>
  <c r="AE1225" i="2"/>
  <c r="AE767" i="2"/>
  <c r="AE541" i="2"/>
  <c r="AE1157" i="2"/>
  <c r="AE468" i="2"/>
  <c r="AE2181" i="2"/>
  <c r="AE469" i="2"/>
  <c r="AE1763" i="2"/>
  <c r="AE183" i="2"/>
  <c r="AE1074" i="2"/>
  <c r="AE1481" i="2"/>
  <c r="AE830" i="2"/>
  <c r="AE831" i="2"/>
  <c r="AE1997" i="2"/>
  <c r="AE1764" i="2"/>
  <c r="AE1998" i="2"/>
  <c r="AE1618" i="2"/>
  <c r="AE677" i="2"/>
  <c r="AE989" i="2"/>
  <c r="AE1226" i="2"/>
  <c r="AE1574" i="2"/>
  <c r="AE1321" i="2"/>
  <c r="AE378" i="2"/>
  <c r="AE184" i="2"/>
  <c r="AE678" i="2"/>
  <c r="AE679" i="2"/>
  <c r="AE2093" i="2"/>
  <c r="AE1158" i="2"/>
  <c r="AE1717" i="2"/>
  <c r="AE1322" i="2"/>
  <c r="AE254" i="2"/>
  <c r="AE1962" i="2"/>
  <c r="AE379" i="2"/>
  <c r="AE380" i="2"/>
  <c r="AE1281" i="2"/>
  <c r="AE1861" i="2"/>
  <c r="AE255" i="2"/>
  <c r="AE680" i="2"/>
  <c r="AE1075" i="2"/>
  <c r="AE2159" i="2"/>
  <c r="AE2094" i="2"/>
  <c r="AE470" i="2"/>
  <c r="AE89" i="2"/>
  <c r="AE990" i="2"/>
  <c r="AE381" i="2"/>
  <c r="AE382" i="2"/>
  <c r="AE991" i="2"/>
  <c r="AE1076" i="2"/>
  <c r="AE1227" i="2"/>
  <c r="AE215" i="2"/>
  <c r="AE1482" i="2"/>
  <c r="AE832" i="2"/>
  <c r="AE1373" i="2"/>
  <c r="AE471" i="2"/>
  <c r="AE833" i="2"/>
  <c r="AE1963" i="2"/>
  <c r="AE472" i="2"/>
  <c r="AE1765" i="2"/>
  <c r="AE681" i="2"/>
  <c r="AE682" i="2"/>
  <c r="AE1077" i="2"/>
  <c r="AE1915" i="2"/>
  <c r="AE1575" i="2"/>
  <c r="AE1537" i="2"/>
  <c r="AE1916" i="2"/>
  <c r="AE1660" i="2"/>
  <c r="AE1661" i="2"/>
  <c r="AE1159" i="2"/>
  <c r="AE683" i="2"/>
  <c r="AE1441" i="2"/>
  <c r="AE473" i="2"/>
  <c r="AE1811" i="2"/>
  <c r="AE1812" i="2"/>
  <c r="AE1228" i="2"/>
  <c r="AE1078" i="2"/>
  <c r="AE216" i="2"/>
  <c r="AE2222" i="2"/>
  <c r="AE1917" i="2"/>
  <c r="AE1918" i="2"/>
  <c r="AE768" i="2"/>
  <c r="AE1229" i="2"/>
  <c r="AE143" i="2"/>
  <c r="AE684" i="2"/>
  <c r="AE1813" i="2"/>
  <c r="AE1576" i="2"/>
  <c r="AE2095" i="2"/>
  <c r="AE685" i="2"/>
  <c r="AE686" i="2"/>
  <c r="AE1862" i="2"/>
  <c r="AE542" i="2"/>
  <c r="AE1160" i="2"/>
  <c r="AE1577" i="2"/>
  <c r="AE1578" i="2"/>
  <c r="AE834" i="2"/>
  <c r="AE912" i="2"/>
  <c r="AE2196" i="2"/>
  <c r="AE1538" i="2"/>
  <c r="AE1863" i="2"/>
  <c r="AE343" i="2"/>
  <c r="AE2228" i="2"/>
  <c r="AE2160" i="2"/>
  <c r="AE1323" i="2"/>
  <c r="AE1864" i="2"/>
  <c r="AE769" i="2"/>
  <c r="AE2096" i="2"/>
  <c r="AE1919" i="2"/>
  <c r="AE1079" i="2"/>
  <c r="AE1080" i="2"/>
  <c r="AE344" i="2"/>
  <c r="AE1718" i="2"/>
  <c r="AE835" i="2"/>
  <c r="AE1865" i="2"/>
  <c r="AE2097" i="2"/>
  <c r="AE2098" i="2"/>
  <c r="AE345" i="2"/>
  <c r="AE687" i="2"/>
  <c r="AE1662" i="2"/>
  <c r="AE60" i="2"/>
  <c r="AE1374" i="2"/>
  <c r="AE1539" i="2"/>
  <c r="AE1814" i="2"/>
  <c r="AE1442" i="2"/>
  <c r="AE185" i="2"/>
  <c r="AE2213" i="2"/>
  <c r="AE2214" i="2"/>
  <c r="AE1663" i="2"/>
  <c r="AE1999" i="2"/>
  <c r="AE346" i="2"/>
  <c r="AE186" i="2"/>
  <c r="AE217" i="2"/>
  <c r="AE770" i="2"/>
  <c r="AE771" i="2"/>
  <c r="AE772" i="2"/>
  <c r="AE1866" i="2"/>
  <c r="AE90" i="2"/>
  <c r="AE1540" i="2"/>
  <c r="AE2000" i="2"/>
  <c r="AE1483" i="2"/>
  <c r="AE773" i="2"/>
  <c r="AE774" i="2"/>
  <c r="AE1324" i="2"/>
  <c r="AE422" i="2"/>
  <c r="AE913" i="2"/>
  <c r="AE1579" i="2"/>
  <c r="AE1325" i="2"/>
  <c r="AE1719" i="2"/>
  <c r="AE836" i="2"/>
  <c r="AE914" i="2"/>
  <c r="AE2052" i="2"/>
  <c r="AE474" i="2"/>
  <c r="AE992" i="2"/>
  <c r="AE1867" i="2"/>
  <c r="AE1443" i="2"/>
  <c r="AE2053" i="2"/>
  <c r="AE2001" i="2"/>
  <c r="AE837" i="2"/>
  <c r="AE1081" i="2"/>
  <c r="AE1815" i="2"/>
  <c r="AE1766" i="2"/>
  <c r="AE218" i="2"/>
  <c r="AE219" i="2"/>
  <c r="AE1580" i="2"/>
  <c r="AE113" i="2"/>
  <c r="AE2054" i="2"/>
  <c r="AE1767" i="2"/>
  <c r="AE838" i="2"/>
  <c r="AE1581" i="2"/>
  <c r="AE1582" i="2"/>
  <c r="AE1583" i="2"/>
  <c r="AE2099" i="2"/>
  <c r="AE775" i="2"/>
  <c r="AE220" i="2"/>
  <c r="AE1868" i="2"/>
  <c r="AE543" i="2"/>
  <c r="AE1869" i="2"/>
  <c r="AE1964" i="2"/>
  <c r="AE776" i="2"/>
  <c r="AE2197" i="2"/>
  <c r="AE688" i="2"/>
  <c r="AE544" i="2"/>
  <c r="AE839" i="2"/>
  <c r="AE993" i="2"/>
  <c r="AE1664" i="2"/>
  <c r="AE1444" i="2"/>
  <c r="AE1326" i="2"/>
  <c r="AE1082" i="2"/>
  <c r="AE1584" i="2"/>
  <c r="AE777" i="2"/>
  <c r="AE689" i="2"/>
  <c r="AE1282" i="2"/>
  <c r="AE1327" i="2"/>
  <c r="AE1083" i="2"/>
  <c r="AE1445" i="2"/>
  <c r="AE1230" i="2"/>
  <c r="AE690" i="2"/>
  <c r="AE2100" i="2"/>
  <c r="AE1619" i="2"/>
  <c r="AE1161" i="2"/>
  <c r="AE1283" i="2"/>
  <c r="AE1965" i="2"/>
  <c r="AE1375" i="2"/>
  <c r="AE1768" i="2"/>
  <c r="AE691" i="2"/>
  <c r="AE2229" i="2"/>
  <c r="AE1769" i="2"/>
  <c r="AE2130" i="2"/>
  <c r="AE1966" i="2"/>
  <c r="AE1920" i="2"/>
  <c r="AE1921" i="2"/>
  <c r="AE1162" i="2"/>
  <c r="AE1484" i="2"/>
  <c r="AE114" i="2"/>
  <c r="AE115" i="2"/>
  <c r="AE144" i="2"/>
  <c r="AE994" i="2"/>
  <c r="AE1084" i="2"/>
  <c r="AE545" i="2"/>
  <c r="AE840" i="2"/>
  <c r="AE383" i="2"/>
  <c r="AE256" i="2"/>
  <c r="AE257" i="2"/>
  <c r="AE2002" i="2"/>
  <c r="AE91" i="2"/>
  <c r="AE600" i="2"/>
  <c r="AE1720" i="2"/>
  <c r="AE1967" i="2"/>
  <c r="AE1376" i="2"/>
  <c r="AE1446" i="2"/>
  <c r="AE1447" i="2"/>
  <c r="AE1870" i="2"/>
  <c r="AE1231" i="2"/>
  <c r="AE1871" i="2"/>
  <c r="AE2161" i="2"/>
  <c r="AE546" i="2"/>
  <c r="AE1872" i="2"/>
  <c r="AE2055" i="2"/>
  <c r="AE2056" i="2"/>
  <c r="AE2003" i="2"/>
  <c r="AE1377" i="2"/>
  <c r="AE601" i="2"/>
  <c r="AE995" i="2"/>
  <c r="AE1770" i="2"/>
  <c r="AE996" i="2"/>
  <c r="AE778" i="2"/>
  <c r="AE1968" i="2"/>
  <c r="AE1085" i="2"/>
  <c r="AE841" i="2"/>
  <c r="AE1232" i="2"/>
  <c r="AE1284" i="2"/>
  <c r="AE1771" i="2"/>
  <c r="AE43" i="2"/>
  <c r="AE384" i="2"/>
  <c r="AE2101" i="2"/>
  <c r="AE1448" i="2"/>
  <c r="AE1378" i="2"/>
  <c r="AE1873" i="2"/>
  <c r="AE1969" i="2"/>
  <c r="AE1970" i="2"/>
  <c r="AE1772" i="2"/>
  <c r="AE1773" i="2"/>
  <c r="AE116" i="2"/>
  <c r="AE1620" i="2"/>
  <c r="AE1621" i="2"/>
  <c r="AE1086" i="2"/>
  <c r="AE2131" i="2"/>
  <c r="AE117" i="2"/>
  <c r="AE547" i="2"/>
  <c r="AE548" i="2"/>
  <c r="AE300" i="2"/>
  <c r="AE1665" i="2"/>
  <c r="AE1485" i="2"/>
  <c r="AE2198" i="2"/>
  <c r="AE1486" i="2"/>
  <c r="AE118" i="2"/>
  <c r="AE1585" i="2"/>
  <c r="AE145" i="2"/>
  <c r="AE692" i="2"/>
  <c r="AE549" i="2"/>
  <c r="AE187" i="2"/>
  <c r="AE188" i="2"/>
  <c r="AE1087" i="2"/>
  <c r="AE1487" i="2"/>
  <c r="AE1816" i="2"/>
  <c r="AE997" i="2"/>
  <c r="AE1666" i="2"/>
  <c r="AE1328" i="2"/>
  <c r="AE602" i="2"/>
  <c r="AE603" i="2"/>
  <c r="AE146" i="2"/>
  <c r="AE2057" i="2"/>
  <c r="AE385" i="2"/>
  <c r="AE842" i="2"/>
  <c r="AE475" i="2"/>
  <c r="AE476" i="2"/>
  <c r="AE1449" i="2"/>
  <c r="AE1721" i="2"/>
  <c r="AE221" i="2"/>
  <c r="AE1622" i="2"/>
  <c r="AE1450" i="2"/>
  <c r="AE1451" i="2"/>
  <c r="AE61" i="2"/>
  <c r="AE1329" i="2"/>
  <c r="AE1163" i="2"/>
  <c r="AE147" i="2"/>
  <c r="AE477" i="2"/>
  <c r="AE604" i="2"/>
  <c r="AE693" i="2"/>
  <c r="AE29" i="2"/>
  <c r="AE605" i="2"/>
  <c r="AE915" i="2"/>
  <c r="AE916" i="2"/>
  <c r="AE2058" i="2"/>
  <c r="AE148" i="2"/>
  <c r="AE1817" i="2"/>
  <c r="AE1922" i="2"/>
  <c r="AE423" i="2"/>
  <c r="AE2004" i="2"/>
  <c r="AE347" i="2"/>
  <c r="AE1667" i="2"/>
  <c r="AE189" i="2"/>
  <c r="AE301" i="2"/>
  <c r="AE1488" i="2"/>
  <c r="AE1489" i="2"/>
  <c r="AE1233" i="2"/>
  <c r="AE2005" i="2"/>
  <c r="AE44" i="2"/>
  <c r="AE550" i="2"/>
  <c r="AE1088" i="2"/>
  <c r="AE1490" i="2"/>
  <c r="AE119" i="2"/>
  <c r="AE120" i="2"/>
  <c r="AE1722" i="2"/>
  <c r="AE1164" i="2"/>
  <c r="AE779" i="2"/>
  <c r="AE1491" i="2"/>
  <c r="AE1492" i="2"/>
  <c r="AE258" i="2"/>
  <c r="AE1234" i="2"/>
  <c r="AE1668" i="2"/>
  <c r="AE1669" i="2"/>
  <c r="AE2102" i="2"/>
  <c r="AE1452" i="2"/>
  <c r="AE1453" i="2"/>
  <c r="AE2182" i="2"/>
  <c r="AE1818" i="2"/>
  <c r="AE1541" i="2"/>
  <c r="AE2238" i="2"/>
  <c r="AE424" i="2"/>
  <c r="AE190" i="2"/>
  <c r="AE551" i="2"/>
  <c r="AE1454" i="2"/>
  <c r="AE2006" i="2"/>
  <c r="AE2059" i="2"/>
  <c r="AE998" i="2"/>
  <c r="AE999" i="2"/>
  <c r="AE1493" i="2"/>
  <c r="AE2007" i="2"/>
  <c r="AE1494" i="2"/>
  <c r="AE843" i="2"/>
  <c r="AE1495" i="2"/>
  <c r="AE1774" i="2"/>
  <c r="AE917" i="2"/>
  <c r="AE606" i="2"/>
  <c r="AE552" i="2"/>
  <c r="AE1455" i="2"/>
  <c r="AE1496" i="2"/>
  <c r="AE386" i="2"/>
  <c r="AE1971" i="2"/>
  <c r="AE259" i="2"/>
  <c r="AE260" i="2"/>
  <c r="AE1330" i="2"/>
  <c r="AE1331" i="2"/>
  <c r="AE1775" i="2"/>
  <c r="AE1285" i="2"/>
  <c r="AE1497" i="2"/>
  <c r="AE121" i="2"/>
  <c r="AE1972" i="2"/>
  <c r="AE1542" i="2"/>
  <c r="AE62" i="2"/>
  <c r="AE918" i="2"/>
  <c r="AE919" i="2"/>
  <c r="AE1286" i="2"/>
  <c r="AE1000" i="2"/>
  <c r="AE1001" i="2"/>
  <c r="AE553" i="2"/>
  <c r="AE1379" i="2"/>
  <c r="AE844" i="2"/>
  <c r="AE302" i="2"/>
  <c r="AE92" i="2"/>
  <c r="AE554" i="2"/>
  <c r="AE1287" i="2"/>
  <c r="AE1670" i="2"/>
  <c r="AE1671" i="2"/>
  <c r="AE1165" i="2"/>
  <c r="AE425" i="2"/>
  <c r="AE478" i="2"/>
  <c r="AE845" i="2"/>
  <c r="AE222" i="2"/>
  <c r="AE694" i="2"/>
  <c r="AE1380" i="2"/>
  <c r="AE1381" i="2"/>
  <c r="AE846" i="2"/>
  <c r="AE1586" i="2"/>
  <c r="AE1235" i="2"/>
  <c r="AE847" i="2"/>
  <c r="AE848" i="2"/>
  <c r="AE920" i="2"/>
  <c r="AE921" i="2"/>
  <c r="AE2239" i="2"/>
  <c r="AE922" i="2"/>
  <c r="AE695" i="2"/>
  <c r="AE607" i="2"/>
  <c r="AE696" i="2"/>
  <c r="AE555" i="2"/>
  <c r="AE1236" i="2"/>
  <c r="B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04BD59-D225-41FD-92AE-08FBC36A2839}" keepAlive="1" name="Query - marketing_data" description="Connection to the 'marketing_data' query in the workbook." type="5" refreshedVersion="8" background="1" saveData="1">
    <dbPr connection="Provider=Microsoft.Mashup.OleDb.1;Data Source=$Workbook$;Location=marketing_data;Extended Properties=&quot;&quot;" command="SELECT * FROM [marketing_data]"/>
  </connection>
  <connection id="2" xr16:uid="{0F49A232-2761-41F9-9A2E-6C05096B33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B12F6CD-B81B-4BB3-9DEC-3AF3D4B5E4B0}" name="WorksheetConnection_BI Analysis of Marketing data.xlsx!Table_marketing_data" type="102" refreshedVersion="8" minRefreshableVersion="5">
    <extLst>
      <ext xmlns:x15="http://schemas.microsoft.com/office/spreadsheetml/2010/11/main" uri="{DE250136-89BD-433C-8126-D09CA5730AF9}">
        <x15:connection id="Table_marketing_data">
          <x15:rangePr sourceName="_xlcn.WorksheetConnection_BIAnalysisofMarketingdata.xlsxTable_marketing_data1"/>
        </x15:connection>
      </ext>
    </extLst>
  </connection>
</connections>
</file>

<file path=xl/sharedStrings.xml><?xml version="1.0" encoding="utf-8"?>
<sst xmlns="http://schemas.openxmlformats.org/spreadsheetml/2006/main" count="6865" uniqueCount="118">
  <si>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</si>
  <si>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</si>
  <si>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</si>
  <si>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</si>
  <si>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</si>
  <si>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</si>
  <si>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</si>
  <si>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</si>
  <si>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</si>
  <si>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</si>
  <si>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</si>
  <si>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</si>
  <si>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</si>
  <si>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</si>
  <si>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</si>
  <si>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</si>
  <si>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</si>
  <si>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</si>
  <si>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</si>
  <si>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</si>
  <si>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</si>
  <si>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</si>
  <si>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</si>
  <si>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</si>
  <si>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</si>
  <si>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</si>
  <si>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</si>
  <si>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</si>
  <si>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</si>
  <si>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</si>
  <si>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</si>
  <si>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</si>
  <si>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</si>
  <si>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</si>
  <si>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</si>
  <si>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</si>
  <si>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</si>
  <si>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</si>
  <si>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</si>
  <si>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</si>
  <si>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</si>
  <si>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</si>
  <si>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</si>
  <si>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</si>
  <si>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</si>
  <si>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</si>
  <si>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</si>
  <si>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</si>
  <si>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</si>
  <si>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Row Labels</t>
  </si>
  <si>
    <t>Grand Total</t>
  </si>
  <si>
    <t>Sum of Revenue</t>
  </si>
  <si>
    <t>Values</t>
  </si>
  <si>
    <t xml:space="preserve"> Wines</t>
  </si>
  <si>
    <t xml:space="preserve"> MeatProducts</t>
  </si>
  <si>
    <t xml:space="preserve"> GoldProds</t>
  </si>
  <si>
    <t xml:space="preserve"> FishProducts</t>
  </si>
  <si>
    <t xml:space="preserve"> SweetProducts</t>
  </si>
  <si>
    <t xml:space="preserve"> Fruits</t>
  </si>
  <si>
    <t>Category</t>
  </si>
  <si>
    <t>Age</t>
  </si>
  <si>
    <t xml:space="preserve">Average of  Income </t>
  </si>
  <si>
    <t>Age Group</t>
  </si>
  <si>
    <t>&lt;30</t>
  </si>
  <si>
    <t>31-40</t>
  </si>
  <si>
    <t>41-50</t>
  </si>
  <si>
    <t>51-60</t>
  </si>
  <si>
    <t>61-70</t>
  </si>
  <si>
    <t>70&lt;</t>
  </si>
  <si>
    <t>Count of Education</t>
  </si>
  <si>
    <t>Sum of NumStorePurchases</t>
  </si>
  <si>
    <t>Sum of NumWebPurchases</t>
  </si>
  <si>
    <t>Count of Marital_Status</t>
  </si>
  <si>
    <t>AcceptedCmp</t>
  </si>
  <si>
    <t>MntAvg</t>
  </si>
  <si>
    <t>Sum of MntAvg</t>
  </si>
  <si>
    <t>Column Labels</t>
  </si>
  <si>
    <t>total Customer</t>
  </si>
  <si>
    <t>Complaints in last 2 years</t>
  </si>
  <si>
    <t>AcceptedTotal</t>
  </si>
  <si>
    <t>IncomeGroup</t>
  </si>
  <si>
    <t>&lt;20k</t>
  </si>
  <si>
    <t>20k-50k</t>
  </si>
  <si>
    <t>50k-100k</t>
  </si>
  <si>
    <t>Count of IncomeGroup</t>
  </si>
  <si>
    <t>100k&lt;</t>
  </si>
  <si>
    <t>Sum of AcceptedCmp1</t>
  </si>
  <si>
    <t>Sum of AcceptedCmp2</t>
  </si>
  <si>
    <t>Sum of AcceptedCmp5</t>
  </si>
  <si>
    <t>Sum of AcceptedCmp4</t>
  </si>
  <si>
    <t>Sum of AcceptedCmp3</t>
  </si>
  <si>
    <t>Campaign Popularity</t>
  </si>
  <si>
    <t xml:space="preserve">C1 </t>
  </si>
  <si>
    <t xml:space="preserve">C2 </t>
  </si>
  <si>
    <t>C3</t>
  </si>
  <si>
    <t>C4</t>
  </si>
  <si>
    <t>C5</t>
  </si>
  <si>
    <t>Statastical information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</si>
  <si>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</si>
  <si>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</si>
  <si>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</si>
  <si>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</si>
  <si>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</si>
  <si>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</si>
  <si>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</si>
  <si>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</si>
  <si>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</si>
  <si>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</si>
  <si>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</si>
  <si>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</si>
  <si>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</si>
  <si>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Income</t>
  </si>
  <si>
    <t>Average of MntMeatProducts</t>
  </si>
  <si>
    <t>Average of MntFishProducts</t>
  </si>
  <si>
    <t>Average of MntWines</t>
  </si>
  <si>
    <t>Average of MntFruits</t>
  </si>
  <si>
    <t>Average of MntGoldProds</t>
  </si>
  <si>
    <t>Average of MntSweetProducts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</si>
</sst>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,\k"/>
    <numFmt numFmtId="165" formatCode="&quot;$&quot;#,##0.00,\k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2" fontId="0" fillId="0" borderId="0" xfId="0" applyNumberFormat="1" applyFill="1" applyBorder="1" applyAlignment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,\k"/>
    </dxf>
    <dxf>
      <numFmt numFmtId="2" formatCode="0.00"/>
    </dxf>
    <dxf>
      <numFmt numFmtId="165" formatCode="&quot;$&quot;#,##0.00,\k"/>
    </dxf>
    <dxf>
      <numFmt numFmtId="165" formatCode="&quot;$&quot;#,##0.00,\k"/>
    </dxf>
    <dxf>
      <numFmt numFmtId="165" formatCode="&quot;$&quot;#,##0.00,\k"/>
    </dxf>
    <dxf>
      <numFmt numFmtId="165" formatCode="&quot;$&quot;#,##0.00,\k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numFmt numFmtId="164" formatCode="&quot;$&quot;#,##0,\k"/>
    </dxf>
    <dxf>
      <numFmt numFmtId="164" formatCode="&quot;$&quot;#,##0,\k"/>
    </dxf>
    <dxf>
      <numFmt numFmtId="164" formatCode="&quot;$&quot;#,##0,\k"/>
    </dxf>
    <dxf>
      <numFmt numFmtId="166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  <dxf>
      <numFmt numFmtId="165" formatCode="&quot;$&quot;#,##0.00,\k"/>
    </dxf>
    <dxf>
      <numFmt numFmtId="165" formatCode="&quot;$&quot;#,##0.00,\k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microsoft.com/office/2017/10/relationships/person" Target="persons/person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 latest.xlsx]pTable!PivotTable1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Vs.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8-441F-92C5-9AB43D1FDC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8-441F-92C5-9AB43D1FDC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8-441F-92C5-9AB43D1FDC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8-441F-92C5-9AB43D1FDC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8-441F-92C5-9AB43D1FDC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8-441F-92C5-9AB43D1FD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pTable!$A$4:$A$9</c:f>
              <c:strCache>
                <c:ptCount val="6"/>
                <c:pt idx="0">
                  <c:v> Wines</c:v>
                </c:pt>
                <c:pt idx="1">
                  <c:v> MeatProducts</c:v>
                </c:pt>
                <c:pt idx="2">
                  <c:v> GoldProds</c:v>
                </c:pt>
                <c:pt idx="3">
                  <c:v> FishProducts</c:v>
                </c:pt>
                <c:pt idx="4">
                  <c:v> SweetProducts</c:v>
                </c:pt>
                <c:pt idx="5">
                  <c:v> Fruits</c:v>
                </c:pt>
              </c:strCache>
            </c:strRef>
          </c:cat>
          <c:val>
            <c:numRef>
              <c:f>pTable!$B$4:$B$9</c:f>
              <c:numCache>
                <c:formatCode>"$"#,##0,\k</c:formatCode>
                <c:ptCount val="6"/>
                <c:pt idx="0">
                  <c:v>680816</c:v>
                </c:pt>
                <c:pt idx="1">
                  <c:v>373968</c:v>
                </c:pt>
                <c:pt idx="2">
                  <c:v>98609</c:v>
                </c:pt>
                <c:pt idx="3">
                  <c:v>84057</c:v>
                </c:pt>
                <c:pt idx="4">
                  <c:v>60621</c:v>
                </c:pt>
                <c:pt idx="5">
                  <c:v>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08-441F-92C5-9AB43D1F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 latest.xlsx]pTable!PivotTable2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Vs.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pTable!$A$14:$A$22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India</c:v>
                </c:pt>
                <c:pt idx="5">
                  <c:v>Germany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pTable!$B$14:$B$22</c:f>
              <c:numCache>
                <c:formatCode>"$"#,##0,\k</c:formatCode>
                <c:ptCount val="8"/>
                <c:pt idx="0">
                  <c:v>662220</c:v>
                </c:pt>
                <c:pt idx="1">
                  <c:v>211071</c:v>
                </c:pt>
                <c:pt idx="2">
                  <c:v>168532</c:v>
                </c:pt>
                <c:pt idx="3">
                  <c:v>89763</c:v>
                </c:pt>
                <c:pt idx="4">
                  <c:v>79485</c:v>
                </c:pt>
                <c:pt idx="5">
                  <c:v>74913</c:v>
                </c:pt>
                <c:pt idx="6">
                  <c:v>67882</c:v>
                </c:pt>
                <c:pt idx="7">
                  <c:v>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B9D-8858-63FE34B2E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905040"/>
        <c:axId val="925907920"/>
      </c:barChart>
      <c:catAx>
        <c:axId val="9259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7920"/>
        <c:crosses val="autoZero"/>
        <c:auto val="1"/>
        <c:lblAlgn val="ctr"/>
        <c:lblOffset val="100"/>
        <c:noMultiLvlLbl val="0"/>
      </c:catAx>
      <c:valAx>
        <c:axId val="925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 latest.xlsx]pTable!PivotTable3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Spending by different</a:t>
            </a:r>
            <a:r>
              <a:rPr lang="en-GB" baseline="0"/>
              <a:t> Age Group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pTable!$B$24</c:f>
              <c:strCache>
                <c:ptCount val="1"/>
                <c:pt idx="0">
                  <c:v>Average of MntWines</c:v>
                </c:pt>
              </c:strCache>
            </c:strRef>
          </c:tx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pTable!$B$25:$B$30</c:f>
              <c:numCache>
                <c:formatCode>0.00</c:formatCode>
                <c:ptCount val="6"/>
                <c:pt idx="0">
                  <c:v>357.13333333333333</c:v>
                </c:pt>
                <c:pt idx="1">
                  <c:v>236.06293706293707</c:v>
                </c:pt>
                <c:pt idx="2">
                  <c:v>243.33548387096775</c:v>
                </c:pt>
                <c:pt idx="3">
                  <c:v>309.0016129032258</c:v>
                </c:pt>
                <c:pt idx="4">
                  <c:v>374.45161290322579</c:v>
                </c:pt>
                <c:pt idx="5">
                  <c:v>390.4957264957265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29-4191-AF6D-BE26B46F04C7}"/>
            </c:ext>
          </c:extLst>
        </c:ser>
        <c:ser>
          <c:idx val="1"/>
          <c:order val="1"/>
          <c:tx>
            <c:strRef>
              <c:f>pTable!$C$24</c:f>
              <c:strCache>
                <c:ptCount val="1"/>
                <c:pt idx="0">
                  <c:v>Average of MntFruits</c:v>
                </c:pt>
              </c:strCache>
            </c:strRef>
          </c:tx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pTable!$C$25:$C$30</c:f>
              <c:numCache>
                <c:formatCode>0.00</c:formatCode>
                <c:ptCount val="6"/>
                <c:pt idx="0">
                  <c:v>43.266666666666666</c:v>
                </c:pt>
                <c:pt idx="1">
                  <c:v>27.716783216783217</c:v>
                </c:pt>
                <c:pt idx="2">
                  <c:v>23.079032258064515</c:v>
                </c:pt>
                <c:pt idx="3">
                  <c:v>26.140322580645162</c:v>
                </c:pt>
                <c:pt idx="4">
                  <c:v>27.636559139784946</c:v>
                </c:pt>
                <c:pt idx="5">
                  <c:v>29.803418803418804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0-4023-A4D8-43D263A2288F}"/>
            </c:ext>
          </c:extLst>
        </c:ser>
        <c:ser>
          <c:idx val="2"/>
          <c:order val="2"/>
          <c:tx>
            <c:strRef>
              <c:f>pTable!$D$24</c:f>
              <c:strCache>
                <c:ptCount val="1"/>
                <c:pt idx="0">
                  <c:v>Average of MntMeatProducts</c:v>
                </c:pt>
              </c:strCache>
            </c:strRef>
          </c:tx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pTable!$D$25:$D$30</c:f>
              <c:numCache>
                <c:formatCode>0.00</c:formatCode>
                <c:ptCount val="6"/>
                <c:pt idx="0">
                  <c:v>341.8</c:v>
                </c:pt>
                <c:pt idx="1">
                  <c:v>177.96153846153845</c:v>
                </c:pt>
                <c:pt idx="2">
                  <c:v>146.12741935483871</c:v>
                </c:pt>
                <c:pt idx="3">
                  <c:v>152.58225806451614</c:v>
                </c:pt>
                <c:pt idx="4">
                  <c:v>183.63225806451612</c:v>
                </c:pt>
                <c:pt idx="5">
                  <c:v>202.37179487179486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0-4023-A4D8-43D263A2288F}"/>
            </c:ext>
          </c:extLst>
        </c:ser>
        <c:ser>
          <c:idx val="3"/>
          <c:order val="3"/>
          <c:tx>
            <c:strRef>
              <c:f>pTable!$E$24</c:f>
              <c:strCache>
                <c:ptCount val="1"/>
                <c:pt idx="0">
                  <c:v>Average of MntFishProducts</c:v>
                </c:pt>
              </c:strCache>
            </c:strRef>
          </c:tx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pTable!$E$25:$E$30</c:f>
              <c:numCache>
                <c:formatCode>0.00</c:formatCode>
                <c:ptCount val="6"/>
                <c:pt idx="0">
                  <c:v>93.733333333333334</c:v>
                </c:pt>
                <c:pt idx="1">
                  <c:v>33.734265734265733</c:v>
                </c:pt>
                <c:pt idx="2">
                  <c:v>34.843548387096774</c:v>
                </c:pt>
                <c:pt idx="3">
                  <c:v>34.35</c:v>
                </c:pt>
                <c:pt idx="4">
                  <c:v>42.415053763440859</c:v>
                </c:pt>
                <c:pt idx="5">
                  <c:v>44.358974358974358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0-4023-A4D8-43D263A2288F}"/>
            </c:ext>
          </c:extLst>
        </c:ser>
        <c:ser>
          <c:idx val="4"/>
          <c:order val="4"/>
          <c:tx>
            <c:strRef>
              <c:f>pTable!$F$24</c:f>
              <c:strCache>
                <c:ptCount val="1"/>
                <c:pt idx="0">
                  <c:v>Average of MntGoldProds</c:v>
                </c:pt>
              </c:strCache>
            </c:strRef>
          </c:tx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pTable!$F$25:$F$30</c:f>
              <c:numCache>
                <c:formatCode>0.00</c:formatCode>
                <c:ptCount val="6"/>
                <c:pt idx="0">
                  <c:v>69.466666666666669</c:v>
                </c:pt>
                <c:pt idx="1">
                  <c:v>42.465034965034967</c:v>
                </c:pt>
                <c:pt idx="2">
                  <c:v>37.869354838709675</c:v>
                </c:pt>
                <c:pt idx="3">
                  <c:v>44.366129032258065</c:v>
                </c:pt>
                <c:pt idx="4">
                  <c:v>47.741935483870968</c:v>
                </c:pt>
                <c:pt idx="5">
                  <c:v>52.29059829059829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0-4023-A4D8-43D263A2288F}"/>
            </c:ext>
          </c:extLst>
        </c:ser>
        <c:ser>
          <c:idx val="5"/>
          <c:order val="5"/>
          <c:tx>
            <c:strRef>
              <c:f>pTable!$G$24</c:f>
              <c:strCache>
                <c:ptCount val="1"/>
                <c:pt idx="0">
                  <c:v>Average of MntSweetProducts</c:v>
                </c:pt>
              </c:strCache>
            </c:strRef>
          </c:tx>
          <c:cat>
            <c:strRef>
              <c:f>pTable!$A$25:$A$30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pTable!$G$25:$G$30</c:f>
              <c:numCache>
                <c:formatCode>0.00</c:formatCode>
                <c:ptCount val="6"/>
                <c:pt idx="0">
                  <c:v>46.06666666666667</c:v>
                </c:pt>
                <c:pt idx="1">
                  <c:v>28.678321678321677</c:v>
                </c:pt>
                <c:pt idx="2">
                  <c:v>24.658064516129031</c:v>
                </c:pt>
                <c:pt idx="3">
                  <c:v>25.474193548387095</c:v>
                </c:pt>
                <c:pt idx="4">
                  <c:v>29.167741935483871</c:v>
                </c:pt>
                <c:pt idx="5">
                  <c:v>30.26923076923077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0-4023-A4D8-43D263A228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053584"/>
        <c:axId val="1041056944"/>
      </c:lineChart>
      <c:catAx>
        <c:axId val="10410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6944"/>
        <c:crosses val="autoZero"/>
        <c:auto val="1"/>
        <c:lblAlgn val="ctr"/>
        <c:lblOffset val="100"/>
        <c:noMultiLvlLbl val="0"/>
      </c:catAx>
      <c:valAx>
        <c:axId val="104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 Spending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535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 latest.xlsx]pTable!PivotTable7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amount spends</a:t>
            </a:r>
            <a:r>
              <a:rPr lang="en-GB" baseline="0"/>
              <a:t> by marital status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pTable!$B$58:$B$59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pTable!$B$60:$B$67</c:f>
              <c:numCache>
                <c:formatCode>"$"#,##0.00</c:formatCode>
                <c:ptCount val="8"/>
                <c:pt idx="0">
                  <c:v>202.66666666666666</c:v>
                </c:pt>
                <c:pt idx="3">
                  <c:v>23</c:v>
                </c:pt>
                <c:pt idx="4">
                  <c:v>1756</c:v>
                </c:pt>
                <c:pt idx="5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7B7-A47C-BDCED273C68F}"/>
            </c:ext>
          </c:extLst>
        </c:ser>
        <c:ser>
          <c:idx val="1"/>
          <c:order val="1"/>
          <c:tx>
            <c:strRef>
              <c:f>pTable!$C$58:$C$59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pTable!$C$60:$C$67</c:f>
              <c:numCache>
                <c:formatCode>"$"#,##0.00</c:formatCode>
                <c:ptCount val="8"/>
                <c:pt idx="1">
                  <c:v>14.833333333333334</c:v>
                </c:pt>
                <c:pt idx="2">
                  <c:v>1026</c:v>
                </c:pt>
                <c:pt idx="3">
                  <c:v>10223.833333333332</c:v>
                </c:pt>
                <c:pt idx="4">
                  <c:v>9803.5</c:v>
                </c:pt>
                <c:pt idx="5">
                  <c:v>4987.3333333333321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7B7-A47C-BDCED273C68F}"/>
            </c:ext>
          </c:extLst>
        </c:ser>
        <c:ser>
          <c:idx val="2"/>
          <c:order val="2"/>
          <c:tx>
            <c:strRef>
              <c:f>pTable!$D$58:$D$59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pTable!$D$60:$D$67</c:f>
              <c:numCache>
                <c:formatCode>"$"#,##0.00</c:formatCode>
                <c:ptCount val="8"/>
                <c:pt idx="1">
                  <c:v>8.1666666666666661</c:v>
                </c:pt>
                <c:pt idx="2">
                  <c:v>5634.8333333333339</c:v>
                </c:pt>
                <c:pt idx="3">
                  <c:v>21450.833333333347</c:v>
                </c:pt>
                <c:pt idx="4">
                  <c:v>9933.8333333333339</c:v>
                </c:pt>
                <c:pt idx="5">
                  <c:v>14941.833333333325</c:v>
                </c:pt>
                <c:pt idx="6">
                  <c:v>580.16666666666663</c:v>
                </c:pt>
                <c:pt idx="7">
                  <c:v>141.33333333333334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7B7-A47C-BDCED273C68F}"/>
            </c:ext>
          </c:extLst>
        </c:ser>
        <c:ser>
          <c:idx val="3"/>
          <c:order val="3"/>
          <c:tx>
            <c:strRef>
              <c:f>pTable!$E$58:$E$59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pTable!$E$60:$E$67</c:f>
              <c:numCache>
                <c:formatCode>"$"#,##0.00</c:formatCode>
                <c:ptCount val="8"/>
                <c:pt idx="2">
                  <c:v>8319.5000000000018</c:v>
                </c:pt>
                <c:pt idx="3">
                  <c:v>24236.666666666668</c:v>
                </c:pt>
                <c:pt idx="4">
                  <c:v>11832.833333333338</c:v>
                </c:pt>
                <c:pt idx="5">
                  <c:v>14509.999999999998</c:v>
                </c:pt>
                <c:pt idx="6">
                  <c:v>2265.4999999999995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D-47B7-A47C-BDCED273C68F}"/>
            </c:ext>
          </c:extLst>
        </c:ser>
        <c:ser>
          <c:idx val="4"/>
          <c:order val="4"/>
          <c:tx>
            <c:strRef>
              <c:f>pTable!$F$58:$F$59</c:f>
              <c:strCache>
                <c:ptCount val="1"/>
                <c:pt idx="0">
                  <c:v>61-70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pTable!$F$60:$F$67</c:f>
              <c:numCache>
                <c:formatCode>"$"#,##0.00</c:formatCode>
                <c:ptCount val="8"/>
                <c:pt idx="0">
                  <c:v>194.83333333333334</c:v>
                </c:pt>
                <c:pt idx="1">
                  <c:v>105.33333333333333</c:v>
                </c:pt>
                <c:pt idx="2">
                  <c:v>6615.333333333333</c:v>
                </c:pt>
                <c:pt idx="3">
                  <c:v>18574.499999999993</c:v>
                </c:pt>
                <c:pt idx="4">
                  <c:v>10742.833333333332</c:v>
                </c:pt>
                <c:pt idx="5">
                  <c:v>15573.499999999995</c:v>
                </c:pt>
                <c:pt idx="6">
                  <c:v>2834.6666666666661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DD-47B7-A47C-BDCED273C68F}"/>
            </c:ext>
          </c:extLst>
        </c:ser>
        <c:ser>
          <c:idx val="5"/>
          <c:order val="5"/>
          <c:tx>
            <c:strRef>
              <c:f>pTable!$G$58:$G$59</c:f>
              <c:strCache>
                <c:ptCount val="1"/>
                <c:pt idx="0">
                  <c:v>70&lt;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pTable!$A$60:$A$67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pTable!$G$60:$G$67</c:f>
              <c:numCache>
                <c:formatCode>"$"#,##0.00</c:formatCode>
                <c:ptCount val="8"/>
                <c:pt idx="2">
                  <c:v>2015.3333333333328</c:v>
                </c:pt>
                <c:pt idx="3">
                  <c:v>10566.666666666666</c:v>
                </c:pt>
                <c:pt idx="4">
                  <c:v>4449.666666666667</c:v>
                </c:pt>
                <c:pt idx="5">
                  <c:v>8401.1666666666642</c:v>
                </c:pt>
                <c:pt idx="6">
                  <c:v>3801.1666666666665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DD-47B7-A47C-BDCED273C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087231"/>
        <c:axId val="412085311"/>
      </c:barChart>
      <c:catAx>
        <c:axId val="4120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5311"/>
        <c:crosses val="autoZero"/>
        <c:auto val="1"/>
        <c:lblAlgn val="ctr"/>
        <c:lblOffset val="100"/>
        <c:noMultiLvlLbl val="0"/>
      </c:catAx>
      <c:valAx>
        <c:axId val="4120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7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Analysis of Marketing data latest.xlsx]pTable!PivotTable8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Group Vs</a:t>
            </a:r>
            <a:r>
              <a:rPr lang="en-GB" baseline="0"/>
              <a:t> Income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pTable!$B$72:$B$73</c:f>
              <c:strCache>
                <c:ptCount val="1"/>
                <c:pt idx="0">
                  <c:v>&lt;20k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pTable!$B$74:$B$79</c:f>
              <c:numCache>
                <c:formatCode>General</c:formatCode>
                <c:ptCount val="6"/>
                <c:pt idx="0">
                  <c:v>2</c:v>
                </c:pt>
                <c:pt idx="1">
                  <c:v>44</c:v>
                </c:pt>
                <c:pt idx="2">
                  <c:v>50</c:v>
                </c:pt>
                <c:pt idx="3">
                  <c:v>28</c:v>
                </c:pt>
                <c:pt idx="4">
                  <c:v>19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3-4F53-8158-CC212B648928}"/>
            </c:ext>
          </c:extLst>
        </c:ser>
        <c:ser>
          <c:idx val="1"/>
          <c:order val="1"/>
          <c:tx>
            <c:strRef>
              <c:f>pTable!$C$72:$C$73</c:f>
              <c:strCache>
                <c:ptCount val="1"/>
                <c:pt idx="0">
                  <c:v>20k-50k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pTable!$C$74:$C$79</c:f>
              <c:numCache>
                <c:formatCode>General</c:formatCode>
                <c:ptCount val="6"/>
                <c:pt idx="0">
                  <c:v>2</c:v>
                </c:pt>
                <c:pt idx="1">
                  <c:v>144</c:v>
                </c:pt>
                <c:pt idx="2">
                  <c:v>300</c:v>
                </c:pt>
                <c:pt idx="3">
                  <c:v>278</c:v>
                </c:pt>
                <c:pt idx="4">
                  <c:v>139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3-4F53-8158-CC212B648928}"/>
            </c:ext>
          </c:extLst>
        </c:ser>
        <c:ser>
          <c:idx val="2"/>
          <c:order val="2"/>
          <c:tx>
            <c:strRef>
              <c:f>pTable!$D$72:$D$73</c:f>
              <c:strCache>
                <c:ptCount val="1"/>
                <c:pt idx="0">
                  <c:v>50k-100k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pTable!$D$74:$D$79</c:f>
              <c:numCache>
                <c:formatCode>General</c:formatCode>
                <c:ptCount val="6"/>
                <c:pt idx="0">
                  <c:v>11</c:v>
                </c:pt>
                <c:pt idx="1">
                  <c:v>97</c:v>
                </c:pt>
                <c:pt idx="2">
                  <c:v>262</c:v>
                </c:pt>
                <c:pt idx="3">
                  <c:v>312</c:v>
                </c:pt>
                <c:pt idx="4">
                  <c:v>307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3-4F53-8158-CC212B648928}"/>
            </c:ext>
          </c:extLst>
        </c:ser>
        <c:ser>
          <c:idx val="3"/>
          <c:order val="3"/>
          <c:tx>
            <c:strRef>
              <c:f>pTable!$E$72:$E$73</c:f>
              <c:strCache>
                <c:ptCount val="1"/>
                <c:pt idx="0">
                  <c:v>100k&lt;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pTable!$A$74:$A$79</c:f>
              <c:strCache>
                <c:ptCount val="6"/>
                <c:pt idx="0">
                  <c:v>&lt;30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70&lt;</c:v>
                </c:pt>
              </c:strCache>
            </c:strRef>
          </c:cat>
          <c:val>
            <c:numRef>
              <c:f>pTable!$E$74:$E$79</c:f>
              <c:numCache>
                <c:formatCode>General</c:formatCode>
                <c:ptCount val="6"/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3-4F53-8158-CC212B648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334272"/>
        <c:axId val="650334752"/>
      </c:barChart>
      <c:catAx>
        <c:axId val="65033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752"/>
        <c:crosses val="autoZero"/>
        <c:auto val="1"/>
        <c:lblAlgn val="ctr"/>
        <c:lblOffset val="100"/>
        <c:noMultiLvlLbl val="0"/>
      </c:catAx>
      <c:valAx>
        <c:axId val="6503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Income</a:t>
          </a:r>
        </a:p>
      </cx:txPr>
    </cx:title>
    <cx:plotArea>
      <cx:plotAreaRegion>
        <cx:series layoutId="clusteredColumn" uniqueId="{A0C6D8AA-2094-465B-B583-56F54ED08E72}">
          <cx:dataLabels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_xlchart.v1.2</cx:f>
      </cx:numDim>
    </cx:data>
  </cx:chartData>
  <cx:chart>
    <cx:plotArea>
      <cx:plotAreaRegion>
        <cx:series layoutId="treemap" uniqueId="{DB5E6F06-E53C-4834-9C72-041B18526EE7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</a:defRPr>
                </a:pPr>
                <a:endParaRPr lang="en-GB" sz="12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17" Type="http://schemas.microsoft.com/office/2014/relationships/chartEx" Target="../charts/chartEx2.xml"/><Relationship Id="rId2" Type="http://schemas.openxmlformats.org/officeDocument/2006/relationships/chart" Target="../charts/chart2.xml"/><Relationship Id="rId16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4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4" Type="http://schemas.microsoft.com/office/2014/relationships/chartEx" Target="../charts/chartEx1.xml"/><Relationship Id="rId9" Type="http://schemas.openxmlformats.org/officeDocument/2006/relationships/image" Target="../media/image4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28</xdr:col>
      <xdr:colOff>62753</xdr:colOff>
      <xdr:row>43</xdr:row>
      <xdr:rowOff>35859</xdr:rowOff>
    </xdr:to>
    <xdr:sp macro="" textlink="">
      <xdr:nvSpPr>
        <xdr:cNvPr id="24" name="Rectangle 9">
          <a:extLst>
            <a:ext uri="{FF2B5EF4-FFF2-40B4-BE49-F238E27FC236}">
              <a16:creationId xmlns:a16="http://schemas.microsoft.com/office/drawing/2014/main" id="{5EEC3CC1-9EF1-5D67-F0B7-EB88DD6260BC}"/>
            </a:ext>
          </a:extLst>
        </xdr:cNvPr>
        <xdr:cNvSpPr/>
      </xdr:nvSpPr>
      <xdr:spPr>
        <a:xfrm>
          <a:off x="0" y="1"/>
          <a:ext cx="17212235" cy="7745505"/>
        </a:xfrm>
        <a:prstGeom prst="rect">
          <a:avLst/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10000">
              <a:srgbClr val="FFFFFF"/>
            </a:gs>
            <a:gs pos="2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==sdas</a:t>
          </a:r>
        </a:p>
      </xdr:txBody>
    </xdr:sp>
    <xdr:clientData/>
  </xdr:twoCellAnchor>
  <xdr:twoCellAnchor>
    <xdr:from>
      <xdr:col>0</xdr:col>
      <xdr:colOff>92207</xdr:colOff>
      <xdr:row>5</xdr:row>
      <xdr:rowOff>53340</xdr:rowOff>
    </xdr:from>
    <xdr:to>
      <xdr:col>6</xdr:col>
      <xdr:colOff>483005</xdr:colOff>
      <xdr:row>25</xdr:row>
      <xdr:rowOff>10885</xdr:rowOff>
    </xdr:to>
    <xdr:graphicFrame macro="">
      <xdr:nvGraphicFramePr>
        <xdr:cNvPr id="70" name="Chart 1">
          <a:extLst>
            <a:ext uri="{FF2B5EF4-FFF2-40B4-BE49-F238E27FC236}">
              <a16:creationId xmlns:a16="http://schemas.microsoft.com/office/drawing/2014/main" id="{F9E8140B-8BEC-479A-AAFF-1F4D51CE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265517</xdr:colOff>
      <xdr:row>5</xdr:row>
      <xdr:rowOff>63943</xdr:rowOff>
    </xdr:from>
    <xdr:to>
      <xdr:col>18</xdr:col>
      <xdr:colOff>521332</xdr:colOff>
      <xdr:row>25</xdr:row>
      <xdr:rowOff>1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D1C251E2-D8CE-4817-A38A-D87C53ABB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476711</xdr:colOff>
      <xdr:row>25</xdr:row>
      <xdr:rowOff>118611</xdr:rowOff>
    </xdr:from>
    <xdr:to>
      <xdr:col>18</xdr:col>
      <xdr:colOff>392378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08C96-6C75-4DA2-91B9-622F9DDA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567144</xdr:colOff>
      <xdr:row>5</xdr:row>
      <xdr:rowOff>65315</xdr:rowOff>
    </xdr:from>
    <xdr:to>
      <xdr:col>27</xdr:col>
      <xdr:colOff>596347</xdr:colOff>
      <xdr:row>25</xdr:row>
      <xdr:rowOff>8710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FDF1CCE-1C41-475F-AF1C-DDF9C6272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9457" y="992967"/>
              <a:ext cx="5515603" cy="3654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93803</xdr:colOff>
      <xdr:row>25</xdr:row>
      <xdr:rowOff>126125</xdr:rowOff>
    </xdr:from>
    <xdr:to>
      <xdr:col>9</xdr:col>
      <xdr:colOff>349618</xdr:colOff>
      <xdr:row>42</xdr:row>
      <xdr:rowOff>153018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4F209-87AE-4198-B133-76C9F1E3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99059</xdr:colOff>
      <xdr:row>0</xdr:row>
      <xdr:rowOff>45720</xdr:rowOff>
    </xdr:from>
    <xdr:to>
      <xdr:col>27</xdr:col>
      <xdr:colOff>598714</xdr:colOff>
      <xdr:row>4</xdr:row>
      <xdr:rowOff>152400</xdr:rowOff>
    </xdr:to>
    <xdr:sp macro="" textlink="">
      <xdr:nvSpPr>
        <xdr:cNvPr id="43" name="Rectangle 10">
          <a:extLst>
            <a:ext uri="{FF2B5EF4-FFF2-40B4-BE49-F238E27FC236}">
              <a16:creationId xmlns:a16="http://schemas.microsoft.com/office/drawing/2014/main" id="{7639BDE1-E5C0-E5E2-2E0C-85A62E7F25EB}"/>
            </a:ext>
          </a:extLst>
        </xdr:cNvPr>
        <xdr:cNvSpPr/>
      </xdr:nvSpPr>
      <xdr:spPr>
        <a:xfrm>
          <a:off x="99059" y="45720"/>
          <a:ext cx="16958855" cy="846909"/>
        </a:xfrm>
        <a:prstGeom prst="rect">
          <a:avLst/>
        </a:prstGeom>
        <a:gradFill flip="none" rotWithShape="1">
          <a:gsLst>
            <a:gs pos="0">
              <a:schemeClr val="accent2">
                <a:tint val="66000"/>
                <a:satMod val="160000"/>
              </a:schemeClr>
            </a:gs>
            <a:gs pos="50000">
              <a:schemeClr val="accent2">
                <a:tint val="44500"/>
                <a:satMod val="160000"/>
              </a:schemeClr>
            </a:gs>
            <a:gs pos="100000">
              <a:schemeClr val="accent2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Marketing</a:t>
          </a:r>
          <a:r>
            <a:rPr lang="en-GB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Analysis</a:t>
          </a:r>
          <a:endParaRPr lang="en-GB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19</xdr:col>
      <xdr:colOff>381364</xdr:colOff>
      <xdr:row>0</xdr:row>
      <xdr:rowOff>84794</xdr:rowOff>
    </xdr:from>
    <xdr:to>
      <xdr:col>22</xdr:col>
      <xdr:colOff>46383</xdr:colOff>
      <xdr:row>4</xdr:row>
      <xdr:rowOff>79513</xdr:rowOff>
    </xdr:to>
    <xdr:sp macro="" textlink="">
      <xdr:nvSpPr>
        <xdr:cNvPr id="68" name="Rectangle 12">
          <a:extLst>
            <a:ext uri="{FF2B5EF4-FFF2-40B4-BE49-F238E27FC236}">
              <a16:creationId xmlns:a16="http://schemas.microsoft.com/office/drawing/2014/main" id="{29D86092-A36A-C9BC-FAB7-4A936DCB754A}"/>
            </a:ext>
          </a:extLst>
        </xdr:cNvPr>
        <xdr:cNvSpPr/>
      </xdr:nvSpPr>
      <xdr:spPr>
        <a:xfrm>
          <a:off x="12043277" y="84794"/>
          <a:ext cx="1493819" cy="736841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Sales</a:t>
          </a:r>
          <a:r>
            <a:rPr lang="en-GB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</a:t>
          </a:r>
          <a:endParaRPr lang="en-GB" sz="1800"/>
        </a:p>
      </xdr:txBody>
    </xdr:sp>
    <xdr:clientData/>
  </xdr:twoCellAnchor>
  <xdr:twoCellAnchor>
    <xdr:from>
      <xdr:col>22</xdr:col>
      <xdr:colOff>197448</xdr:colOff>
      <xdr:row>0</xdr:row>
      <xdr:rowOff>84498</xdr:rowOff>
    </xdr:from>
    <xdr:to>
      <xdr:col>25</xdr:col>
      <xdr:colOff>172277</xdr:colOff>
      <xdr:row>4</xdr:row>
      <xdr:rowOff>106017</xdr:rowOff>
    </xdr:to>
    <xdr:sp macro="" textlink="">
      <xdr:nvSpPr>
        <xdr:cNvPr id="64" name="Rectangle 13">
          <a:extLst>
            <a:ext uri="{FF2B5EF4-FFF2-40B4-BE49-F238E27FC236}">
              <a16:creationId xmlns:a16="http://schemas.microsoft.com/office/drawing/2014/main" id="{02BC99F6-F220-4863-A110-40E7A303CE6C}"/>
            </a:ext>
          </a:extLst>
        </xdr:cNvPr>
        <xdr:cNvSpPr/>
      </xdr:nvSpPr>
      <xdr:spPr>
        <a:xfrm>
          <a:off x="13688161" y="84498"/>
          <a:ext cx="1803629" cy="763641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Customer</a:t>
          </a:r>
          <a:r>
            <a:rPr lang="en-GB" sz="18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</a:t>
          </a:r>
          <a:endParaRPr lang="en-GB" sz="1800"/>
        </a:p>
      </xdr:txBody>
    </xdr:sp>
    <xdr:clientData/>
  </xdr:twoCellAnchor>
  <xdr:twoCellAnchor>
    <xdr:from>
      <xdr:col>19</xdr:col>
      <xdr:colOff>445618</xdr:colOff>
      <xdr:row>2</xdr:row>
      <xdr:rowOff>32741</xdr:rowOff>
    </xdr:from>
    <xdr:to>
      <xdr:col>21</xdr:col>
      <xdr:colOff>353897</xdr:colOff>
      <xdr:row>4</xdr:row>
      <xdr:rowOff>31389</xdr:rowOff>
    </xdr:to>
    <xdr:sp macro="" textlink="pTable!$B$22">
      <xdr:nvSpPr>
        <xdr:cNvPr id="67" name="TextBox 15">
          <a:extLst>
            <a:ext uri="{FF2B5EF4-FFF2-40B4-BE49-F238E27FC236}">
              <a16:creationId xmlns:a16="http://schemas.microsoft.com/office/drawing/2014/main" id="{8CDD03A5-FF78-643C-62F1-A9270294F6BE}"/>
            </a:ext>
          </a:extLst>
        </xdr:cNvPr>
        <xdr:cNvSpPr txBox="1"/>
      </xdr:nvSpPr>
      <xdr:spPr>
        <a:xfrm>
          <a:off x="12107531" y="403802"/>
          <a:ext cx="1127479" cy="369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F4BF49F6-6ABA-4405-98B0-27F8E01C010B}" type="TxLink">
            <a:rPr lang="en-US" sz="20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$1,357k</a:t>
          </a:fld>
          <a:endParaRPr lang="en-GB" sz="20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241442</xdr:colOff>
      <xdr:row>2</xdr:row>
      <xdr:rowOff>69845</xdr:rowOff>
    </xdr:from>
    <xdr:to>
      <xdr:col>24</xdr:col>
      <xdr:colOff>35190</xdr:colOff>
      <xdr:row>4</xdr:row>
      <xdr:rowOff>26558</xdr:rowOff>
    </xdr:to>
    <xdr:sp macro="" textlink="pTable!$B$11">
      <xdr:nvSpPr>
        <xdr:cNvPr id="65" name="TextBox 16">
          <a:extLst>
            <a:ext uri="{FF2B5EF4-FFF2-40B4-BE49-F238E27FC236}">
              <a16:creationId xmlns:a16="http://schemas.microsoft.com/office/drawing/2014/main" id="{19A87B1C-9B24-4726-8538-B60F67B7AC74}"/>
            </a:ext>
          </a:extLst>
        </xdr:cNvPr>
        <xdr:cNvSpPr txBox="1"/>
      </xdr:nvSpPr>
      <xdr:spPr>
        <a:xfrm>
          <a:off x="13732155" y="440906"/>
          <a:ext cx="1012948" cy="327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0B49089-CC01-4C6E-A840-EFE11F1B6787}" type="TxLink">
            <a:rPr lang="en-US" sz="20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2240</a:t>
          </a:fld>
          <a:endParaRPr lang="en-GB" sz="4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200873</xdr:colOff>
      <xdr:row>0</xdr:row>
      <xdr:rowOff>116541</xdr:rowOff>
    </xdr:from>
    <xdr:to>
      <xdr:col>6</xdr:col>
      <xdr:colOff>98612</xdr:colOff>
      <xdr:row>4</xdr:row>
      <xdr:rowOff>70821</xdr:rowOff>
    </xdr:to>
    <xdr:sp macro="" textlink="">
      <xdr:nvSpPr>
        <xdr:cNvPr id="8" name="Rectangle 24">
          <a:extLst>
            <a:ext uri="{FF2B5EF4-FFF2-40B4-BE49-F238E27FC236}">
              <a16:creationId xmlns:a16="http://schemas.microsoft.com/office/drawing/2014/main" id="{DA333D84-55D4-4AE4-5B63-181038CE4886}"/>
            </a:ext>
          </a:extLst>
        </xdr:cNvPr>
        <xdr:cNvSpPr/>
      </xdr:nvSpPr>
      <xdr:spPr>
        <a:xfrm>
          <a:off x="200873" y="116541"/>
          <a:ext cx="3555339" cy="671456"/>
        </a:xfrm>
        <a:prstGeom prst="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206188</xdr:colOff>
      <xdr:row>0</xdr:row>
      <xdr:rowOff>134471</xdr:rowOff>
    </xdr:from>
    <xdr:to>
      <xdr:col>2</xdr:col>
      <xdr:colOff>206187</xdr:colOff>
      <xdr:row>4</xdr:row>
      <xdr:rowOff>26894</xdr:rowOff>
    </xdr:to>
    <xdr:pic>
      <xdr:nvPicPr>
        <xdr:cNvPr id="29" name="Graphic 28" descr="Wine outline">
          <a:extLst>
            <a:ext uri="{FF2B5EF4-FFF2-40B4-BE49-F238E27FC236}">
              <a16:creationId xmlns:a16="http://schemas.microsoft.com/office/drawing/2014/main" id="{54DB0436-BF81-F136-CDF2-81615220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15788" y="134471"/>
          <a:ext cx="609599" cy="609599"/>
        </a:xfrm>
        <a:prstGeom prst="rect">
          <a:avLst/>
        </a:prstGeom>
      </xdr:spPr>
    </xdr:pic>
    <xdr:clientData/>
  </xdr:twoCellAnchor>
  <xdr:twoCellAnchor editAs="oneCell">
    <xdr:from>
      <xdr:col>0</xdr:col>
      <xdr:colOff>251012</xdr:colOff>
      <xdr:row>1</xdr:row>
      <xdr:rowOff>1</xdr:rowOff>
    </xdr:from>
    <xdr:to>
      <xdr:col>1</xdr:col>
      <xdr:colOff>197224</xdr:colOff>
      <xdr:row>4</xdr:row>
      <xdr:rowOff>17931</xdr:rowOff>
    </xdr:to>
    <xdr:pic>
      <xdr:nvPicPr>
        <xdr:cNvPr id="31" name="Graphic 30" descr="Chicken leg outline">
          <a:extLst>
            <a:ext uri="{FF2B5EF4-FFF2-40B4-BE49-F238E27FC236}">
              <a16:creationId xmlns:a16="http://schemas.microsoft.com/office/drawing/2014/main" id="{00D89FCB-81B0-A2E4-E784-8372A6DA4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1012" y="179295"/>
          <a:ext cx="555812" cy="555812"/>
        </a:xfrm>
        <a:prstGeom prst="rect">
          <a:avLst/>
        </a:prstGeom>
      </xdr:spPr>
    </xdr:pic>
    <xdr:clientData/>
  </xdr:twoCellAnchor>
  <xdr:twoCellAnchor editAs="oneCell">
    <xdr:from>
      <xdr:col>2</xdr:col>
      <xdr:colOff>197223</xdr:colOff>
      <xdr:row>0</xdr:row>
      <xdr:rowOff>107577</xdr:rowOff>
    </xdr:from>
    <xdr:to>
      <xdr:col>3</xdr:col>
      <xdr:colOff>340658</xdr:colOff>
      <xdr:row>4</xdr:row>
      <xdr:rowOff>143436</xdr:rowOff>
    </xdr:to>
    <xdr:pic>
      <xdr:nvPicPr>
        <xdr:cNvPr id="33" name="Graphic 32" descr="Fish outline">
          <a:extLst>
            <a:ext uri="{FF2B5EF4-FFF2-40B4-BE49-F238E27FC236}">
              <a16:creationId xmlns:a16="http://schemas.microsoft.com/office/drawing/2014/main" id="{957923AF-C97A-89D2-8044-1E4DC14E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416423" y="107577"/>
          <a:ext cx="753035" cy="753035"/>
        </a:xfrm>
        <a:prstGeom prst="rect">
          <a:avLst/>
        </a:prstGeom>
      </xdr:spPr>
    </xdr:pic>
    <xdr:clientData/>
  </xdr:twoCellAnchor>
  <xdr:twoCellAnchor editAs="oneCell">
    <xdr:from>
      <xdr:col>3</xdr:col>
      <xdr:colOff>412376</xdr:colOff>
      <xdr:row>0</xdr:row>
      <xdr:rowOff>152400</xdr:rowOff>
    </xdr:from>
    <xdr:to>
      <xdr:col>4</xdr:col>
      <xdr:colOff>430305</xdr:colOff>
      <xdr:row>4</xdr:row>
      <xdr:rowOff>62753</xdr:rowOff>
    </xdr:to>
    <xdr:pic>
      <xdr:nvPicPr>
        <xdr:cNvPr id="35" name="Graphic 34" descr="Fruit bowl outline">
          <a:extLst>
            <a:ext uri="{FF2B5EF4-FFF2-40B4-BE49-F238E27FC236}">
              <a16:creationId xmlns:a16="http://schemas.microsoft.com/office/drawing/2014/main" id="{5E0842B5-81C3-4F86-A8BF-739855F6C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241176" y="152400"/>
          <a:ext cx="627529" cy="627529"/>
        </a:xfrm>
        <a:prstGeom prst="rect">
          <a:avLst/>
        </a:prstGeom>
      </xdr:spPr>
    </xdr:pic>
    <xdr:clientData/>
  </xdr:twoCellAnchor>
  <xdr:twoCellAnchor editAs="oneCell">
    <xdr:from>
      <xdr:col>4</xdr:col>
      <xdr:colOff>555811</xdr:colOff>
      <xdr:row>0</xdr:row>
      <xdr:rowOff>134471</xdr:rowOff>
    </xdr:from>
    <xdr:to>
      <xdr:col>5</xdr:col>
      <xdr:colOff>582707</xdr:colOff>
      <xdr:row>4</xdr:row>
      <xdr:rowOff>53791</xdr:rowOff>
    </xdr:to>
    <xdr:pic>
      <xdr:nvPicPr>
        <xdr:cNvPr id="37" name="Graphic 36" descr="Treasure chest outline">
          <a:extLst>
            <a:ext uri="{FF2B5EF4-FFF2-40B4-BE49-F238E27FC236}">
              <a16:creationId xmlns:a16="http://schemas.microsoft.com/office/drawing/2014/main" id="{F1D26AAB-346B-2F05-10ED-A53C121E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994211" y="134471"/>
          <a:ext cx="636496" cy="636496"/>
        </a:xfrm>
        <a:prstGeom prst="rect">
          <a:avLst/>
        </a:prstGeom>
      </xdr:spPr>
    </xdr:pic>
    <xdr:clientData/>
  </xdr:twoCellAnchor>
  <xdr:twoCellAnchor>
    <xdr:from>
      <xdr:col>18</xdr:col>
      <xdr:colOff>528226</xdr:colOff>
      <xdr:row>25</xdr:row>
      <xdr:rowOff>127921</xdr:rowOff>
    </xdr:from>
    <xdr:to>
      <xdr:col>27</xdr:col>
      <xdr:colOff>596348</xdr:colOff>
      <xdr:row>42</xdr:row>
      <xdr:rowOff>139147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27B50-3D0E-41FC-8AAD-1E272EADF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555077</xdr:colOff>
      <xdr:row>5</xdr:row>
      <xdr:rowOff>60960</xdr:rowOff>
    </xdr:from>
    <xdr:to>
      <xdr:col>9</xdr:col>
      <xdr:colOff>166457</xdr:colOff>
      <xdr:row>25</xdr:row>
      <xdr:rowOff>3465</xdr:rowOff>
    </xdr:to>
    <xdr:sp macro="" textlink="">
      <xdr:nvSpPr>
        <xdr:cNvPr id="71" name="Rectangle 7">
          <a:extLst>
            <a:ext uri="{FF2B5EF4-FFF2-40B4-BE49-F238E27FC236}">
              <a16:creationId xmlns:a16="http://schemas.microsoft.com/office/drawing/2014/main" id="{D0C57CC6-57B7-4356-ACD0-7F8E62F983FC}"/>
            </a:ext>
          </a:extLst>
        </xdr:cNvPr>
        <xdr:cNvSpPr/>
      </xdr:nvSpPr>
      <xdr:spPr>
        <a:xfrm>
          <a:off x="4212677" y="975360"/>
          <a:ext cx="1516380" cy="360010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Campaign</a:t>
          </a:r>
          <a:r>
            <a:rPr lang="en-GB" sz="18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Popularity</a:t>
          </a:r>
          <a:endParaRPr lang="en-GB" sz="1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582706</xdr:colOff>
      <xdr:row>9</xdr:row>
      <xdr:rowOff>143436</xdr:rowOff>
    </xdr:from>
    <xdr:to>
      <xdr:col>9</xdr:col>
      <xdr:colOff>107577</xdr:colOff>
      <xdr:row>21</xdr:row>
      <xdr:rowOff>89649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2" name="Chart 71">
              <a:extLst>
                <a:ext uri="{FF2B5EF4-FFF2-40B4-BE49-F238E27FC236}">
                  <a16:creationId xmlns:a16="http://schemas.microsoft.com/office/drawing/2014/main" id="{25B78E0D-AF0F-4E25-96C9-429B2DA84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0306" y="1757083"/>
              <a:ext cx="1434353" cy="2097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angpari goswami" refreshedDate="45072.494476273147" createdVersion="8" refreshedVersion="8" minRefreshableVersion="3" recordCount="2240" xr:uid="{B13192FB-AFE3-46F9-8D32-E5F4A349C3E2}">
  <cacheSource type="worksheet">
    <worksheetSource name="marketing_data"/>
  </cacheSource>
  <cacheFields count="35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Age" numFmtId="0">
      <sharedItems containsSemiMixedTypes="0" containsString="0" containsNumber="1" containsInteger="1" minValue="27" maxValue="130"/>
    </cacheField>
    <cacheField name="Age Group" numFmtId="0">
      <sharedItems count="6">
        <s v="&lt;30"/>
        <s v="31-40"/>
        <s v="41-50"/>
        <s v="51-60"/>
        <s v="61-70"/>
        <s v="70&lt;"/>
      </sharedItems>
    </cacheField>
    <cacheField name="Education" numFmtId="0">
      <sharedItems count="5">
        <s v="2n Cycle"/>
        <s v="Basic"/>
        <s v="Graduation"/>
        <s v="Master"/>
        <s v="PhD"/>
      </sharedItems>
    </cacheField>
    <cacheField name="Marital_Status" numFmtId="0">
      <sharedItems count="8">
        <s v="Married"/>
        <s v="Single"/>
        <s v="Together"/>
        <s v="Absurd"/>
        <s v="Divorced"/>
        <s v="Alone"/>
        <s v="Widow"/>
        <s v="YOLO"/>
      </sharedItems>
    </cacheField>
    <cacheField name=" Income " numFmtId="165">
      <sharedItems containsString="0" containsBlank="1" containsNumber="1" containsInteger="1" minValue="1730" maxValue="666666"/>
    </cacheField>
    <cacheField name="IncomeGroup" numFmtId="165">
      <sharedItems count="5">
        <s v="&lt;20k"/>
        <s v="50k-100k"/>
        <s v="20k-50k"/>
        <s v="100k&lt;"/>
        <s v="&gt;100k" u="1"/>
      </sharedItems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MntAvg" numFmtId="2">
      <sharedItems containsSemiMixedTypes="0" containsString="0" containsNumber="1" minValue="0.83333333333333337" maxValue="420.83333333333331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 count="2">
        <n v="0"/>
        <n v="1"/>
      </sharedItems>
    </cacheField>
    <cacheField name="AcceptedCmp2" numFmtId="0">
      <sharedItems containsSemiMixedTypes="0" containsString="0" containsNumber="1" containsInteger="1" minValue="0" maxValue="1" count="2">
        <n v="0"/>
        <n v="1"/>
      </sharedItems>
    </cacheField>
    <cacheField name="AcceptedCmp" numFmtId="0">
      <sharedItems containsSemiMixedTypes="0" containsString="0" containsNumber="1" containsInteger="1" minValue="0" maxValue="1"/>
    </cacheField>
    <cacheField name="AcceptedTotal" numFmtId="0">
      <sharedItems containsSemiMixedTypes="0" containsString="0" containsNumber="1" containsInteger="1" minValue="0" maxValue="4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 count="8">
        <s v="Australia"/>
        <s v="Spain"/>
        <s v="Germany"/>
        <s v="India"/>
        <s v="USA"/>
        <s v="Saudi Arabia"/>
        <s v="Mexico"/>
        <s v="Canada"/>
      </sharedItems>
    </cacheField>
    <cacheField name="Revenue" numFmtId="0" formula="MntWines+MntFruits+MntMeatProducts+MntFishProducts+MntSweetProducts+MntGoldProd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9909"/>
    <n v="1996"/>
    <n v="27"/>
    <x v="0"/>
    <x v="0"/>
    <x v="0"/>
    <n v="7500"/>
    <x v="0"/>
    <n v="0"/>
    <n v="0"/>
    <d v="2012-11-09T00:00:00"/>
    <n v="24"/>
    <n v="3"/>
    <n v="18"/>
    <n v="14"/>
    <n v="15"/>
    <n v="22"/>
    <n v="50"/>
    <n v="20.333333333333332"/>
    <n v="3"/>
    <n v="3"/>
    <n v="1"/>
    <n v="3"/>
    <n v="9"/>
    <n v="0"/>
    <n v="0"/>
    <n v="0"/>
    <x v="0"/>
    <x v="0"/>
    <n v="0"/>
    <n v="0"/>
    <n v="1"/>
    <n v="0"/>
    <x v="0"/>
  </r>
  <r>
    <n v="193"/>
    <n v="1996"/>
    <n v="27"/>
    <x v="0"/>
    <x v="1"/>
    <x v="0"/>
    <n v="14421"/>
    <x v="0"/>
    <n v="0"/>
    <n v="0"/>
    <d v="2014-02-17T00:00:00"/>
    <n v="81"/>
    <n v="0"/>
    <n v="0"/>
    <n v="2"/>
    <n v="3"/>
    <n v="3"/>
    <n v="8"/>
    <n v="2.6666666666666665"/>
    <n v="1"/>
    <n v="1"/>
    <n v="0"/>
    <n v="2"/>
    <n v="5"/>
    <n v="1"/>
    <n v="0"/>
    <n v="0"/>
    <x v="0"/>
    <x v="0"/>
    <n v="1"/>
    <n v="1"/>
    <n v="0"/>
    <n v="0"/>
    <x v="1"/>
  </r>
  <r>
    <n v="10548"/>
    <n v="1995"/>
    <n v="28"/>
    <x v="0"/>
    <x v="2"/>
    <x v="1"/>
    <n v="71163"/>
    <x v="1"/>
    <n v="0"/>
    <n v="0"/>
    <d v="2014-03-09T00:00:00"/>
    <n v="30"/>
    <n v="283"/>
    <n v="17"/>
    <n v="372"/>
    <n v="138"/>
    <n v="106"/>
    <n v="44"/>
    <n v="160"/>
    <n v="1"/>
    <n v="3"/>
    <n v="8"/>
    <n v="12"/>
    <n v="1"/>
    <n v="0"/>
    <n v="0"/>
    <n v="0"/>
    <x v="0"/>
    <x v="0"/>
    <n v="0"/>
    <n v="0"/>
    <n v="0"/>
    <n v="0"/>
    <x v="2"/>
  </r>
  <r>
    <n v="3661"/>
    <n v="1995"/>
    <n v="28"/>
    <x v="0"/>
    <x v="0"/>
    <x v="1"/>
    <n v="80617"/>
    <x v="1"/>
    <n v="0"/>
    <n v="0"/>
    <d v="2012-10-12T00:00:00"/>
    <n v="42"/>
    <n v="594"/>
    <n v="51"/>
    <n v="631"/>
    <n v="72"/>
    <n v="55"/>
    <n v="32"/>
    <n v="239.16666666666666"/>
    <n v="1"/>
    <n v="4"/>
    <n v="6"/>
    <n v="8"/>
    <n v="2"/>
    <n v="0"/>
    <n v="0"/>
    <n v="0"/>
    <x v="0"/>
    <x v="0"/>
    <n v="0"/>
    <n v="0"/>
    <n v="0"/>
    <n v="0"/>
    <x v="3"/>
  </r>
  <r>
    <n v="4427"/>
    <n v="1995"/>
    <n v="28"/>
    <x v="0"/>
    <x v="0"/>
    <x v="1"/>
    <n v="83257"/>
    <x v="1"/>
    <n v="0"/>
    <n v="0"/>
    <d v="2012-09-18T00:00:00"/>
    <n v="56"/>
    <n v="536"/>
    <n v="27"/>
    <n v="590"/>
    <n v="38"/>
    <n v="107"/>
    <n v="67"/>
    <n v="227.5"/>
    <n v="1"/>
    <n v="5"/>
    <n v="10"/>
    <n v="12"/>
    <n v="6"/>
    <n v="1"/>
    <n v="0"/>
    <n v="1"/>
    <x v="0"/>
    <x v="0"/>
    <n v="1"/>
    <n v="2"/>
    <n v="1"/>
    <n v="1"/>
    <x v="1"/>
  </r>
  <r>
    <n v="8315"/>
    <n v="1995"/>
    <n v="28"/>
    <x v="0"/>
    <x v="2"/>
    <x v="1"/>
    <n v="34824"/>
    <x v="2"/>
    <n v="0"/>
    <n v="0"/>
    <d v="2014-03-26T00:00:00"/>
    <n v="65"/>
    <n v="4"/>
    <n v="2"/>
    <n v="11"/>
    <n v="2"/>
    <n v="0"/>
    <n v="4"/>
    <n v="3.8333333333333335"/>
    <n v="1"/>
    <n v="1"/>
    <n v="0"/>
    <n v="2"/>
    <n v="6"/>
    <n v="0"/>
    <n v="0"/>
    <n v="0"/>
    <x v="0"/>
    <x v="0"/>
    <n v="0"/>
    <n v="0"/>
    <n v="0"/>
    <n v="0"/>
    <x v="4"/>
  </r>
  <r>
    <n v="5184"/>
    <n v="1995"/>
    <n v="28"/>
    <x v="0"/>
    <x v="2"/>
    <x v="1"/>
    <n v="34824"/>
    <x v="2"/>
    <n v="0"/>
    <n v="0"/>
    <d v="2014-03-26T00:00:00"/>
    <n v="65"/>
    <n v="4"/>
    <n v="2"/>
    <n v="11"/>
    <n v="2"/>
    <n v="0"/>
    <n v="4"/>
    <n v="3.8333333333333335"/>
    <n v="1"/>
    <n v="1"/>
    <n v="0"/>
    <n v="2"/>
    <n v="6"/>
    <n v="0"/>
    <n v="0"/>
    <n v="0"/>
    <x v="0"/>
    <x v="0"/>
    <n v="0"/>
    <n v="0"/>
    <n v="0"/>
    <n v="0"/>
    <x v="1"/>
  </r>
  <r>
    <n v="5067"/>
    <n v="1994"/>
    <n v="29"/>
    <x v="0"/>
    <x v="2"/>
    <x v="2"/>
    <n v="80134"/>
    <x v="1"/>
    <n v="0"/>
    <n v="0"/>
    <d v="2014-02-14T00:00:00"/>
    <n v="11"/>
    <n v="966"/>
    <n v="26"/>
    <n v="282"/>
    <n v="52"/>
    <n v="26"/>
    <n v="26"/>
    <n v="229.66666666666666"/>
    <n v="1"/>
    <n v="2"/>
    <n v="7"/>
    <n v="11"/>
    <n v="5"/>
    <n v="0"/>
    <n v="1"/>
    <n v="1"/>
    <x v="1"/>
    <x v="1"/>
    <n v="1"/>
    <n v="4"/>
    <n v="0"/>
    <n v="0"/>
    <x v="1"/>
  </r>
  <r>
    <n v="10619"/>
    <n v="1994"/>
    <n v="29"/>
    <x v="0"/>
    <x v="2"/>
    <x v="1"/>
    <n v="95529"/>
    <x v="1"/>
    <n v="0"/>
    <n v="0"/>
    <d v="2012-12-03T00:00:00"/>
    <n v="29"/>
    <n v="770"/>
    <n v="29"/>
    <n v="890"/>
    <n v="250"/>
    <n v="27"/>
    <n v="24"/>
    <n v="331.66666666666669"/>
    <n v="1"/>
    <n v="7"/>
    <n v="3"/>
    <n v="7"/>
    <n v="3"/>
    <n v="0"/>
    <n v="0"/>
    <n v="1"/>
    <x v="0"/>
    <x v="0"/>
    <n v="1"/>
    <n v="1"/>
    <n v="1"/>
    <n v="0"/>
    <x v="5"/>
  </r>
  <r>
    <n v="6905"/>
    <n v="1994"/>
    <n v="29"/>
    <x v="0"/>
    <x v="2"/>
    <x v="2"/>
    <n v="80685"/>
    <x v="1"/>
    <n v="0"/>
    <n v="0"/>
    <d v="2012-08-22T00:00:00"/>
    <n v="55"/>
    <n v="241"/>
    <n v="45"/>
    <n v="604"/>
    <n v="34"/>
    <n v="26"/>
    <n v="54"/>
    <n v="167.33333333333334"/>
    <n v="1"/>
    <n v="6"/>
    <n v="4"/>
    <n v="10"/>
    <n v="2"/>
    <n v="0"/>
    <n v="0"/>
    <n v="0"/>
    <x v="0"/>
    <x v="0"/>
    <n v="0"/>
    <n v="0"/>
    <n v="0"/>
    <n v="0"/>
    <x v="1"/>
  </r>
  <r>
    <n v="5080"/>
    <n v="1993"/>
    <n v="30"/>
    <x v="0"/>
    <x v="2"/>
    <x v="1"/>
    <n v="70515"/>
    <x v="1"/>
    <n v="0"/>
    <n v="0"/>
    <d v="2013-10-21T00:00:00"/>
    <n v="12"/>
    <n v="420"/>
    <n v="0"/>
    <n v="452"/>
    <n v="182"/>
    <n v="64"/>
    <n v="140"/>
    <n v="209.66666666666666"/>
    <n v="1"/>
    <n v="6"/>
    <n v="6"/>
    <n v="4"/>
    <n v="2"/>
    <n v="0"/>
    <n v="0"/>
    <n v="0"/>
    <x v="0"/>
    <x v="0"/>
    <n v="0"/>
    <n v="0"/>
    <n v="1"/>
    <n v="0"/>
    <x v="6"/>
  </r>
  <r>
    <n v="7734"/>
    <n v="1993"/>
    <n v="30"/>
    <x v="0"/>
    <x v="2"/>
    <x v="3"/>
    <n v="79244"/>
    <x v="1"/>
    <n v="0"/>
    <n v="0"/>
    <d v="2012-12-19T00:00:00"/>
    <n v="58"/>
    <n v="471"/>
    <n v="102"/>
    <n v="125"/>
    <n v="212"/>
    <n v="61"/>
    <n v="245"/>
    <n v="202.66666666666666"/>
    <n v="1"/>
    <n v="4"/>
    <n v="10"/>
    <n v="7"/>
    <n v="1"/>
    <n v="0"/>
    <n v="0"/>
    <n v="1"/>
    <x v="1"/>
    <x v="0"/>
    <n v="1"/>
    <n v="2"/>
    <n v="1"/>
    <n v="0"/>
    <x v="0"/>
  </r>
  <r>
    <n v="2669"/>
    <n v="1993"/>
    <n v="30"/>
    <x v="0"/>
    <x v="2"/>
    <x v="1"/>
    <n v="74293"/>
    <x v="1"/>
    <n v="0"/>
    <n v="0"/>
    <d v="2014-05-04T00:00:00"/>
    <n v="66"/>
    <n v="375"/>
    <n v="152"/>
    <n v="335"/>
    <n v="93"/>
    <n v="91"/>
    <n v="81"/>
    <n v="187.83333333333334"/>
    <n v="1"/>
    <n v="5"/>
    <n v="4"/>
    <n v="6"/>
    <n v="2"/>
    <n v="0"/>
    <n v="0"/>
    <n v="0"/>
    <x v="0"/>
    <x v="0"/>
    <n v="0"/>
    <n v="0"/>
    <n v="0"/>
    <n v="0"/>
    <x v="1"/>
  </r>
  <r>
    <n v="10037"/>
    <n v="1993"/>
    <n v="30"/>
    <x v="0"/>
    <x v="2"/>
    <x v="1"/>
    <n v="74293"/>
    <x v="1"/>
    <n v="0"/>
    <n v="0"/>
    <d v="2014-05-04T00:00:00"/>
    <n v="66"/>
    <n v="375"/>
    <n v="152"/>
    <n v="335"/>
    <n v="93"/>
    <n v="91"/>
    <n v="81"/>
    <n v="187.83333333333334"/>
    <n v="1"/>
    <n v="5"/>
    <n v="4"/>
    <n v="6"/>
    <n v="2"/>
    <n v="0"/>
    <n v="0"/>
    <n v="0"/>
    <x v="0"/>
    <x v="0"/>
    <n v="0"/>
    <n v="0"/>
    <n v="0"/>
    <n v="0"/>
    <x v="5"/>
  </r>
  <r>
    <n v="4483"/>
    <n v="1993"/>
    <n v="30"/>
    <x v="0"/>
    <x v="2"/>
    <x v="1"/>
    <n v="72354"/>
    <x v="1"/>
    <n v="0"/>
    <n v="0"/>
    <d v="2013-04-17T00:00:00"/>
    <n v="67"/>
    <n v="315"/>
    <n v="26"/>
    <n v="473"/>
    <n v="220"/>
    <n v="12"/>
    <n v="182"/>
    <n v="204.66666666666666"/>
    <n v="1"/>
    <n v="2"/>
    <n v="10"/>
    <n v="6"/>
    <n v="1"/>
    <n v="0"/>
    <n v="0"/>
    <n v="0"/>
    <x v="0"/>
    <x v="0"/>
    <n v="0"/>
    <n v="0"/>
    <n v="0"/>
    <n v="0"/>
    <x v="5"/>
  </r>
  <r>
    <n v="3005"/>
    <n v="1992"/>
    <n v="31"/>
    <x v="1"/>
    <x v="2"/>
    <x v="1"/>
    <n v="83528"/>
    <x v="1"/>
    <n v="0"/>
    <n v="0"/>
    <d v="2014-05-01T00:00:00"/>
    <n v="7"/>
    <n v="530"/>
    <n v="117"/>
    <n v="678"/>
    <n v="134"/>
    <n v="44"/>
    <n v="147"/>
    <n v="275"/>
    <n v="1"/>
    <n v="4"/>
    <n v="10"/>
    <n v="8"/>
    <n v="1"/>
    <n v="1"/>
    <n v="0"/>
    <n v="0"/>
    <x v="1"/>
    <x v="0"/>
    <n v="1"/>
    <n v="2"/>
    <n v="1"/>
    <n v="0"/>
    <x v="1"/>
  </r>
  <r>
    <n v="1384"/>
    <n v="1992"/>
    <n v="31"/>
    <x v="1"/>
    <x v="1"/>
    <x v="0"/>
    <n v="17256"/>
    <x v="0"/>
    <n v="1"/>
    <n v="0"/>
    <d v="2013-11-23T00:00:00"/>
    <n v="10"/>
    <n v="6"/>
    <n v="4"/>
    <n v="14"/>
    <n v="8"/>
    <n v="8"/>
    <n v="22"/>
    <n v="10.333333333333334"/>
    <n v="2"/>
    <n v="2"/>
    <n v="1"/>
    <n v="2"/>
    <n v="8"/>
    <n v="1"/>
    <n v="0"/>
    <n v="0"/>
    <x v="0"/>
    <x v="0"/>
    <n v="1"/>
    <n v="1"/>
    <n v="0"/>
    <n v="0"/>
    <x v="4"/>
  </r>
  <r>
    <n v="1379"/>
    <n v="1992"/>
    <n v="31"/>
    <x v="1"/>
    <x v="3"/>
    <x v="2"/>
    <n v="42670"/>
    <x v="2"/>
    <n v="0"/>
    <n v="0"/>
    <d v="2013-04-27T00:00:00"/>
    <n v="12"/>
    <n v="154"/>
    <n v="2"/>
    <n v="46"/>
    <n v="20"/>
    <n v="4"/>
    <n v="15"/>
    <n v="40.166666666666664"/>
    <n v="1"/>
    <n v="4"/>
    <n v="2"/>
    <n v="4"/>
    <n v="4"/>
    <n v="0"/>
    <n v="0"/>
    <n v="0"/>
    <x v="0"/>
    <x v="0"/>
    <n v="0"/>
    <n v="0"/>
    <n v="0"/>
    <n v="0"/>
    <x v="5"/>
  </r>
  <r>
    <n v="7600"/>
    <n v="1992"/>
    <n v="31"/>
    <x v="1"/>
    <x v="1"/>
    <x v="1"/>
    <n v="15253"/>
    <x v="0"/>
    <n v="1"/>
    <n v="0"/>
    <d v="2013-10-28T00:00:00"/>
    <n v="13"/>
    <n v="1"/>
    <n v="3"/>
    <n v="3"/>
    <n v="8"/>
    <n v="1"/>
    <n v="13"/>
    <n v="4.833333333333333"/>
    <n v="2"/>
    <n v="1"/>
    <n v="0"/>
    <n v="3"/>
    <n v="7"/>
    <n v="0"/>
    <n v="0"/>
    <n v="0"/>
    <x v="0"/>
    <x v="0"/>
    <n v="0"/>
    <n v="0"/>
    <n v="0"/>
    <n v="0"/>
    <x v="7"/>
  </r>
  <r>
    <n v="4654"/>
    <n v="1992"/>
    <n v="31"/>
    <x v="1"/>
    <x v="2"/>
    <x v="2"/>
    <n v="75114"/>
    <x v="1"/>
    <n v="0"/>
    <n v="0"/>
    <d v="2013-11-07T00:00:00"/>
    <n v="40"/>
    <n v="571"/>
    <n v="12"/>
    <n v="523"/>
    <n v="63"/>
    <n v="60"/>
    <n v="24"/>
    <n v="208.83333333333334"/>
    <n v="1"/>
    <n v="3"/>
    <n v="10"/>
    <n v="5"/>
    <n v="2"/>
    <n v="0"/>
    <n v="0"/>
    <n v="0"/>
    <x v="0"/>
    <x v="0"/>
    <n v="0"/>
    <n v="0"/>
    <n v="0"/>
    <n v="0"/>
    <x v="5"/>
  </r>
  <r>
    <n v="4055"/>
    <n v="1992"/>
    <n v="31"/>
    <x v="1"/>
    <x v="1"/>
    <x v="1"/>
    <n v="18746"/>
    <x v="0"/>
    <n v="1"/>
    <n v="0"/>
    <d v="2014-05-29T00:00:00"/>
    <n v="41"/>
    <n v="2"/>
    <n v="10"/>
    <n v="11"/>
    <n v="12"/>
    <n v="9"/>
    <n v="20"/>
    <n v="10.666666666666666"/>
    <n v="2"/>
    <n v="3"/>
    <n v="0"/>
    <n v="3"/>
    <n v="6"/>
    <n v="0"/>
    <n v="0"/>
    <n v="0"/>
    <x v="0"/>
    <x v="0"/>
    <n v="0"/>
    <n v="0"/>
    <n v="0"/>
    <n v="0"/>
    <x v="1"/>
  </r>
  <r>
    <n v="821"/>
    <n v="1992"/>
    <n v="31"/>
    <x v="1"/>
    <x v="3"/>
    <x v="1"/>
    <n v="92859"/>
    <x v="1"/>
    <n v="0"/>
    <n v="0"/>
    <d v="2012-10-19T00:00:00"/>
    <n v="46"/>
    <n v="962"/>
    <n v="61"/>
    <n v="921"/>
    <n v="52"/>
    <n v="61"/>
    <n v="20"/>
    <n v="346.16666666666669"/>
    <n v="1"/>
    <n v="5"/>
    <n v="4"/>
    <n v="12"/>
    <n v="2"/>
    <n v="0"/>
    <n v="0"/>
    <n v="0"/>
    <x v="0"/>
    <x v="0"/>
    <n v="0"/>
    <n v="0"/>
    <n v="0"/>
    <n v="0"/>
    <x v="7"/>
  </r>
  <r>
    <n v="2802"/>
    <n v="1992"/>
    <n v="31"/>
    <x v="1"/>
    <x v="0"/>
    <x v="0"/>
    <n v="87000"/>
    <x v="1"/>
    <n v="0"/>
    <n v="0"/>
    <d v="2012-12-15T00:00:00"/>
    <n v="61"/>
    <n v="196"/>
    <n v="25"/>
    <n v="607"/>
    <n v="67"/>
    <n v="17"/>
    <n v="49"/>
    <n v="160.16666666666666"/>
    <n v="1"/>
    <n v="4"/>
    <n v="6"/>
    <n v="7"/>
    <n v="2"/>
    <n v="0"/>
    <n v="0"/>
    <n v="0"/>
    <x v="0"/>
    <x v="0"/>
    <n v="0"/>
    <n v="0"/>
    <n v="0"/>
    <n v="0"/>
    <x v="0"/>
  </r>
  <r>
    <n v="4136"/>
    <n v="1992"/>
    <n v="31"/>
    <x v="1"/>
    <x v="1"/>
    <x v="1"/>
    <n v="7500"/>
    <x v="0"/>
    <n v="1"/>
    <n v="0"/>
    <d v="2012-12-03T00:00:00"/>
    <n v="63"/>
    <n v="10"/>
    <n v="17"/>
    <n v="18"/>
    <n v="8"/>
    <n v="26"/>
    <n v="40"/>
    <n v="19.833333333333332"/>
    <n v="4"/>
    <n v="3"/>
    <n v="2"/>
    <n v="2"/>
    <n v="9"/>
    <n v="0"/>
    <n v="0"/>
    <n v="0"/>
    <x v="0"/>
    <x v="0"/>
    <n v="0"/>
    <n v="0"/>
    <n v="0"/>
    <n v="0"/>
    <x v="1"/>
  </r>
  <r>
    <n v="10513"/>
    <n v="1992"/>
    <n v="31"/>
    <x v="1"/>
    <x v="2"/>
    <x v="2"/>
    <n v="63207"/>
    <x v="1"/>
    <n v="0"/>
    <n v="0"/>
    <d v="2013-01-20T00:00:00"/>
    <n v="68"/>
    <n v="438"/>
    <n v="169"/>
    <n v="565"/>
    <n v="91"/>
    <n v="169"/>
    <n v="70"/>
    <n v="250.33333333333334"/>
    <n v="1"/>
    <n v="2"/>
    <n v="3"/>
    <n v="6"/>
    <n v="7"/>
    <n v="0"/>
    <n v="0"/>
    <n v="0"/>
    <x v="1"/>
    <x v="0"/>
    <n v="1"/>
    <n v="1"/>
    <n v="0"/>
    <n v="0"/>
    <x v="1"/>
  </r>
  <r>
    <n v="3386"/>
    <n v="1992"/>
    <n v="31"/>
    <x v="1"/>
    <x v="2"/>
    <x v="0"/>
    <n v="34935"/>
    <x v="2"/>
    <n v="0"/>
    <n v="0"/>
    <d v="2013-06-21T00:00:00"/>
    <n v="71"/>
    <n v="34"/>
    <n v="4"/>
    <n v="66"/>
    <n v="3"/>
    <n v="10"/>
    <n v="20"/>
    <n v="22.833333333333332"/>
    <n v="1"/>
    <n v="2"/>
    <n v="1"/>
    <n v="4"/>
    <n v="7"/>
    <n v="0"/>
    <n v="0"/>
    <n v="0"/>
    <x v="0"/>
    <x v="0"/>
    <n v="0"/>
    <n v="0"/>
    <n v="0"/>
    <n v="0"/>
    <x v="1"/>
  </r>
  <r>
    <n v="8175"/>
    <n v="1992"/>
    <n v="31"/>
    <x v="1"/>
    <x v="2"/>
    <x v="0"/>
    <n v="34935"/>
    <x v="2"/>
    <n v="0"/>
    <n v="0"/>
    <d v="2013-06-21T00:00:00"/>
    <n v="71"/>
    <n v="34"/>
    <n v="4"/>
    <n v="66"/>
    <n v="3"/>
    <n v="10"/>
    <n v="20"/>
    <n v="22.833333333333332"/>
    <n v="1"/>
    <n v="2"/>
    <n v="1"/>
    <n v="4"/>
    <n v="7"/>
    <n v="0"/>
    <n v="0"/>
    <n v="0"/>
    <x v="0"/>
    <x v="0"/>
    <n v="0"/>
    <n v="0"/>
    <n v="0"/>
    <n v="0"/>
    <x v="5"/>
  </r>
  <r>
    <n v="8560"/>
    <n v="1992"/>
    <n v="31"/>
    <x v="1"/>
    <x v="2"/>
    <x v="1"/>
    <n v="48789"/>
    <x v="2"/>
    <n v="0"/>
    <n v="0"/>
    <d v="2012-09-10T00:00:00"/>
    <n v="94"/>
    <n v="351"/>
    <n v="16"/>
    <n v="156"/>
    <n v="7"/>
    <n v="5"/>
    <n v="145"/>
    <n v="113.33333333333333"/>
    <n v="1"/>
    <n v="6"/>
    <n v="4"/>
    <n v="7"/>
    <n v="6"/>
    <n v="0"/>
    <n v="0"/>
    <n v="0"/>
    <x v="0"/>
    <x v="0"/>
    <n v="0"/>
    <n v="0"/>
    <n v="0"/>
    <n v="0"/>
    <x v="7"/>
  </r>
  <r>
    <n v="11101"/>
    <n v="1991"/>
    <n v="32"/>
    <x v="1"/>
    <x v="2"/>
    <x v="2"/>
    <n v="89891"/>
    <x v="1"/>
    <n v="0"/>
    <n v="0"/>
    <d v="2013-04-15T00:00:00"/>
    <n v="17"/>
    <n v="412"/>
    <n v="22"/>
    <n v="132"/>
    <n v="59"/>
    <n v="28"/>
    <n v="183"/>
    <n v="139.33333333333334"/>
    <n v="1"/>
    <n v="11"/>
    <n v="6"/>
    <n v="8"/>
    <n v="4"/>
    <n v="0"/>
    <n v="0"/>
    <n v="1"/>
    <x v="0"/>
    <x v="0"/>
    <n v="1"/>
    <n v="1"/>
    <n v="0"/>
    <n v="0"/>
    <x v="0"/>
  </r>
  <r>
    <n v="4712"/>
    <n v="1991"/>
    <n v="32"/>
    <x v="1"/>
    <x v="0"/>
    <x v="2"/>
    <n v="20193"/>
    <x v="2"/>
    <n v="0"/>
    <n v="0"/>
    <d v="2012-11-28T00:00:00"/>
    <n v="18"/>
    <n v="8"/>
    <n v="8"/>
    <n v="22"/>
    <n v="24"/>
    <n v="11"/>
    <n v="9"/>
    <n v="13.666666666666666"/>
    <n v="1"/>
    <n v="1"/>
    <n v="1"/>
    <n v="4"/>
    <n v="4"/>
    <n v="0"/>
    <n v="0"/>
    <n v="0"/>
    <x v="0"/>
    <x v="0"/>
    <n v="0"/>
    <n v="0"/>
    <n v="0"/>
    <n v="0"/>
    <x v="1"/>
  </r>
  <r>
    <n v="10343"/>
    <n v="1991"/>
    <n v="32"/>
    <x v="1"/>
    <x v="0"/>
    <x v="1"/>
    <n v="61618"/>
    <x v="1"/>
    <n v="0"/>
    <n v="0"/>
    <d v="2012-09-29T00:00:00"/>
    <n v="27"/>
    <n v="605"/>
    <n v="91"/>
    <n v="399"/>
    <n v="0"/>
    <n v="45"/>
    <n v="205"/>
    <n v="224.16666666666666"/>
    <n v="2"/>
    <n v="3"/>
    <n v="6"/>
    <n v="8"/>
    <n v="3"/>
    <n v="0"/>
    <n v="0"/>
    <n v="0"/>
    <x v="0"/>
    <x v="0"/>
    <n v="0"/>
    <n v="0"/>
    <n v="0"/>
    <n v="0"/>
    <x v="3"/>
  </r>
  <r>
    <n v="5735"/>
    <n v="1991"/>
    <n v="32"/>
    <x v="1"/>
    <x v="3"/>
    <x v="1"/>
    <n v="90638"/>
    <x v="1"/>
    <n v="0"/>
    <n v="0"/>
    <d v="2014-02-13T00:00:00"/>
    <n v="29"/>
    <n v="1156"/>
    <n v="120"/>
    <n v="915"/>
    <n v="94"/>
    <n v="144"/>
    <n v="96"/>
    <n v="420.83333333333331"/>
    <n v="1"/>
    <n v="3"/>
    <n v="4"/>
    <n v="10"/>
    <n v="1"/>
    <n v="0"/>
    <n v="0"/>
    <n v="1"/>
    <x v="0"/>
    <x v="0"/>
    <n v="1"/>
    <n v="1"/>
    <n v="0"/>
    <n v="0"/>
    <x v="1"/>
  </r>
  <r>
    <n v="5350"/>
    <n v="1991"/>
    <n v="32"/>
    <x v="1"/>
    <x v="3"/>
    <x v="1"/>
    <n v="90638"/>
    <x v="1"/>
    <n v="0"/>
    <n v="0"/>
    <d v="2014-02-13T00:00:00"/>
    <n v="29"/>
    <n v="1156"/>
    <n v="120"/>
    <n v="915"/>
    <n v="94"/>
    <n v="144"/>
    <n v="96"/>
    <n v="420.83333333333331"/>
    <n v="1"/>
    <n v="3"/>
    <n v="4"/>
    <n v="10"/>
    <n v="1"/>
    <n v="0"/>
    <n v="0"/>
    <n v="1"/>
    <x v="0"/>
    <x v="0"/>
    <n v="1"/>
    <n v="1"/>
    <n v="1"/>
    <n v="0"/>
    <x v="5"/>
  </r>
  <r>
    <n v="569"/>
    <n v="1991"/>
    <n v="32"/>
    <x v="1"/>
    <x v="2"/>
    <x v="1"/>
    <n v="90273"/>
    <x v="1"/>
    <n v="0"/>
    <n v="0"/>
    <d v="2013-12-14T00:00:00"/>
    <n v="32"/>
    <n v="704"/>
    <n v="129"/>
    <n v="853"/>
    <n v="120"/>
    <n v="74"/>
    <n v="111"/>
    <n v="331.83333333333331"/>
    <n v="1"/>
    <n v="5"/>
    <n v="6"/>
    <n v="7"/>
    <n v="2"/>
    <n v="0"/>
    <n v="1"/>
    <n v="1"/>
    <x v="1"/>
    <x v="0"/>
    <n v="1"/>
    <n v="3"/>
    <n v="1"/>
    <n v="0"/>
    <x v="1"/>
  </r>
  <r>
    <n v="4552"/>
    <n v="1991"/>
    <n v="32"/>
    <x v="1"/>
    <x v="2"/>
    <x v="0"/>
    <n v="51373"/>
    <x v="1"/>
    <n v="0"/>
    <n v="0"/>
    <d v="2013-06-22T00:00:00"/>
    <n v="37"/>
    <n v="83"/>
    <n v="2"/>
    <n v="101"/>
    <n v="64"/>
    <n v="26"/>
    <n v="117"/>
    <n v="65.5"/>
    <n v="1"/>
    <n v="3"/>
    <n v="5"/>
    <n v="3"/>
    <n v="4"/>
    <n v="0"/>
    <n v="0"/>
    <n v="0"/>
    <x v="0"/>
    <x v="0"/>
    <n v="0"/>
    <n v="0"/>
    <n v="0"/>
    <n v="0"/>
    <x v="1"/>
  </r>
  <r>
    <n v="7431"/>
    <n v="1991"/>
    <n v="32"/>
    <x v="1"/>
    <x v="4"/>
    <x v="1"/>
    <n v="68126"/>
    <x v="1"/>
    <n v="0"/>
    <n v="0"/>
    <d v="2012-11-10T00:00:00"/>
    <n v="40"/>
    <n v="1332"/>
    <n v="17"/>
    <n v="311"/>
    <n v="23"/>
    <n v="51"/>
    <n v="86"/>
    <n v="303.33333333333331"/>
    <n v="1"/>
    <n v="7"/>
    <n v="4"/>
    <n v="5"/>
    <n v="9"/>
    <n v="0"/>
    <n v="1"/>
    <n v="0"/>
    <x v="0"/>
    <x v="0"/>
    <n v="1"/>
    <n v="1"/>
    <n v="1"/>
    <n v="0"/>
    <x v="7"/>
  </r>
  <r>
    <n v="9214"/>
    <n v="1991"/>
    <n v="32"/>
    <x v="1"/>
    <x v="2"/>
    <x v="0"/>
    <n v="42691"/>
    <x v="2"/>
    <n v="0"/>
    <n v="0"/>
    <d v="2013-08-16T00:00:00"/>
    <n v="48"/>
    <n v="179"/>
    <n v="2"/>
    <n v="64"/>
    <n v="38"/>
    <n v="17"/>
    <n v="58"/>
    <n v="59.666666666666664"/>
    <n v="1"/>
    <n v="5"/>
    <n v="1"/>
    <n v="6"/>
    <n v="5"/>
    <n v="0"/>
    <n v="0"/>
    <n v="0"/>
    <x v="0"/>
    <x v="0"/>
    <n v="0"/>
    <n v="0"/>
    <n v="0"/>
    <n v="0"/>
    <x v="1"/>
  </r>
  <r>
    <n v="9960"/>
    <n v="1991"/>
    <n v="32"/>
    <x v="1"/>
    <x v="1"/>
    <x v="1"/>
    <n v="26868"/>
    <x v="2"/>
    <n v="1"/>
    <n v="0"/>
    <d v="2014-04-30T00:00:00"/>
    <n v="52"/>
    <n v="0"/>
    <n v="0"/>
    <n v="1"/>
    <n v="8"/>
    <n v="3"/>
    <n v="2"/>
    <n v="2.3333333333333335"/>
    <n v="1"/>
    <n v="1"/>
    <n v="0"/>
    <n v="2"/>
    <n v="7"/>
    <n v="0"/>
    <n v="0"/>
    <n v="0"/>
    <x v="0"/>
    <x v="0"/>
    <n v="0"/>
    <n v="0"/>
    <n v="0"/>
    <n v="0"/>
    <x v="5"/>
  </r>
  <r>
    <n v="3428"/>
    <n v="1991"/>
    <n v="32"/>
    <x v="1"/>
    <x v="4"/>
    <x v="2"/>
    <n v="68682"/>
    <x v="1"/>
    <n v="0"/>
    <n v="0"/>
    <d v="2013-10-06T00:00:00"/>
    <n v="56"/>
    <n v="919"/>
    <n v="0"/>
    <n v="505"/>
    <n v="99"/>
    <n v="30"/>
    <n v="45"/>
    <n v="266.33333333333331"/>
    <n v="1"/>
    <n v="4"/>
    <n v="9"/>
    <n v="10"/>
    <n v="2"/>
    <n v="0"/>
    <n v="0"/>
    <n v="0"/>
    <x v="0"/>
    <x v="0"/>
    <n v="0"/>
    <n v="0"/>
    <n v="0"/>
    <n v="0"/>
    <x v="1"/>
  </r>
  <r>
    <n v="4500"/>
    <n v="1991"/>
    <n v="32"/>
    <x v="1"/>
    <x v="4"/>
    <x v="2"/>
    <n v="68682"/>
    <x v="1"/>
    <n v="0"/>
    <n v="0"/>
    <d v="2013-10-06T00:00:00"/>
    <n v="56"/>
    <n v="919"/>
    <n v="0"/>
    <n v="505"/>
    <n v="99"/>
    <n v="30"/>
    <n v="45"/>
    <n v="266.33333333333331"/>
    <n v="1"/>
    <n v="4"/>
    <n v="9"/>
    <n v="10"/>
    <n v="2"/>
    <n v="0"/>
    <n v="0"/>
    <n v="0"/>
    <x v="0"/>
    <x v="0"/>
    <n v="0"/>
    <n v="0"/>
    <n v="0"/>
    <n v="0"/>
    <x v="1"/>
  </r>
  <r>
    <n v="10749"/>
    <n v="1991"/>
    <n v="32"/>
    <x v="1"/>
    <x v="2"/>
    <x v="1"/>
    <n v="8028"/>
    <x v="0"/>
    <n v="0"/>
    <n v="0"/>
    <d v="2012-09-18T00:00:00"/>
    <n v="62"/>
    <n v="73"/>
    <n v="18"/>
    <n v="66"/>
    <n v="7"/>
    <n v="12"/>
    <n v="2"/>
    <n v="29.666666666666668"/>
    <n v="15"/>
    <n v="0"/>
    <n v="1"/>
    <n v="0"/>
    <n v="19"/>
    <n v="0"/>
    <n v="0"/>
    <n v="0"/>
    <x v="0"/>
    <x v="0"/>
    <n v="0"/>
    <n v="0"/>
    <n v="0"/>
    <n v="0"/>
    <x v="1"/>
  </r>
  <r>
    <n v="5631"/>
    <n v="1991"/>
    <n v="32"/>
    <x v="1"/>
    <x v="2"/>
    <x v="1"/>
    <n v="49767"/>
    <x v="2"/>
    <n v="0"/>
    <n v="0"/>
    <d v="2013-05-02T00:00:00"/>
    <n v="92"/>
    <n v="202"/>
    <n v="47"/>
    <n v="197"/>
    <n v="55"/>
    <n v="42"/>
    <n v="149"/>
    <n v="115.33333333333333"/>
    <n v="1"/>
    <n v="5"/>
    <n v="4"/>
    <n v="8"/>
    <n v="4"/>
    <n v="0"/>
    <n v="0"/>
    <n v="0"/>
    <x v="0"/>
    <x v="0"/>
    <n v="0"/>
    <n v="0"/>
    <n v="0"/>
    <n v="0"/>
    <x v="4"/>
  </r>
  <r>
    <n v="999"/>
    <n v="1991"/>
    <n v="32"/>
    <x v="1"/>
    <x v="2"/>
    <x v="1"/>
    <n v="86037"/>
    <x v="1"/>
    <n v="0"/>
    <n v="0"/>
    <d v="2013-01-02T00:00:00"/>
    <n v="95"/>
    <n v="490"/>
    <n v="44"/>
    <n v="125"/>
    <n v="29"/>
    <n v="20"/>
    <n v="22"/>
    <n v="121.66666666666667"/>
    <n v="1"/>
    <n v="6"/>
    <n v="7"/>
    <n v="11"/>
    <n v="3"/>
    <n v="0"/>
    <n v="1"/>
    <n v="1"/>
    <x v="0"/>
    <x v="0"/>
    <n v="1"/>
    <n v="2"/>
    <n v="1"/>
    <n v="0"/>
    <x v="7"/>
  </r>
  <r>
    <n v="3068"/>
    <n v="1990"/>
    <n v="33"/>
    <x v="1"/>
    <x v="2"/>
    <x v="0"/>
    <n v="18351"/>
    <x v="0"/>
    <n v="0"/>
    <n v="0"/>
    <d v="2013-10-29T00:00:00"/>
    <n v="1"/>
    <n v="1"/>
    <n v="12"/>
    <n v="9"/>
    <n v="0"/>
    <n v="14"/>
    <n v="7"/>
    <n v="7.166666666666667"/>
    <n v="1"/>
    <n v="2"/>
    <n v="0"/>
    <n v="3"/>
    <n v="7"/>
    <n v="0"/>
    <n v="0"/>
    <n v="0"/>
    <x v="0"/>
    <x v="0"/>
    <n v="0"/>
    <n v="0"/>
    <n v="0"/>
    <n v="0"/>
    <x v="1"/>
  </r>
  <r>
    <n v="8278"/>
    <n v="1990"/>
    <n v="33"/>
    <x v="1"/>
    <x v="4"/>
    <x v="0"/>
    <n v="74214"/>
    <x v="1"/>
    <n v="0"/>
    <n v="0"/>
    <d v="2012-08-26T00:00:00"/>
    <n v="3"/>
    <n v="863"/>
    <n v="83"/>
    <n v="547"/>
    <n v="86"/>
    <n v="99"/>
    <n v="33"/>
    <n v="285.16666666666669"/>
    <n v="1"/>
    <n v="8"/>
    <n v="2"/>
    <n v="5"/>
    <n v="5"/>
    <n v="0"/>
    <n v="0"/>
    <n v="0"/>
    <x v="0"/>
    <x v="0"/>
    <n v="0"/>
    <n v="0"/>
    <n v="0"/>
    <n v="0"/>
    <x v="1"/>
  </r>
  <r>
    <n v="8151"/>
    <n v="1990"/>
    <n v="33"/>
    <x v="1"/>
    <x v="1"/>
    <x v="0"/>
    <n v="24279"/>
    <x v="2"/>
    <n v="0"/>
    <n v="0"/>
    <d v="2012-12-29T00:00:00"/>
    <n v="6"/>
    <n v="16"/>
    <n v="36"/>
    <n v="21"/>
    <n v="20"/>
    <n v="62"/>
    <n v="108"/>
    <n v="43.833333333333336"/>
    <n v="1"/>
    <n v="4"/>
    <n v="1"/>
    <n v="3"/>
    <n v="8"/>
    <n v="0"/>
    <n v="0"/>
    <n v="0"/>
    <x v="0"/>
    <x v="0"/>
    <n v="0"/>
    <n v="0"/>
    <n v="0"/>
    <n v="0"/>
    <x v="1"/>
  </r>
  <r>
    <n v="9529"/>
    <n v="1990"/>
    <n v="33"/>
    <x v="1"/>
    <x v="2"/>
    <x v="0"/>
    <n v="73687"/>
    <x v="1"/>
    <n v="0"/>
    <n v="0"/>
    <d v="2013-11-28T00:00:00"/>
    <n v="8"/>
    <n v="559"/>
    <n v="153"/>
    <n v="503"/>
    <n v="218"/>
    <n v="13"/>
    <n v="181"/>
    <n v="271.16666666666669"/>
    <n v="1"/>
    <n v="3"/>
    <n v="9"/>
    <n v="9"/>
    <n v="2"/>
    <n v="0"/>
    <n v="0"/>
    <n v="0"/>
    <x v="1"/>
    <x v="0"/>
    <n v="1"/>
    <n v="1"/>
    <n v="1"/>
    <n v="0"/>
    <x v="5"/>
  </r>
  <r>
    <n v="2253"/>
    <n v="1990"/>
    <n v="33"/>
    <x v="1"/>
    <x v="2"/>
    <x v="0"/>
    <n v="18929"/>
    <x v="0"/>
    <n v="0"/>
    <n v="0"/>
    <d v="2013-02-16T00:00:00"/>
    <n v="15"/>
    <n v="32"/>
    <n v="0"/>
    <n v="8"/>
    <n v="23"/>
    <n v="4"/>
    <n v="18"/>
    <n v="14.166666666666666"/>
    <n v="1"/>
    <n v="1"/>
    <n v="0"/>
    <n v="4"/>
    <n v="6"/>
    <n v="0"/>
    <n v="0"/>
    <n v="0"/>
    <x v="0"/>
    <x v="0"/>
    <n v="0"/>
    <n v="0"/>
    <n v="0"/>
    <n v="0"/>
    <x v="1"/>
  </r>
  <r>
    <n v="2326"/>
    <n v="1990"/>
    <n v="33"/>
    <x v="1"/>
    <x v="2"/>
    <x v="0"/>
    <n v="18929"/>
    <x v="0"/>
    <n v="0"/>
    <n v="0"/>
    <d v="2013-02-16T00:00:00"/>
    <n v="15"/>
    <n v="32"/>
    <n v="0"/>
    <n v="8"/>
    <n v="23"/>
    <n v="4"/>
    <n v="18"/>
    <n v="14.166666666666666"/>
    <n v="1"/>
    <n v="1"/>
    <n v="0"/>
    <n v="4"/>
    <n v="6"/>
    <n v="0"/>
    <n v="0"/>
    <n v="0"/>
    <x v="0"/>
    <x v="0"/>
    <n v="0"/>
    <n v="0"/>
    <n v="0"/>
    <n v="0"/>
    <x v="1"/>
  </r>
  <r>
    <n v="1876"/>
    <n v="1990"/>
    <n v="33"/>
    <x v="1"/>
    <x v="2"/>
    <x v="0"/>
    <n v="18929"/>
    <x v="0"/>
    <n v="0"/>
    <n v="0"/>
    <d v="2013-02-16T00:00:00"/>
    <n v="15"/>
    <n v="32"/>
    <n v="0"/>
    <n v="8"/>
    <n v="23"/>
    <n v="4"/>
    <n v="18"/>
    <n v="14.166666666666666"/>
    <n v="1"/>
    <n v="1"/>
    <n v="0"/>
    <n v="4"/>
    <n v="6"/>
    <n v="0"/>
    <n v="0"/>
    <n v="0"/>
    <x v="0"/>
    <x v="0"/>
    <n v="0"/>
    <n v="0"/>
    <n v="0"/>
    <n v="0"/>
    <x v="3"/>
  </r>
  <r>
    <n v="9242"/>
    <n v="1990"/>
    <n v="33"/>
    <x v="1"/>
    <x v="2"/>
    <x v="1"/>
    <n v="64509"/>
    <x v="1"/>
    <n v="0"/>
    <n v="0"/>
    <d v="2013-08-17T00:00:00"/>
    <n v="19"/>
    <n v="836"/>
    <n v="185"/>
    <n v="575"/>
    <n v="24"/>
    <n v="25"/>
    <n v="77"/>
    <n v="287"/>
    <n v="1"/>
    <n v="6"/>
    <n v="3"/>
    <n v="9"/>
    <n v="4"/>
    <n v="1"/>
    <n v="0"/>
    <n v="0"/>
    <x v="0"/>
    <x v="0"/>
    <n v="1"/>
    <n v="1"/>
    <n v="1"/>
    <n v="0"/>
    <x v="5"/>
  </r>
  <r>
    <n v="10595"/>
    <n v="1990"/>
    <n v="33"/>
    <x v="1"/>
    <x v="2"/>
    <x v="0"/>
    <n v="30093"/>
    <x v="2"/>
    <n v="0"/>
    <n v="0"/>
    <d v="2013-07-08T00:00:00"/>
    <n v="19"/>
    <n v="2"/>
    <n v="6"/>
    <n v="28"/>
    <n v="13"/>
    <n v="4"/>
    <n v="16"/>
    <n v="11.5"/>
    <n v="1"/>
    <n v="2"/>
    <n v="0"/>
    <n v="3"/>
    <n v="7"/>
    <n v="0"/>
    <n v="0"/>
    <n v="0"/>
    <x v="0"/>
    <x v="0"/>
    <n v="0"/>
    <n v="0"/>
    <n v="0"/>
    <n v="0"/>
    <x v="1"/>
  </r>
  <r>
    <n v="4656"/>
    <n v="1990"/>
    <n v="33"/>
    <x v="1"/>
    <x v="0"/>
    <x v="1"/>
    <n v="51250"/>
    <x v="1"/>
    <n v="1"/>
    <n v="0"/>
    <d v="2013-03-30T00:00:00"/>
    <n v="28"/>
    <n v="342"/>
    <n v="32"/>
    <n v="230"/>
    <n v="34"/>
    <n v="32"/>
    <n v="40"/>
    <n v="118.33333333333333"/>
    <n v="5"/>
    <n v="10"/>
    <n v="5"/>
    <n v="4"/>
    <n v="9"/>
    <n v="1"/>
    <n v="0"/>
    <n v="0"/>
    <x v="0"/>
    <x v="0"/>
    <n v="1"/>
    <n v="1"/>
    <n v="0"/>
    <n v="0"/>
    <x v="5"/>
  </r>
  <r>
    <n v="2109"/>
    <n v="1990"/>
    <n v="33"/>
    <x v="1"/>
    <x v="2"/>
    <x v="1"/>
    <n v="96843"/>
    <x v="1"/>
    <n v="0"/>
    <n v="0"/>
    <d v="2013-04-23T00:00:00"/>
    <n v="60"/>
    <n v="448"/>
    <n v="71"/>
    <n v="951"/>
    <n v="40"/>
    <n v="17"/>
    <n v="17"/>
    <n v="257.33333333333331"/>
    <n v="1"/>
    <n v="6"/>
    <n v="11"/>
    <n v="10"/>
    <n v="2"/>
    <n v="0"/>
    <n v="0"/>
    <n v="1"/>
    <x v="0"/>
    <x v="0"/>
    <n v="1"/>
    <n v="1"/>
    <n v="1"/>
    <n v="0"/>
    <x v="1"/>
  </r>
  <r>
    <n v="2678"/>
    <n v="1990"/>
    <n v="33"/>
    <x v="1"/>
    <x v="2"/>
    <x v="1"/>
    <n v="34412"/>
    <x v="2"/>
    <n v="1"/>
    <n v="0"/>
    <d v="2013-02-13T00:00:00"/>
    <n v="62"/>
    <n v="52"/>
    <n v="12"/>
    <n v="50"/>
    <n v="4"/>
    <n v="36"/>
    <n v="55"/>
    <n v="34.833333333333336"/>
    <n v="3"/>
    <n v="5"/>
    <n v="0"/>
    <n v="3"/>
    <n v="9"/>
    <n v="0"/>
    <n v="0"/>
    <n v="0"/>
    <x v="0"/>
    <x v="0"/>
    <n v="0"/>
    <n v="0"/>
    <n v="0"/>
    <n v="0"/>
    <x v="0"/>
  </r>
  <r>
    <n v="2431"/>
    <n v="1990"/>
    <n v="33"/>
    <x v="1"/>
    <x v="2"/>
    <x v="0"/>
    <n v="18222"/>
    <x v="0"/>
    <n v="0"/>
    <n v="0"/>
    <d v="2012-12-31T00:00:00"/>
    <n v="70"/>
    <n v="12"/>
    <n v="4"/>
    <n v="19"/>
    <n v="12"/>
    <n v="6"/>
    <n v="14"/>
    <n v="11.166666666666666"/>
    <n v="1"/>
    <n v="2"/>
    <n v="0"/>
    <n v="3"/>
    <n v="8"/>
    <n v="0"/>
    <n v="0"/>
    <n v="0"/>
    <x v="0"/>
    <x v="0"/>
    <n v="0"/>
    <n v="0"/>
    <n v="0"/>
    <n v="0"/>
    <x v="1"/>
  </r>
  <r>
    <n v="7620"/>
    <n v="1990"/>
    <n v="33"/>
    <x v="1"/>
    <x v="1"/>
    <x v="1"/>
    <n v="16185"/>
    <x v="0"/>
    <n v="1"/>
    <n v="0"/>
    <d v="2013-08-05T00:00:00"/>
    <n v="71"/>
    <n v="5"/>
    <n v="11"/>
    <n v="16"/>
    <n v="21"/>
    <n v="8"/>
    <n v="45"/>
    <n v="17.666666666666668"/>
    <n v="2"/>
    <n v="2"/>
    <n v="2"/>
    <n v="2"/>
    <n v="8"/>
    <n v="0"/>
    <n v="0"/>
    <n v="0"/>
    <x v="0"/>
    <x v="0"/>
    <n v="0"/>
    <n v="0"/>
    <n v="0"/>
    <n v="0"/>
    <x v="3"/>
  </r>
  <r>
    <n v="10203"/>
    <n v="1990"/>
    <n v="33"/>
    <x v="1"/>
    <x v="2"/>
    <x v="1"/>
    <n v="26095"/>
    <x v="2"/>
    <n v="1"/>
    <n v="0"/>
    <d v="2013-06-30T00:00:00"/>
    <n v="77"/>
    <n v="11"/>
    <n v="7"/>
    <n v="9"/>
    <n v="3"/>
    <n v="1"/>
    <n v="11"/>
    <n v="7"/>
    <n v="1"/>
    <n v="1"/>
    <n v="0"/>
    <n v="3"/>
    <n v="7"/>
    <n v="0"/>
    <n v="0"/>
    <n v="0"/>
    <x v="0"/>
    <x v="0"/>
    <n v="0"/>
    <n v="0"/>
    <n v="0"/>
    <n v="0"/>
    <x v="1"/>
  </r>
  <r>
    <n v="2005"/>
    <n v="1990"/>
    <n v="33"/>
    <x v="1"/>
    <x v="2"/>
    <x v="0"/>
    <n v="35765"/>
    <x v="2"/>
    <n v="1"/>
    <n v="0"/>
    <d v="2013-12-11T00:00:00"/>
    <n v="86"/>
    <n v="22"/>
    <n v="3"/>
    <n v="30"/>
    <n v="0"/>
    <n v="5"/>
    <n v="15"/>
    <n v="12.5"/>
    <n v="2"/>
    <n v="2"/>
    <n v="0"/>
    <n v="4"/>
    <n v="6"/>
    <n v="0"/>
    <n v="0"/>
    <n v="0"/>
    <x v="0"/>
    <x v="0"/>
    <n v="0"/>
    <n v="0"/>
    <n v="0"/>
    <n v="0"/>
    <x v="7"/>
  </r>
  <r>
    <n v="3520"/>
    <n v="1990"/>
    <n v="33"/>
    <x v="1"/>
    <x v="3"/>
    <x v="1"/>
    <n v="91172"/>
    <x v="1"/>
    <n v="0"/>
    <n v="0"/>
    <d v="2013-03-27T00:00:00"/>
    <n v="94"/>
    <n v="162"/>
    <n v="28"/>
    <n v="818"/>
    <n v="0"/>
    <n v="28"/>
    <n v="56"/>
    <n v="182"/>
    <n v="0"/>
    <n v="4"/>
    <n v="3"/>
    <n v="7"/>
    <n v="3"/>
    <n v="1"/>
    <n v="0"/>
    <n v="1"/>
    <x v="1"/>
    <x v="1"/>
    <n v="1"/>
    <n v="4"/>
    <n v="1"/>
    <n v="0"/>
    <x v="7"/>
  </r>
  <r>
    <n v="8541"/>
    <n v="1990"/>
    <n v="33"/>
    <x v="1"/>
    <x v="0"/>
    <x v="0"/>
    <n v="24683"/>
    <x v="2"/>
    <n v="1"/>
    <n v="0"/>
    <d v="2014-03-08T00:00:00"/>
    <n v="98"/>
    <n v="8"/>
    <n v="4"/>
    <n v="10"/>
    <n v="6"/>
    <n v="7"/>
    <n v="6"/>
    <n v="6.833333333333333"/>
    <n v="2"/>
    <n v="2"/>
    <n v="0"/>
    <n v="4"/>
    <n v="5"/>
    <n v="0"/>
    <n v="0"/>
    <n v="0"/>
    <x v="0"/>
    <x v="0"/>
    <n v="0"/>
    <n v="0"/>
    <n v="0"/>
    <n v="0"/>
    <x v="1"/>
  </r>
  <r>
    <n v="5371"/>
    <n v="1989"/>
    <n v="34"/>
    <x v="1"/>
    <x v="2"/>
    <x v="1"/>
    <n v="21474"/>
    <x v="2"/>
    <n v="1"/>
    <n v="0"/>
    <d v="2014-04-08T00:00:00"/>
    <n v="0"/>
    <n v="6"/>
    <n v="16"/>
    <n v="24"/>
    <n v="11"/>
    <n v="0"/>
    <n v="34"/>
    <n v="15.166666666666666"/>
    <n v="2"/>
    <n v="3"/>
    <n v="1"/>
    <n v="2"/>
    <n v="7"/>
    <n v="1"/>
    <n v="0"/>
    <n v="0"/>
    <x v="0"/>
    <x v="0"/>
    <n v="1"/>
    <n v="1"/>
    <n v="1"/>
    <n v="0"/>
    <x v="1"/>
  </r>
  <r>
    <n v="6678"/>
    <n v="1989"/>
    <n v="34"/>
    <x v="1"/>
    <x v="2"/>
    <x v="2"/>
    <n v="31928"/>
    <x v="2"/>
    <n v="1"/>
    <n v="0"/>
    <d v="2014-03-28T00:00:00"/>
    <n v="5"/>
    <n v="33"/>
    <n v="4"/>
    <n v="24"/>
    <n v="4"/>
    <n v="2"/>
    <n v="5"/>
    <n v="12"/>
    <n v="2"/>
    <n v="3"/>
    <n v="0"/>
    <n v="4"/>
    <n v="7"/>
    <n v="0"/>
    <n v="0"/>
    <n v="0"/>
    <x v="0"/>
    <x v="0"/>
    <n v="0"/>
    <n v="0"/>
    <n v="0"/>
    <n v="0"/>
    <x v="3"/>
  </r>
  <r>
    <n v="1031"/>
    <n v="1989"/>
    <n v="34"/>
    <x v="1"/>
    <x v="0"/>
    <x v="0"/>
    <n v="85710"/>
    <x v="1"/>
    <n v="0"/>
    <n v="0"/>
    <d v="2013-05-05T00:00:00"/>
    <n v="5"/>
    <n v="600"/>
    <n v="20"/>
    <n v="350"/>
    <n v="29"/>
    <n v="30"/>
    <n v="33"/>
    <n v="177"/>
    <n v="1"/>
    <n v="6"/>
    <n v="9"/>
    <n v="10"/>
    <n v="2"/>
    <n v="0"/>
    <n v="0"/>
    <n v="1"/>
    <x v="0"/>
    <x v="0"/>
    <n v="1"/>
    <n v="1"/>
    <n v="0"/>
    <n v="0"/>
    <x v="3"/>
  </r>
  <r>
    <n v="4459"/>
    <n v="1989"/>
    <n v="34"/>
    <x v="1"/>
    <x v="2"/>
    <x v="1"/>
    <n v="30279"/>
    <x v="2"/>
    <n v="1"/>
    <n v="0"/>
    <d v="2012-12-30T00:00:00"/>
    <n v="13"/>
    <n v="10"/>
    <n v="4"/>
    <n v="14"/>
    <n v="4"/>
    <n v="4"/>
    <n v="1"/>
    <n v="6.166666666666667"/>
    <n v="1"/>
    <n v="1"/>
    <n v="0"/>
    <n v="3"/>
    <n v="8"/>
    <n v="0"/>
    <n v="0"/>
    <n v="0"/>
    <x v="0"/>
    <x v="0"/>
    <n v="0"/>
    <n v="0"/>
    <n v="0"/>
    <n v="0"/>
    <x v="1"/>
  </r>
  <r>
    <n v="10642"/>
    <n v="1989"/>
    <n v="34"/>
    <x v="1"/>
    <x v="2"/>
    <x v="1"/>
    <n v="30279"/>
    <x v="2"/>
    <n v="1"/>
    <n v="0"/>
    <d v="2012-12-30T00:00:00"/>
    <n v="13"/>
    <n v="10"/>
    <n v="4"/>
    <n v="14"/>
    <n v="4"/>
    <n v="4"/>
    <n v="1"/>
    <n v="6.166666666666667"/>
    <n v="1"/>
    <n v="1"/>
    <n v="0"/>
    <n v="3"/>
    <n v="8"/>
    <n v="0"/>
    <n v="0"/>
    <n v="0"/>
    <x v="0"/>
    <x v="0"/>
    <n v="0"/>
    <n v="0"/>
    <n v="0"/>
    <n v="0"/>
    <x v="1"/>
  </r>
  <r>
    <n v="9422"/>
    <n v="1989"/>
    <n v="34"/>
    <x v="1"/>
    <x v="2"/>
    <x v="0"/>
    <n v="38360"/>
    <x v="2"/>
    <n v="1"/>
    <n v="0"/>
    <d v="2013-05-31T00:00:00"/>
    <n v="26"/>
    <n v="36"/>
    <n v="2"/>
    <n v="42"/>
    <n v="20"/>
    <n v="21"/>
    <n v="10"/>
    <n v="21.833333333333332"/>
    <n v="2"/>
    <n v="2"/>
    <n v="1"/>
    <n v="4"/>
    <n v="3"/>
    <n v="0"/>
    <n v="0"/>
    <n v="0"/>
    <x v="0"/>
    <x v="0"/>
    <n v="0"/>
    <n v="0"/>
    <n v="0"/>
    <n v="0"/>
    <x v="0"/>
  </r>
  <r>
    <n v="8746"/>
    <n v="1989"/>
    <n v="34"/>
    <x v="1"/>
    <x v="2"/>
    <x v="0"/>
    <n v="75433"/>
    <x v="1"/>
    <n v="1"/>
    <n v="0"/>
    <d v="2014-04-05T00:00:00"/>
    <n v="28"/>
    <n v="800"/>
    <n v="0"/>
    <n v="297"/>
    <n v="0"/>
    <n v="34"/>
    <n v="57"/>
    <n v="198"/>
    <n v="2"/>
    <n v="2"/>
    <n v="5"/>
    <n v="10"/>
    <n v="6"/>
    <n v="0"/>
    <n v="1"/>
    <n v="0"/>
    <x v="1"/>
    <x v="0"/>
    <n v="1"/>
    <n v="2"/>
    <n v="0"/>
    <n v="0"/>
    <x v="1"/>
  </r>
  <r>
    <n v="6864"/>
    <n v="1989"/>
    <n v="34"/>
    <x v="1"/>
    <x v="3"/>
    <x v="4"/>
    <n v="10979"/>
    <x v="0"/>
    <n v="0"/>
    <n v="0"/>
    <d v="2014-05-22T00:00:00"/>
    <n v="34"/>
    <n v="8"/>
    <n v="4"/>
    <n v="10"/>
    <n v="2"/>
    <n v="2"/>
    <n v="4"/>
    <n v="5"/>
    <n v="2"/>
    <n v="3"/>
    <n v="0"/>
    <n v="3"/>
    <n v="5"/>
    <n v="0"/>
    <n v="0"/>
    <n v="0"/>
    <x v="0"/>
    <x v="0"/>
    <n v="0"/>
    <n v="0"/>
    <n v="0"/>
    <n v="0"/>
    <x v="0"/>
  </r>
  <r>
    <n v="10617"/>
    <n v="1989"/>
    <n v="34"/>
    <x v="1"/>
    <x v="3"/>
    <x v="4"/>
    <n v="10979"/>
    <x v="0"/>
    <n v="0"/>
    <n v="0"/>
    <d v="2014-05-22T00:00:00"/>
    <n v="34"/>
    <n v="8"/>
    <n v="4"/>
    <n v="10"/>
    <n v="2"/>
    <n v="2"/>
    <n v="4"/>
    <n v="5"/>
    <n v="2"/>
    <n v="3"/>
    <n v="0"/>
    <n v="3"/>
    <n v="5"/>
    <n v="0"/>
    <n v="0"/>
    <n v="0"/>
    <x v="0"/>
    <x v="0"/>
    <n v="0"/>
    <n v="0"/>
    <n v="0"/>
    <n v="0"/>
    <x v="1"/>
  </r>
  <r>
    <n v="6516"/>
    <n v="1989"/>
    <n v="34"/>
    <x v="1"/>
    <x v="1"/>
    <x v="0"/>
    <n v="17487"/>
    <x v="0"/>
    <n v="1"/>
    <n v="0"/>
    <d v="2013-03-18T00:00:00"/>
    <n v="37"/>
    <n v="0"/>
    <n v="0"/>
    <n v="1"/>
    <n v="7"/>
    <n v="4"/>
    <n v="6"/>
    <n v="3"/>
    <n v="1"/>
    <n v="1"/>
    <n v="0"/>
    <n v="2"/>
    <n v="7"/>
    <n v="0"/>
    <n v="0"/>
    <n v="0"/>
    <x v="0"/>
    <x v="0"/>
    <n v="0"/>
    <n v="0"/>
    <n v="0"/>
    <n v="0"/>
    <x v="0"/>
  </r>
  <r>
    <n v="10767"/>
    <n v="1989"/>
    <n v="34"/>
    <x v="1"/>
    <x v="4"/>
    <x v="2"/>
    <n v="77845"/>
    <x v="1"/>
    <n v="0"/>
    <n v="0"/>
    <d v="2014-05-16T00:00:00"/>
    <n v="40"/>
    <n v="760"/>
    <n v="40"/>
    <n v="480"/>
    <n v="0"/>
    <n v="40"/>
    <n v="26"/>
    <n v="224.33333333333334"/>
    <n v="1"/>
    <n v="3"/>
    <n v="5"/>
    <n v="12"/>
    <n v="1"/>
    <n v="0"/>
    <n v="0"/>
    <n v="1"/>
    <x v="1"/>
    <x v="0"/>
    <n v="1"/>
    <n v="2"/>
    <n v="0"/>
    <n v="0"/>
    <x v="4"/>
  </r>
  <r>
    <n v="4324"/>
    <n v="1989"/>
    <n v="34"/>
    <x v="1"/>
    <x v="2"/>
    <x v="0"/>
    <n v="42387"/>
    <x v="2"/>
    <n v="1"/>
    <n v="0"/>
    <d v="2012-10-29T00:00:00"/>
    <n v="42"/>
    <n v="235"/>
    <n v="0"/>
    <n v="235"/>
    <n v="19"/>
    <n v="4"/>
    <n v="191"/>
    <n v="114"/>
    <n v="5"/>
    <n v="8"/>
    <n v="1"/>
    <n v="7"/>
    <n v="8"/>
    <n v="0"/>
    <n v="0"/>
    <n v="0"/>
    <x v="0"/>
    <x v="0"/>
    <n v="0"/>
    <n v="0"/>
    <n v="0"/>
    <n v="0"/>
    <x v="1"/>
  </r>
  <r>
    <n v="663"/>
    <n v="1989"/>
    <n v="34"/>
    <x v="1"/>
    <x v="4"/>
    <x v="1"/>
    <n v="33996"/>
    <x v="2"/>
    <n v="0"/>
    <n v="0"/>
    <d v="2013-09-11T00:00:00"/>
    <n v="46"/>
    <n v="40"/>
    <n v="2"/>
    <n v="15"/>
    <n v="8"/>
    <n v="0"/>
    <n v="6"/>
    <n v="11.833333333333334"/>
    <n v="1"/>
    <n v="1"/>
    <n v="1"/>
    <n v="3"/>
    <n v="4"/>
    <n v="0"/>
    <n v="0"/>
    <n v="0"/>
    <x v="0"/>
    <x v="0"/>
    <n v="0"/>
    <n v="0"/>
    <n v="0"/>
    <n v="0"/>
    <x v="1"/>
  </r>
  <r>
    <n v="8299"/>
    <n v="1989"/>
    <n v="34"/>
    <x v="1"/>
    <x v="4"/>
    <x v="1"/>
    <n v="33996"/>
    <x v="2"/>
    <n v="0"/>
    <n v="0"/>
    <d v="2013-09-11T00:00:00"/>
    <n v="46"/>
    <n v="40"/>
    <n v="2"/>
    <n v="15"/>
    <n v="8"/>
    <n v="0"/>
    <n v="6"/>
    <n v="11.833333333333334"/>
    <n v="1"/>
    <n v="1"/>
    <n v="1"/>
    <n v="3"/>
    <n v="4"/>
    <n v="0"/>
    <n v="0"/>
    <n v="0"/>
    <x v="0"/>
    <x v="0"/>
    <n v="0"/>
    <n v="0"/>
    <n v="0"/>
    <n v="0"/>
    <x v="5"/>
  </r>
  <r>
    <n v="5294"/>
    <n v="1989"/>
    <n v="34"/>
    <x v="1"/>
    <x v="2"/>
    <x v="1"/>
    <n v="18358"/>
    <x v="0"/>
    <n v="1"/>
    <n v="0"/>
    <d v="2013-11-20T00:00:00"/>
    <n v="49"/>
    <n v="6"/>
    <n v="8"/>
    <n v="19"/>
    <n v="16"/>
    <n v="4"/>
    <n v="4"/>
    <n v="9.5"/>
    <n v="3"/>
    <n v="3"/>
    <n v="0"/>
    <n v="4"/>
    <n v="7"/>
    <n v="0"/>
    <n v="0"/>
    <n v="0"/>
    <x v="0"/>
    <x v="0"/>
    <n v="0"/>
    <n v="0"/>
    <n v="0"/>
    <n v="0"/>
    <x v="1"/>
  </r>
  <r>
    <n v="523"/>
    <n v="1989"/>
    <n v="34"/>
    <x v="1"/>
    <x v="2"/>
    <x v="0"/>
    <n v="37155"/>
    <x v="2"/>
    <n v="1"/>
    <n v="0"/>
    <d v="2013-01-31T00:00:00"/>
    <n v="51"/>
    <n v="23"/>
    <n v="0"/>
    <n v="26"/>
    <n v="7"/>
    <n v="15"/>
    <n v="3"/>
    <n v="12.333333333333334"/>
    <n v="1"/>
    <n v="2"/>
    <n v="0"/>
    <n v="4"/>
    <n v="5"/>
    <n v="0"/>
    <n v="0"/>
    <n v="0"/>
    <x v="0"/>
    <x v="0"/>
    <n v="0"/>
    <n v="0"/>
    <n v="0"/>
    <n v="0"/>
    <x v="1"/>
  </r>
  <r>
    <n v="5987"/>
    <n v="1989"/>
    <n v="34"/>
    <x v="1"/>
    <x v="0"/>
    <x v="2"/>
    <n v="10404"/>
    <x v="0"/>
    <n v="1"/>
    <n v="0"/>
    <d v="2014-05-04T00:00:00"/>
    <n v="52"/>
    <n v="2"/>
    <n v="2"/>
    <n v="11"/>
    <n v="10"/>
    <n v="6"/>
    <n v="12"/>
    <n v="7.166666666666667"/>
    <n v="2"/>
    <n v="1"/>
    <n v="0"/>
    <n v="4"/>
    <n v="5"/>
    <n v="0"/>
    <n v="0"/>
    <n v="0"/>
    <x v="0"/>
    <x v="0"/>
    <n v="0"/>
    <n v="0"/>
    <n v="0"/>
    <n v="0"/>
    <x v="1"/>
  </r>
  <r>
    <n v="5012"/>
    <n v="1989"/>
    <n v="34"/>
    <x v="1"/>
    <x v="2"/>
    <x v="0"/>
    <n v="28691"/>
    <x v="2"/>
    <n v="1"/>
    <n v="0"/>
    <d v="2013-07-04T00:00:00"/>
    <n v="56"/>
    <n v="5"/>
    <n v="4"/>
    <n v="13"/>
    <n v="8"/>
    <n v="0"/>
    <n v="4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6918"/>
    <n v="1989"/>
    <n v="34"/>
    <x v="1"/>
    <x v="2"/>
    <x v="0"/>
    <n v="28691"/>
    <x v="2"/>
    <n v="1"/>
    <n v="0"/>
    <d v="2013-07-04T00:00:00"/>
    <n v="56"/>
    <n v="5"/>
    <n v="4"/>
    <n v="13"/>
    <n v="8"/>
    <n v="0"/>
    <n v="4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2437"/>
    <n v="1989"/>
    <n v="34"/>
    <x v="1"/>
    <x v="2"/>
    <x v="0"/>
    <m/>
    <x v="0"/>
    <n v="0"/>
    <n v="0"/>
    <d v="2013-06-03T00:00:00"/>
    <n v="69"/>
    <n v="861"/>
    <n v="138"/>
    <n v="461"/>
    <n v="60"/>
    <n v="30"/>
    <n v="61"/>
    <n v="268.5"/>
    <n v="1"/>
    <n v="6"/>
    <n v="5"/>
    <n v="12"/>
    <n v="3"/>
    <n v="0"/>
    <n v="1"/>
    <n v="0"/>
    <x v="1"/>
    <x v="0"/>
    <n v="1"/>
    <n v="2"/>
    <n v="0"/>
    <n v="0"/>
    <x v="1"/>
  </r>
  <r>
    <n v="7646"/>
    <n v="1989"/>
    <n v="34"/>
    <x v="1"/>
    <x v="2"/>
    <x v="1"/>
    <n v="64449"/>
    <x v="1"/>
    <n v="1"/>
    <n v="0"/>
    <d v="2014-02-18T00:00:00"/>
    <n v="70"/>
    <n v="218"/>
    <n v="63"/>
    <n v="282"/>
    <n v="137"/>
    <n v="35"/>
    <n v="70"/>
    <n v="134.16666666666666"/>
    <n v="4"/>
    <n v="5"/>
    <n v="3"/>
    <n v="12"/>
    <n v="4"/>
    <n v="0"/>
    <n v="0"/>
    <n v="0"/>
    <x v="0"/>
    <x v="0"/>
    <n v="0"/>
    <n v="0"/>
    <n v="0"/>
    <n v="0"/>
    <x v="1"/>
  </r>
  <r>
    <n v="8789"/>
    <n v="1989"/>
    <n v="34"/>
    <x v="1"/>
    <x v="0"/>
    <x v="0"/>
    <n v="59060"/>
    <x v="1"/>
    <n v="1"/>
    <n v="0"/>
    <d v="2014-01-11T00:00:00"/>
    <n v="77"/>
    <n v="35"/>
    <n v="40"/>
    <n v="111"/>
    <n v="36"/>
    <n v="40"/>
    <n v="12"/>
    <n v="45.666666666666664"/>
    <n v="3"/>
    <n v="3"/>
    <n v="1"/>
    <n v="7"/>
    <n v="4"/>
    <n v="0"/>
    <n v="0"/>
    <n v="0"/>
    <x v="0"/>
    <x v="0"/>
    <n v="0"/>
    <n v="0"/>
    <n v="0"/>
    <n v="0"/>
    <x v="1"/>
  </r>
  <r>
    <n v="6071"/>
    <n v="1989"/>
    <n v="34"/>
    <x v="1"/>
    <x v="2"/>
    <x v="1"/>
    <n v="81217"/>
    <x v="1"/>
    <n v="0"/>
    <n v="0"/>
    <d v="2013-07-19T00:00:00"/>
    <n v="77"/>
    <n v="493"/>
    <n v="70"/>
    <n v="324"/>
    <n v="146"/>
    <n v="40"/>
    <n v="84"/>
    <n v="192.83333333333334"/>
    <n v="1"/>
    <n v="3"/>
    <n v="7"/>
    <n v="11"/>
    <n v="1"/>
    <n v="0"/>
    <n v="0"/>
    <n v="0"/>
    <x v="0"/>
    <x v="0"/>
    <n v="0"/>
    <n v="0"/>
    <n v="0"/>
    <n v="0"/>
    <x v="1"/>
  </r>
  <r>
    <n v="295"/>
    <n v="1989"/>
    <n v="34"/>
    <x v="1"/>
    <x v="2"/>
    <x v="1"/>
    <n v="81217"/>
    <x v="1"/>
    <n v="0"/>
    <n v="0"/>
    <d v="2013-07-19T00:00:00"/>
    <n v="77"/>
    <n v="493"/>
    <n v="70"/>
    <n v="324"/>
    <n v="146"/>
    <n v="40"/>
    <n v="84"/>
    <n v="192.83333333333334"/>
    <n v="1"/>
    <n v="3"/>
    <n v="7"/>
    <n v="11"/>
    <n v="1"/>
    <n v="0"/>
    <n v="0"/>
    <n v="0"/>
    <x v="0"/>
    <x v="0"/>
    <n v="0"/>
    <n v="0"/>
    <n v="0"/>
    <n v="0"/>
    <x v="1"/>
  </r>
  <r>
    <n v="538"/>
    <n v="1989"/>
    <n v="34"/>
    <x v="1"/>
    <x v="2"/>
    <x v="1"/>
    <n v="46107"/>
    <x v="2"/>
    <n v="1"/>
    <n v="0"/>
    <d v="2014-02-10T00:00:00"/>
    <n v="78"/>
    <n v="31"/>
    <n v="9"/>
    <n v="27"/>
    <n v="16"/>
    <n v="9"/>
    <n v="33"/>
    <n v="20.833333333333332"/>
    <n v="1"/>
    <n v="1"/>
    <n v="1"/>
    <n v="4"/>
    <n v="3"/>
    <n v="0"/>
    <n v="0"/>
    <n v="0"/>
    <x v="0"/>
    <x v="0"/>
    <n v="0"/>
    <n v="0"/>
    <n v="0"/>
    <n v="0"/>
    <x v="5"/>
  </r>
  <r>
    <n v="4271"/>
    <n v="1989"/>
    <n v="34"/>
    <x v="1"/>
    <x v="0"/>
    <x v="2"/>
    <n v="38683"/>
    <x v="2"/>
    <n v="1"/>
    <n v="0"/>
    <d v="2012-10-04T00:00:00"/>
    <n v="80"/>
    <n v="46"/>
    <n v="35"/>
    <n v="69"/>
    <n v="84"/>
    <n v="41"/>
    <n v="66"/>
    <n v="56.833333333333336"/>
    <n v="6"/>
    <n v="4"/>
    <n v="1"/>
    <n v="6"/>
    <n v="7"/>
    <n v="0"/>
    <n v="0"/>
    <n v="0"/>
    <x v="0"/>
    <x v="0"/>
    <n v="0"/>
    <n v="0"/>
    <n v="0"/>
    <n v="0"/>
    <x v="3"/>
  </r>
  <r>
    <n v="5692"/>
    <n v="1989"/>
    <n v="34"/>
    <x v="1"/>
    <x v="1"/>
    <x v="0"/>
    <n v="25443"/>
    <x v="2"/>
    <n v="1"/>
    <n v="0"/>
    <d v="2012-12-22T00:00:00"/>
    <n v="82"/>
    <n v="1"/>
    <n v="4"/>
    <n v="3"/>
    <n v="8"/>
    <n v="9"/>
    <n v="7"/>
    <n v="5.333333333333333"/>
    <n v="1"/>
    <n v="1"/>
    <n v="0"/>
    <n v="3"/>
    <n v="8"/>
    <n v="0"/>
    <n v="0"/>
    <n v="0"/>
    <x v="0"/>
    <x v="0"/>
    <n v="0"/>
    <n v="0"/>
    <n v="0"/>
    <n v="0"/>
    <x v="5"/>
  </r>
  <r>
    <n v="3010"/>
    <n v="1989"/>
    <n v="34"/>
    <x v="1"/>
    <x v="3"/>
    <x v="2"/>
    <n v="88420"/>
    <x v="1"/>
    <n v="0"/>
    <n v="0"/>
    <d v="2014-05-02T00:00:00"/>
    <n v="87"/>
    <n v="957"/>
    <n v="153"/>
    <n v="612"/>
    <n v="99"/>
    <n v="95"/>
    <n v="153"/>
    <n v="344.83333333333331"/>
    <n v="1"/>
    <n v="4"/>
    <n v="7"/>
    <n v="8"/>
    <n v="1"/>
    <n v="1"/>
    <n v="0"/>
    <n v="1"/>
    <x v="1"/>
    <x v="0"/>
    <n v="1"/>
    <n v="3"/>
    <n v="0"/>
    <n v="0"/>
    <x v="1"/>
  </r>
  <r>
    <n v="451"/>
    <n v="1989"/>
    <n v="34"/>
    <x v="1"/>
    <x v="2"/>
    <x v="1"/>
    <n v="9255"/>
    <x v="0"/>
    <n v="1"/>
    <n v="0"/>
    <d v="2013-12-20T00:00:00"/>
    <n v="91"/>
    <n v="9"/>
    <n v="0"/>
    <n v="7"/>
    <n v="2"/>
    <n v="0"/>
    <n v="4"/>
    <n v="3.6666666666666665"/>
    <n v="1"/>
    <n v="1"/>
    <n v="1"/>
    <n v="2"/>
    <n v="8"/>
    <n v="0"/>
    <n v="0"/>
    <n v="0"/>
    <x v="0"/>
    <x v="0"/>
    <n v="0"/>
    <n v="0"/>
    <n v="0"/>
    <n v="0"/>
    <x v="3"/>
  </r>
  <r>
    <n v="5602"/>
    <n v="1989"/>
    <n v="34"/>
    <x v="1"/>
    <x v="4"/>
    <x v="2"/>
    <n v="66973"/>
    <x v="1"/>
    <n v="0"/>
    <n v="0"/>
    <d v="2013-05-17T00:00:00"/>
    <n v="98"/>
    <n v="466"/>
    <n v="22"/>
    <n v="432"/>
    <n v="147"/>
    <n v="113"/>
    <n v="102"/>
    <n v="213.66666666666666"/>
    <n v="1"/>
    <n v="8"/>
    <n v="7"/>
    <n v="12"/>
    <n v="3"/>
    <n v="0"/>
    <n v="0"/>
    <n v="0"/>
    <x v="0"/>
    <x v="0"/>
    <n v="0"/>
    <n v="0"/>
    <n v="0"/>
    <n v="0"/>
    <x v="3"/>
  </r>
  <r>
    <n v="10995"/>
    <n v="1988"/>
    <n v="35"/>
    <x v="1"/>
    <x v="0"/>
    <x v="0"/>
    <n v="15716"/>
    <x v="0"/>
    <n v="1"/>
    <n v="0"/>
    <d v="2012-11-12T00:00:00"/>
    <n v="8"/>
    <n v="16"/>
    <n v="5"/>
    <n v="30"/>
    <n v="8"/>
    <n v="7"/>
    <n v="26"/>
    <n v="15.333333333333334"/>
    <n v="3"/>
    <n v="3"/>
    <n v="0"/>
    <n v="4"/>
    <n v="8"/>
    <n v="0"/>
    <n v="0"/>
    <n v="0"/>
    <x v="0"/>
    <x v="0"/>
    <n v="0"/>
    <n v="0"/>
    <n v="0"/>
    <n v="1"/>
    <x v="5"/>
  </r>
  <r>
    <n v="92"/>
    <n v="1988"/>
    <n v="35"/>
    <x v="1"/>
    <x v="2"/>
    <x v="5"/>
    <n v="34176"/>
    <x v="2"/>
    <n v="1"/>
    <n v="0"/>
    <d v="2014-05-12T00:00:00"/>
    <n v="12"/>
    <n v="5"/>
    <n v="7"/>
    <n v="24"/>
    <n v="19"/>
    <n v="14"/>
    <n v="20"/>
    <n v="14.833333333333334"/>
    <n v="4"/>
    <n v="3"/>
    <n v="0"/>
    <n v="4"/>
    <n v="6"/>
    <n v="0"/>
    <n v="0"/>
    <n v="0"/>
    <x v="0"/>
    <x v="0"/>
    <n v="0"/>
    <n v="0"/>
    <n v="0"/>
    <n v="0"/>
    <x v="7"/>
  </r>
  <r>
    <n v="3312"/>
    <n v="1988"/>
    <n v="35"/>
    <x v="1"/>
    <x v="2"/>
    <x v="1"/>
    <n v="34176"/>
    <x v="2"/>
    <n v="1"/>
    <n v="0"/>
    <d v="2014-05-12T00:00:00"/>
    <n v="12"/>
    <n v="5"/>
    <n v="7"/>
    <n v="24"/>
    <n v="19"/>
    <n v="14"/>
    <n v="20"/>
    <n v="14.833333333333334"/>
    <n v="4"/>
    <n v="3"/>
    <n v="0"/>
    <n v="4"/>
    <n v="6"/>
    <n v="0"/>
    <n v="0"/>
    <n v="0"/>
    <x v="0"/>
    <x v="0"/>
    <n v="0"/>
    <n v="0"/>
    <n v="0"/>
    <n v="0"/>
    <x v="3"/>
  </r>
  <r>
    <n v="6406"/>
    <n v="1988"/>
    <n v="35"/>
    <x v="1"/>
    <x v="3"/>
    <x v="0"/>
    <n v="78285"/>
    <x v="1"/>
    <n v="0"/>
    <n v="0"/>
    <d v="2013-10-28T00:00:00"/>
    <n v="13"/>
    <n v="647"/>
    <n v="107"/>
    <n v="391"/>
    <n v="175"/>
    <n v="67"/>
    <n v="40"/>
    <n v="237.83333333333334"/>
    <n v="1"/>
    <n v="6"/>
    <n v="4"/>
    <n v="10"/>
    <n v="3"/>
    <n v="0"/>
    <n v="0"/>
    <n v="0"/>
    <x v="0"/>
    <x v="0"/>
    <n v="0"/>
    <n v="0"/>
    <n v="0"/>
    <n v="0"/>
    <x v="2"/>
  </r>
  <r>
    <n v="9701"/>
    <n v="1988"/>
    <n v="35"/>
    <x v="1"/>
    <x v="2"/>
    <x v="2"/>
    <n v="41883"/>
    <x v="2"/>
    <n v="1"/>
    <n v="0"/>
    <d v="2013-03-19T00:00:00"/>
    <n v="13"/>
    <n v="32"/>
    <n v="34"/>
    <n v="41"/>
    <n v="73"/>
    <n v="16"/>
    <n v="116"/>
    <n v="52"/>
    <n v="3"/>
    <n v="4"/>
    <n v="2"/>
    <n v="3"/>
    <n v="7"/>
    <n v="0"/>
    <n v="0"/>
    <n v="0"/>
    <x v="0"/>
    <x v="0"/>
    <n v="0"/>
    <n v="0"/>
    <n v="0"/>
    <n v="0"/>
    <x v="7"/>
  </r>
  <r>
    <n v="9530"/>
    <n v="1988"/>
    <n v="35"/>
    <x v="1"/>
    <x v="2"/>
    <x v="0"/>
    <n v="24645"/>
    <x v="2"/>
    <n v="1"/>
    <n v="0"/>
    <d v="2012-11-01T00:00:00"/>
    <n v="16"/>
    <n v="5"/>
    <n v="3"/>
    <n v="4"/>
    <n v="4"/>
    <n v="1"/>
    <n v="0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2874"/>
    <n v="1988"/>
    <n v="35"/>
    <x v="1"/>
    <x v="0"/>
    <x v="4"/>
    <n v="35388"/>
    <x v="2"/>
    <n v="1"/>
    <n v="0"/>
    <d v="2013-03-07T00:00:00"/>
    <n v="20"/>
    <n v="6"/>
    <n v="4"/>
    <n v="7"/>
    <n v="4"/>
    <n v="3"/>
    <n v="8"/>
    <n v="5.333333333333333"/>
    <n v="1"/>
    <n v="1"/>
    <n v="0"/>
    <n v="3"/>
    <n v="7"/>
    <n v="0"/>
    <n v="0"/>
    <n v="0"/>
    <x v="0"/>
    <x v="0"/>
    <n v="0"/>
    <n v="0"/>
    <n v="0"/>
    <n v="0"/>
    <x v="5"/>
  </r>
  <r>
    <n v="8029"/>
    <n v="1988"/>
    <n v="35"/>
    <x v="1"/>
    <x v="3"/>
    <x v="1"/>
    <n v="90247"/>
    <x v="1"/>
    <n v="0"/>
    <n v="0"/>
    <d v="2014-04-29T00:00:00"/>
    <n v="27"/>
    <n v="1184"/>
    <n v="32"/>
    <n v="352"/>
    <n v="21"/>
    <n v="16"/>
    <n v="16"/>
    <n v="270.16666666666669"/>
    <n v="1"/>
    <n v="3"/>
    <n v="4"/>
    <n v="7"/>
    <n v="1"/>
    <n v="0"/>
    <n v="1"/>
    <n v="1"/>
    <x v="1"/>
    <x v="0"/>
    <n v="1"/>
    <n v="3"/>
    <n v="1"/>
    <n v="0"/>
    <x v="4"/>
  </r>
  <r>
    <n v="10981"/>
    <n v="1988"/>
    <n v="35"/>
    <x v="1"/>
    <x v="2"/>
    <x v="0"/>
    <n v="84219"/>
    <x v="1"/>
    <n v="0"/>
    <n v="0"/>
    <d v="2014-02-02T00:00:00"/>
    <n v="27"/>
    <n v="434"/>
    <n v="137"/>
    <n v="400"/>
    <n v="45"/>
    <n v="137"/>
    <n v="45"/>
    <n v="199.66666666666666"/>
    <n v="1"/>
    <n v="3"/>
    <n v="4"/>
    <n v="10"/>
    <n v="1"/>
    <n v="0"/>
    <n v="0"/>
    <n v="0"/>
    <x v="0"/>
    <x v="0"/>
    <n v="0"/>
    <n v="0"/>
    <n v="0"/>
    <n v="0"/>
    <x v="5"/>
  </r>
  <r>
    <n v="486"/>
    <n v="1988"/>
    <n v="35"/>
    <x v="1"/>
    <x v="2"/>
    <x v="0"/>
    <n v="84219"/>
    <x v="1"/>
    <n v="0"/>
    <n v="0"/>
    <d v="2014-02-02T00:00:00"/>
    <n v="27"/>
    <n v="434"/>
    <n v="137"/>
    <n v="400"/>
    <n v="45"/>
    <n v="137"/>
    <n v="45"/>
    <n v="199.66666666666666"/>
    <n v="1"/>
    <n v="3"/>
    <n v="4"/>
    <n v="10"/>
    <n v="1"/>
    <n v="0"/>
    <n v="0"/>
    <n v="0"/>
    <x v="0"/>
    <x v="0"/>
    <n v="0"/>
    <n v="0"/>
    <n v="0"/>
    <n v="0"/>
    <x v="7"/>
  </r>
  <r>
    <n v="7437"/>
    <n v="1988"/>
    <n v="35"/>
    <x v="1"/>
    <x v="2"/>
    <x v="1"/>
    <n v="27938"/>
    <x v="2"/>
    <n v="1"/>
    <n v="0"/>
    <d v="2014-04-28T00:00:00"/>
    <n v="31"/>
    <n v="13"/>
    <n v="0"/>
    <n v="8"/>
    <n v="2"/>
    <n v="1"/>
    <n v="5"/>
    <n v="4.833333333333333"/>
    <n v="1"/>
    <n v="1"/>
    <n v="0"/>
    <n v="4"/>
    <n v="3"/>
    <n v="0"/>
    <n v="0"/>
    <n v="0"/>
    <x v="0"/>
    <x v="0"/>
    <n v="0"/>
    <n v="0"/>
    <n v="0"/>
    <n v="0"/>
    <x v="0"/>
  </r>
  <r>
    <n v="1717"/>
    <n v="1988"/>
    <n v="35"/>
    <x v="1"/>
    <x v="2"/>
    <x v="1"/>
    <n v="39747"/>
    <x v="2"/>
    <n v="1"/>
    <n v="0"/>
    <d v="2014-04-13T00:00:00"/>
    <n v="43"/>
    <n v="80"/>
    <n v="15"/>
    <n v="93"/>
    <n v="20"/>
    <n v="13"/>
    <n v="52"/>
    <n v="45.5"/>
    <n v="3"/>
    <n v="5"/>
    <n v="1"/>
    <n v="4"/>
    <n v="8"/>
    <n v="0"/>
    <n v="0"/>
    <n v="0"/>
    <x v="0"/>
    <x v="0"/>
    <n v="0"/>
    <n v="0"/>
    <n v="0"/>
    <n v="0"/>
    <x v="5"/>
  </r>
  <r>
    <n v="10069"/>
    <n v="1988"/>
    <n v="35"/>
    <x v="1"/>
    <x v="1"/>
    <x v="2"/>
    <n v="13724"/>
    <x v="0"/>
    <n v="1"/>
    <n v="0"/>
    <d v="2012-08-31T00:00:00"/>
    <n v="43"/>
    <n v="2"/>
    <n v="7"/>
    <n v="5"/>
    <n v="2"/>
    <n v="15"/>
    <n v="27"/>
    <n v="9.6666666666666661"/>
    <n v="1"/>
    <n v="2"/>
    <n v="0"/>
    <n v="2"/>
    <n v="9"/>
    <n v="1"/>
    <n v="0"/>
    <n v="0"/>
    <x v="0"/>
    <x v="0"/>
    <n v="1"/>
    <n v="1"/>
    <n v="0"/>
    <n v="0"/>
    <x v="5"/>
  </r>
  <r>
    <n v="6637"/>
    <n v="1988"/>
    <n v="35"/>
    <x v="1"/>
    <x v="2"/>
    <x v="1"/>
    <n v="66951"/>
    <x v="1"/>
    <n v="0"/>
    <n v="0"/>
    <d v="2013-11-02T00:00:00"/>
    <n v="46"/>
    <n v="277"/>
    <n v="162"/>
    <n v="305"/>
    <n v="173"/>
    <n v="76"/>
    <n v="124"/>
    <n v="186.16666666666666"/>
    <n v="1"/>
    <n v="3"/>
    <n v="4"/>
    <n v="7"/>
    <n v="1"/>
    <n v="0"/>
    <n v="0"/>
    <n v="0"/>
    <x v="0"/>
    <x v="0"/>
    <n v="0"/>
    <n v="0"/>
    <n v="0"/>
    <n v="0"/>
    <x v="3"/>
  </r>
  <r>
    <n v="6318"/>
    <n v="1988"/>
    <n v="35"/>
    <x v="1"/>
    <x v="2"/>
    <x v="0"/>
    <n v="68487"/>
    <x v="1"/>
    <n v="0"/>
    <n v="0"/>
    <d v="2013-01-13T00:00:00"/>
    <n v="48"/>
    <n v="758"/>
    <n v="12"/>
    <n v="385"/>
    <n v="33"/>
    <n v="89"/>
    <n v="89"/>
    <n v="227.66666666666666"/>
    <n v="1"/>
    <n v="9"/>
    <n v="7"/>
    <n v="13"/>
    <n v="4"/>
    <n v="0"/>
    <n v="0"/>
    <n v="0"/>
    <x v="0"/>
    <x v="0"/>
    <n v="0"/>
    <n v="0"/>
    <n v="0"/>
    <n v="0"/>
    <x v="7"/>
  </r>
  <r>
    <n v="5396"/>
    <n v="1988"/>
    <n v="35"/>
    <x v="1"/>
    <x v="2"/>
    <x v="0"/>
    <n v="68487"/>
    <x v="1"/>
    <n v="0"/>
    <n v="0"/>
    <d v="2013-01-13T00:00:00"/>
    <n v="48"/>
    <n v="758"/>
    <n v="12"/>
    <n v="385"/>
    <n v="33"/>
    <n v="89"/>
    <n v="89"/>
    <n v="227.66666666666666"/>
    <n v="1"/>
    <n v="9"/>
    <n v="7"/>
    <n v="13"/>
    <n v="4"/>
    <n v="0"/>
    <n v="0"/>
    <n v="0"/>
    <x v="0"/>
    <x v="0"/>
    <n v="0"/>
    <n v="0"/>
    <n v="0"/>
    <n v="0"/>
    <x v="0"/>
  </r>
  <r>
    <n v="9081"/>
    <n v="1988"/>
    <n v="35"/>
    <x v="1"/>
    <x v="2"/>
    <x v="1"/>
    <n v="20518"/>
    <x v="2"/>
    <n v="1"/>
    <n v="0"/>
    <d v="2014-05-18T00:00:00"/>
    <n v="58"/>
    <n v="4"/>
    <n v="1"/>
    <n v="6"/>
    <n v="4"/>
    <n v="1"/>
    <n v="9"/>
    <n v="4.166666666666667"/>
    <n v="1"/>
    <n v="1"/>
    <n v="1"/>
    <n v="2"/>
    <n v="5"/>
    <n v="0"/>
    <n v="0"/>
    <n v="0"/>
    <x v="0"/>
    <x v="0"/>
    <n v="0"/>
    <n v="0"/>
    <n v="0"/>
    <n v="0"/>
    <x v="1"/>
  </r>
  <r>
    <n v="1763"/>
    <n v="1988"/>
    <n v="35"/>
    <x v="1"/>
    <x v="2"/>
    <x v="2"/>
    <n v="87679"/>
    <x v="1"/>
    <n v="0"/>
    <n v="0"/>
    <d v="2013-07-27T00:00:00"/>
    <n v="62"/>
    <n v="1259"/>
    <n v="172"/>
    <n v="815"/>
    <n v="97"/>
    <n v="148"/>
    <n v="33"/>
    <n v="420.66666666666669"/>
    <n v="1"/>
    <n v="7"/>
    <n v="11"/>
    <n v="10"/>
    <n v="4"/>
    <n v="1"/>
    <n v="0"/>
    <n v="1"/>
    <x v="1"/>
    <x v="0"/>
    <n v="1"/>
    <n v="3"/>
    <n v="1"/>
    <n v="0"/>
    <x v="7"/>
  </r>
  <r>
    <n v="5010"/>
    <n v="1988"/>
    <n v="35"/>
    <x v="1"/>
    <x v="2"/>
    <x v="1"/>
    <n v="25008"/>
    <x v="2"/>
    <n v="1"/>
    <n v="0"/>
    <d v="2014-02-02T00:00:00"/>
    <n v="72"/>
    <n v="2"/>
    <n v="8"/>
    <n v="8"/>
    <n v="6"/>
    <n v="1"/>
    <n v="9"/>
    <n v="5.666666666666667"/>
    <n v="2"/>
    <n v="1"/>
    <n v="0"/>
    <n v="3"/>
    <n v="8"/>
    <n v="0"/>
    <n v="0"/>
    <n v="0"/>
    <x v="0"/>
    <x v="0"/>
    <n v="0"/>
    <n v="0"/>
    <n v="0"/>
    <n v="0"/>
    <x v="1"/>
  </r>
  <r>
    <n v="3559"/>
    <n v="1988"/>
    <n v="35"/>
    <x v="1"/>
    <x v="0"/>
    <x v="0"/>
    <n v="16248"/>
    <x v="0"/>
    <n v="1"/>
    <n v="0"/>
    <d v="2014-05-10T00:00:00"/>
    <n v="77"/>
    <n v="12"/>
    <n v="11"/>
    <n v="10"/>
    <n v="3"/>
    <n v="12"/>
    <n v="9"/>
    <n v="9.5"/>
    <n v="3"/>
    <n v="2"/>
    <n v="1"/>
    <n v="3"/>
    <n v="6"/>
    <n v="0"/>
    <n v="0"/>
    <n v="0"/>
    <x v="0"/>
    <x v="0"/>
    <n v="0"/>
    <n v="0"/>
    <n v="0"/>
    <n v="0"/>
    <x v="3"/>
  </r>
  <r>
    <n v="5176"/>
    <n v="1988"/>
    <n v="35"/>
    <x v="1"/>
    <x v="2"/>
    <x v="2"/>
    <n v="29604"/>
    <x v="2"/>
    <n v="1"/>
    <n v="0"/>
    <d v="2013-12-08T00:00:00"/>
    <n v="88"/>
    <n v="7"/>
    <n v="6"/>
    <n v="13"/>
    <n v="7"/>
    <n v="6"/>
    <n v="14"/>
    <n v="8.8333333333333339"/>
    <n v="1"/>
    <n v="1"/>
    <n v="0"/>
    <n v="3"/>
    <n v="9"/>
    <n v="1"/>
    <n v="0"/>
    <n v="0"/>
    <x v="0"/>
    <x v="0"/>
    <n v="1"/>
    <n v="1"/>
    <n v="0"/>
    <n v="0"/>
    <x v="5"/>
  </r>
  <r>
    <n v="8867"/>
    <n v="1988"/>
    <n v="35"/>
    <x v="1"/>
    <x v="4"/>
    <x v="0"/>
    <n v="67546"/>
    <x v="1"/>
    <n v="0"/>
    <n v="0"/>
    <d v="2012-08-31T00:00:00"/>
    <n v="90"/>
    <n v="864"/>
    <n v="134"/>
    <n v="768"/>
    <n v="150"/>
    <n v="38"/>
    <n v="172"/>
    <n v="354.33333333333331"/>
    <n v="1"/>
    <n v="4"/>
    <n v="10"/>
    <n v="5"/>
    <n v="3"/>
    <n v="0"/>
    <n v="0"/>
    <n v="0"/>
    <x v="0"/>
    <x v="0"/>
    <n v="0"/>
    <n v="0"/>
    <n v="0"/>
    <n v="0"/>
    <x v="5"/>
  </r>
  <r>
    <n v="2747"/>
    <n v="1988"/>
    <n v="35"/>
    <x v="1"/>
    <x v="4"/>
    <x v="0"/>
    <n v="67546"/>
    <x v="1"/>
    <n v="0"/>
    <n v="0"/>
    <d v="2012-08-31T00:00:00"/>
    <n v="90"/>
    <n v="864"/>
    <n v="134"/>
    <n v="768"/>
    <n v="150"/>
    <n v="38"/>
    <n v="172"/>
    <n v="354.33333333333331"/>
    <n v="1"/>
    <n v="4"/>
    <n v="10"/>
    <n v="5"/>
    <n v="3"/>
    <n v="0"/>
    <n v="0"/>
    <n v="0"/>
    <x v="0"/>
    <x v="0"/>
    <n v="0"/>
    <n v="0"/>
    <n v="0"/>
    <n v="0"/>
    <x v="1"/>
  </r>
  <r>
    <n v="3745"/>
    <n v="1988"/>
    <n v="35"/>
    <x v="1"/>
    <x v="0"/>
    <x v="0"/>
    <n v="23331"/>
    <x v="2"/>
    <n v="1"/>
    <n v="0"/>
    <d v="2012-09-04T00:00:00"/>
    <n v="92"/>
    <n v="5"/>
    <n v="36"/>
    <n v="7"/>
    <n v="0"/>
    <n v="10"/>
    <n v="45"/>
    <n v="17.166666666666668"/>
    <n v="2"/>
    <n v="3"/>
    <n v="0"/>
    <n v="3"/>
    <n v="8"/>
    <n v="0"/>
    <n v="0"/>
    <n v="0"/>
    <x v="0"/>
    <x v="0"/>
    <n v="0"/>
    <n v="0"/>
    <n v="0"/>
    <n v="0"/>
    <x v="3"/>
  </r>
  <r>
    <n v="1755"/>
    <n v="1988"/>
    <n v="35"/>
    <x v="1"/>
    <x v="0"/>
    <x v="2"/>
    <n v="45204"/>
    <x v="2"/>
    <n v="1"/>
    <n v="0"/>
    <d v="2014-04-11T00:00:00"/>
    <n v="93"/>
    <n v="30"/>
    <n v="11"/>
    <n v="25"/>
    <n v="29"/>
    <n v="1"/>
    <n v="18"/>
    <n v="19"/>
    <n v="1"/>
    <n v="1"/>
    <n v="1"/>
    <n v="4"/>
    <n v="3"/>
    <n v="0"/>
    <n v="0"/>
    <n v="0"/>
    <x v="0"/>
    <x v="0"/>
    <n v="0"/>
    <n v="0"/>
    <n v="0"/>
    <n v="0"/>
    <x v="5"/>
  </r>
  <r>
    <n v="1324"/>
    <n v="1988"/>
    <n v="35"/>
    <x v="1"/>
    <x v="2"/>
    <x v="0"/>
    <n v="38872"/>
    <x v="2"/>
    <n v="1"/>
    <n v="0"/>
    <d v="2013-05-30T00:00:00"/>
    <n v="93"/>
    <n v="23"/>
    <n v="3"/>
    <n v="21"/>
    <n v="3"/>
    <n v="19"/>
    <n v="22"/>
    <n v="15.166666666666666"/>
    <n v="2"/>
    <n v="3"/>
    <n v="0"/>
    <n v="3"/>
    <n v="8"/>
    <n v="0"/>
    <n v="0"/>
    <n v="0"/>
    <x v="0"/>
    <x v="0"/>
    <n v="0"/>
    <n v="0"/>
    <n v="0"/>
    <n v="0"/>
    <x v="3"/>
  </r>
  <r>
    <n v="10172"/>
    <n v="1988"/>
    <n v="35"/>
    <x v="1"/>
    <x v="2"/>
    <x v="1"/>
    <n v="68655"/>
    <x v="1"/>
    <n v="0"/>
    <n v="0"/>
    <d v="2012-08-10T00:00:00"/>
    <n v="95"/>
    <n v="456"/>
    <n v="19"/>
    <n v="832"/>
    <n v="75"/>
    <n v="118"/>
    <n v="38"/>
    <n v="256.33333333333331"/>
    <n v="1"/>
    <n v="4"/>
    <n v="5"/>
    <n v="11"/>
    <n v="3"/>
    <n v="0"/>
    <n v="0"/>
    <n v="0"/>
    <x v="0"/>
    <x v="0"/>
    <n v="0"/>
    <n v="0"/>
    <n v="0"/>
    <n v="0"/>
    <x v="1"/>
  </r>
  <r>
    <n v="6729"/>
    <n v="1988"/>
    <n v="35"/>
    <x v="1"/>
    <x v="2"/>
    <x v="1"/>
    <n v="68655"/>
    <x v="1"/>
    <n v="0"/>
    <n v="0"/>
    <d v="2012-08-10T00:00:00"/>
    <n v="95"/>
    <n v="456"/>
    <n v="19"/>
    <n v="832"/>
    <n v="75"/>
    <n v="118"/>
    <n v="38"/>
    <n v="256.33333333333331"/>
    <n v="1"/>
    <n v="4"/>
    <n v="5"/>
    <n v="11"/>
    <n v="3"/>
    <n v="0"/>
    <n v="0"/>
    <n v="0"/>
    <x v="0"/>
    <x v="0"/>
    <n v="0"/>
    <n v="0"/>
    <n v="0"/>
    <n v="0"/>
    <x v="5"/>
  </r>
  <r>
    <n v="9771"/>
    <n v="1988"/>
    <n v="35"/>
    <x v="1"/>
    <x v="0"/>
    <x v="1"/>
    <n v="23331"/>
    <x v="2"/>
    <n v="1"/>
    <n v="0"/>
    <d v="2012-10-05T00:00:00"/>
    <n v="97"/>
    <n v="104"/>
    <n v="20"/>
    <n v="101"/>
    <n v="24"/>
    <n v="15"/>
    <n v="5"/>
    <n v="44.833333333333336"/>
    <n v="6"/>
    <n v="5"/>
    <n v="1"/>
    <n v="5"/>
    <n v="9"/>
    <n v="0"/>
    <n v="0"/>
    <n v="0"/>
    <x v="0"/>
    <x v="0"/>
    <n v="0"/>
    <n v="0"/>
    <n v="0"/>
    <n v="0"/>
    <x v="3"/>
  </r>
  <r>
    <n v="7962"/>
    <n v="1987"/>
    <n v="36"/>
    <x v="1"/>
    <x v="4"/>
    <x v="1"/>
    <n v="95169"/>
    <x v="1"/>
    <n v="0"/>
    <n v="0"/>
    <d v="2013-10-09T00:00:00"/>
    <n v="1"/>
    <n v="1285"/>
    <n v="21"/>
    <n v="449"/>
    <n v="106"/>
    <n v="20"/>
    <n v="20"/>
    <n v="316.83333333333331"/>
    <n v="1"/>
    <n v="4"/>
    <n v="3"/>
    <n v="4"/>
    <n v="1"/>
    <n v="0"/>
    <n v="0"/>
    <n v="1"/>
    <x v="1"/>
    <x v="0"/>
    <n v="1"/>
    <n v="2"/>
    <n v="1"/>
    <n v="0"/>
    <x v="1"/>
  </r>
  <r>
    <n v="9612"/>
    <n v="1987"/>
    <n v="36"/>
    <x v="1"/>
    <x v="0"/>
    <x v="1"/>
    <n v="23830"/>
    <x v="2"/>
    <n v="0"/>
    <n v="0"/>
    <d v="2014-02-07T00:00:00"/>
    <n v="3"/>
    <n v="1"/>
    <n v="8"/>
    <n v="6"/>
    <n v="4"/>
    <n v="8"/>
    <n v="16"/>
    <n v="7.166666666666667"/>
    <n v="1"/>
    <n v="1"/>
    <n v="0"/>
    <n v="3"/>
    <n v="7"/>
    <n v="0"/>
    <n v="0"/>
    <n v="0"/>
    <x v="0"/>
    <x v="0"/>
    <n v="0"/>
    <n v="0"/>
    <n v="0"/>
    <n v="0"/>
    <x v="1"/>
  </r>
  <r>
    <n v="830"/>
    <n v="1987"/>
    <n v="36"/>
    <x v="1"/>
    <x v="4"/>
    <x v="1"/>
    <n v="74004"/>
    <x v="1"/>
    <n v="0"/>
    <n v="0"/>
    <d v="2014-02-24T00:00:00"/>
    <n v="5"/>
    <n v="784"/>
    <n v="48"/>
    <n v="560"/>
    <n v="42"/>
    <n v="176"/>
    <n v="48"/>
    <n v="276.33333333333331"/>
    <n v="1"/>
    <n v="4"/>
    <n v="6"/>
    <n v="4"/>
    <n v="3"/>
    <n v="0"/>
    <n v="0"/>
    <n v="1"/>
    <x v="1"/>
    <x v="0"/>
    <n v="1"/>
    <n v="2"/>
    <n v="1"/>
    <n v="0"/>
    <x v="3"/>
  </r>
  <r>
    <n v="6365"/>
    <n v="1987"/>
    <n v="36"/>
    <x v="1"/>
    <x v="0"/>
    <x v="0"/>
    <n v="30390"/>
    <x v="2"/>
    <n v="0"/>
    <n v="0"/>
    <d v="2013-09-02T00:00:00"/>
    <n v="5"/>
    <n v="10"/>
    <n v="12"/>
    <n v="12"/>
    <n v="25"/>
    <n v="1"/>
    <n v="20"/>
    <n v="13.333333333333334"/>
    <n v="1"/>
    <n v="2"/>
    <n v="0"/>
    <n v="3"/>
    <n v="6"/>
    <n v="0"/>
    <n v="0"/>
    <n v="0"/>
    <x v="0"/>
    <x v="0"/>
    <n v="0"/>
    <n v="0"/>
    <n v="0"/>
    <n v="0"/>
    <x v="3"/>
  </r>
  <r>
    <n v="1911"/>
    <n v="1987"/>
    <n v="36"/>
    <x v="1"/>
    <x v="2"/>
    <x v="2"/>
    <n v="67430"/>
    <x v="1"/>
    <n v="0"/>
    <n v="0"/>
    <d v="2012-09-05T00:00:00"/>
    <n v="6"/>
    <n v="595"/>
    <n v="97"/>
    <n v="291"/>
    <n v="127"/>
    <n v="133"/>
    <n v="121"/>
    <n v="227.33333333333334"/>
    <n v="1"/>
    <n v="11"/>
    <n v="5"/>
    <n v="12"/>
    <n v="6"/>
    <n v="0"/>
    <n v="0"/>
    <n v="0"/>
    <x v="0"/>
    <x v="0"/>
    <n v="0"/>
    <n v="0"/>
    <n v="0"/>
    <n v="0"/>
    <x v="2"/>
  </r>
  <r>
    <n v="940"/>
    <n v="1987"/>
    <n v="36"/>
    <x v="1"/>
    <x v="2"/>
    <x v="1"/>
    <n v="57100"/>
    <x v="1"/>
    <n v="1"/>
    <n v="0"/>
    <d v="2014-05-18T00:00:00"/>
    <n v="9"/>
    <n v="158"/>
    <n v="11"/>
    <n v="99"/>
    <n v="15"/>
    <n v="11"/>
    <n v="17"/>
    <n v="51.833333333333336"/>
    <n v="2"/>
    <n v="3"/>
    <n v="2"/>
    <n v="7"/>
    <n v="3"/>
    <n v="0"/>
    <n v="0"/>
    <n v="0"/>
    <x v="0"/>
    <x v="0"/>
    <n v="0"/>
    <n v="0"/>
    <n v="0"/>
    <n v="0"/>
    <x v="5"/>
  </r>
  <r>
    <n v="535"/>
    <n v="1987"/>
    <n v="36"/>
    <x v="1"/>
    <x v="2"/>
    <x v="4"/>
    <n v="81361"/>
    <x v="1"/>
    <n v="0"/>
    <n v="0"/>
    <d v="2014-02-25T00:00:00"/>
    <n v="18"/>
    <n v="163"/>
    <n v="23"/>
    <n v="424"/>
    <n v="27"/>
    <n v="65"/>
    <n v="76"/>
    <n v="129.66666666666666"/>
    <n v="1"/>
    <n v="3"/>
    <n v="10"/>
    <n v="13"/>
    <n v="1"/>
    <n v="0"/>
    <n v="0"/>
    <n v="0"/>
    <x v="0"/>
    <x v="0"/>
    <n v="0"/>
    <n v="0"/>
    <n v="0"/>
    <n v="0"/>
    <x v="2"/>
  </r>
  <r>
    <n v="4608"/>
    <n v="1987"/>
    <n v="36"/>
    <x v="1"/>
    <x v="2"/>
    <x v="4"/>
    <n v="81361"/>
    <x v="1"/>
    <n v="0"/>
    <n v="0"/>
    <d v="2014-02-25T00:00:00"/>
    <n v="18"/>
    <n v="163"/>
    <n v="23"/>
    <n v="424"/>
    <n v="27"/>
    <n v="65"/>
    <n v="76"/>
    <n v="129.66666666666666"/>
    <n v="1"/>
    <n v="3"/>
    <n v="10"/>
    <n v="13"/>
    <n v="1"/>
    <n v="0"/>
    <n v="0"/>
    <n v="0"/>
    <x v="0"/>
    <x v="0"/>
    <n v="0"/>
    <n v="0"/>
    <n v="1"/>
    <n v="0"/>
    <x v="5"/>
  </r>
  <r>
    <n v="8369"/>
    <n v="1987"/>
    <n v="36"/>
    <x v="1"/>
    <x v="2"/>
    <x v="2"/>
    <n v="18227"/>
    <x v="0"/>
    <n v="1"/>
    <n v="0"/>
    <d v="2012-11-08T00:00:00"/>
    <n v="21"/>
    <n v="1"/>
    <n v="2"/>
    <n v="7"/>
    <n v="4"/>
    <n v="3"/>
    <n v="11"/>
    <n v="4.666666666666667"/>
    <n v="1"/>
    <n v="0"/>
    <n v="1"/>
    <n v="2"/>
    <n v="8"/>
    <n v="0"/>
    <n v="0"/>
    <n v="0"/>
    <x v="0"/>
    <x v="0"/>
    <n v="0"/>
    <n v="0"/>
    <n v="0"/>
    <n v="0"/>
    <x v="1"/>
  </r>
  <r>
    <n v="1162"/>
    <n v="1987"/>
    <n v="36"/>
    <x v="1"/>
    <x v="4"/>
    <x v="1"/>
    <n v="42000"/>
    <x v="2"/>
    <n v="0"/>
    <n v="0"/>
    <d v="2013-01-10T00:00:00"/>
    <n v="23"/>
    <n v="124"/>
    <n v="83"/>
    <n v="267"/>
    <n v="85"/>
    <n v="59"/>
    <n v="35"/>
    <n v="108.83333333333333"/>
    <n v="2"/>
    <n v="5"/>
    <n v="2"/>
    <n v="11"/>
    <n v="5"/>
    <n v="0"/>
    <n v="0"/>
    <n v="0"/>
    <x v="0"/>
    <x v="0"/>
    <n v="0"/>
    <n v="0"/>
    <n v="1"/>
    <n v="0"/>
    <x v="1"/>
  </r>
  <r>
    <n v="10643"/>
    <n v="1987"/>
    <n v="36"/>
    <x v="1"/>
    <x v="4"/>
    <x v="1"/>
    <n v="42000"/>
    <x v="2"/>
    <n v="0"/>
    <n v="0"/>
    <d v="2013-01-10T00:00:00"/>
    <n v="23"/>
    <n v="124"/>
    <n v="83"/>
    <n v="267"/>
    <n v="85"/>
    <n v="59"/>
    <n v="35"/>
    <n v="108.83333333333333"/>
    <n v="2"/>
    <n v="5"/>
    <n v="2"/>
    <n v="11"/>
    <n v="5"/>
    <n v="0"/>
    <n v="0"/>
    <n v="0"/>
    <x v="0"/>
    <x v="0"/>
    <n v="0"/>
    <n v="0"/>
    <n v="1"/>
    <n v="0"/>
    <x v="0"/>
  </r>
  <r>
    <n v="5527"/>
    <n v="1987"/>
    <n v="36"/>
    <x v="1"/>
    <x v="2"/>
    <x v="2"/>
    <n v="22434"/>
    <x v="2"/>
    <n v="1"/>
    <n v="0"/>
    <d v="2013-02-13T00:00:00"/>
    <n v="25"/>
    <n v="4"/>
    <n v="12"/>
    <n v="11"/>
    <n v="3"/>
    <n v="13"/>
    <n v="15"/>
    <n v="9.6666666666666661"/>
    <n v="2"/>
    <n v="2"/>
    <n v="0"/>
    <n v="3"/>
    <n v="8"/>
    <n v="0"/>
    <n v="0"/>
    <n v="0"/>
    <x v="0"/>
    <x v="0"/>
    <n v="0"/>
    <n v="0"/>
    <n v="0"/>
    <n v="0"/>
    <x v="1"/>
  </r>
  <r>
    <n v="6859"/>
    <n v="1987"/>
    <n v="36"/>
    <x v="1"/>
    <x v="2"/>
    <x v="1"/>
    <n v="29236"/>
    <x v="2"/>
    <n v="1"/>
    <n v="0"/>
    <d v="2013-10-08T00:00:00"/>
    <n v="30"/>
    <n v="37"/>
    <n v="4"/>
    <n v="24"/>
    <n v="16"/>
    <n v="9"/>
    <n v="9"/>
    <n v="16.5"/>
    <n v="2"/>
    <n v="4"/>
    <n v="0"/>
    <n v="3"/>
    <n v="9"/>
    <n v="0"/>
    <n v="0"/>
    <n v="0"/>
    <x v="0"/>
    <x v="0"/>
    <n v="0"/>
    <n v="0"/>
    <n v="0"/>
    <n v="0"/>
    <x v="1"/>
  </r>
  <r>
    <n v="2612"/>
    <n v="1987"/>
    <n v="36"/>
    <x v="1"/>
    <x v="2"/>
    <x v="0"/>
    <n v="75794"/>
    <x v="1"/>
    <n v="0"/>
    <n v="0"/>
    <d v="2013-12-24T00:00:00"/>
    <n v="33"/>
    <n v="754"/>
    <n v="160"/>
    <n v="625"/>
    <n v="63"/>
    <n v="32"/>
    <n v="48"/>
    <n v="280.33333333333331"/>
    <n v="1"/>
    <n v="7"/>
    <n v="5"/>
    <n v="12"/>
    <n v="3"/>
    <n v="0"/>
    <n v="0"/>
    <n v="0"/>
    <x v="1"/>
    <x v="0"/>
    <n v="1"/>
    <n v="1"/>
    <n v="0"/>
    <n v="0"/>
    <x v="5"/>
  </r>
  <r>
    <n v="1987"/>
    <n v="1987"/>
    <n v="36"/>
    <x v="1"/>
    <x v="1"/>
    <x v="1"/>
    <n v="21063"/>
    <x v="2"/>
    <n v="1"/>
    <n v="0"/>
    <d v="2013-09-25T00:00:00"/>
    <n v="34"/>
    <n v="1"/>
    <n v="10"/>
    <n v="11"/>
    <n v="19"/>
    <n v="3"/>
    <n v="15"/>
    <n v="9.8333333333333339"/>
    <n v="2"/>
    <n v="2"/>
    <n v="0"/>
    <n v="3"/>
    <n v="6"/>
    <n v="0"/>
    <n v="0"/>
    <n v="0"/>
    <x v="0"/>
    <x v="0"/>
    <n v="0"/>
    <n v="0"/>
    <n v="0"/>
    <n v="0"/>
    <x v="1"/>
  </r>
  <r>
    <n v="35"/>
    <n v="1987"/>
    <n v="36"/>
    <x v="1"/>
    <x v="2"/>
    <x v="0"/>
    <n v="25545"/>
    <x v="2"/>
    <n v="1"/>
    <n v="0"/>
    <d v="2012-09-08T00:00:00"/>
    <n v="35"/>
    <n v="32"/>
    <n v="1"/>
    <n v="64"/>
    <n v="16"/>
    <n v="12"/>
    <n v="85"/>
    <n v="35"/>
    <n v="3"/>
    <n v="2"/>
    <n v="2"/>
    <n v="3"/>
    <n v="6"/>
    <n v="0"/>
    <n v="0"/>
    <n v="0"/>
    <x v="0"/>
    <x v="0"/>
    <n v="0"/>
    <n v="0"/>
    <n v="1"/>
    <n v="0"/>
    <x v="1"/>
  </r>
  <r>
    <n v="2569"/>
    <n v="1987"/>
    <n v="36"/>
    <x v="1"/>
    <x v="2"/>
    <x v="0"/>
    <n v="17323"/>
    <x v="0"/>
    <n v="0"/>
    <n v="0"/>
    <d v="2012-10-10T00:00:00"/>
    <n v="38"/>
    <n v="3"/>
    <n v="14"/>
    <n v="17"/>
    <n v="6"/>
    <n v="1"/>
    <n v="5"/>
    <n v="7.666666666666667"/>
    <n v="1"/>
    <n v="1"/>
    <n v="0"/>
    <n v="3"/>
    <n v="8"/>
    <n v="0"/>
    <n v="0"/>
    <n v="0"/>
    <x v="0"/>
    <x v="0"/>
    <n v="0"/>
    <n v="0"/>
    <n v="0"/>
    <n v="0"/>
    <x v="4"/>
  </r>
  <r>
    <n v="3202"/>
    <n v="1987"/>
    <n v="36"/>
    <x v="1"/>
    <x v="4"/>
    <x v="0"/>
    <n v="51563"/>
    <x v="1"/>
    <n v="0"/>
    <n v="0"/>
    <d v="2012-10-01T00:00:00"/>
    <n v="60"/>
    <n v="1166"/>
    <n v="0"/>
    <n v="48"/>
    <n v="0"/>
    <n v="0"/>
    <n v="36"/>
    <n v="208.33333333333334"/>
    <n v="1"/>
    <n v="4"/>
    <n v="4"/>
    <n v="10"/>
    <n v="8"/>
    <n v="0"/>
    <n v="1"/>
    <n v="1"/>
    <x v="0"/>
    <x v="0"/>
    <n v="1"/>
    <n v="2"/>
    <n v="0"/>
    <n v="0"/>
    <x v="5"/>
  </r>
  <r>
    <n v="5286"/>
    <n v="1987"/>
    <n v="36"/>
    <x v="1"/>
    <x v="3"/>
    <x v="1"/>
    <n v="41020"/>
    <x v="2"/>
    <n v="0"/>
    <n v="0"/>
    <d v="2013-10-28T00:00:00"/>
    <n v="68"/>
    <n v="112"/>
    <n v="1"/>
    <n v="54"/>
    <n v="7"/>
    <n v="7"/>
    <n v="36"/>
    <n v="36.166666666666664"/>
    <n v="1"/>
    <n v="3"/>
    <n v="2"/>
    <n v="4"/>
    <n v="3"/>
    <n v="0"/>
    <n v="0"/>
    <n v="0"/>
    <x v="0"/>
    <x v="0"/>
    <n v="0"/>
    <n v="0"/>
    <n v="0"/>
    <n v="0"/>
    <x v="7"/>
  </r>
  <r>
    <n v="6349"/>
    <n v="1987"/>
    <n v="36"/>
    <x v="1"/>
    <x v="3"/>
    <x v="4"/>
    <n v="61787"/>
    <x v="1"/>
    <n v="0"/>
    <n v="0"/>
    <d v="2013-07-06T00:00:00"/>
    <n v="71"/>
    <n v="621"/>
    <n v="73"/>
    <n v="414"/>
    <n v="78"/>
    <n v="48"/>
    <n v="85"/>
    <n v="219.83333333333334"/>
    <n v="1"/>
    <n v="8"/>
    <n v="4"/>
    <n v="6"/>
    <n v="5"/>
    <n v="0"/>
    <n v="0"/>
    <n v="0"/>
    <x v="0"/>
    <x v="0"/>
    <n v="0"/>
    <n v="0"/>
    <n v="0"/>
    <n v="0"/>
    <x v="1"/>
  </r>
  <r>
    <n v="798"/>
    <n v="1987"/>
    <n v="36"/>
    <x v="1"/>
    <x v="2"/>
    <x v="1"/>
    <n v="23442"/>
    <x v="2"/>
    <n v="1"/>
    <n v="0"/>
    <d v="2012-12-24T00:00:00"/>
    <n v="71"/>
    <n v="2"/>
    <n v="0"/>
    <n v="6"/>
    <n v="8"/>
    <n v="6"/>
    <n v="5"/>
    <n v="4.5"/>
    <n v="1"/>
    <n v="1"/>
    <n v="0"/>
    <n v="3"/>
    <n v="7"/>
    <n v="0"/>
    <n v="0"/>
    <n v="0"/>
    <x v="0"/>
    <x v="0"/>
    <n v="0"/>
    <n v="0"/>
    <n v="0"/>
    <n v="0"/>
    <x v="1"/>
  </r>
  <r>
    <n v="11013"/>
    <n v="1987"/>
    <n v="36"/>
    <x v="1"/>
    <x v="2"/>
    <x v="2"/>
    <n v="67605"/>
    <x v="1"/>
    <n v="0"/>
    <n v="0"/>
    <d v="2013-03-31T00:00:00"/>
    <n v="84"/>
    <n v="336"/>
    <n v="28"/>
    <n v="282"/>
    <n v="184"/>
    <n v="54"/>
    <n v="54"/>
    <n v="156.33333333333334"/>
    <n v="1"/>
    <n v="2"/>
    <n v="8"/>
    <n v="6"/>
    <n v="1"/>
    <n v="0"/>
    <n v="0"/>
    <n v="0"/>
    <x v="0"/>
    <x v="0"/>
    <n v="0"/>
    <n v="0"/>
    <n v="0"/>
    <n v="0"/>
    <x v="1"/>
  </r>
  <r>
    <n v="7422"/>
    <n v="1987"/>
    <n v="36"/>
    <x v="1"/>
    <x v="2"/>
    <x v="1"/>
    <n v="46923"/>
    <x v="2"/>
    <n v="1"/>
    <n v="0"/>
    <d v="2012-08-22T00:00:00"/>
    <n v="90"/>
    <n v="85"/>
    <n v="44"/>
    <n v="54"/>
    <n v="102"/>
    <n v="78"/>
    <n v="6"/>
    <n v="61.5"/>
    <n v="3"/>
    <n v="5"/>
    <n v="1"/>
    <n v="7"/>
    <n v="7"/>
    <n v="0"/>
    <n v="0"/>
    <n v="0"/>
    <x v="0"/>
    <x v="0"/>
    <n v="0"/>
    <n v="0"/>
    <n v="0"/>
    <n v="0"/>
    <x v="1"/>
  </r>
  <r>
    <n v="3628"/>
    <n v="1987"/>
    <n v="36"/>
    <x v="1"/>
    <x v="1"/>
    <x v="1"/>
    <n v="15038"/>
    <x v="0"/>
    <n v="1"/>
    <n v="0"/>
    <d v="2013-01-29T00:00:00"/>
    <n v="93"/>
    <n v="4"/>
    <n v="8"/>
    <n v="11"/>
    <n v="19"/>
    <n v="12"/>
    <n v="26"/>
    <n v="13.333333333333334"/>
    <n v="2"/>
    <n v="2"/>
    <n v="1"/>
    <n v="2"/>
    <n v="9"/>
    <n v="0"/>
    <n v="0"/>
    <n v="0"/>
    <x v="0"/>
    <x v="0"/>
    <n v="0"/>
    <n v="0"/>
    <n v="0"/>
    <n v="0"/>
    <x v="1"/>
  </r>
  <r>
    <n v="5896"/>
    <n v="1987"/>
    <n v="36"/>
    <x v="1"/>
    <x v="3"/>
    <x v="0"/>
    <n v="73395"/>
    <x v="1"/>
    <n v="0"/>
    <n v="0"/>
    <d v="2014-03-18T00:00:00"/>
    <n v="94"/>
    <n v="272"/>
    <n v="7"/>
    <n v="80"/>
    <n v="20"/>
    <n v="7"/>
    <n v="11"/>
    <n v="66.166666666666671"/>
    <n v="1"/>
    <n v="4"/>
    <n v="4"/>
    <n v="6"/>
    <n v="2"/>
    <n v="0"/>
    <n v="0"/>
    <n v="0"/>
    <x v="0"/>
    <x v="0"/>
    <n v="0"/>
    <n v="0"/>
    <n v="0"/>
    <n v="0"/>
    <x v="1"/>
  </r>
  <r>
    <n v="9553"/>
    <n v="1987"/>
    <n v="36"/>
    <x v="1"/>
    <x v="2"/>
    <x v="0"/>
    <n v="7500"/>
    <x v="0"/>
    <n v="0"/>
    <n v="0"/>
    <d v="2013-01-09T00:00:00"/>
    <n v="94"/>
    <n v="0"/>
    <n v="2"/>
    <n v="3"/>
    <n v="4"/>
    <n v="1"/>
    <n v="5"/>
    <n v="2.5"/>
    <n v="1"/>
    <n v="0"/>
    <n v="0"/>
    <n v="3"/>
    <n v="6"/>
    <n v="0"/>
    <n v="0"/>
    <n v="0"/>
    <x v="0"/>
    <x v="0"/>
    <n v="0"/>
    <n v="0"/>
    <n v="0"/>
    <n v="0"/>
    <x v="3"/>
  </r>
  <r>
    <n v="2532"/>
    <n v="1987"/>
    <n v="36"/>
    <x v="1"/>
    <x v="3"/>
    <x v="1"/>
    <n v="73454"/>
    <x v="1"/>
    <n v="0"/>
    <n v="0"/>
    <d v="2014-03-01T00:00:00"/>
    <n v="95"/>
    <n v="982"/>
    <n v="73"/>
    <n v="351"/>
    <n v="56"/>
    <n v="14"/>
    <n v="175"/>
    <n v="275.16666666666669"/>
    <n v="1"/>
    <n v="2"/>
    <n v="4"/>
    <n v="6"/>
    <n v="5"/>
    <n v="1"/>
    <n v="0"/>
    <n v="0"/>
    <x v="0"/>
    <x v="0"/>
    <n v="1"/>
    <n v="1"/>
    <n v="0"/>
    <n v="0"/>
    <x v="1"/>
  </r>
  <r>
    <n v="9264"/>
    <n v="1986"/>
    <n v="37"/>
    <x v="1"/>
    <x v="2"/>
    <x v="0"/>
    <n v="79529"/>
    <x v="1"/>
    <n v="0"/>
    <n v="0"/>
    <d v="2014-04-27T00:00:00"/>
    <n v="1"/>
    <n v="423"/>
    <n v="42"/>
    <n v="706"/>
    <n v="73"/>
    <n v="197"/>
    <n v="197"/>
    <n v="273"/>
    <n v="1"/>
    <n v="4"/>
    <n v="8"/>
    <n v="9"/>
    <n v="2"/>
    <n v="0"/>
    <n v="0"/>
    <n v="0"/>
    <x v="0"/>
    <x v="0"/>
    <n v="0"/>
    <n v="0"/>
    <n v="0"/>
    <n v="0"/>
    <x v="7"/>
  </r>
  <r>
    <n v="3657"/>
    <n v="1986"/>
    <n v="37"/>
    <x v="1"/>
    <x v="2"/>
    <x v="1"/>
    <n v="39146"/>
    <x v="2"/>
    <n v="1"/>
    <n v="0"/>
    <d v="2013-02-14T00:00:00"/>
    <n v="1"/>
    <n v="94"/>
    <n v="1"/>
    <n v="33"/>
    <n v="13"/>
    <n v="12"/>
    <n v="12"/>
    <n v="27.5"/>
    <n v="3"/>
    <n v="4"/>
    <n v="0"/>
    <n v="4"/>
    <n v="8"/>
    <n v="0"/>
    <n v="0"/>
    <n v="0"/>
    <x v="0"/>
    <x v="0"/>
    <n v="0"/>
    <n v="0"/>
    <n v="0"/>
    <n v="0"/>
    <x v="1"/>
  </r>
  <r>
    <n v="6287"/>
    <n v="1986"/>
    <n v="37"/>
    <x v="1"/>
    <x v="2"/>
    <x v="2"/>
    <n v="34728"/>
    <x v="2"/>
    <n v="1"/>
    <n v="0"/>
    <d v="2013-07-30T00:00:00"/>
    <n v="2"/>
    <n v="14"/>
    <n v="0"/>
    <n v="16"/>
    <n v="0"/>
    <n v="0"/>
    <n v="6"/>
    <n v="6"/>
    <n v="1"/>
    <n v="1"/>
    <n v="1"/>
    <n v="2"/>
    <n v="6"/>
    <n v="0"/>
    <n v="0"/>
    <n v="0"/>
    <x v="0"/>
    <x v="0"/>
    <n v="0"/>
    <n v="0"/>
    <n v="1"/>
    <n v="0"/>
    <x v="1"/>
  </r>
  <r>
    <n v="4211"/>
    <n v="1986"/>
    <n v="37"/>
    <x v="1"/>
    <x v="1"/>
    <x v="0"/>
    <n v="20425"/>
    <x v="2"/>
    <n v="1"/>
    <n v="0"/>
    <d v="2012-10-29T00:00:00"/>
    <n v="5"/>
    <n v="4"/>
    <n v="12"/>
    <n v="5"/>
    <n v="3"/>
    <n v="16"/>
    <n v="17"/>
    <n v="9.5"/>
    <n v="2"/>
    <n v="2"/>
    <n v="0"/>
    <n v="3"/>
    <n v="7"/>
    <n v="0"/>
    <n v="0"/>
    <n v="0"/>
    <x v="0"/>
    <x v="0"/>
    <n v="0"/>
    <n v="0"/>
    <n v="0"/>
    <n v="0"/>
    <x v="7"/>
  </r>
  <r>
    <n v="1407"/>
    <n v="1986"/>
    <n v="37"/>
    <x v="1"/>
    <x v="1"/>
    <x v="0"/>
    <n v="20425"/>
    <x v="2"/>
    <n v="1"/>
    <n v="0"/>
    <d v="2012-10-29T00:00:00"/>
    <n v="5"/>
    <n v="4"/>
    <n v="12"/>
    <n v="5"/>
    <n v="3"/>
    <n v="16"/>
    <n v="17"/>
    <n v="9.5"/>
    <n v="2"/>
    <n v="2"/>
    <n v="0"/>
    <n v="3"/>
    <n v="7"/>
    <n v="0"/>
    <n v="0"/>
    <n v="0"/>
    <x v="0"/>
    <x v="0"/>
    <n v="0"/>
    <n v="0"/>
    <n v="0"/>
    <n v="0"/>
    <x v="2"/>
  </r>
  <r>
    <n v="5074"/>
    <n v="1986"/>
    <n v="37"/>
    <x v="1"/>
    <x v="3"/>
    <x v="0"/>
    <n v="28072"/>
    <x v="2"/>
    <n v="1"/>
    <n v="0"/>
    <d v="2013-07-08T00:00:00"/>
    <n v="10"/>
    <n v="30"/>
    <n v="0"/>
    <n v="10"/>
    <n v="2"/>
    <n v="0"/>
    <n v="5"/>
    <n v="7.833333333333333"/>
    <n v="1"/>
    <n v="1"/>
    <n v="0"/>
    <n v="3"/>
    <n v="7"/>
    <n v="0"/>
    <n v="0"/>
    <n v="0"/>
    <x v="0"/>
    <x v="0"/>
    <n v="0"/>
    <n v="0"/>
    <n v="0"/>
    <n v="0"/>
    <x v="7"/>
  </r>
  <r>
    <n v="11191"/>
    <n v="1986"/>
    <n v="37"/>
    <x v="1"/>
    <x v="2"/>
    <x v="4"/>
    <n v="41411"/>
    <x v="2"/>
    <n v="0"/>
    <n v="0"/>
    <d v="2013-12-07T00:00:00"/>
    <n v="11"/>
    <n v="37"/>
    <n v="32"/>
    <n v="38"/>
    <n v="11"/>
    <n v="3"/>
    <n v="18"/>
    <n v="23.166666666666668"/>
    <n v="1"/>
    <n v="2"/>
    <n v="1"/>
    <n v="4"/>
    <n v="6"/>
    <n v="0"/>
    <n v="0"/>
    <n v="0"/>
    <x v="0"/>
    <x v="0"/>
    <n v="0"/>
    <n v="0"/>
    <n v="0"/>
    <n v="0"/>
    <x v="1"/>
  </r>
  <r>
    <n v="5302"/>
    <n v="1986"/>
    <n v="37"/>
    <x v="1"/>
    <x v="2"/>
    <x v="2"/>
    <n v="78394"/>
    <x v="1"/>
    <n v="0"/>
    <n v="0"/>
    <d v="2013-02-15T00:00:00"/>
    <n v="13"/>
    <n v="298"/>
    <n v="27"/>
    <n v="697"/>
    <n v="216"/>
    <n v="24"/>
    <n v="166"/>
    <n v="238"/>
    <n v="1"/>
    <n v="4"/>
    <n v="6"/>
    <n v="5"/>
    <n v="2"/>
    <n v="0"/>
    <n v="0"/>
    <n v="0"/>
    <x v="0"/>
    <x v="0"/>
    <n v="0"/>
    <n v="0"/>
    <n v="1"/>
    <n v="0"/>
    <x v="1"/>
  </r>
  <r>
    <n v="7141"/>
    <n v="1986"/>
    <n v="37"/>
    <x v="1"/>
    <x v="3"/>
    <x v="1"/>
    <n v="21888"/>
    <x v="2"/>
    <n v="1"/>
    <n v="0"/>
    <d v="2012-12-29T00:00:00"/>
    <n v="15"/>
    <n v="88"/>
    <n v="10"/>
    <n v="46"/>
    <n v="2"/>
    <n v="3"/>
    <n v="64"/>
    <n v="35.5"/>
    <n v="4"/>
    <n v="5"/>
    <n v="1"/>
    <n v="2"/>
    <n v="10"/>
    <n v="0"/>
    <n v="0"/>
    <n v="0"/>
    <x v="0"/>
    <x v="0"/>
    <n v="0"/>
    <n v="0"/>
    <n v="1"/>
    <n v="0"/>
    <x v="1"/>
  </r>
  <r>
    <n v="2518"/>
    <n v="1986"/>
    <n v="37"/>
    <x v="1"/>
    <x v="0"/>
    <x v="2"/>
    <n v="20491"/>
    <x v="2"/>
    <n v="0"/>
    <n v="0"/>
    <d v="2013-01-25T00:00:00"/>
    <n v="16"/>
    <n v="5"/>
    <n v="4"/>
    <n v="5"/>
    <n v="4"/>
    <n v="2"/>
    <n v="10"/>
    <n v="5"/>
    <n v="1"/>
    <n v="0"/>
    <n v="1"/>
    <n v="2"/>
    <n v="7"/>
    <n v="0"/>
    <n v="0"/>
    <n v="0"/>
    <x v="0"/>
    <x v="0"/>
    <n v="0"/>
    <n v="0"/>
    <n v="0"/>
    <n v="0"/>
    <x v="2"/>
  </r>
  <r>
    <n v="5255"/>
    <n v="1986"/>
    <n v="37"/>
    <x v="1"/>
    <x v="2"/>
    <x v="1"/>
    <m/>
    <x v="0"/>
    <n v="1"/>
    <n v="0"/>
    <d v="2013-02-20T00:00:00"/>
    <n v="19"/>
    <n v="5"/>
    <n v="1"/>
    <n v="3"/>
    <n v="3"/>
    <n v="263"/>
    <n v="362"/>
    <n v="106.16666666666667"/>
    <n v="0"/>
    <n v="27"/>
    <n v="0"/>
    <n v="0"/>
    <n v="1"/>
    <n v="0"/>
    <n v="0"/>
    <n v="0"/>
    <x v="0"/>
    <x v="0"/>
    <n v="0"/>
    <n v="0"/>
    <n v="0"/>
    <n v="0"/>
    <x v="0"/>
  </r>
  <r>
    <n v="3690"/>
    <n v="1986"/>
    <n v="37"/>
    <x v="1"/>
    <x v="3"/>
    <x v="0"/>
    <n v="80141"/>
    <x v="1"/>
    <n v="0"/>
    <n v="0"/>
    <d v="2013-01-11T00:00:00"/>
    <n v="20"/>
    <n v="1184"/>
    <n v="102"/>
    <n v="673"/>
    <n v="52"/>
    <n v="40"/>
    <n v="40"/>
    <n v="348.5"/>
    <n v="1"/>
    <n v="7"/>
    <n v="4"/>
    <n v="10"/>
    <n v="6"/>
    <n v="0"/>
    <n v="0"/>
    <n v="1"/>
    <x v="0"/>
    <x v="0"/>
    <n v="1"/>
    <n v="1"/>
    <n v="1"/>
    <n v="0"/>
    <x v="1"/>
  </r>
  <r>
    <n v="7786"/>
    <n v="1986"/>
    <n v="37"/>
    <x v="1"/>
    <x v="4"/>
    <x v="1"/>
    <n v="29999"/>
    <x v="2"/>
    <n v="1"/>
    <n v="0"/>
    <d v="2013-02-13T00:00:00"/>
    <n v="22"/>
    <n v="68"/>
    <n v="7"/>
    <n v="59"/>
    <n v="10"/>
    <n v="5"/>
    <n v="11"/>
    <n v="26.666666666666668"/>
    <n v="4"/>
    <n v="3"/>
    <n v="1"/>
    <n v="4"/>
    <n v="8"/>
    <n v="0"/>
    <n v="0"/>
    <n v="0"/>
    <x v="0"/>
    <x v="0"/>
    <n v="0"/>
    <n v="0"/>
    <n v="0"/>
    <n v="0"/>
    <x v="1"/>
  </r>
  <r>
    <n v="9485"/>
    <n v="1986"/>
    <n v="37"/>
    <x v="1"/>
    <x v="4"/>
    <x v="0"/>
    <n v="45921"/>
    <x v="2"/>
    <n v="0"/>
    <n v="0"/>
    <d v="2014-03-10T00:00:00"/>
    <n v="23"/>
    <n v="102"/>
    <n v="9"/>
    <n v="49"/>
    <n v="24"/>
    <n v="3"/>
    <n v="12"/>
    <n v="33.166666666666664"/>
    <n v="1"/>
    <n v="2"/>
    <n v="1"/>
    <n v="6"/>
    <n v="4"/>
    <n v="0"/>
    <n v="0"/>
    <n v="0"/>
    <x v="0"/>
    <x v="0"/>
    <n v="0"/>
    <n v="0"/>
    <n v="0"/>
    <n v="0"/>
    <x v="5"/>
  </r>
  <r>
    <n v="10395"/>
    <n v="1986"/>
    <n v="37"/>
    <x v="1"/>
    <x v="1"/>
    <x v="1"/>
    <n v="8940"/>
    <x v="0"/>
    <n v="1"/>
    <n v="0"/>
    <d v="2012-08-22T00:00:00"/>
    <n v="25"/>
    <n v="1"/>
    <n v="45"/>
    <n v="3"/>
    <n v="4"/>
    <n v="6"/>
    <n v="42"/>
    <n v="16.833333333333332"/>
    <n v="3"/>
    <n v="3"/>
    <n v="1"/>
    <n v="3"/>
    <n v="8"/>
    <n v="0"/>
    <n v="0"/>
    <n v="0"/>
    <x v="0"/>
    <x v="0"/>
    <n v="0"/>
    <n v="0"/>
    <n v="0"/>
    <n v="0"/>
    <x v="1"/>
  </r>
  <r>
    <n v="1940"/>
    <n v="1986"/>
    <n v="37"/>
    <x v="1"/>
    <x v="2"/>
    <x v="0"/>
    <n v="25252"/>
    <x v="2"/>
    <n v="1"/>
    <n v="0"/>
    <d v="2013-07-12T00:00:00"/>
    <n v="26"/>
    <n v="1"/>
    <n v="3"/>
    <n v="4"/>
    <n v="2"/>
    <n v="2"/>
    <n v="6"/>
    <n v="3"/>
    <n v="1"/>
    <n v="1"/>
    <n v="0"/>
    <n v="2"/>
    <n v="8"/>
    <n v="0"/>
    <n v="0"/>
    <n v="0"/>
    <x v="0"/>
    <x v="0"/>
    <n v="0"/>
    <n v="0"/>
    <n v="0"/>
    <n v="0"/>
    <x v="0"/>
  </r>
  <r>
    <n v="3762"/>
    <n v="1986"/>
    <n v="37"/>
    <x v="1"/>
    <x v="4"/>
    <x v="1"/>
    <n v="69867"/>
    <x v="1"/>
    <n v="0"/>
    <n v="0"/>
    <d v="2013-04-02T00:00:00"/>
    <n v="30"/>
    <n v="196"/>
    <n v="0"/>
    <n v="512"/>
    <n v="33"/>
    <n v="130"/>
    <n v="54"/>
    <n v="154.16666666666666"/>
    <n v="1"/>
    <n v="3"/>
    <n v="5"/>
    <n v="8"/>
    <n v="1"/>
    <n v="0"/>
    <n v="0"/>
    <n v="0"/>
    <x v="1"/>
    <x v="0"/>
    <n v="1"/>
    <n v="1"/>
    <n v="1"/>
    <n v="0"/>
    <x v="5"/>
  </r>
  <r>
    <n v="477"/>
    <n v="1986"/>
    <n v="37"/>
    <x v="1"/>
    <x v="2"/>
    <x v="0"/>
    <n v="83512"/>
    <x v="1"/>
    <n v="0"/>
    <n v="0"/>
    <d v="2014-06-17T00:00:00"/>
    <n v="31"/>
    <n v="1060"/>
    <n v="61"/>
    <n v="835"/>
    <n v="80"/>
    <n v="20"/>
    <n v="101"/>
    <n v="359.5"/>
    <n v="1"/>
    <n v="4"/>
    <n v="7"/>
    <n v="10"/>
    <n v="1"/>
    <n v="1"/>
    <n v="0"/>
    <n v="1"/>
    <x v="1"/>
    <x v="1"/>
    <n v="1"/>
    <n v="4"/>
    <n v="1"/>
    <n v="0"/>
    <x v="1"/>
  </r>
  <r>
    <n v="7736"/>
    <n v="1986"/>
    <n v="37"/>
    <x v="1"/>
    <x v="2"/>
    <x v="0"/>
    <n v="22518"/>
    <x v="2"/>
    <n v="1"/>
    <n v="0"/>
    <d v="2012-10-22T00:00:00"/>
    <n v="36"/>
    <n v="11"/>
    <n v="7"/>
    <n v="12"/>
    <n v="2"/>
    <n v="2"/>
    <n v="27"/>
    <n v="10.166666666666666"/>
    <n v="2"/>
    <n v="2"/>
    <n v="1"/>
    <n v="2"/>
    <n v="5"/>
    <n v="1"/>
    <n v="0"/>
    <n v="0"/>
    <x v="0"/>
    <x v="0"/>
    <n v="1"/>
    <n v="1"/>
    <n v="1"/>
    <n v="0"/>
    <x v="1"/>
  </r>
  <r>
    <n v="905"/>
    <n v="1986"/>
    <n v="37"/>
    <x v="1"/>
    <x v="2"/>
    <x v="4"/>
    <n v="21846"/>
    <x v="2"/>
    <n v="1"/>
    <n v="0"/>
    <d v="2013-10-22T00:00:00"/>
    <n v="38"/>
    <n v="7"/>
    <n v="17"/>
    <n v="18"/>
    <n v="6"/>
    <n v="10"/>
    <n v="26"/>
    <n v="14"/>
    <n v="4"/>
    <n v="4"/>
    <n v="0"/>
    <n v="3"/>
    <n v="8"/>
    <n v="0"/>
    <n v="0"/>
    <n v="0"/>
    <x v="0"/>
    <x v="0"/>
    <n v="0"/>
    <n v="0"/>
    <n v="0"/>
    <n v="0"/>
    <x v="5"/>
  </r>
  <r>
    <n v="898"/>
    <n v="1986"/>
    <n v="37"/>
    <x v="1"/>
    <x v="2"/>
    <x v="0"/>
    <n v="23477"/>
    <x v="2"/>
    <n v="1"/>
    <n v="0"/>
    <d v="2013-10-21T00:00:00"/>
    <n v="39"/>
    <n v="38"/>
    <n v="15"/>
    <n v="54"/>
    <n v="3"/>
    <n v="8"/>
    <n v="29"/>
    <n v="24.5"/>
    <n v="3"/>
    <n v="3"/>
    <n v="0"/>
    <n v="4"/>
    <n v="8"/>
    <n v="0"/>
    <n v="0"/>
    <n v="0"/>
    <x v="0"/>
    <x v="0"/>
    <n v="0"/>
    <n v="0"/>
    <n v="0"/>
    <n v="0"/>
    <x v="1"/>
  </r>
  <r>
    <n v="10525"/>
    <n v="1986"/>
    <n v="37"/>
    <x v="1"/>
    <x v="2"/>
    <x v="1"/>
    <n v="26576"/>
    <x v="2"/>
    <n v="1"/>
    <n v="0"/>
    <d v="2012-10-13T00:00:00"/>
    <n v="40"/>
    <n v="10"/>
    <n v="0"/>
    <n v="8"/>
    <n v="0"/>
    <n v="0"/>
    <n v="9"/>
    <n v="4.5"/>
    <n v="1"/>
    <n v="1"/>
    <n v="0"/>
    <n v="2"/>
    <n v="9"/>
    <n v="1"/>
    <n v="0"/>
    <n v="0"/>
    <x v="0"/>
    <x v="0"/>
    <n v="1"/>
    <n v="1"/>
    <n v="1"/>
    <n v="0"/>
    <x v="1"/>
  </r>
  <r>
    <n v="8135"/>
    <n v="1986"/>
    <n v="37"/>
    <x v="1"/>
    <x v="3"/>
    <x v="0"/>
    <n v="27161"/>
    <x v="2"/>
    <n v="1"/>
    <n v="0"/>
    <d v="2013-10-28T00:00:00"/>
    <n v="41"/>
    <n v="7"/>
    <n v="4"/>
    <n v="23"/>
    <n v="7"/>
    <n v="0"/>
    <n v="11"/>
    <n v="8.6666666666666661"/>
    <n v="1"/>
    <n v="1"/>
    <n v="0"/>
    <n v="3"/>
    <n v="7"/>
    <n v="0"/>
    <n v="0"/>
    <n v="0"/>
    <x v="0"/>
    <x v="0"/>
    <n v="0"/>
    <n v="0"/>
    <n v="0"/>
    <n v="0"/>
    <x v="5"/>
  </r>
  <r>
    <n v="1340"/>
    <n v="1986"/>
    <n v="37"/>
    <x v="1"/>
    <x v="2"/>
    <x v="0"/>
    <n v="92910"/>
    <x v="1"/>
    <n v="0"/>
    <n v="0"/>
    <d v="2014-04-24T00:00:00"/>
    <n v="42"/>
    <n v="551"/>
    <n v="137"/>
    <n v="792"/>
    <n v="179"/>
    <n v="103"/>
    <n v="33"/>
    <n v="299.16666666666669"/>
    <n v="1"/>
    <n v="6"/>
    <n v="7"/>
    <n v="13"/>
    <n v="1"/>
    <n v="0"/>
    <n v="1"/>
    <n v="1"/>
    <x v="1"/>
    <x v="0"/>
    <n v="1"/>
    <n v="3"/>
    <n v="0"/>
    <n v="0"/>
    <x v="1"/>
  </r>
  <r>
    <n v="9738"/>
    <n v="1986"/>
    <n v="37"/>
    <x v="1"/>
    <x v="3"/>
    <x v="2"/>
    <n v="42386"/>
    <x v="2"/>
    <n v="1"/>
    <n v="0"/>
    <d v="2013-01-13T00:00:00"/>
    <n v="43"/>
    <n v="65"/>
    <n v="4"/>
    <n v="16"/>
    <n v="0"/>
    <n v="4"/>
    <n v="11"/>
    <n v="16.666666666666668"/>
    <n v="1"/>
    <n v="3"/>
    <n v="0"/>
    <n v="3"/>
    <n v="8"/>
    <n v="0"/>
    <n v="0"/>
    <n v="0"/>
    <x v="0"/>
    <x v="0"/>
    <n v="0"/>
    <n v="0"/>
    <n v="0"/>
    <n v="0"/>
    <x v="5"/>
  </r>
  <r>
    <n v="10212"/>
    <n v="1986"/>
    <n v="37"/>
    <x v="1"/>
    <x v="3"/>
    <x v="2"/>
    <n v="42386"/>
    <x v="2"/>
    <n v="1"/>
    <n v="0"/>
    <d v="2013-01-13T00:00:00"/>
    <n v="43"/>
    <n v="65"/>
    <n v="4"/>
    <n v="16"/>
    <n v="0"/>
    <n v="4"/>
    <n v="11"/>
    <n v="16.666666666666668"/>
    <n v="1"/>
    <n v="3"/>
    <n v="0"/>
    <n v="3"/>
    <n v="8"/>
    <n v="0"/>
    <n v="0"/>
    <n v="0"/>
    <x v="0"/>
    <x v="0"/>
    <n v="0"/>
    <n v="0"/>
    <n v="0"/>
    <n v="0"/>
    <x v="3"/>
  </r>
  <r>
    <n v="8080"/>
    <n v="1986"/>
    <n v="37"/>
    <x v="1"/>
    <x v="2"/>
    <x v="1"/>
    <n v="26816"/>
    <x v="2"/>
    <n v="0"/>
    <n v="0"/>
    <d v="2012-08-17T00:00:00"/>
    <n v="50"/>
    <n v="5"/>
    <n v="1"/>
    <n v="6"/>
    <n v="3"/>
    <n v="4"/>
    <n v="3"/>
    <n v="3.6666666666666665"/>
    <n v="1"/>
    <n v="0"/>
    <n v="0"/>
    <n v="3"/>
    <n v="4"/>
    <n v="0"/>
    <n v="0"/>
    <n v="0"/>
    <x v="0"/>
    <x v="0"/>
    <n v="0"/>
    <n v="0"/>
    <n v="0"/>
    <n v="0"/>
    <x v="3"/>
  </r>
  <r>
    <n v="6292"/>
    <n v="1986"/>
    <n v="37"/>
    <x v="1"/>
    <x v="4"/>
    <x v="0"/>
    <n v="82333"/>
    <x v="1"/>
    <n v="0"/>
    <n v="0"/>
    <d v="2013-03-30T00:00:00"/>
    <n v="60"/>
    <n v="1311"/>
    <n v="0"/>
    <n v="359"/>
    <n v="46"/>
    <n v="89"/>
    <n v="17"/>
    <n v="303.66666666666669"/>
    <n v="1"/>
    <n v="4"/>
    <n v="3"/>
    <n v="10"/>
    <n v="2"/>
    <n v="0"/>
    <n v="0"/>
    <n v="1"/>
    <x v="0"/>
    <x v="0"/>
    <n v="1"/>
    <n v="1"/>
    <n v="1"/>
    <n v="0"/>
    <x v="2"/>
  </r>
  <r>
    <n v="3726"/>
    <n v="1986"/>
    <n v="37"/>
    <x v="1"/>
    <x v="4"/>
    <x v="2"/>
    <n v="34320"/>
    <x v="2"/>
    <n v="1"/>
    <n v="0"/>
    <d v="2014-02-16T00:00:00"/>
    <n v="66"/>
    <n v="4"/>
    <n v="1"/>
    <n v="9"/>
    <n v="3"/>
    <n v="0"/>
    <n v="0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10680"/>
    <n v="1986"/>
    <n v="37"/>
    <x v="1"/>
    <x v="2"/>
    <x v="2"/>
    <n v="33235"/>
    <x v="2"/>
    <n v="1"/>
    <n v="0"/>
    <d v="2014-02-05T00:00:00"/>
    <n v="71"/>
    <n v="45"/>
    <n v="0"/>
    <n v="16"/>
    <n v="2"/>
    <n v="1"/>
    <n v="6"/>
    <n v="11.666666666666666"/>
    <n v="1"/>
    <n v="3"/>
    <n v="0"/>
    <n v="3"/>
    <n v="7"/>
    <n v="0"/>
    <n v="0"/>
    <n v="0"/>
    <x v="0"/>
    <x v="0"/>
    <n v="0"/>
    <n v="0"/>
    <n v="0"/>
    <n v="0"/>
    <x v="1"/>
  </r>
  <r>
    <n v="10245"/>
    <n v="1986"/>
    <n v="37"/>
    <x v="1"/>
    <x v="0"/>
    <x v="1"/>
    <n v="80910"/>
    <x v="1"/>
    <n v="0"/>
    <n v="0"/>
    <d v="2012-10-31T00:00:00"/>
    <n v="71"/>
    <n v="160"/>
    <n v="80"/>
    <n v="369"/>
    <n v="67"/>
    <n v="39"/>
    <n v="41"/>
    <n v="126"/>
    <n v="1"/>
    <n v="3"/>
    <n v="3"/>
    <n v="8"/>
    <n v="1"/>
    <n v="0"/>
    <n v="0"/>
    <n v="0"/>
    <x v="0"/>
    <x v="0"/>
    <n v="0"/>
    <n v="0"/>
    <n v="0"/>
    <n v="0"/>
    <x v="1"/>
  </r>
  <r>
    <n v="6303"/>
    <n v="1986"/>
    <n v="37"/>
    <x v="1"/>
    <x v="4"/>
    <x v="2"/>
    <n v="91820"/>
    <x v="1"/>
    <n v="0"/>
    <n v="0"/>
    <d v="2013-11-23T00:00:00"/>
    <n v="72"/>
    <n v="410"/>
    <n v="73"/>
    <n v="747"/>
    <n v="76"/>
    <n v="161"/>
    <n v="30"/>
    <n v="249.5"/>
    <n v="0"/>
    <n v="5"/>
    <n v="5"/>
    <n v="12"/>
    <n v="1"/>
    <n v="0"/>
    <n v="0"/>
    <n v="0"/>
    <x v="0"/>
    <x v="0"/>
    <n v="0"/>
    <n v="0"/>
    <n v="0"/>
    <n v="0"/>
    <x v="7"/>
  </r>
  <r>
    <n v="2258"/>
    <n v="1986"/>
    <n v="37"/>
    <x v="1"/>
    <x v="2"/>
    <x v="0"/>
    <n v="32880"/>
    <x v="2"/>
    <n v="1"/>
    <n v="0"/>
    <d v="2012-12-04T00:00:00"/>
    <n v="76"/>
    <n v="8"/>
    <n v="4"/>
    <n v="15"/>
    <n v="7"/>
    <n v="6"/>
    <n v="2"/>
    <n v="7"/>
    <n v="1"/>
    <n v="1"/>
    <n v="0"/>
    <n v="3"/>
    <n v="8"/>
    <n v="0"/>
    <n v="0"/>
    <n v="0"/>
    <x v="0"/>
    <x v="0"/>
    <n v="0"/>
    <n v="0"/>
    <n v="0"/>
    <n v="0"/>
    <x v="1"/>
  </r>
  <r>
    <n v="4259"/>
    <n v="1986"/>
    <n v="37"/>
    <x v="1"/>
    <x v="3"/>
    <x v="1"/>
    <n v="19485"/>
    <x v="0"/>
    <n v="2"/>
    <n v="0"/>
    <d v="2013-09-24T00:00:00"/>
    <n v="80"/>
    <n v="6"/>
    <n v="0"/>
    <n v="4"/>
    <n v="0"/>
    <n v="0"/>
    <n v="0"/>
    <n v="1.6666666666666667"/>
    <n v="1"/>
    <n v="1"/>
    <n v="0"/>
    <n v="2"/>
    <n v="7"/>
    <n v="0"/>
    <n v="0"/>
    <n v="0"/>
    <x v="0"/>
    <x v="0"/>
    <n v="0"/>
    <n v="0"/>
    <n v="0"/>
    <n v="0"/>
    <x v="3"/>
  </r>
  <r>
    <n v="4328"/>
    <n v="1986"/>
    <n v="37"/>
    <x v="1"/>
    <x v="0"/>
    <x v="0"/>
    <n v="21955"/>
    <x v="2"/>
    <n v="1"/>
    <n v="0"/>
    <d v="2013-09-07T00:00:00"/>
    <n v="81"/>
    <n v="5"/>
    <n v="1"/>
    <n v="7"/>
    <n v="17"/>
    <n v="14"/>
    <n v="11"/>
    <n v="9.1666666666666661"/>
    <n v="2"/>
    <n v="2"/>
    <n v="1"/>
    <n v="3"/>
    <n v="6"/>
    <n v="0"/>
    <n v="0"/>
    <n v="0"/>
    <x v="0"/>
    <x v="0"/>
    <n v="0"/>
    <n v="0"/>
    <n v="0"/>
    <n v="0"/>
    <x v="1"/>
  </r>
  <r>
    <n v="8931"/>
    <n v="1986"/>
    <n v="37"/>
    <x v="1"/>
    <x v="2"/>
    <x v="2"/>
    <n v="83033"/>
    <x v="1"/>
    <n v="1"/>
    <n v="0"/>
    <d v="2014-05-18T00:00:00"/>
    <n v="82"/>
    <n v="812"/>
    <n v="99"/>
    <n v="431"/>
    <n v="237"/>
    <n v="149"/>
    <n v="33"/>
    <n v="293.5"/>
    <n v="1"/>
    <n v="11"/>
    <n v="4"/>
    <n v="10"/>
    <n v="5"/>
    <n v="0"/>
    <n v="0"/>
    <n v="0"/>
    <x v="1"/>
    <x v="0"/>
    <n v="1"/>
    <n v="1"/>
    <n v="0"/>
    <n v="0"/>
    <x v="5"/>
  </r>
  <r>
    <n v="7325"/>
    <n v="1986"/>
    <n v="37"/>
    <x v="1"/>
    <x v="4"/>
    <x v="2"/>
    <n v="38197"/>
    <x v="2"/>
    <n v="1"/>
    <n v="0"/>
    <d v="2013-06-29T00:00:00"/>
    <n v="86"/>
    <n v="23"/>
    <n v="0"/>
    <n v="11"/>
    <n v="2"/>
    <n v="1"/>
    <n v="3"/>
    <n v="6.666666666666667"/>
    <n v="1"/>
    <n v="1"/>
    <n v="0"/>
    <n v="3"/>
    <n v="5"/>
    <n v="0"/>
    <n v="0"/>
    <n v="0"/>
    <x v="0"/>
    <x v="0"/>
    <n v="0"/>
    <n v="0"/>
    <n v="0"/>
    <n v="0"/>
    <x v="1"/>
  </r>
  <r>
    <n v="8700"/>
    <n v="1986"/>
    <n v="37"/>
    <x v="1"/>
    <x v="1"/>
    <x v="1"/>
    <n v="14906"/>
    <x v="0"/>
    <n v="0"/>
    <n v="0"/>
    <d v="2012-12-22T00:00:00"/>
    <n v="86"/>
    <n v="7"/>
    <n v="7"/>
    <n v="14"/>
    <n v="7"/>
    <n v="16"/>
    <n v="15"/>
    <n v="11"/>
    <n v="3"/>
    <n v="2"/>
    <n v="1"/>
    <n v="3"/>
    <n v="7"/>
    <n v="0"/>
    <n v="0"/>
    <n v="0"/>
    <x v="0"/>
    <x v="0"/>
    <n v="0"/>
    <n v="0"/>
    <n v="0"/>
    <n v="0"/>
    <x v="5"/>
  </r>
  <r>
    <n v="175"/>
    <n v="1986"/>
    <n v="37"/>
    <x v="1"/>
    <x v="2"/>
    <x v="0"/>
    <n v="71952"/>
    <x v="1"/>
    <n v="1"/>
    <n v="0"/>
    <d v="2013-01-10T00:00:00"/>
    <n v="93"/>
    <n v="656"/>
    <n v="80"/>
    <n v="455"/>
    <n v="52"/>
    <n v="107"/>
    <n v="93"/>
    <n v="240.5"/>
    <n v="2"/>
    <n v="8"/>
    <n v="4"/>
    <n v="8"/>
    <n v="4"/>
    <n v="1"/>
    <n v="0"/>
    <n v="1"/>
    <x v="0"/>
    <x v="0"/>
    <n v="1"/>
    <n v="2"/>
    <n v="0"/>
    <n v="0"/>
    <x v="1"/>
  </r>
  <r>
    <n v="6988"/>
    <n v="1986"/>
    <n v="37"/>
    <x v="1"/>
    <x v="2"/>
    <x v="0"/>
    <n v="71952"/>
    <x v="1"/>
    <n v="1"/>
    <n v="0"/>
    <d v="2013-01-10T00:00:00"/>
    <n v="93"/>
    <n v="656"/>
    <n v="80"/>
    <n v="455"/>
    <n v="52"/>
    <n v="107"/>
    <n v="93"/>
    <n v="240.5"/>
    <n v="2"/>
    <n v="8"/>
    <n v="4"/>
    <n v="8"/>
    <n v="4"/>
    <n v="1"/>
    <n v="0"/>
    <n v="1"/>
    <x v="0"/>
    <x v="0"/>
    <n v="1"/>
    <n v="2"/>
    <n v="0"/>
    <n v="0"/>
    <x v="0"/>
  </r>
  <r>
    <n v="1545"/>
    <n v="1986"/>
    <n v="37"/>
    <x v="1"/>
    <x v="2"/>
    <x v="0"/>
    <n v="38508"/>
    <x v="2"/>
    <n v="1"/>
    <n v="0"/>
    <d v="2013-08-02T00:00:00"/>
    <n v="95"/>
    <n v="120"/>
    <n v="19"/>
    <n v="206"/>
    <n v="25"/>
    <n v="19"/>
    <n v="54"/>
    <n v="73.833333333333329"/>
    <n v="6"/>
    <n v="7"/>
    <n v="2"/>
    <n v="5"/>
    <n v="8"/>
    <n v="0"/>
    <n v="0"/>
    <n v="0"/>
    <x v="0"/>
    <x v="0"/>
    <n v="0"/>
    <n v="0"/>
    <n v="0"/>
    <n v="0"/>
    <x v="1"/>
  </r>
  <r>
    <n v="456"/>
    <n v="1986"/>
    <n v="37"/>
    <x v="1"/>
    <x v="0"/>
    <x v="0"/>
    <n v="7500"/>
    <x v="0"/>
    <n v="1"/>
    <n v="0"/>
    <d v="2013-02-07T00:00:00"/>
    <n v="96"/>
    <n v="1"/>
    <n v="11"/>
    <n v="5"/>
    <n v="4"/>
    <n v="6"/>
    <n v="9"/>
    <n v="6"/>
    <n v="2"/>
    <n v="2"/>
    <n v="0"/>
    <n v="3"/>
    <n v="8"/>
    <n v="0"/>
    <n v="0"/>
    <n v="0"/>
    <x v="0"/>
    <x v="0"/>
    <n v="0"/>
    <n v="0"/>
    <n v="0"/>
    <n v="0"/>
    <x v="1"/>
  </r>
  <r>
    <n v="6770"/>
    <n v="1985"/>
    <n v="38"/>
    <x v="1"/>
    <x v="2"/>
    <x v="0"/>
    <n v="21355"/>
    <x v="2"/>
    <n v="1"/>
    <n v="0"/>
    <d v="2013-08-20T00:00:00"/>
    <n v="5"/>
    <n v="5"/>
    <n v="13"/>
    <n v="14"/>
    <n v="0"/>
    <n v="5"/>
    <n v="31"/>
    <n v="11.333333333333334"/>
    <n v="2"/>
    <n v="2"/>
    <n v="1"/>
    <n v="2"/>
    <n v="6"/>
    <n v="1"/>
    <n v="0"/>
    <n v="0"/>
    <x v="0"/>
    <x v="0"/>
    <n v="1"/>
    <n v="1"/>
    <n v="1"/>
    <n v="0"/>
    <x v="4"/>
  </r>
  <r>
    <n v="8779"/>
    <n v="1985"/>
    <n v="38"/>
    <x v="1"/>
    <x v="0"/>
    <x v="0"/>
    <n v="36145"/>
    <x v="2"/>
    <n v="1"/>
    <n v="0"/>
    <d v="2013-06-16T00:00:00"/>
    <n v="13"/>
    <n v="56"/>
    <n v="4"/>
    <n v="76"/>
    <n v="17"/>
    <n v="1"/>
    <n v="18"/>
    <n v="28.666666666666668"/>
    <n v="4"/>
    <n v="4"/>
    <n v="1"/>
    <n v="3"/>
    <n v="9"/>
    <n v="1"/>
    <n v="0"/>
    <n v="0"/>
    <x v="0"/>
    <x v="0"/>
    <n v="1"/>
    <n v="1"/>
    <n v="1"/>
    <n v="0"/>
    <x v="4"/>
  </r>
  <r>
    <n v="10699"/>
    <n v="1985"/>
    <n v="38"/>
    <x v="1"/>
    <x v="2"/>
    <x v="0"/>
    <n v="44322"/>
    <x v="2"/>
    <n v="1"/>
    <n v="0"/>
    <d v="2014-06-16T00:00:00"/>
    <n v="30"/>
    <n v="46"/>
    <n v="0"/>
    <n v="40"/>
    <n v="3"/>
    <n v="0"/>
    <n v="3"/>
    <n v="15.333333333333334"/>
    <n v="2"/>
    <n v="3"/>
    <n v="0"/>
    <n v="3"/>
    <n v="8"/>
    <n v="0"/>
    <n v="0"/>
    <n v="0"/>
    <x v="0"/>
    <x v="0"/>
    <n v="0"/>
    <n v="0"/>
    <n v="0"/>
    <n v="0"/>
    <x v="5"/>
  </r>
  <r>
    <n v="9478"/>
    <n v="1985"/>
    <n v="38"/>
    <x v="1"/>
    <x v="2"/>
    <x v="1"/>
    <n v="66503"/>
    <x v="1"/>
    <n v="1"/>
    <n v="0"/>
    <d v="2012-08-14T00:00:00"/>
    <n v="30"/>
    <n v="91"/>
    <n v="64"/>
    <n v="128"/>
    <n v="65"/>
    <n v="3"/>
    <n v="50"/>
    <n v="66.833333333333329"/>
    <n v="2"/>
    <n v="4"/>
    <n v="3"/>
    <n v="6"/>
    <n v="3"/>
    <n v="0"/>
    <n v="0"/>
    <n v="0"/>
    <x v="0"/>
    <x v="0"/>
    <n v="0"/>
    <n v="0"/>
    <n v="0"/>
    <n v="0"/>
    <x v="1"/>
  </r>
  <r>
    <n v="6177"/>
    <n v="1985"/>
    <n v="38"/>
    <x v="1"/>
    <x v="4"/>
    <x v="0"/>
    <n v="33454"/>
    <x v="2"/>
    <n v="1"/>
    <n v="0"/>
    <d v="2013-05-08T00:00:00"/>
    <n v="32"/>
    <n v="76"/>
    <n v="10"/>
    <n v="56"/>
    <n v="3"/>
    <n v="1"/>
    <n v="23"/>
    <n v="28.166666666666668"/>
    <n v="2"/>
    <n v="4"/>
    <n v="0"/>
    <n v="4"/>
    <n v="8"/>
    <n v="0"/>
    <n v="0"/>
    <n v="0"/>
    <x v="0"/>
    <x v="0"/>
    <n v="0"/>
    <n v="0"/>
    <n v="0"/>
    <n v="0"/>
    <x v="4"/>
  </r>
  <r>
    <n v="6728"/>
    <n v="1985"/>
    <n v="38"/>
    <x v="1"/>
    <x v="2"/>
    <x v="2"/>
    <n v="29103"/>
    <x v="2"/>
    <n v="1"/>
    <n v="0"/>
    <d v="2012-08-27T00:00:00"/>
    <n v="38"/>
    <n v="16"/>
    <n v="0"/>
    <n v="17"/>
    <n v="6"/>
    <n v="3"/>
    <n v="6"/>
    <n v="8"/>
    <n v="2"/>
    <n v="1"/>
    <n v="0"/>
    <n v="3"/>
    <n v="9"/>
    <n v="0"/>
    <n v="0"/>
    <n v="0"/>
    <x v="0"/>
    <x v="0"/>
    <n v="0"/>
    <n v="0"/>
    <n v="0"/>
    <n v="0"/>
    <x v="1"/>
  </r>
  <r>
    <n v="10790"/>
    <n v="1985"/>
    <n v="38"/>
    <x v="1"/>
    <x v="4"/>
    <x v="0"/>
    <n v="18169"/>
    <x v="0"/>
    <n v="1"/>
    <n v="0"/>
    <d v="2013-02-19T00:00:00"/>
    <n v="40"/>
    <n v="9"/>
    <n v="0"/>
    <n v="5"/>
    <n v="0"/>
    <n v="0"/>
    <n v="7"/>
    <n v="3.5"/>
    <n v="1"/>
    <n v="1"/>
    <n v="0"/>
    <n v="2"/>
    <n v="8"/>
    <n v="0"/>
    <n v="0"/>
    <n v="0"/>
    <x v="0"/>
    <x v="0"/>
    <n v="0"/>
    <n v="0"/>
    <n v="0"/>
    <n v="0"/>
    <x v="1"/>
  </r>
  <r>
    <n v="521"/>
    <n v="1985"/>
    <n v="38"/>
    <x v="1"/>
    <x v="2"/>
    <x v="2"/>
    <n v="54006"/>
    <x v="1"/>
    <n v="1"/>
    <n v="0"/>
    <d v="2012-09-18T00:00:00"/>
    <n v="42"/>
    <n v="174"/>
    <n v="77"/>
    <n v="203"/>
    <n v="6"/>
    <n v="24"/>
    <n v="97"/>
    <n v="96.833333333333329"/>
    <n v="2"/>
    <n v="8"/>
    <n v="1"/>
    <n v="7"/>
    <n v="7"/>
    <n v="0"/>
    <n v="0"/>
    <n v="0"/>
    <x v="0"/>
    <x v="0"/>
    <n v="0"/>
    <n v="0"/>
    <n v="0"/>
    <n v="0"/>
    <x v="1"/>
  </r>
  <r>
    <n v="7679"/>
    <n v="1985"/>
    <n v="38"/>
    <x v="1"/>
    <x v="4"/>
    <x v="1"/>
    <n v="30298"/>
    <x v="2"/>
    <n v="0"/>
    <n v="0"/>
    <d v="2014-05-19T00:00:00"/>
    <n v="48"/>
    <n v="6"/>
    <n v="3"/>
    <n v="12"/>
    <n v="6"/>
    <n v="1"/>
    <n v="0"/>
    <n v="4.666666666666667"/>
    <n v="1"/>
    <n v="1"/>
    <n v="1"/>
    <n v="3"/>
    <n v="3"/>
    <n v="0"/>
    <n v="0"/>
    <n v="0"/>
    <x v="0"/>
    <x v="0"/>
    <n v="0"/>
    <n v="0"/>
    <n v="0"/>
    <n v="0"/>
    <x v="1"/>
  </r>
  <r>
    <n v="8143"/>
    <n v="1985"/>
    <n v="38"/>
    <x v="1"/>
    <x v="4"/>
    <x v="1"/>
    <n v="37929"/>
    <x v="2"/>
    <n v="0"/>
    <n v="0"/>
    <d v="2013-07-30T00:00:00"/>
    <n v="49"/>
    <n v="202"/>
    <n v="2"/>
    <n v="46"/>
    <n v="3"/>
    <n v="2"/>
    <n v="10"/>
    <n v="44.166666666666664"/>
    <n v="2"/>
    <n v="4"/>
    <n v="2"/>
    <n v="5"/>
    <n v="7"/>
    <n v="0"/>
    <n v="1"/>
    <n v="0"/>
    <x v="1"/>
    <x v="0"/>
    <n v="1"/>
    <n v="2"/>
    <n v="1"/>
    <n v="0"/>
    <x v="1"/>
  </r>
  <r>
    <n v="8977"/>
    <n v="1985"/>
    <n v="38"/>
    <x v="1"/>
    <x v="1"/>
    <x v="1"/>
    <n v="16581"/>
    <x v="0"/>
    <n v="0"/>
    <n v="0"/>
    <d v="2013-01-12T00:00:00"/>
    <n v="51"/>
    <n v="1"/>
    <n v="3"/>
    <n v="4"/>
    <n v="2"/>
    <n v="3"/>
    <n v="11"/>
    <n v="4"/>
    <n v="1"/>
    <n v="0"/>
    <n v="0"/>
    <n v="3"/>
    <n v="4"/>
    <n v="0"/>
    <n v="0"/>
    <n v="0"/>
    <x v="0"/>
    <x v="0"/>
    <n v="0"/>
    <n v="0"/>
    <n v="0"/>
    <n v="0"/>
    <x v="1"/>
  </r>
  <r>
    <n v="6340"/>
    <n v="1985"/>
    <n v="38"/>
    <x v="1"/>
    <x v="2"/>
    <x v="1"/>
    <n v="29938"/>
    <x v="2"/>
    <n v="1"/>
    <n v="0"/>
    <d v="2013-10-27T00:00:00"/>
    <n v="52"/>
    <n v="3"/>
    <n v="3"/>
    <n v="7"/>
    <n v="0"/>
    <n v="2"/>
    <n v="11"/>
    <n v="4.333333333333333"/>
    <n v="2"/>
    <n v="1"/>
    <n v="0"/>
    <n v="3"/>
    <n v="6"/>
    <n v="0"/>
    <n v="0"/>
    <n v="0"/>
    <x v="0"/>
    <x v="0"/>
    <n v="0"/>
    <n v="0"/>
    <n v="0"/>
    <n v="0"/>
    <x v="5"/>
  </r>
  <r>
    <n v="5790"/>
    <n v="1985"/>
    <n v="38"/>
    <x v="1"/>
    <x v="2"/>
    <x v="0"/>
    <n v="31158"/>
    <x v="2"/>
    <n v="1"/>
    <n v="0"/>
    <d v="2013-01-27T00:00:00"/>
    <n v="62"/>
    <n v="25"/>
    <n v="6"/>
    <n v="16"/>
    <n v="20"/>
    <n v="0"/>
    <n v="5"/>
    <n v="12"/>
    <n v="2"/>
    <n v="2"/>
    <n v="0"/>
    <n v="3"/>
    <n v="8"/>
    <n v="0"/>
    <n v="0"/>
    <n v="0"/>
    <x v="0"/>
    <x v="0"/>
    <n v="0"/>
    <n v="0"/>
    <n v="0"/>
    <n v="0"/>
    <x v="1"/>
  </r>
  <r>
    <n v="8442"/>
    <n v="1985"/>
    <n v="38"/>
    <x v="1"/>
    <x v="3"/>
    <x v="0"/>
    <n v="19510"/>
    <x v="0"/>
    <n v="2"/>
    <n v="0"/>
    <d v="2013-09-04T00:00:00"/>
    <n v="63"/>
    <n v="9"/>
    <n v="0"/>
    <n v="7"/>
    <n v="3"/>
    <n v="4"/>
    <n v="7"/>
    <n v="5"/>
    <n v="2"/>
    <n v="1"/>
    <n v="0"/>
    <n v="3"/>
    <n v="7"/>
    <n v="0"/>
    <n v="0"/>
    <n v="0"/>
    <x v="0"/>
    <x v="0"/>
    <n v="0"/>
    <n v="0"/>
    <n v="0"/>
    <n v="0"/>
    <x v="7"/>
  </r>
  <r>
    <n v="0"/>
    <n v="1985"/>
    <n v="38"/>
    <x v="1"/>
    <x v="2"/>
    <x v="0"/>
    <n v="70951"/>
    <x v="1"/>
    <n v="0"/>
    <n v="0"/>
    <d v="2013-05-04T00:00:00"/>
    <n v="66"/>
    <n v="239"/>
    <n v="10"/>
    <n v="554"/>
    <n v="254"/>
    <n v="87"/>
    <n v="54"/>
    <n v="199.66666666666666"/>
    <n v="1"/>
    <n v="3"/>
    <n v="4"/>
    <n v="9"/>
    <n v="1"/>
    <n v="0"/>
    <n v="0"/>
    <n v="0"/>
    <x v="0"/>
    <x v="0"/>
    <n v="0"/>
    <n v="0"/>
    <n v="0"/>
    <n v="0"/>
    <x v="5"/>
  </r>
  <r>
    <n v="425"/>
    <n v="1985"/>
    <n v="38"/>
    <x v="1"/>
    <x v="2"/>
    <x v="0"/>
    <n v="55357"/>
    <x v="1"/>
    <n v="2"/>
    <n v="0"/>
    <d v="2013-02-19T00:00:00"/>
    <n v="66"/>
    <n v="374"/>
    <n v="64"/>
    <n v="116"/>
    <n v="84"/>
    <n v="25"/>
    <n v="64"/>
    <n v="121.16666666666667"/>
    <n v="3"/>
    <n v="6"/>
    <n v="2"/>
    <n v="11"/>
    <n v="5"/>
    <n v="0"/>
    <n v="0"/>
    <n v="0"/>
    <x v="0"/>
    <x v="0"/>
    <n v="0"/>
    <n v="0"/>
    <n v="0"/>
    <n v="0"/>
    <x v="3"/>
  </r>
  <r>
    <n v="5140"/>
    <n v="1985"/>
    <n v="38"/>
    <x v="1"/>
    <x v="4"/>
    <x v="0"/>
    <n v="64355"/>
    <x v="1"/>
    <n v="1"/>
    <n v="0"/>
    <d v="2012-08-24T00:00:00"/>
    <n v="66"/>
    <n v="1047"/>
    <n v="0"/>
    <n v="140"/>
    <n v="67"/>
    <n v="38"/>
    <n v="153"/>
    <n v="240.83333333333334"/>
    <n v="2"/>
    <n v="4"/>
    <n v="3"/>
    <n v="12"/>
    <n v="8"/>
    <n v="0"/>
    <n v="0"/>
    <n v="0"/>
    <x v="0"/>
    <x v="0"/>
    <n v="0"/>
    <n v="0"/>
    <n v="0"/>
    <n v="0"/>
    <x v="1"/>
  </r>
  <r>
    <n v="7290"/>
    <n v="1985"/>
    <n v="38"/>
    <x v="1"/>
    <x v="2"/>
    <x v="1"/>
    <n v="70596"/>
    <x v="1"/>
    <n v="0"/>
    <n v="0"/>
    <d v="2012-10-05T00:00:00"/>
    <n v="68"/>
    <n v="347"/>
    <n v="44"/>
    <n v="534"/>
    <n v="17"/>
    <n v="0"/>
    <n v="26"/>
    <n v="161.33333333333334"/>
    <n v="1"/>
    <n v="3"/>
    <n v="5"/>
    <n v="12"/>
    <n v="2"/>
    <n v="0"/>
    <n v="0"/>
    <n v="0"/>
    <x v="0"/>
    <x v="0"/>
    <n v="0"/>
    <n v="0"/>
    <n v="0"/>
    <n v="0"/>
    <x v="1"/>
  </r>
  <r>
    <n v="8895"/>
    <n v="1985"/>
    <n v="38"/>
    <x v="1"/>
    <x v="2"/>
    <x v="1"/>
    <n v="70596"/>
    <x v="1"/>
    <n v="0"/>
    <n v="0"/>
    <d v="2012-10-05T00:00:00"/>
    <n v="68"/>
    <n v="347"/>
    <n v="44"/>
    <n v="534"/>
    <n v="17"/>
    <n v="0"/>
    <n v="26"/>
    <n v="161.33333333333334"/>
    <n v="1"/>
    <n v="3"/>
    <n v="5"/>
    <n v="12"/>
    <n v="2"/>
    <n v="0"/>
    <n v="0"/>
    <n v="0"/>
    <x v="0"/>
    <x v="0"/>
    <n v="0"/>
    <n v="0"/>
    <n v="0"/>
    <n v="0"/>
    <x v="1"/>
  </r>
  <r>
    <n v="9246"/>
    <n v="1985"/>
    <n v="38"/>
    <x v="1"/>
    <x v="3"/>
    <x v="2"/>
    <n v="40101"/>
    <x v="2"/>
    <n v="1"/>
    <n v="0"/>
    <d v="2012-10-14T00:00:00"/>
    <n v="73"/>
    <n v="171"/>
    <n v="3"/>
    <n v="129"/>
    <n v="26"/>
    <n v="24"/>
    <n v="62"/>
    <n v="69.166666666666671"/>
    <n v="4"/>
    <n v="6"/>
    <n v="1"/>
    <n v="6"/>
    <n v="7"/>
    <n v="0"/>
    <n v="0"/>
    <n v="0"/>
    <x v="0"/>
    <x v="0"/>
    <n v="0"/>
    <n v="0"/>
    <n v="0"/>
    <n v="0"/>
    <x v="3"/>
  </r>
  <r>
    <n v="9543"/>
    <n v="1985"/>
    <n v="38"/>
    <x v="1"/>
    <x v="2"/>
    <x v="0"/>
    <n v="19986"/>
    <x v="0"/>
    <n v="1"/>
    <n v="0"/>
    <d v="2013-11-14T00:00:00"/>
    <n v="74"/>
    <n v="3"/>
    <n v="6"/>
    <n v="5"/>
    <n v="0"/>
    <n v="2"/>
    <n v="6"/>
    <n v="3.6666666666666665"/>
    <n v="1"/>
    <n v="0"/>
    <n v="0"/>
    <n v="3"/>
    <n v="7"/>
    <n v="0"/>
    <n v="0"/>
    <n v="0"/>
    <x v="0"/>
    <x v="0"/>
    <n v="0"/>
    <n v="0"/>
    <n v="0"/>
    <n v="0"/>
    <x v="1"/>
  </r>
  <r>
    <n v="7093"/>
    <n v="1985"/>
    <n v="38"/>
    <x v="1"/>
    <x v="2"/>
    <x v="0"/>
    <n v="19986"/>
    <x v="0"/>
    <n v="1"/>
    <n v="0"/>
    <d v="2013-11-14T00:00:00"/>
    <n v="74"/>
    <n v="3"/>
    <n v="6"/>
    <n v="5"/>
    <n v="0"/>
    <n v="2"/>
    <n v="6"/>
    <n v="3.6666666666666665"/>
    <n v="1"/>
    <n v="0"/>
    <n v="0"/>
    <n v="3"/>
    <n v="7"/>
    <n v="0"/>
    <n v="0"/>
    <n v="0"/>
    <x v="0"/>
    <x v="0"/>
    <n v="0"/>
    <n v="0"/>
    <n v="0"/>
    <n v="0"/>
    <x v="1"/>
  </r>
  <r>
    <n v="2894"/>
    <n v="1985"/>
    <n v="38"/>
    <x v="1"/>
    <x v="2"/>
    <x v="1"/>
    <n v="72903"/>
    <x v="1"/>
    <n v="0"/>
    <n v="0"/>
    <d v="2013-10-29T00:00:00"/>
    <n v="74"/>
    <n v="1067"/>
    <n v="138"/>
    <n v="750"/>
    <n v="0"/>
    <n v="19"/>
    <n v="39"/>
    <n v="335.5"/>
    <n v="1"/>
    <n v="7"/>
    <n v="5"/>
    <n v="8"/>
    <n v="4"/>
    <n v="0"/>
    <n v="1"/>
    <n v="1"/>
    <x v="1"/>
    <x v="0"/>
    <n v="1"/>
    <n v="3"/>
    <n v="1"/>
    <n v="0"/>
    <x v="1"/>
  </r>
  <r>
    <n v="6437"/>
    <n v="1985"/>
    <n v="38"/>
    <x v="1"/>
    <x v="0"/>
    <x v="1"/>
    <n v="41473"/>
    <x v="2"/>
    <n v="1"/>
    <n v="0"/>
    <d v="2013-06-19T00:00:00"/>
    <n v="80"/>
    <n v="21"/>
    <n v="8"/>
    <n v="20"/>
    <n v="15"/>
    <n v="3"/>
    <n v="9"/>
    <n v="12.666666666666666"/>
    <n v="1"/>
    <n v="2"/>
    <n v="0"/>
    <n v="3"/>
    <n v="7"/>
    <n v="0"/>
    <n v="0"/>
    <n v="0"/>
    <x v="0"/>
    <x v="0"/>
    <n v="0"/>
    <n v="0"/>
    <n v="0"/>
    <n v="0"/>
    <x v="1"/>
  </r>
  <r>
    <n v="1878"/>
    <n v="1985"/>
    <n v="38"/>
    <x v="1"/>
    <x v="0"/>
    <x v="0"/>
    <n v="23148"/>
    <x v="2"/>
    <n v="0"/>
    <n v="0"/>
    <d v="2014-02-18T00:00:00"/>
    <n v="83"/>
    <n v="4"/>
    <n v="6"/>
    <n v="8"/>
    <n v="6"/>
    <n v="3"/>
    <n v="10"/>
    <n v="6.166666666666667"/>
    <n v="1"/>
    <n v="2"/>
    <n v="0"/>
    <n v="3"/>
    <n v="7"/>
    <n v="0"/>
    <n v="0"/>
    <n v="0"/>
    <x v="0"/>
    <x v="0"/>
    <n v="0"/>
    <n v="0"/>
    <n v="0"/>
    <n v="0"/>
    <x v="1"/>
  </r>
  <r>
    <n v="9349"/>
    <n v="1985"/>
    <n v="38"/>
    <x v="1"/>
    <x v="2"/>
    <x v="0"/>
    <n v="92533"/>
    <x v="1"/>
    <n v="0"/>
    <n v="0"/>
    <d v="2013-12-19T00:00:00"/>
    <n v="84"/>
    <n v="693"/>
    <n v="21"/>
    <n v="118"/>
    <n v="110"/>
    <n v="147"/>
    <n v="42"/>
    <n v="188.5"/>
    <n v="1"/>
    <n v="6"/>
    <n v="5"/>
    <n v="11"/>
    <n v="2"/>
    <n v="0"/>
    <n v="0"/>
    <n v="1"/>
    <x v="1"/>
    <x v="0"/>
    <n v="1"/>
    <n v="2"/>
    <n v="0"/>
    <n v="0"/>
    <x v="2"/>
  </r>
  <r>
    <n v="2278"/>
    <n v="1985"/>
    <n v="38"/>
    <x v="1"/>
    <x v="0"/>
    <x v="1"/>
    <n v="33812"/>
    <x v="2"/>
    <n v="1"/>
    <n v="0"/>
    <d v="2012-11-03T00:00:00"/>
    <n v="86"/>
    <n v="4"/>
    <n v="17"/>
    <n v="19"/>
    <n v="30"/>
    <n v="24"/>
    <n v="39"/>
    <n v="22.166666666666668"/>
    <n v="2"/>
    <n v="2"/>
    <n v="1"/>
    <n v="3"/>
    <n v="6"/>
    <n v="0"/>
    <n v="0"/>
    <n v="0"/>
    <x v="0"/>
    <x v="0"/>
    <n v="0"/>
    <n v="0"/>
    <n v="0"/>
    <n v="0"/>
    <x v="4"/>
  </r>
  <r>
    <n v="3332"/>
    <n v="1985"/>
    <n v="38"/>
    <x v="1"/>
    <x v="2"/>
    <x v="1"/>
    <n v="29760"/>
    <x v="2"/>
    <n v="1"/>
    <n v="0"/>
    <d v="2012-08-29T00:00:00"/>
    <n v="87"/>
    <n v="64"/>
    <n v="4"/>
    <n v="68"/>
    <n v="7"/>
    <n v="5"/>
    <n v="17"/>
    <n v="27.5"/>
    <n v="4"/>
    <n v="3"/>
    <n v="1"/>
    <n v="4"/>
    <n v="8"/>
    <n v="0"/>
    <n v="0"/>
    <n v="0"/>
    <x v="0"/>
    <x v="0"/>
    <n v="0"/>
    <n v="0"/>
    <n v="0"/>
    <n v="0"/>
    <x v="2"/>
  </r>
  <r>
    <n v="7433"/>
    <n v="1985"/>
    <n v="38"/>
    <x v="1"/>
    <x v="2"/>
    <x v="1"/>
    <n v="29760"/>
    <x v="2"/>
    <n v="1"/>
    <n v="0"/>
    <d v="2012-08-29T00:00:00"/>
    <n v="87"/>
    <n v="64"/>
    <n v="4"/>
    <n v="68"/>
    <n v="7"/>
    <n v="5"/>
    <n v="17"/>
    <n v="27.5"/>
    <n v="4"/>
    <n v="3"/>
    <n v="1"/>
    <n v="4"/>
    <n v="8"/>
    <n v="0"/>
    <n v="0"/>
    <n v="0"/>
    <x v="0"/>
    <x v="0"/>
    <n v="0"/>
    <n v="0"/>
    <n v="0"/>
    <n v="0"/>
    <x v="1"/>
  </r>
  <r>
    <n v="503"/>
    <n v="1985"/>
    <n v="38"/>
    <x v="1"/>
    <x v="3"/>
    <x v="0"/>
    <n v="20559"/>
    <x v="2"/>
    <n v="1"/>
    <n v="0"/>
    <d v="2013-03-12T00:00:00"/>
    <n v="88"/>
    <n v="13"/>
    <n v="1"/>
    <n v="29"/>
    <n v="3"/>
    <n v="0"/>
    <n v="7"/>
    <n v="8.8333333333333339"/>
    <n v="2"/>
    <n v="2"/>
    <n v="0"/>
    <n v="3"/>
    <n v="8"/>
    <n v="0"/>
    <n v="0"/>
    <n v="0"/>
    <x v="0"/>
    <x v="0"/>
    <n v="0"/>
    <n v="0"/>
    <n v="0"/>
    <n v="0"/>
    <x v="0"/>
  </r>
  <r>
    <n v="2292"/>
    <n v="1985"/>
    <n v="38"/>
    <x v="1"/>
    <x v="2"/>
    <x v="1"/>
    <n v="22327"/>
    <x v="2"/>
    <n v="1"/>
    <n v="0"/>
    <d v="2013-08-02T00:00:00"/>
    <n v="94"/>
    <n v="5"/>
    <n v="4"/>
    <n v="8"/>
    <n v="2"/>
    <n v="0"/>
    <n v="5"/>
    <n v="4"/>
    <n v="1"/>
    <n v="1"/>
    <n v="0"/>
    <n v="3"/>
    <n v="5"/>
    <n v="0"/>
    <n v="0"/>
    <n v="0"/>
    <x v="0"/>
    <x v="0"/>
    <n v="0"/>
    <n v="0"/>
    <n v="0"/>
    <n v="0"/>
    <x v="1"/>
  </r>
  <r>
    <n v="10001"/>
    <n v="1985"/>
    <n v="38"/>
    <x v="1"/>
    <x v="0"/>
    <x v="2"/>
    <n v="7500"/>
    <x v="0"/>
    <n v="1"/>
    <n v="0"/>
    <d v="2012-08-01T00:00:00"/>
    <n v="98"/>
    <n v="5"/>
    <n v="17"/>
    <n v="17"/>
    <n v="13"/>
    <n v="14"/>
    <n v="34"/>
    <n v="16.666666666666668"/>
    <n v="4"/>
    <n v="2"/>
    <n v="1"/>
    <n v="3"/>
    <n v="9"/>
    <n v="0"/>
    <n v="0"/>
    <n v="0"/>
    <x v="0"/>
    <x v="0"/>
    <n v="0"/>
    <n v="0"/>
    <n v="0"/>
    <n v="0"/>
    <x v="1"/>
  </r>
  <r>
    <n v="2681"/>
    <n v="1984"/>
    <n v="39"/>
    <x v="1"/>
    <x v="0"/>
    <x v="0"/>
    <n v="65370"/>
    <x v="1"/>
    <n v="0"/>
    <n v="0"/>
    <d v="2013-08-01T00:00:00"/>
    <n v="1"/>
    <n v="71"/>
    <n v="22"/>
    <n v="112"/>
    <n v="138"/>
    <n v="89"/>
    <n v="29"/>
    <n v="76.833333333333329"/>
    <n v="1"/>
    <n v="2"/>
    <n v="3"/>
    <n v="13"/>
    <n v="1"/>
    <n v="0"/>
    <n v="0"/>
    <n v="0"/>
    <x v="0"/>
    <x v="0"/>
    <n v="0"/>
    <n v="0"/>
    <n v="0"/>
    <n v="0"/>
    <x v="1"/>
  </r>
  <r>
    <n v="1241"/>
    <n v="1984"/>
    <n v="39"/>
    <x v="1"/>
    <x v="0"/>
    <x v="0"/>
    <n v="14796"/>
    <x v="0"/>
    <n v="1"/>
    <n v="0"/>
    <d v="2012-09-17T00:00:00"/>
    <n v="1"/>
    <n v="13"/>
    <n v="3"/>
    <n v="8"/>
    <n v="7"/>
    <n v="4"/>
    <n v="16"/>
    <n v="8.5"/>
    <n v="2"/>
    <n v="1"/>
    <n v="0"/>
    <n v="3"/>
    <n v="9"/>
    <n v="0"/>
    <n v="0"/>
    <n v="0"/>
    <x v="0"/>
    <x v="0"/>
    <n v="0"/>
    <n v="0"/>
    <n v="1"/>
    <n v="0"/>
    <x v="2"/>
  </r>
  <r>
    <n v="3896"/>
    <n v="1984"/>
    <n v="39"/>
    <x v="1"/>
    <x v="2"/>
    <x v="0"/>
    <n v="27255"/>
    <x v="2"/>
    <n v="1"/>
    <n v="0"/>
    <d v="2013-11-07T00:00:00"/>
    <n v="3"/>
    <n v="22"/>
    <n v="1"/>
    <n v="11"/>
    <n v="0"/>
    <n v="1"/>
    <n v="2"/>
    <n v="6.166666666666667"/>
    <n v="1"/>
    <n v="1"/>
    <n v="0"/>
    <n v="3"/>
    <n v="7"/>
    <n v="0"/>
    <n v="0"/>
    <n v="0"/>
    <x v="0"/>
    <x v="0"/>
    <n v="0"/>
    <n v="0"/>
    <n v="0"/>
    <n v="0"/>
    <x v="1"/>
  </r>
  <r>
    <n v="624"/>
    <n v="1984"/>
    <n v="39"/>
    <x v="1"/>
    <x v="3"/>
    <x v="1"/>
    <n v="18890"/>
    <x v="0"/>
    <n v="0"/>
    <n v="0"/>
    <d v="2012-11-10T00:00:00"/>
    <n v="5"/>
    <n v="6"/>
    <n v="4"/>
    <n v="1"/>
    <n v="7"/>
    <n v="2"/>
    <n v="15"/>
    <n v="5.833333333333333"/>
    <n v="1"/>
    <n v="0"/>
    <n v="1"/>
    <n v="2"/>
    <n v="6"/>
    <n v="1"/>
    <n v="0"/>
    <n v="0"/>
    <x v="0"/>
    <x v="0"/>
    <n v="1"/>
    <n v="1"/>
    <n v="1"/>
    <n v="0"/>
    <x v="5"/>
  </r>
  <r>
    <n v="8799"/>
    <n v="1984"/>
    <n v="39"/>
    <x v="1"/>
    <x v="4"/>
    <x v="0"/>
    <n v="38175"/>
    <x v="2"/>
    <n v="1"/>
    <n v="0"/>
    <d v="2013-09-23T00:00:00"/>
    <n v="6"/>
    <n v="70"/>
    <n v="6"/>
    <n v="69"/>
    <n v="2"/>
    <n v="3"/>
    <n v="3"/>
    <n v="25.5"/>
    <n v="3"/>
    <n v="3"/>
    <n v="1"/>
    <n v="4"/>
    <n v="7"/>
    <n v="0"/>
    <n v="0"/>
    <n v="0"/>
    <x v="0"/>
    <x v="0"/>
    <n v="0"/>
    <n v="0"/>
    <n v="0"/>
    <n v="0"/>
    <x v="1"/>
  </r>
  <r>
    <n v="9262"/>
    <n v="1984"/>
    <n v="39"/>
    <x v="1"/>
    <x v="0"/>
    <x v="2"/>
    <n v="32414"/>
    <x v="2"/>
    <n v="0"/>
    <n v="0"/>
    <d v="2013-07-04T00:00:00"/>
    <n v="11"/>
    <n v="20"/>
    <n v="6"/>
    <n v="5"/>
    <n v="0"/>
    <n v="9"/>
    <n v="12"/>
    <n v="8.6666666666666661"/>
    <n v="1"/>
    <n v="1"/>
    <n v="0"/>
    <n v="3"/>
    <n v="7"/>
    <n v="1"/>
    <n v="0"/>
    <n v="0"/>
    <x v="0"/>
    <x v="0"/>
    <n v="1"/>
    <n v="1"/>
    <n v="0"/>
    <n v="0"/>
    <x v="5"/>
  </r>
  <r>
    <n v="10796"/>
    <n v="1984"/>
    <n v="39"/>
    <x v="1"/>
    <x v="3"/>
    <x v="0"/>
    <n v="30477"/>
    <x v="2"/>
    <n v="1"/>
    <n v="0"/>
    <d v="2014-01-22T00:00:00"/>
    <n v="16"/>
    <n v="47"/>
    <n v="1"/>
    <n v="6"/>
    <n v="0"/>
    <n v="0"/>
    <n v="12"/>
    <n v="11"/>
    <n v="1"/>
    <n v="1"/>
    <n v="1"/>
    <n v="3"/>
    <n v="6"/>
    <n v="0"/>
    <n v="0"/>
    <n v="0"/>
    <x v="0"/>
    <x v="0"/>
    <n v="0"/>
    <n v="0"/>
    <n v="0"/>
    <n v="0"/>
    <x v="3"/>
  </r>
  <r>
    <n v="11086"/>
    <n v="1984"/>
    <n v="39"/>
    <x v="1"/>
    <x v="1"/>
    <x v="1"/>
    <n v="25707"/>
    <x v="2"/>
    <n v="1"/>
    <n v="0"/>
    <d v="2014-01-18T00:00:00"/>
    <n v="18"/>
    <n v="1"/>
    <n v="6"/>
    <n v="2"/>
    <n v="3"/>
    <n v="6"/>
    <n v="3"/>
    <n v="3.5"/>
    <n v="1"/>
    <n v="1"/>
    <n v="0"/>
    <n v="3"/>
    <n v="7"/>
    <n v="0"/>
    <n v="0"/>
    <n v="0"/>
    <x v="0"/>
    <x v="0"/>
    <n v="0"/>
    <n v="0"/>
    <n v="0"/>
    <n v="0"/>
    <x v="1"/>
  </r>
  <r>
    <n v="10099"/>
    <n v="1984"/>
    <n v="39"/>
    <x v="1"/>
    <x v="2"/>
    <x v="0"/>
    <n v="55434"/>
    <x v="1"/>
    <n v="1"/>
    <n v="0"/>
    <d v="2013-10-05T00:00:00"/>
    <n v="21"/>
    <n v="238"/>
    <n v="115"/>
    <n v="215"/>
    <n v="169"/>
    <n v="69"/>
    <n v="76"/>
    <n v="147"/>
    <n v="3"/>
    <n v="5"/>
    <n v="3"/>
    <n v="13"/>
    <n v="4"/>
    <n v="0"/>
    <n v="0"/>
    <n v="0"/>
    <x v="0"/>
    <x v="0"/>
    <n v="0"/>
    <n v="0"/>
    <n v="0"/>
    <n v="0"/>
    <x v="5"/>
  </r>
  <r>
    <n v="6646"/>
    <n v="1984"/>
    <n v="39"/>
    <x v="1"/>
    <x v="2"/>
    <x v="2"/>
    <n v="16529"/>
    <x v="0"/>
    <n v="1"/>
    <n v="0"/>
    <d v="2014-03-01T00:00:00"/>
    <n v="23"/>
    <n v="3"/>
    <n v="0"/>
    <n v="5"/>
    <n v="13"/>
    <n v="0"/>
    <n v="1"/>
    <n v="3.6666666666666665"/>
    <n v="1"/>
    <n v="1"/>
    <n v="0"/>
    <n v="3"/>
    <n v="6"/>
    <n v="0"/>
    <n v="0"/>
    <n v="0"/>
    <x v="0"/>
    <x v="0"/>
    <n v="0"/>
    <n v="0"/>
    <n v="0"/>
    <n v="0"/>
    <x v="7"/>
  </r>
  <r>
    <n v="6182"/>
    <n v="1984"/>
    <n v="39"/>
    <x v="1"/>
    <x v="2"/>
    <x v="2"/>
    <n v="26646"/>
    <x v="2"/>
    <n v="1"/>
    <n v="0"/>
    <d v="2014-02-10T00:00:00"/>
    <n v="26"/>
    <n v="11"/>
    <n v="4"/>
    <n v="20"/>
    <n v="10"/>
    <n v="3"/>
    <n v="5"/>
    <n v="8.8333333333333339"/>
    <n v="2"/>
    <n v="2"/>
    <n v="0"/>
    <n v="4"/>
    <n v="6"/>
    <n v="0"/>
    <n v="0"/>
    <n v="0"/>
    <x v="0"/>
    <x v="0"/>
    <n v="0"/>
    <n v="0"/>
    <n v="0"/>
    <n v="0"/>
    <x v="4"/>
  </r>
  <r>
    <n v="10163"/>
    <n v="1984"/>
    <n v="39"/>
    <x v="1"/>
    <x v="4"/>
    <x v="1"/>
    <n v="82733"/>
    <x v="1"/>
    <n v="0"/>
    <n v="0"/>
    <d v="2013-09-10T00:00:00"/>
    <n v="28"/>
    <n v="712"/>
    <n v="50"/>
    <n v="420"/>
    <n v="65"/>
    <n v="38"/>
    <n v="38"/>
    <n v="220.5"/>
    <n v="1"/>
    <n v="8"/>
    <n v="4"/>
    <n v="7"/>
    <n v="4"/>
    <n v="0"/>
    <n v="0"/>
    <n v="0"/>
    <x v="0"/>
    <x v="0"/>
    <n v="0"/>
    <n v="0"/>
    <n v="1"/>
    <n v="0"/>
    <x v="1"/>
  </r>
  <r>
    <n v="11071"/>
    <n v="1984"/>
    <n v="39"/>
    <x v="1"/>
    <x v="2"/>
    <x v="1"/>
    <n v="79607"/>
    <x v="1"/>
    <n v="0"/>
    <n v="0"/>
    <d v="2013-04-21T00:00:00"/>
    <n v="37"/>
    <n v="450"/>
    <n v="133"/>
    <n v="951"/>
    <n v="173"/>
    <n v="0"/>
    <n v="216"/>
    <n v="320.5"/>
    <n v="1"/>
    <n v="3"/>
    <n v="6"/>
    <n v="6"/>
    <n v="1"/>
    <n v="0"/>
    <n v="0"/>
    <n v="0"/>
    <x v="0"/>
    <x v="0"/>
    <n v="0"/>
    <n v="0"/>
    <n v="1"/>
    <n v="0"/>
    <x v="7"/>
  </r>
  <r>
    <n v="5036"/>
    <n v="1984"/>
    <n v="39"/>
    <x v="1"/>
    <x v="4"/>
    <x v="1"/>
    <n v="42710"/>
    <x v="2"/>
    <n v="1"/>
    <n v="0"/>
    <d v="2012-11-28T00:00:00"/>
    <n v="38"/>
    <n v="252"/>
    <n v="3"/>
    <n v="42"/>
    <n v="4"/>
    <n v="3"/>
    <n v="102"/>
    <n v="67.666666666666671"/>
    <n v="2"/>
    <n v="4"/>
    <n v="5"/>
    <n v="3"/>
    <n v="6"/>
    <n v="0"/>
    <n v="0"/>
    <n v="0"/>
    <x v="0"/>
    <x v="0"/>
    <n v="0"/>
    <n v="0"/>
    <n v="0"/>
    <n v="0"/>
    <x v="1"/>
  </r>
  <r>
    <n v="3710"/>
    <n v="1984"/>
    <n v="39"/>
    <x v="1"/>
    <x v="4"/>
    <x v="1"/>
    <n v="39684"/>
    <x v="2"/>
    <n v="1"/>
    <n v="0"/>
    <d v="2012-10-12T00:00:00"/>
    <n v="41"/>
    <n v="19"/>
    <n v="0"/>
    <n v="35"/>
    <n v="6"/>
    <n v="4"/>
    <n v="17"/>
    <n v="13.5"/>
    <n v="2"/>
    <n v="2"/>
    <n v="1"/>
    <n v="2"/>
    <n v="7"/>
    <n v="0"/>
    <n v="0"/>
    <n v="0"/>
    <x v="0"/>
    <x v="0"/>
    <n v="0"/>
    <n v="0"/>
    <n v="1"/>
    <n v="1"/>
    <x v="1"/>
  </r>
  <r>
    <n v="4329"/>
    <n v="1984"/>
    <n v="39"/>
    <x v="1"/>
    <x v="4"/>
    <x v="0"/>
    <n v="18988"/>
    <x v="0"/>
    <n v="1"/>
    <n v="0"/>
    <d v="2014-05-23T00:00:00"/>
    <n v="43"/>
    <n v="6"/>
    <n v="0"/>
    <n v="6"/>
    <n v="2"/>
    <n v="1"/>
    <n v="1"/>
    <n v="2.6666666666666665"/>
    <n v="2"/>
    <n v="1"/>
    <n v="0"/>
    <n v="3"/>
    <n v="7"/>
    <n v="0"/>
    <n v="0"/>
    <n v="0"/>
    <x v="0"/>
    <x v="0"/>
    <n v="0"/>
    <n v="0"/>
    <n v="0"/>
    <n v="0"/>
    <x v="0"/>
  </r>
  <r>
    <n v="9467"/>
    <n v="1984"/>
    <n v="39"/>
    <x v="1"/>
    <x v="2"/>
    <x v="1"/>
    <n v="34738"/>
    <x v="2"/>
    <n v="1"/>
    <n v="0"/>
    <d v="2014-05-11T00:00:00"/>
    <n v="51"/>
    <n v="3"/>
    <n v="2"/>
    <n v="10"/>
    <n v="3"/>
    <n v="0"/>
    <n v="2"/>
    <n v="3.3333333333333335"/>
    <n v="1"/>
    <n v="1"/>
    <n v="0"/>
    <n v="3"/>
    <n v="6"/>
    <n v="0"/>
    <n v="0"/>
    <n v="0"/>
    <x v="0"/>
    <x v="0"/>
    <n v="0"/>
    <n v="0"/>
    <n v="0"/>
    <n v="0"/>
    <x v="1"/>
  </r>
  <r>
    <n v="6354"/>
    <n v="1984"/>
    <n v="39"/>
    <x v="1"/>
    <x v="2"/>
    <x v="2"/>
    <n v="15345"/>
    <x v="0"/>
    <n v="1"/>
    <n v="0"/>
    <d v="2012-08-31T00:00:00"/>
    <n v="51"/>
    <n v="5"/>
    <n v="2"/>
    <n v="16"/>
    <n v="3"/>
    <n v="2"/>
    <n v="19"/>
    <n v="7.833333333333333"/>
    <n v="2"/>
    <n v="1"/>
    <n v="1"/>
    <n v="2"/>
    <n v="8"/>
    <n v="0"/>
    <n v="0"/>
    <n v="0"/>
    <x v="0"/>
    <x v="0"/>
    <n v="0"/>
    <n v="0"/>
    <n v="1"/>
    <n v="0"/>
    <x v="1"/>
  </r>
  <r>
    <n v="1139"/>
    <n v="1984"/>
    <n v="39"/>
    <x v="1"/>
    <x v="4"/>
    <x v="0"/>
    <n v="73356"/>
    <x v="1"/>
    <n v="0"/>
    <n v="0"/>
    <d v="2014-02-06T00:00:00"/>
    <n v="56"/>
    <n v="1050"/>
    <n v="14"/>
    <n v="322"/>
    <n v="0"/>
    <n v="14"/>
    <n v="112"/>
    <n v="252"/>
    <n v="1"/>
    <n v="5"/>
    <n v="11"/>
    <n v="5"/>
    <n v="2"/>
    <n v="1"/>
    <n v="0"/>
    <n v="1"/>
    <x v="1"/>
    <x v="0"/>
    <n v="1"/>
    <n v="3"/>
    <n v="1"/>
    <n v="0"/>
    <x v="1"/>
  </r>
  <r>
    <n v="10913"/>
    <n v="1984"/>
    <n v="39"/>
    <x v="1"/>
    <x v="3"/>
    <x v="1"/>
    <n v="31385"/>
    <x v="2"/>
    <n v="1"/>
    <n v="0"/>
    <d v="2012-12-05T00:00:00"/>
    <n v="56"/>
    <n v="3"/>
    <n v="2"/>
    <n v="12"/>
    <n v="0"/>
    <n v="1"/>
    <n v="9"/>
    <n v="4.5"/>
    <n v="1"/>
    <n v="1"/>
    <n v="0"/>
    <n v="2"/>
    <n v="8"/>
    <n v="1"/>
    <n v="0"/>
    <n v="0"/>
    <x v="0"/>
    <x v="0"/>
    <n v="1"/>
    <n v="1"/>
    <n v="1"/>
    <n v="0"/>
    <x v="1"/>
  </r>
  <r>
    <n v="5680"/>
    <n v="1984"/>
    <n v="39"/>
    <x v="1"/>
    <x v="0"/>
    <x v="0"/>
    <n v="35684"/>
    <x v="2"/>
    <n v="1"/>
    <n v="0"/>
    <d v="2014-04-22T00:00:00"/>
    <n v="66"/>
    <n v="10"/>
    <n v="4"/>
    <n v="7"/>
    <n v="0"/>
    <n v="6"/>
    <n v="3"/>
    <n v="5"/>
    <n v="1"/>
    <n v="1"/>
    <n v="0"/>
    <n v="3"/>
    <n v="6"/>
    <n v="0"/>
    <n v="0"/>
    <n v="0"/>
    <x v="0"/>
    <x v="0"/>
    <n v="0"/>
    <n v="0"/>
    <n v="0"/>
    <n v="0"/>
    <x v="1"/>
  </r>
  <r>
    <n v="3074"/>
    <n v="1984"/>
    <n v="39"/>
    <x v="1"/>
    <x v="4"/>
    <x v="0"/>
    <n v="70643"/>
    <x v="1"/>
    <n v="0"/>
    <n v="0"/>
    <d v="2012-10-15T00:00:00"/>
    <n v="66"/>
    <n v="1218"/>
    <n v="107"/>
    <n v="304"/>
    <n v="23"/>
    <n v="143"/>
    <n v="33"/>
    <n v="304.66666666666669"/>
    <n v="1"/>
    <n v="5"/>
    <n v="8"/>
    <n v="4"/>
    <n v="6"/>
    <n v="0"/>
    <n v="0"/>
    <n v="0"/>
    <x v="0"/>
    <x v="0"/>
    <n v="0"/>
    <n v="0"/>
    <n v="1"/>
    <n v="0"/>
    <x v="1"/>
  </r>
  <r>
    <n v="10413"/>
    <n v="1984"/>
    <n v="39"/>
    <x v="1"/>
    <x v="2"/>
    <x v="0"/>
    <n v="72570"/>
    <x v="1"/>
    <n v="0"/>
    <n v="0"/>
    <d v="2014-04-25T00:00:00"/>
    <n v="67"/>
    <n v="274"/>
    <n v="83"/>
    <n v="216"/>
    <n v="151"/>
    <n v="141"/>
    <n v="224"/>
    <n v="181.5"/>
    <n v="1"/>
    <n v="4"/>
    <n v="6"/>
    <n v="12"/>
    <n v="1"/>
    <n v="0"/>
    <n v="0"/>
    <n v="0"/>
    <x v="0"/>
    <x v="0"/>
    <n v="0"/>
    <n v="0"/>
    <n v="0"/>
    <n v="0"/>
    <x v="1"/>
  </r>
  <r>
    <n v="10702"/>
    <n v="1984"/>
    <n v="39"/>
    <x v="1"/>
    <x v="2"/>
    <x v="1"/>
    <n v="52413"/>
    <x v="1"/>
    <n v="1"/>
    <n v="0"/>
    <d v="2012-11-03T00:00:00"/>
    <n v="67"/>
    <n v="185"/>
    <n v="8"/>
    <n v="133"/>
    <n v="56"/>
    <n v="56"/>
    <n v="12"/>
    <n v="75"/>
    <n v="2"/>
    <n v="7"/>
    <n v="1"/>
    <n v="7"/>
    <n v="7"/>
    <n v="0"/>
    <n v="0"/>
    <n v="0"/>
    <x v="0"/>
    <x v="0"/>
    <n v="0"/>
    <n v="0"/>
    <n v="0"/>
    <n v="0"/>
    <x v="1"/>
  </r>
  <r>
    <n v="8749"/>
    <n v="1984"/>
    <n v="39"/>
    <x v="1"/>
    <x v="2"/>
    <x v="2"/>
    <n v="37235"/>
    <x v="2"/>
    <n v="1"/>
    <n v="0"/>
    <d v="2014-02-01T00:00:00"/>
    <n v="68"/>
    <n v="20"/>
    <n v="2"/>
    <n v="9"/>
    <n v="4"/>
    <n v="6"/>
    <n v="20"/>
    <n v="10.166666666666666"/>
    <n v="1"/>
    <n v="1"/>
    <n v="1"/>
    <n v="2"/>
    <n v="4"/>
    <n v="0"/>
    <n v="0"/>
    <n v="0"/>
    <x v="0"/>
    <x v="0"/>
    <n v="0"/>
    <n v="0"/>
    <n v="0"/>
    <n v="0"/>
    <x v="1"/>
  </r>
  <r>
    <n v="9491"/>
    <n v="1984"/>
    <n v="39"/>
    <x v="1"/>
    <x v="2"/>
    <x v="2"/>
    <n v="23976"/>
    <x v="2"/>
    <n v="1"/>
    <n v="0"/>
    <d v="2013-12-27T00:00:00"/>
    <n v="68"/>
    <n v="14"/>
    <n v="1"/>
    <n v="21"/>
    <n v="2"/>
    <n v="3"/>
    <n v="25"/>
    <n v="11"/>
    <n v="3"/>
    <n v="3"/>
    <n v="1"/>
    <n v="3"/>
    <n v="7"/>
    <n v="0"/>
    <n v="0"/>
    <n v="0"/>
    <x v="0"/>
    <x v="0"/>
    <n v="0"/>
    <n v="0"/>
    <n v="0"/>
    <n v="0"/>
    <x v="5"/>
  </r>
  <r>
    <n v="3409"/>
    <n v="1984"/>
    <n v="39"/>
    <x v="1"/>
    <x v="2"/>
    <x v="1"/>
    <n v="36108"/>
    <x v="2"/>
    <n v="1"/>
    <n v="0"/>
    <d v="2013-10-15T00:00:00"/>
    <n v="68"/>
    <n v="141"/>
    <n v="8"/>
    <n v="129"/>
    <n v="3"/>
    <n v="11"/>
    <n v="47"/>
    <n v="56.5"/>
    <n v="3"/>
    <n v="7"/>
    <n v="1"/>
    <n v="4"/>
    <n v="9"/>
    <n v="1"/>
    <n v="0"/>
    <n v="0"/>
    <x v="0"/>
    <x v="0"/>
    <n v="1"/>
    <n v="1"/>
    <n v="0"/>
    <n v="0"/>
    <x v="5"/>
  </r>
  <r>
    <n v="8870"/>
    <n v="1984"/>
    <n v="39"/>
    <x v="1"/>
    <x v="2"/>
    <x v="2"/>
    <n v="35196"/>
    <x v="2"/>
    <n v="1"/>
    <n v="0"/>
    <d v="2012-11-13T00:00:00"/>
    <n v="68"/>
    <n v="75"/>
    <n v="12"/>
    <n v="141"/>
    <n v="43"/>
    <n v="39"/>
    <n v="187"/>
    <n v="82.833333333333329"/>
    <n v="6"/>
    <n v="6"/>
    <n v="1"/>
    <n v="5"/>
    <n v="8"/>
    <n v="0"/>
    <n v="0"/>
    <n v="0"/>
    <x v="0"/>
    <x v="0"/>
    <n v="0"/>
    <n v="0"/>
    <n v="1"/>
    <n v="0"/>
    <x v="1"/>
  </r>
  <r>
    <n v="10340"/>
    <n v="1984"/>
    <n v="39"/>
    <x v="1"/>
    <x v="2"/>
    <x v="2"/>
    <n v="35196"/>
    <x v="2"/>
    <n v="1"/>
    <n v="0"/>
    <d v="2012-11-13T00:00:00"/>
    <n v="68"/>
    <n v="75"/>
    <n v="12"/>
    <n v="141"/>
    <n v="43"/>
    <n v="39"/>
    <n v="187"/>
    <n v="82.833333333333329"/>
    <n v="6"/>
    <n v="6"/>
    <n v="1"/>
    <n v="5"/>
    <n v="8"/>
    <n v="0"/>
    <n v="0"/>
    <n v="0"/>
    <x v="0"/>
    <x v="0"/>
    <n v="0"/>
    <n v="0"/>
    <n v="0"/>
    <n v="0"/>
    <x v="1"/>
  </r>
  <r>
    <n v="3225"/>
    <n v="1984"/>
    <n v="39"/>
    <x v="1"/>
    <x v="3"/>
    <x v="0"/>
    <n v="42207"/>
    <x v="2"/>
    <n v="1"/>
    <n v="0"/>
    <d v="2013-04-01T00:00:00"/>
    <n v="71"/>
    <n v="116"/>
    <n v="11"/>
    <n v="72"/>
    <n v="3"/>
    <n v="17"/>
    <n v="46"/>
    <n v="44.166666666666664"/>
    <n v="4"/>
    <n v="4"/>
    <n v="1"/>
    <n v="5"/>
    <n v="6"/>
    <n v="1"/>
    <n v="0"/>
    <n v="0"/>
    <x v="0"/>
    <x v="0"/>
    <n v="1"/>
    <n v="1"/>
    <n v="1"/>
    <n v="0"/>
    <x v="1"/>
  </r>
  <r>
    <n v="11010"/>
    <n v="1984"/>
    <n v="39"/>
    <x v="1"/>
    <x v="4"/>
    <x v="1"/>
    <n v="16269"/>
    <x v="0"/>
    <n v="1"/>
    <n v="0"/>
    <d v="2013-08-30T00:00:00"/>
    <n v="75"/>
    <n v="19"/>
    <n v="3"/>
    <n v="18"/>
    <n v="3"/>
    <n v="1"/>
    <n v="0"/>
    <n v="7.333333333333333"/>
    <n v="3"/>
    <n v="3"/>
    <n v="0"/>
    <n v="3"/>
    <n v="8"/>
    <n v="0"/>
    <n v="0"/>
    <n v="0"/>
    <x v="0"/>
    <x v="0"/>
    <n v="0"/>
    <n v="0"/>
    <n v="0"/>
    <n v="0"/>
    <x v="1"/>
  </r>
  <r>
    <n v="983"/>
    <n v="1984"/>
    <n v="39"/>
    <x v="1"/>
    <x v="2"/>
    <x v="0"/>
    <n v="40059"/>
    <x v="2"/>
    <n v="1"/>
    <n v="0"/>
    <d v="2013-09-28T00:00:00"/>
    <n v="82"/>
    <n v="110"/>
    <n v="29"/>
    <n v="92"/>
    <n v="28"/>
    <n v="10"/>
    <n v="145"/>
    <n v="69"/>
    <n v="1"/>
    <n v="6"/>
    <n v="2"/>
    <n v="3"/>
    <n v="8"/>
    <n v="1"/>
    <n v="0"/>
    <n v="0"/>
    <x v="0"/>
    <x v="0"/>
    <n v="1"/>
    <n v="1"/>
    <n v="0"/>
    <n v="0"/>
    <x v="4"/>
  </r>
  <r>
    <n v="7004"/>
    <n v="1984"/>
    <n v="39"/>
    <x v="1"/>
    <x v="2"/>
    <x v="1"/>
    <n v="11012"/>
    <x v="0"/>
    <n v="1"/>
    <n v="0"/>
    <d v="2013-03-16T00:00:00"/>
    <n v="82"/>
    <n v="24"/>
    <n v="3"/>
    <n v="26"/>
    <n v="7"/>
    <n v="1"/>
    <n v="23"/>
    <n v="14"/>
    <n v="3"/>
    <n v="3"/>
    <n v="1"/>
    <n v="2"/>
    <n v="9"/>
    <n v="1"/>
    <n v="0"/>
    <n v="0"/>
    <x v="0"/>
    <x v="0"/>
    <n v="1"/>
    <n v="1"/>
    <n v="0"/>
    <n v="0"/>
    <x v="3"/>
  </r>
  <r>
    <n v="8182"/>
    <n v="1984"/>
    <n v="39"/>
    <x v="1"/>
    <x v="2"/>
    <x v="0"/>
    <n v="23228"/>
    <x v="2"/>
    <n v="1"/>
    <n v="0"/>
    <d v="2014-01-05T00:00:00"/>
    <n v="91"/>
    <n v="53"/>
    <n v="3"/>
    <n v="49"/>
    <n v="7"/>
    <n v="4"/>
    <n v="5"/>
    <n v="20.166666666666668"/>
    <n v="4"/>
    <n v="3"/>
    <n v="0"/>
    <n v="4"/>
    <n v="8"/>
    <n v="0"/>
    <n v="0"/>
    <n v="0"/>
    <x v="0"/>
    <x v="0"/>
    <n v="0"/>
    <n v="0"/>
    <n v="0"/>
    <n v="0"/>
    <x v="7"/>
  </r>
  <r>
    <n v="10394"/>
    <n v="1984"/>
    <n v="39"/>
    <x v="1"/>
    <x v="2"/>
    <x v="0"/>
    <n v="90000"/>
    <x v="1"/>
    <n v="0"/>
    <n v="0"/>
    <d v="2013-12-23T00:00:00"/>
    <n v="91"/>
    <n v="675"/>
    <n v="144"/>
    <n v="133"/>
    <n v="94"/>
    <n v="192"/>
    <n v="241"/>
    <n v="246.5"/>
    <n v="1"/>
    <n v="4"/>
    <n v="8"/>
    <n v="5"/>
    <n v="1"/>
    <n v="1"/>
    <n v="0"/>
    <n v="1"/>
    <x v="1"/>
    <x v="0"/>
    <n v="1"/>
    <n v="3"/>
    <n v="0"/>
    <n v="0"/>
    <x v="7"/>
  </r>
  <r>
    <n v="10500"/>
    <n v="1984"/>
    <n v="39"/>
    <x v="1"/>
    <x v="2"/>
    <x v="0"/>
    <n v="31761"/>
    <x v="2"/>
    <n v="1"/>
    <n v="0"/>
    <d v="2014-04-05T00:00:00"/>
    <n v="96"/>
    <n v="19"/>
    <n v="1"/>
    <n v="20"/>
    <n v="16"/>
    <n v="14"/>
    <n v="28"/>
    <n v="16.333333333333332"/>
    <n v="2"/>
    <n v="3"/>
    <n v="0"/>
    <n v="4"/>
    <n v="5"/>
    <n v="0"/>
    <n v="0"/>
    <n v="0"/>
    <x v="0"/>
    <x v="0"/>
    <n v="0"/>
    <n v="0"/>
    <n v="0"/>
    <n v="0"/>
    <x v="0"/>
  </r>
  <r>
    <n v="6568"/>
    <n v="1984"/>
    <n v="39"/>
    <x v="1"/>
    <x v="2"/>
    <x v="0"/>
    <n v="38680"/>
    <x v="2"/>
    <n v="1"/>
    <n v="0"/>
    <d v="2013-03-28T00:00:00"/>
    <n v="97"/>
    <n v="11"/>
    <n v="0"/>
    <n v="36"/>
    <n v="15"/>
    <n v="5"/>
    <n v="12"/>
    <n v="13.166666666666666"/>
    <n v="1"/>
    <n v="2"/>
    <n v="0"/>
    <n v="3"/>
    <n v="7"/>
    <n v="0"/>
    <n v="0"/>
    <n v="0"/>
    <x v="0"/>
    <x v="0"/>
    <n v="0"/>
    <n v="0"/>
    <n v="0"/>
    <n v="0"/>
    <x v="4"/>
  </r>
  <r>
    <n v="3032"/>
    <n v="1984"/>
    <n v="39"/>
    <x v="1"/>
    <x v="2"/>
    <x v="0"/>
    <n v="24570"/>
    <x v="2"/>
    <n v="1"/>
    <n v="0"/>
    <d v="2013-02-27T00:00:00"/>
    <n v="97"/>
    <n v="28"/>
    <n v="34"/>
    <n v="62"/>
    <n v="11"/>
    <n v="14"/>
    <n v="44"/>
    <n v="32.166666666666664"/>
    <n v="3"/>
    <n v="4"/>
    <n v="0"/>
    <n v="4"/>
    <n v="9"/>
    <n v="0"/>
    <n v="0"/>
    <n v="0"/>
    <x v="0"/>
    <x v="0"/>
    <n v="0"/>
    <n v="0"/>
    <n v="0"/>
    <n v="0"/>
    <x v="1"/>
  </r>
  <r>
    <n v="1524"/>
    <n v="1983"/>
    <n v="40"/>
    <x v="1"/>
    <x v="0"/>
    <x v="1"/>
    <n v="81698"/>
    <x v="1"/>
    <n v="0"/>
    <n v="0"/>
    <d v="2013-03-01T00:00:00"/>
    <n v="1"/>
    <n v="709"/>
    <n v="45"/>
    <n v="115"/>
    <n v="30"/>
    <n v="160"/>
    <n v="45"/>
    <n v="184"/>
    <n v="1"/>
    <n v="8"/>
    <n v="2"/>
    <n v="5"/>
    <n v="5"/>
    <n v="0"/>
    <n v="0"/>
    <n v="0"/>
    <x v="1"/>
    <x v="0"/>
    <n v="1"/>
    <n v="1"/>
    <n v="1"/>
    <n v="0"/>
    <x v="1"/>
  </r>
  <r>
    <n v="3885"/>
    <n v="1983"/>
    <n v="40"/>
    <x v="1"/>
    <x v="4"/>
    <x v="0"/>
    <n v="33569"/>
    <x v="2"/>
    <n v="1"/>
    <n v="0"/>
    <d v="2013-10-16T00:00:00"/>
    <n v="10"/>
    <n v="16"/>
    <n v="2"/>
    <n v="18"/>
    <n v="3"/>
    <n v="0"/>
    <n v="24"/>
    <n v="10.5"/>
    <n v="1"/>
    <n v="1"/>
    <n v="1"/>
    <n v="2"/>
    <n v="8"/>
    <n v="1"/>
    <n v="0"/>
    <n v="0"/>
    <x v="0"/>
    <x v="0"/>
    <n v="1"/>
    <n v="1"/>
    <n v="1"/>
    <n v="0"/>
    <x v="1"/>
  </r>
  <r>
    <n v="1994"/>
    <n v="1983"/>
    <n v="40"/>
    <x v="1"/>
    <x v="2"/>
    <x v="0"/>
    <m/>
    <x v="0"/>
    <n v="1"/>
    <n v="0"/>
    <d v="2013-11-15T00:00:00"/>
    <n v="11"/>
    <n v="5"/>
    <n v="5"/>
    <n v="6"/>
    <n v="0"/>
    <n v="2"/>
    <n v="1"/>
    <n v="3.1666666666666665"/>
    <n v="1"/>
    <n v="1"/>
    <n v="0"/>
    <n v="2"/>
    <n v="7"/>
    <n v="0"/>
    <n v="0"/>
    <n v="0"/>
    <x v="0"/>
    <x v="0"/>
    <n v="0"/>
    <n v="0"/>
    <n v="0"/>
    <n v="0"/>
    <x v="4"/>
  </r>
  <r>
    <n v="9635"/>
    <n v="1983"/>
    <n v="40"/>
    <x v="1"/>
    <x v="3"/>
    <x v="0"/>
    <n v="35876"/>
    <x v="2"/>
    <n v="0"/>
    <n v="0"/>
    <d v="2014-04-20T00:00:00"/>
    <n v="13"/>
    <n v="66"/>
    <n v="2"/>
    <n v="40"/>
    <n v="4"/>
    <n v="3"/>
    <n v="14"/>
    <n v="21.5"/>
    <n v="1"/>
    <n v="3"/>
    <n v="1"/>
    <n v="3"/>
    <n v="6"/>
    <n v="0"/>
    <n v="0"/>
    <n v="0"/>
    <x v="0"/>
    <x v="0"/>
    <n v="0"/>
    <n v="0"/>
    <n v="0"/>
    <n v="0"/>
    <x v="1"/>
  </r>
  <r>
    <n v="3698"/>
    <n v="1983"/>
    <n v="40"/>
    <x v="1"/>
    <x v="2"/>
    <x v="2"/>
    <n v="78687"/>
    <x v="1"/>
    <n v="0"/>
    <n v="0"/>
    <d v="2012-08-09T00:00:00"/>
    <n v="13"/>
    <n v="817"/>
    <n v="185"/>
    <n v="687"/>
    <n v="145"/>
    <n v="55"/>
    <n v="241"/>
    <n v="355"/>
    <n v="1"/>
    <n v="4"/>
    <n v="6"/>
    <n v="8"/>
    <n v="2"/>
    <n v="0"/>
    <n v="0"/>
    <n v="1"/>
    <x v="0"/>
    <x v="0"/>
    <n v="1"/>
    <n v="1"/>
    <n v="1"/>
    <n v="0"/>
    <x v="1"/>
  </r>
  <r>
    <n v="7042"/>
    <n v="1983"/>
    <n v="40"/>
    <x v="1"/>
    <x v="2"/>
    <x v="0"/>
    <n v="36790"/>
    <x v="2"/>
    <n v="0"/>
    <n v="0"/>
    <d v="2013-03-01T00:00:00"/>
    <n v="14"/>
    <n v="3"/>
    <n v="3"/>
    <n v="14"/>
    <n v="15"/>
    <n v="21"/>
    <n v="10"/>
    <n v="11"/>
    <n v="1"/>
    <n v="2"/>
    <n v="1"/>
    <n v="2"/>
    <n v="9"/>
    <n v="0"/>
    <n v="0"/>
    <n v="0"/>
    <x v="0"/>
    <x v="0"/>
    <n v="0"/>
    <n v="0"/>
    <n v="1"/>
    <n v="0"/>
    <x v="1"/>
  </r>
  <r>
    <n v="5726"/>
    <n v="1983"/>
    <n v="40"/>
    <x v="1"/>
    <x v="3"/>
    <x v="1"/>
    <n v="31788"/>
    <x v="2"/>
    <n v="1"/>
    <n v="0"/>
    <d v="2014-03-20T00:00:00"/>
    <n v="15"/>
    <n v="16"/>
    <n v="7"/>
    <n v="23"/>
    <n v="0"/>
    <n v="8"/>
    <n v="6"/>
    <n v="10"/>
    <n v="3"/>
    <n v="3"/>
    <n v="0"/>
    <n v="4"/>
    <n v="5"/>
    <n v="0"/>
    <n v="0"/>
    <n v="0"/>
    <x v="0"/>
    <x v="0"/>
    <n v="0"/>
    <n v="0"/>
    <n v="0"/>
    <n v="1"/>
    <x v="5"/>
  </r>
  <r>
    <n v="8933"/>
    <n v="1983"/>
    <n v="40"/>
    <x v="1"/>
    <x v="0"/>
    <x v="0"/>
    <n v="32146"/>
    <x v="2"/>
    <n v="1"/>
    <n v="0"/>
    <d v="2014-05-12T00:00:00"/>
    <n v="16"/>
    <n v="26"/>
    <n v="3"/>
    <n v="23"/>
    <n v="4"/>
    <n v="7"/>
    <n v="3"/>
    <n v="11"/>
    <n v="2"/>
    <n v="2"/>
    <n v="0"/>
    <n v="4"/>
    <n v="6"/>
    <n v="0"/>
    <n v="0"/>
    <n v="0"/>
    <x v="0"/>
    <x v="0"/>
    <n v="0"/>
    <n v="0"/>
    <n v="0"/>
    <n v="0"/>
    <x v="7"/>
  </r>
  <r>
    <n v="10779"/>
    <n v="1983"/>
    <n v="40"/>
    <x v="1"/>
    <x v="2"/>
    <x v="1"/>
    <n v="22148"/>
    <x v="2"/>
    <n v="0"/>
    <n v="0"/>
    <d v="2014-04-13T00:00:00"/>
    <n v="16"/>
    <n v="15"/>
    <n v="5"/>
    <n v="14"/>
    <n v="0"/>
    <n v="4"/>
    <n v="11"/>
    <n v="8.1666666666666661"/>
    <n v="1"/>
    <n v="1"/>
    <n v="0"/>
    <n v="3"/>
    <n v="7"/>
    <n v="0"/>
    <n v="0"/>
    <n v="0"/>
    <x v="0"/>
    <x v="0"/>
    <n v="0"/>
    <n v="0"/>
    <n v="0"/>
    <n v="0"/>
    <x v="1"/>
  </r>
  <r>
    <n v="1175"/>
    <n v="1983"/>
    <n v="40"/>
    <x v="1"/>
    <x v="3"/>
    <x v="0"/>
    <n v="36262"/>
    <x v="2"/>
    <n v="0"/>
    <n v="0"/>
    <d v="2013-09-20T00:00:00"/>
    <n v="24"/>
    <n v="88"/>
    <n v="39"/>
    <n v="54"/>
    <n v="64"/>
    <n v="28"/>
    <n v="153"/>
    <n v="71"/>
    <n v="1"/>
    <n v="3"/>
    <n v="5"/>
    <n v="3"/>
    <n v="6"/>
    <n v="1"/>
    <n v="0"/>
    <n v="0"/>
    <x v="0"/>
    <x v="0"/>
    <n v="1"/>
    <n v="1"/>
    <n v="1"/>
    <n v="0"/>
    <x v="1"/>
  </r>
  <r>
    <n v="10140"/>
    <n v="1983"/>
    <n v="40"/>
    <x v="1"/>
    <x v="4"/>
    <x v="2"/>
    <n v="70123"/>
    <x v="1"/>
    <n v="0"/>
    <n v="0"/>
    <d v="2013-09-28T00:00:00"/>
    <n v="27"/>
    <n v="1308"/>
    <n v="0"/>
    <n v="396"/>
    <n v="23"/>
    <n v="0"/>
    <n v="0"/>
    <n v="287.83333333333331"/>
    <n v="1"/>
    <n v="5"/>
    <n v="7"/>
    <n v="4"/>
    <n v="3"/>
    <n v="0"/>
    <n v="1"/>
    <n v="0"/>
    <x v="0"/>
    <x v="1"/>
    <n v="1"/>
    <n v="2"/>
    <n v="0"/>
    <n v="0"/>
    <x v="3"/>
  </r>
  <r>
    <n v="4338"/>
    <n v="1983"/>
    <n v="40"/>
    <x v="1"/>
    <x v="2"/>
    <x v="1"/>
    <n v="39062"/>
    <x v="2"/>
    <n v="1"/>
    <n v="0"/>
    <d v="2014-03-25T00:00:00"/>
    <n v="28"/>
    <n v="23"/>
    <n v="0"/>
    <n v="9"/>
    <n v="0"/>
    <n v="0"/>
    <n v="12"/>
    <n v="7.333333333333333"/>
    <n v="1"/>
    <n v="1"/>
    <n v="0"/>
    <n v="3"/>
    <n v="4"/>
    <n v="1"/>
    <n v="0"/>
    <n v="0"/>
    <x v="0"/>
    <x v="0"/>
    <n v="1"/>
    <n v="1"/>
    <n v="0"/>
    <n v="0"/>
    <x v="1"/>
  </r>
  <r>
    <n v="7516"/>
    <n v="1983"/>
    <n v="40"/>
    <x v="1"/>
    <x v="2"/>
    <x v="0"/>
    <n v="30096"/>
    <x v="2"/>
    <n v="1"/>
    <n v="0"/>
    <d v="2014-05-22T00:00:00"/>
    <n v="30"/>
    <n v="5"/>
    <n v="3"/>
    <n v="11"/>
    <n v="12"/>
    <n v="5"/>
    <n v="9"/>
    <n v="7.5"/>
    <n v="1"/>
    <n v="2"/>
    <n v="0"/>
    <n v="3"/>
    <n v="6"/>
    <n v="0"/>
    <n v="0"/>
    <n v="0"/>
    <x v="0"/>
    <x v="0"/>
    <n v="0"/>
    <n v="0"/>
    <n v="0"/>
    <n v="0"/>
    <x v="2"/>
  </r>
  <r>
    <n v="3129"/>
    <n v="1983"/>
    <n v="40"/>
    <x v="1"/>
    <x v="2"/>
    <x v="0"/>
    <n v="30096"/>
    <x v="2"/>
    <n v="1"/>
    <n v="0"/>
    <d v="2014-05-22T00:00:00"/>
    <n v="30"/>
    <n v="5"/>
    <n v="3"/>
    <n v="11"/>
    <n v="12"/>
    <n v="5"/>
    <n v="9"/>
    <n v="7.5"/>
    <n v="1"/>
    <n v="2"/>
    <n v="0"/>
    <n v="3"/>
    <n v="6"/>
    <n v="0"/>
    <n v="0"/>
    <n v="0"/>
    <x v="0"/>
    <x v="0"/>
    <n v="0"/>
    <n v="0"/>
    <n v="0"/>
    <n v="0"/>
    <x v="1"/>
  </r>
  <r>
    <n v="10602"/>
    <n v="1983"/>
    <n v="40"/>
    <x v="1"/>
    <x v="2"/>
    <x v="0"/>
    <n v="39922"/>
    <x v="2"/>
    <n v="1"/>
    <n v="0"/>
    <d v="2013-02-14T00:00:00"/>
    <n v="30"/>
    <n v="29"/>
    <n v="12"/>
    <n v="59"/>
    <n v="19"/>
    <n v="1"/>
    <n v="36"/>
    <n v="26"/>
    <n v="2"/>
    <n v="3"/>
    <n v="0"/>
    <n v="4"/>
    <n v="8"/>
    <n v="0"/>
    <n v="0"/>
    <n v="0"/>
    <x v="0"/>
    <x v="0"/>
    <n v="0"/>
    <n v="0"/>
    <n v="0"/>
    <n v="0"/>
    <x v="3"/>
  </r>
  <r>
    <n v="3220"/>
    <n v="1983"/>
    <n v="40"/>
    <x v="1"/>
    <x v="2"/>
    <x v="0"/>
    <n v="39922"/>
    <x v="2"/>
    <n v="1"/>
    <n v="0"/>
    <d v="2013-02-14T00:00:00"/>
    <n v="30"/>
    <n v="29"/>
    <n v="12"/>
    <n v="59"/>
    <n v="19"/>
    <n v="1"/>
    <n v="36"/>
    <n v="26"/>
    <n v="2"/>
    <n v="3"/>
    <n v="0"/>
    <n v="4"/>
    <n v="8"/>
    <n v="0"/>
    <n v="0"/>
    <n v="0"/>
    <x v="0"/>
    <x v="0"/>
    <n v="0"/>
    <n v="0"/>
    <n v="0"/>
    <n v="0"/>
    <x v="2"/>
  </r>
  <r>
    <n v="5424"/>
    <n v="1983"/>
    <n v="40"/>
    <x v="1"/>
    <x v="2"/>
    <x v="0"/>
    <n v="39922"/>
    <x v="2"/>
    <n v="1"/>
    <n v="0"/>
    <d v="2013-02-14T00:00:00"/>
    <n v="30"/>
    <n v="29"/>
    <n v="12"/>
    <n v="59"/>
    <n v="19"/>
    <n v="1"/>
    <n v="36"/>
    <n v="26"/>
    <n v="2"/>
    <n v="3"/>
    <n v="0"/>
    <n v="4"/>
    <n v="8"/>
    <n v="0"/>
    <n v="0"/>
    <n v="0"/>
    <x v="0"/>
    <x v="0"/>
    <n v="0"/>
    <n v="0"/>
    <n v="0"/>
    <n v="0"/>
    <x v="5"/>
  </r>
  <r>
    <n v="3037"/>
    <n v="1983"/>
    <n v="40"/>
    <x v="1"/>
    <x v="4"/>
    <x v="0"/>
    <n v="50150"/>
    <x v="1"/>
    <n v="0"/>
    <n v="0"/>
    <d v="2013-06-20T00:00:00"/>
    <n v="32"/>
    <n v="135"/>
    <n v="46"/>
    <n v="92"/>
    <n v="65"/>
    <n v="61"/>
    <n v="11"/>
    <n v="68.333333333333329"/>
    <n v="2"/>
    <n v="5"/>
    <n v="2"/>
    <n v="7"/>
    <n v="5"/>
    <n v="0"/>
    <n v="0"/>
    <n v="0"/>
    <x v="0"/>
    <x v="0"/>
    <n v="0"/>
    <n v="0"/>
    <n v="0"/>
    <n v="0"/>
    <x v="7"/>
  </r>
  <r>
    <n v="4698"/>
    <n v="1983"/>
    <n v="40"/>
    <x v="1"/>
    <x v="4"/>
    <x v="0"/>
    <n v="50150"/>
    <x v="1"/>
    <n v="0"/>
    <n v="0"/>
    <d v="2013-06-20T00:00:00"/>
    <n v="32"/>
    <n v="135"/>
    <n v="46"/>
    <n v="92"/>
    <n v="65"/>
    <n v="61"/>
    <n v="11"/>
    <n v="68.333333333333329"/>
    <n v="2"/>
    <n v="5"/>
    <n v="2"/>
    <n v="7"/>
    <n v="5"/>
    <n v="0"/>
    <n v="0"/>
    <n v="0"/>
    <x v="0"/>
    <x v="0"/>
    <n v="0"/>
    <n v="0"/>
    <n v="0"/>
    <n v="0"/>
    <x v="1"/>
  </r>
  <r>
    <n v="7610"/>
    <n v="1983"/>
    <n v="40"/>
    <x v="1"/>
    <x v="2"/>
    <x v="2"/>
    <n v="37292"/>
    <x v="2"/>
    <n v="1"/>
    <n v="0"/>
    <d v="2013-04-18T00:00:00"/>
    <n v="32"/>
    <n v="275"/>
    <n v="0"/>
    <n v="86"/>
    <n v="10"/>
    <n v="23"/>
    <n v="66"/>
    <n v="76.666666666666671"/>
    <n v="5"/>
    <n v="6"/>
    <n v="3"/>
    <n v="5"/>
    <n v="8"/>
    <n v="0"/>
    <n v="0"/>
    <n v="0"/>
    <x v="0"/>
    <x v="0"/>
    <n v="0"/>
    <n v="0"/>
    <n v="0"/>
    <n v="0"/>
    <x v="1"/>
  </r>
  <r>
    <n v="5423"/>
    <n v="1983"/>
    <n v="40"/>
    <x v="1"/>
    <x v="2"/>
    <x v="2"/>
    <n v="28359"/>
    <x v="2"/>
    <n v="1"/>
    <n v="0"/>
    <d v="2013-10-27T00:00:00"/>
    <n v="35"/>
    <n v="6"/>
    <n v="0"/>
    <n v="5"/>
    <n v="2"/>
    <n v="1"/>
    <n v="2"/>
    <n v="2.6666666666666665"/>
    <n v="1"/>
    <n v="1"/>
    <n v="0"/>
    <n v="2"/>
    <n v="7"/>
    <n v="0"/>
    <n v="0"/>
    <n v="0"/>
    <x v="0"/>
    <x v="0"/>
    <n v="0"/>
    <n v="0"/>
    <n v="0"/>
    <n v="0"/>
    <x v="5"/>
  </r>
  <r>
    <n v="4418"/>
    <n v="1983"/>
    <n v="40"/>
    <x v="1"/>
    <x v="3"/>
    <x v="1"/>
    <n v="89616"/>
    <x v="1"/>
    <n v="0"/>
    <n v="0"/>
    <d v="2013-02-25T00:00:00"/>
    <n v="36"/>
    <n v="671"/>
    <n v="47"/>
    <n v="655"/>
    <n v="145"/>
    <n v="111"/>
    <n v="15"/>
    <n v="274"/>
    <n v="1"/>
    <n v="7"/>
    <n v="5"/>
    <n v="12"/>
    <n v="2"/>
    <n v="0"/>
    <n v="0"/>
    <n v="0"/>
    <x v="0"/>
    <x v="0"/>
    <n v="0"/>
    <n v="0"/>
    <n v="1"/>
    <n v="0"/>
    <x v="7"/>
  </r>
  <r>
    <n v="3518"/>
    <n v="1983"/>
    <n v="40"/>
    <x v="1"/>
    <x v="2"/>
    <x v="0"/>
    <n v="25271"/>
    <x v="2"/>
    <n v="1"/>
    <n v="0"/>
    <d v="2012-12-05T00:00:00"/>
    <n v="45"/>
    <n v="10"/>
    <n v="1"/>
    <n v="18"/>
    <n v="10"/>
    <n v="4"/>
    <n v="7"/>
    <n v="8.3333333333333339"/>
    <n v="1"/>
    <n v="1"/>
    <n v="1"/>
    <n v="2"/>
    <n v="9"/>
    <n v="0"/>
    <n v="0"/>
    <n v="0"/>
    <x v="0"/>
    <x v="0"/>
    <n v="0"/>
    <n v="0"/>
    <n v="0"/>
    <n v="0"/>
    <x v="3"/>
  </r>
  <r>
    <n v="9592"/>
    <n v="1983"/>
    <n v="40"/>
    <x v="1"/>
    <x v="2"/>
    <x v="2"/>
    <n v="22010"/>
    <x v="2"/>
    <n v="1"/>
    <n v="0"/>
    <d v="2013-06-30T00:00:00"/>
    <n v="51"/>
    <n v="11"/>
    <n v="2"/>
    <n v="9"/>
    <n v="3"/>
    <n v="0"/>
    <n v="8"/>
    <n v="5.5"/>
    <n v="2"/>
    <n v="2"/>
    <n v="0"/>
    <n v="3"/>
    <n v="8"/>
    <n v="0"/>
    <n v="0"/>
    <n v="0"/>
    <x v="0"/>
    <x v="0"/>
    <n v="0"/>
    <n v="0"/>
    <n v="0"/>
    <n v="0"/>
    <x v="1"/>
  </r>
  <r>
    <n v="7788"/>
    <n v="1983"/>
    <n v="40"/>
    <x v="1"/>
    <x v="4"/>
    <x v="0"/>
    <n v="23536"/>
    <x v="2"/>
    <n v="1"/>
    <n v="0"/>
    <d v="2014-06-04T00:00:00"/>
    <n v="53"/>
    <n v="6"/>
    <n v="0"/>
    <n v="3"/>
    <n v="0"/>
    <n v="0"/>
    <n v="1"/>
    <n v="1.6666666666666667"/>
    <n v="1"/>
    <n v="0"/>
    <n v="0"/>
    <n v="3"/>
    <n v="3"/>
    <n v="0"/>
    <n v="0"/>
    <n v="0"/>
    <x v="0"/>
    <x v="0"/>
    <n v="0"/>
    <n v="0"/>
    <n v="0"/>
    <n v="0"/>
    <x v="1"/>
  </r>
  <r>
    <n v="8008"/>
    <n v="1983"/>
    <n v="40"/>
    <x v="1"/>
    <x v="2"/>
    <x v="2"/>
    <n v="36075"/>
    <x v="2"/>
    <n v="1"/>
    <n v="0"/>
    <d v="2013-12-09T00:00:00"/>
    <n v="54"/>
    <n v="46"/>
    <n v="0"/>
    <n v="30"/>
    <n v="12"/>
    <n v="1"/>
    <n v="30"/>
    <n v="19.833333333333332"/>
    <n v="1"/>
    <n v="2"/>
    <n v="0"/>
    <n v="4"/>
    <n v="6"/>
    <n v="0"/>
    <n v="0"/>
    <n v="0"/>
    <x v="0"/>
    <x v="0"/>
    <n v="0"/>
    <n v="0"/>
    <n v="0"/>
    <n v="0"/>
    <x v="1"/>
  </r>
  <r>
    <n v="5756"/>
    <n v="1983"/>
    <n v="40"/>
    <x v="1"/>
    <x v="2"/>
    <x v="2"/>
    <n v="39453"/>
    <x v="2"/>
    <n v="1"/>
    <n v="0"/>
    <d v="2014-04-03T00:00:00"/>
    <n v="64"/>
    <n v="46"/>
    <n v="0"/>
    <n v="7"/>
    <n v="0"/>
    <n v="0"/>
    <n v="2"/>
    <n v="9.1666666666666661"/>
    <n v="2"/>
    <n v="2"/>
    <n v="0"/>
    <n v="3"/>
    <n v="6"/>
    <n v="0"/>
    <n v="0"/>
    <n v="0"/>
    <x v="0"/>
    <x v="0"/>
    <n v="0"/>
    <n v="0"/>
    <n v="0"/>
    <n v="0"/>
    <x v="1"/>
  </r>
  <r>
    <n v="5731"/>
    <n v="1983"/>
    <n v="40"/>
    <x v="1"/>
    <x v="3"/>
    <x v="0"/>
    <n v="27100"/>
    <x v="2"/>
    <n v="1"/>
    <n v="0"/>
    <d v="2013-04-05T00:00:00"/>
    <n v="64"/>
    <n v="12"/>
    <n v="0"/>
    <n v="13"/>
    <n v="2"/>
    <n v="0"/>
    <n v="10"/>
    <n v="6.166666666666667"/>
    <n v="1"/>
    <n v="1"/>
    <n v="0"/>
    <n v="3"/>
    <n v="7"/>
    <n v="0"/>
    <n v="0"/>
    <n v="0"/>
    <x v="0"/>
    <x v="0"/>
    <n v="0"/>
    <n v="0"/>
    <n v="0"/>
    <n v="0"/>
    <x v="1"/>
  </r>
  <r>
    <n v="7152"/>
    <n v="1983"/>
    <n v="40"/>
    <x v="1"/>
    <x v="3"/>
    <x v="0"/>
    <n v="27100"/>
    <x v="2"/>
    <n v="1"/>
    <n v="0"/>
    <d v="2013-04-05T00:00:00"/>
    <n v="64"/>
    <n v="12"/>
    <n v="0"/>
    <n v="13"/>
    <n v="2"/>
    <n v="0"/>
    <n v="10"/>
    <n v="6.166666666666667"/>
    <n v="1"/>
    <n v="1"/>
    <n v="0"/>
    <n v="3"/>
    <n v="7"/>
    <n v="0"/>
    <n v="0"/>
    <n v="0"/>
    <x v="0"/>
    <x v="0"/>
    <n v="0"/>
    <n v="0"/>
    <n v="0"/>
    <n v="0"/>
    <x v="2"/>
  </r>
  <r>
    <n v="1502"/>
    <n v="1983"/>
    <n v="40"/>
    <x v="1"/>
    <x v="2"/>
    <x v="2"/>
    <n v="28427"/>
    <x v="2"/>
    <n v="1"/>
    <n v="0"/>
    <d v="2013-03-21T00:00:00"/>
    <n v="67"/>
    <n v="18"/>
    <n v="3"/>
    <n v="19"/>
    <n v="3"/>
    <n v="3"/>
    <n v="6"/>
    <n v="8.6666666666666661"/>
    <n v="2"/>
    <n v="2"/>
    <n v="0"/>
    <n v="3"/>
    <n v="8"/>
    <n v="0"/>
    <n v="0"/>
    <n v="0"/>
    <x v="0"/>
    <x v="0"/>
    <n v="0"/>
    <n v="0"/>
    <n v="0"/>
    <n v="0"/>
    <x v="1"/>
  </r>
  <r>
    <n v="736"/>
    <n v="1983"/>
    <n v="40"/>
    <x v="1"/>
    <x v="2"/>
    <x v="2"/>
    <n v="28427"/>
    <x v="2"/>
    <n v="1"/>
    <n v="0"/>
    <d v="2013-03-21T00:00:00"/>
    <n v="67"/>
    <n v="18"/>
    <n v="3"/>
    <n v="19"/>
    <n v="3"/>
    <n v="3"/>
    <n v="6"/>
    <n v="8.6666666666666661"/>
    <n v="2"/>
    <n v="2"/>
    <n v="0"/>
    <n v="3"/>
    <n v="8"/>
    <n v="0"/>
    <n v="0"/>
    <n v="0"/>
    <x v="0"/>
    <x v="0"/>
    <n v="0"/>
    <n v="0"/>
    <n v="0"/>
    <n v="0"/>
    <x v="3"/>
  </r>
  <r>
    <n v="7215"/>
    <n v="1983"/>
    <n v="40"/>
    <x v="1"/>
    <x v="2"/>
    <x v="1"/>
    <n v="101970"/>
    <x v="3"/>
    <n v="0"/>
    <n v="0"/>
    <d v="2013-03-12T00:00:00"/>
    <n v="69"/>
    <n v="722"/>
    <n v="27"/>
    <n v="102"/>
    <n v="44"/>
    <n v="72"/>
    <n v="168"/>
    <n v="189.16666666666666"/>
    <n v="0"/>
    <n v="6"/>
    <n v="8"/>
    <n v="13"/>
    <n v="2"/>
    <n v="0"/>
    <n v="1"/>
    <n v="1"/>
    <x v="1"/>
    <x v="0"/>
    <n v="1"/>
    <n v="3"/>
    <n v="1"/>
    <n v="0"/>
    <x v="7"/>
  </r>
  <r>
    <n v="1172"/>
    <n v="1983"/>
    <n v="40"/>
    <x v="1"/>
    <x v="4"/>
    <x v="0"/>
    <n v="92491"/>
    <x v="1"/>
    <n v="0"/>
    <n v="0"/>
    <d v="2013-05-01T00:00:00"/>
    <n v="71"/>
    <n v="979"/>
    <n v="44"/>
    <n v="935"/>
    <n v="29"/>
    <n v="25"/>
    <n v="22"/>
    <n v="339"/>
    <n v="1"/>
    <n v="7"/>
    <n v="5"/>
    <n v="12"/>
    <n v="3"/>
    <n v="0"/>
    <n v="1"/>
    <n v="1"/>
    <x v="1"/>
    <x v="0"/>
    <n v="1"/>
    <n v="3"/>
    <n v="1"/>
    <n v="0"/>
    <x v="1"/>
  </r>
  <r>
    <n v="10742"/>
    <n v="1983"/>
    <n v="40"/>
    <x v="1"/>
    <x v="4"/>
    <x v="0"/>
    <n v="86580"/>
    <x v="1"/>
    <n v="0"/>
    <n v="0"/>
    <d v="2013-02-27T00:00:00"/>
    <n v="72"/>
    <n v="532"/>
    <n v="21"/>
    <n v="127"/>
    <n v="26"/>
    <n v="20"/>
    <n v="20"/>
    <n v="124.33333333333333"/>
    <n v="0"/>
    <n v="4"/>
    <n v="2"/>
    <n v="5"/>
    <n v="1"/>
    <n v="0"/>
    <n v="0"/>
    <n v="1"/>
    <x v="0"/>
    <x v="0"/>
    <n v="1"/>
    <n v="1"/>
    <n v="0"/>
    <n v="0"/>
    <x v="1"/>
  </r>
  <r>
    <n v="4278"/>
    <n v="1983"/>
    <n v="40"/>
    <x v="1"/>
    <x v="4"/>
    <x v="1"/>
    <n v="87188"/>
    <x v="1"/>
    <n v="0"/>
    <n v="0"/>
    <d v="2013-06-03T00:00:00"/>
    <n v="73"/>
    <n v="910"/>
    <n v="111"/>
    <n v="724"/>
    <n v="49"/>
    <n v="74"/>
    <n v="55"/>
    <n v="320.5"/>
    <n v="1"/>
    <n v="10"/>
    <n v="2"/>
    <n v="6"/>
    <n v="3"/>
    <n v="0"/>
    <n v="0"/>
    <n v="0"/>
    <x v="0"/>
    <x v="0"/>
    <n v="0"/>
    <n v="0"/>
    <n v="1"/>
    <n v="0"/>
    <x v="3"/>
  </r>
  <r>
    <n v="6810"/>
    <n v="1983"/>
    <n v="40"/>
    <x v="1"/>
    <x v="2"/>
    <x v="4"/>
    <n v="82025"/>
    <x v="1"/>
    <n v="0"/>
    <n v="0"/>
    <d v="2013-05-28T00:00:00"/>
    <n v="76"/>
    <n v="267"/>
    <n v="98"/>
    <n v="606"/>
    <n v="48"/>
    <n v="70"/>
    <n v="98"/>
    <n v="197.83333333333334"/>
    <n v="1"/>
    <n v="3"/>
    <n v="2"/>
    <n v="6"/>
    <n v="1"/>
    <n v="0"/>
    <n v="0"/>
    <n v="1"/>
    <x v="0"/>
    <x v="0"/>
    <n v="1"/>
    <n v="1"/>
    <n v="1"/>
    <n v="0"/>
    <x v="5"/>
  </r>
  <r>
    <n v="5577"/>
    <n v="1983"/>
    <n v="40"/>
    <x v="1"/>
    <x v="2"/>
    <x v="2"/>
    <n v="43776"/>
    <x v="2"/>
    <n v="1"/>
    <n v="0"/>
    <d v="2014-05-03T00:00:00"/>
    <n v="77"/>
    <n v="8"/>
    <n v="0"/>
    <n v="9"/>
    <n v="2"/>
    <n v="1"/>
    <n v="3"/>
    <n v="3.8333333333333335"/>
    <n v="1"/>
    <n v="1"/>
    <n v="0"/>
    <n v="2"/>
    <n v="6"/>
    <n v="0"/>
    <n v="0"/>
    <n v="0"/>
    <x v="0"/>
    <x v="0"/>
    <n v="0"/>
    <n v="0"/>
    <n v="0"/>
    <n v="0"/>
    <x v="1"/>
  </r>
  <r>
    <n v="2861"/>
    <n v="1983"/>
    <n v="40"/>
    <x v="1"/>
    <x v="2"/>
    <x v="1"/>
    <n v="24072"/>
    <x v="2"/>
    <n v="1"/>
    <n v="0"/>
    <d v="2013-04-16T00:00:00"/>
    <n v="79"/>
    <n v="9"/>
    <n v="1"/>
    <n v="6"/>
    <n v="3"/>
    <n v="0"/>
    <n v="4"/>
    <n v="3.8333333333333335"/>
    <n v="1"/>
    <n v="1"/>
    <n v="0"/>
    <n v="2"/>
    <n v="8"/>
    <n v="0"/>
    <n v="0"/>
    <n v="0"/>
    <x v="0"/>
    <x v="0"/>
    <n v="0"/>
    <n v="0"/>
    <n v="0"/>
    <n v="0"/>
    <x v="1"/>
  </r>
  <r>
    <n v="2549"/>
    <n v="1983"/>
    <n v="40"/>
    <x v="1"/>
    <x v="4"/>
    <x v="2"/>
    <n v="21840"/>
    <x v="2"/>
    <n v="1"/>
    <n v="0"/>
    <d v="2013-07-21T00:00:00"/>
    <n v="80"/>
    <n v="17"/>
    <n v="0"/>
    <n v="9"/>
    <n v="0"/>
    <n v="0"/>
    <n v="1"/>
    <n v="4.5"/>
    <n v="1"/>
    <n v="1"/>
    <n v="0"/>
    <n v="3"/>
    <n v="9"/>
    <n v="0"/>
    <n v="0"/>
    <n v="0"/>
    <x v="0"/>
    <x v="0"/>
    <n v="0"/>
    <n v="0"/>
    <n v="0"/>
    <n v="0"/>
    <x v="1"/>
  </r>
  <r>
    <n v="10925"/>
    <n v="1983"/>
    <n v="40"/>
    <x v="1"/>
    <x v="2"/>
    <x v="0"/>
    <n v="76630"/>
    <x v="1"/>
    <n v="0"/>
    <n v="0"/>
    <d v="2014-01-14T00:00:00"/>
    <n v="93"/>
    <n v="255"/>
    <n v="31"/>
    <n v="446"/>
    <n v="40"/>
    <n v="56"/>
    <n v="175"/>
    <n v="167.16666666666666"/>
    <n v="1"/>
    <n v="3"/>
    <n v="10"/>
    <n v="11"/>
    <n v="1"/>
    <n v="0"/>
    <n v="0"/>
    <n v="0"/>
    <x v="0"/>
    <x v="0"/>
    <n v="0"/>
    <n v="0"/>
    <n v="0"/>
    <n v="0"/>
    <x v="5"/>
  </r>
  <r>
    <n v="2254"/>
    <n v="1983"/>
    <n v="40"/>
    <x v="1"/>
    <x v="2"/>
    <x v="0"/>
    <n v="69520"/>
    <x v="1"/>
    <n v="0"/>
    <n v="0"/>
    <d v="2013-07-07T00:00:00"/>
    <n v="95"/>
    <n v="627"/>
    <n v="120"/>
    <n v="414"/>
    <n v="121"/>
    <n v="80"/>
    <n v="93"/>
    <n v="242.5"/>
    <n v="1"/>
    <n v="9"/>
    <n v="6"/>
    <n v="5"/>
    <n v="5"/>
    <n v="0"/>
    <n v="0"/>
    <n v="0"/>
    <x v="0"/>
    <x v="0"/>
    <n v="0"/>
    <n v="0"/>
    <n v="0"/>
    <n v="0"/>
    <x v="0"/>
  </r>
  <r>
    <n v="3979"/>
    <n v="1983"/>
    <n v="40"/>
    <x v="1"/>
    <x v="4"/>
    <x v="4"/>
    <n v="90687"/>
    <x v="1"/>
    <n v="0"/>
    <n v="0"/>
    <d v="2013-05-22T00:00:00"/>
    <n v="98"/>
    <n v="982"/>
    <n v="17"/>
    <n v="672"/>
    <n v="23"/>
    <n v="34"/>
    <n v="51"/>
    <n v="296.5"/>
    <n v="1"/>
    <n v="6"/>
    <n v="2"/>
    <n v="8"/>
    <n v="2"/>
    <n v="0"/>
    <n v="0"/>
    <n v="1"/>
    <x v="0"/>
    <x v="0"/>
    <n v="1"/>
    <n v="1"/>
    <n v="1"/>
    <n v="0"/>
    <x v="1"/>
  </r>
  <r>
    <n v="4246"/>
    <n v="1982"/>
    <n v="41"/>
    <x v="2"/>
    <x v="3"/>
    <x v="1"/>
    <n v="6560"/>
    <x v="0"/>
    <n v="0"/>
    <n v="0"/>
    <d v="2013-12-12T00:00:00"/>
    <n v="2"/>
    <n v="67"/>
    <n v="11"/>
    <n v="26"/>
    <n v="4"/>
    <n v="3"/>
    <n v="262"/>
    <n v="62.166666666666664"/>
    <n v="0"/>
    <n v="1"/>
    <n v="0"/>
    <n v="1"/>
    <n v="17"/>
    <n v="0"/>
    <n v="0"/>
    <n v="0"/>
    <x v="0"/>
    <x v="0"/>
    <n v="0"/>
    <n v="0"/>
    <n v="0"/>
    <n v="0"/>
    <x v="1"/>
  </r>
  <r>
    <n v="10676"/>
    <n v="1982"/>
    <n v="41"/>
    <x v="2"/>
    <x v="2"/>
    <x v="0"/>
    <n v="63211"/>
    <x v="1"/>
    <n v="0"/>
    <n v="0"/>
    <d v="2012-11-02T00:00:00"/>
    <n v="3"/>
    <n v="145"/>
    <n v="193"/>
    <n v="459"/>
    <n v="205"/>
    <n v="26"/>
    <n v="145"/>
    <n v="195.5"/>
    <n v="2"/>
    <n v="3"/>
    <n v="8"/>
    <n v="7"/>
    <n v="2"/>
    <n v="0"/>
    <n v="0"/>
    <n v="0"/>
    <x v="0"/>
    <x v="0"/>
    <n v="0"/>
    <n v="0"/>
    <n v="1"/>
    <n v="0"/>
    <x v="1"/>
  </r>
  <r>
    <n v="2130"/>
    <n v="1982"/>
    <n v="41"/>
    <x v="2"/>
    <x v="2"/>
    <x v="2"/>
    <n v="45203"/>
    <x v="2"/>
    <n v="2"/>
    <n v="0"/>
    <d v="2014-03-23T00:00:00"/>
    <n v="4"/>
    <n v="35"/>
    <n v="3"/>
    <n v="67"/>
    <n v="10"/>
    <n v="8"/>
    <n v="24"/>
    <n v="24.5"/>
    <n v="1"/>
    <n v="3"/>
    <n v="1"/>
    <n v="3"/>
    <n v="6"/>
    <n v="0"/>
    <n v="0"/>
    <n v="0"/>
    <x v="0"/>
    <x v="0"/>
    <n v="0"/>
    <n v="0"/>
    <n v="1"/>
    <n v="0"/>
    <x v="5"/>
  </r>
  <r>
    <n v="9986"/>
    <n v="1982"/>
    <n v="41"/>
    <x v="2"/>
    <x v="2"/>
    <x v="2"/>
    <n v="19444"/>
    <x v="0"/>
    <n v="1"/>
    <n v="0"/>
    <d v="2014-02-22T00:00:00"/>
    <n v="8"/>
    <n v="16"/>
    <n v="0"/>
    <n v="23"/>
    <n v="3"/>
    <n v="2"/>
    <n v="10"/>
    <n v="9"/>
    <n v="3"/>
    <n v="4"/>
    <n v="1"/>
    <n v="2"/>
    <n v="7"/>
    <n v="0"/>
    <n v="0"/>
    <n v="0"/>
    <x v="0"/>
    <x v="0"/>
    <n v="0"/>
    <n v="0"/>
    <n v="1"/>
    <n v="0"/>
    <x v="5"/>
  </r>
  <r>
    <n v="5547"/>
    <n v="1982"/>
    <n v="41"/>
    <x v="2"/>
    <x v="4"/>
    <x v="0"/>
    <n v="84169"/>
    <x v="1"/>
    <n v="0"/>
    <n v="0"/>
    <d v="2013-08-07T00:00:00"/>
    <n v="9"/>
    <n v="1478"/>
    <n v="19"/>
    <n v="403"/>
    <n v="0"/>
    <n v="19"/>
    <n v="0"/>
    <n v="319.83333333333331"/>
    <n v="1"/>
    <n v="7"/>
    <n v="6"/>
    <n v="6"/>
    <n v="3"/>
    <n v="0"/>
    <n v="1"/>
    <n v="1"/>
    <x v="0"/>
    <x v="0"/>
    <n v="1"/>
    <n v="2"/>
    <n v="1"/>
    <n v="0"/>
    <x v="1"/>
  </r>
  <r>
    <n v="8362"/>
    <n v="1982"/>
    <n v="41"/>
    <x v="2"/>
    <x v="4"/>
    <x v="0"/>
    <n v="84169"/>
    <x v="1"/>
    <n v="0"/>
    <n v="0"/>
    <d v="2013-08-07T00:00:00"/>
    <n v="9"/>
    <n v="1478"/>
    <n v="19"/>
    <n v="403"/>
    <n v="0"/>
    <n v="19"/>
    <n v="0"/>
    <n v="319.83333333333331"/>
    <n v="1"/>
    <n v="7"/>
    <n v="6"/>
    <n v="6"/>
    <n v="3"/>
    <n v="0"/>
    <n v="1"/>
    <n v="1"/>
    <x v="0"/>
    <x v="0"/>
    <n v="1"/>
    <n v="2"/>
    <n v="1"/>
    <n v="0"/>
    <x v="5"/>
  </r>
  <r>
    <n v="2407"/>
    <n v="1982"/>
    <n v="41"/>
    <x v="2"/>
    <x v="2"/>
    <x v="0"/>
    <n v="69109"/>
    <x v="1"/>
    <n v="0"/>
    <n v="0"/>
    <d v="2012-11-09T00:00:00"/>
    <n v="10"/>
    <n v="823"/>
    <n v="25"/>
    <n v="459"/>
    <n v="124"/>
    <n v="29"/>
    <n v="95"/>
    <n v="259.16666666666669"/>
    <n v="1"/>
    <n v="6"/>
    <n v="6"/>
    <n v="7"/>
    <n v="4"/>
    <n v="0"/>
    <n v="0"/>
    <n v="1"/>
    <x v="0"/>
    <x v="0"/>
    <n v="1"/>
    <n v="1"/>
    <n v="1"/>
    <n v="0"/>
    <x v="4"/>
  </r>
  <r>
    <n v="9064"/>
    <n v="1982"/>
    <n v="41"/>
    <x v="2"/>
    <x v="2"/>
    <x v="0"/>
    <n v="69109"/>
    <x v="1"/>
    <n v="0"/>
    <n v="0"/>
    <d v="2012-11-09T00:00:00"/>
    <n v="10"/>
    <n v="823"/>
    <n v="25"/>
    <n v="459"/>
    <n v="124"/>
    <n v="29"/>
    <n v="95"/>
    <n v="259.16666666666669"/>
    <n v="1"/>
    <n v="6"/>
    <n v="6"/>
    <n v="7"/>
    <n v="4"/>
    <n v="0"/>
    <n v="0"/>
    <n v="1"/>
    <x v="0"/>
    <x v="0"/>
    <n v="1"/>
    <n v="1"/>
    <n v="1"/>
    <n v="0"/>
    <x v="1"/>
  </r>
  <r>
    <n v="6853"/>
    <n v="1982"/>
    <n v="41"/>
    <x v="2"/>
    <x v="3"/>
    <x v="1"/>
    <n v="75777"/>
    <x v="1"/>
    <n v="0"/>
    <n v="0"/>
    <d v="2013-07-04T00:00:00"/>
    <n v="12"/>
    <n v="712"/>
    <n v="26"/>
    <n v="538"/>
    <n v="69"/>
    <n v="13"/>
    <n v="80"/>
    <n v="239.66666666666666"/>
    <n v="1"/>
    <n v="3"/>
    <n v="6"/>
    <n v="11"/>
    <n v="1"/>
    <n v="0"/>
    <n v="1"/>
    <n v="1"/>
    <x v="0"/>
    <x v="0"/>
    <n v="1"/>
    <n v="2"/>
    <n v="1"/>
    <n v="0"/>
    <x v="0"/>
  </r>
  <r>
    <n v="7366"/>
    <n v="1982"/>
    <n v="41"/>
    <x v="2"/>
    <x v="3"/>
    <x v="1"/>
    <n v="75777"/>
    <x v="1"/>
    <n v="0"/>
    <n v="0"/>
    <d v="2013-07-04T00:00:00"/>
    <n v="12"/>
    <n v="712"/>
    <n v="26"/>
    <n v="538"/>
    <n v="69"/>
    <n v="13"/>
    <n v="80"/>
    <n v="239.66666666666666"/>
    <n v="1"/>
    <n v="3"/>
    <n v="6"/>
    <n v="11"/>
    <n v="1"/>
    <n v="0"/>
    <n v="1"/>
    <n v="1"/>
    <x v="0"/>
    <x v="0"/>
    <n v="1"/>
    <n v="2"/>
    <n v="1"/>
    <n v="0"/>
    <x v="3"/>
  </r>
  <r>
    <n v="5782"/>
    <n v="1982"/>
    <n v="41"/>
    <x v="2"/>
    <x v="0"/>
    <x v="2"/>
    <n v="58582"/>
    <x v="1"/>
    <n v="0"/>
    <n v="1"/>
    <d v="2013-09-28T00:00:00"/>
    <n v="15"/>
    <n v="402"/>
    <n v="35"/>
    <n v="106"/>
    <n v="101"/>
    <n v="77"/>
    <n v="42"/>
    <n v="127.16666666666667"/>
    <n v="2"/>
    <n v="9"/>
    <n v="2"/>
    <n v="9"/>
    <n v="5"/>
    <n v="0"/>
    <n v="1"/>
    <n v="0"/>
    <x v="0"/>
    <x v="0"/>
    <n v="1"/>
    <n v="1"/>
    <n v="0"/>
    <n v="0"/>
    <x v="1"/>
  </r>
  <r>
    <n v="1381"/>
    <n v="1982"/>
    <n v="41"/>
    <x v="2"/>
    <x v="4"/>
    <x v="1"/>
    <n v="38513"/>
    <x v="2"/>
    <n v="1"/>
    <n v="0"/>
    <d v="2014-01-28T00:00:00"/>
    <n v="20"/>
    <n v="172"/>
    <n v="3"/>
    <n v="115"/>
    <n v="16"/>
    <n v="0"/>
    <n v="18"/>
    <n v="54"/>
    <n v="5"/>
    <n v="6"/>
    <n v="1"/>
    <n v="5"/>
    <n v="8"/>
    <n v="0"/>
    <n v="0"/>
    <n v="0"/>
    <x v="0"/>
    <x v="0"/>
    <n v="0"/>
    <n v="0"/>
    <n v="1"/>
    <n v="0"/>
    <x v="1"/>
  </r>
  <r>
    <n v="1501"/>
    <n v="1982"/>
    <n v="41"/>
    <x v="2"/>
    <x v="4"/>
    <x v="0"/>
    <n v="160803"/>
    <x v="3"/>
    <n v="0"/>
    <n v="0"/>
    <d v="2012-08-04T00:00:00"/>
    <n v="21"/>
    <n v="55"/>
    <n v="16"/>
    <n v="1622"/>
    <n v="17"/>
    <n v="3"/>
    <n v="4"/>
    <n v="286.16666666666669"/>
    <n v="15"/>
    <n v="0"/>
    <n v="28"/>
    <n v="1"/>
    <n v="0"/>
    <n v="0"/>
    <n v="0"/>
    <n v="0"/>
    <x v="0"/>
    <x v="0"/>
    <n v="0"/>
    <n v="0"/>
    <n v="0"/>
    <n v="0"/>
    <x v="4"/>
  </r>
  <r>
    <n v="5758"/>
    <n v="1982"/>
    <n v="41"/>
    <x v="2"/>
    <x v="2"/>
    <x v="0"/>
    <n v="65169"/>
    <x v="1"/>
    <n v="0"/>
    <n v="0"/>
    <d v="2014-01-14T00:00:00"/>
    <n v="23"/>
    <n v="1074"/>
    <n v="0"/>
    <n v="69"/>
    <n v="0"/>
    <n v="0"/>
    <n v="46"/>
    <n v="198.16666666666666"/>
    <n v="1"/>
    <n v="10"/>
    <n v="4"/>
    <n v="13"/>
    <n v="6"/>
    <n v="1"/>
    <n v="0"/>
    <n v="1"/>
    <x v="1"/>
    <x v="1"/>
    <n v="1"/>
    <n v="4"/>
    <n v="1"/>
    <n v="0"/>
    <x v="1"/>
  </r>
  <r>
    <n v="5628"/>
    <n v="1982"/>
    <n v="41"/>
    <x v="2"/>
    <x v="2"/>
    <x v="2"/>
    <n v="61416"/>
    <x v="1"/>
    <n v="0"/>
    <n v="0"/>
    <d v="2013-02-08T00:00:00"/>
    <n v="25"/>
    <n v="848"/>
    <n v="154"/>
    <n v="323"/>
    <n v="201"/>
    <n v="61"/>
    <n v="78"/>
    <n v="277.5"/>
    <n v="1"/>
    <n v="10"/>
    <n v="3"/>
    <n v="10"/>
    <n v="6"/>
    <n v="1"/>
    <n v="0"/>
    <n v="0"/>
    <x v="0"/>
    <x v="0"/>
    <n v="1"/>
    <n v="1"/>
    <n v="0"/>
    <n v="0"/>
    <x v="4"/>
  </r>
  <r>
    <n v="9495"/>
    <n v="1982"/>
    <n v="41"/>
    <x v="2"/>
    <x v="2"/>
    <x v="2"/>
    <n v="71853"/>
    <x v="1"/>
    <n v="0"/>
    <n v="0"/>
    <d v="2013-05-08T00:00:00"/>
    <n v="29"/>
    <n v="358"/>
    <n v="108"/>
    <n v="413"/>
    <n v="141"/>
    <n v="97"/>
    <n v="32"/>
    <n v="191.5"/>
    <n v="1"/>
    <n v="2"/>
    <n v="8"/>
    <n v="6"/>
    <n v="1"/>
    <n v="0"/>
    <n v="0"/>
    <n v="0"/>
    <x v="0"/>
    <x v="0"/>
    <n v="0"/>
    <n v="0"/>
    <n v="0"/>
    <n v="0"/>
    <x v="1"/>
  </r>
  <r>
    <n v="2631"/>
    <n v="1982"/>
    <n v="41"/>
    <x v="2"/>
    <x v="2"/>
    <x v="2"/>
    <n v="71853"/>
    <x v="1"/>
    <n v="0"/>
    <n v="0"/>
    <d v="2013-05-08T00:00:00"/>
    <n v="29"/>
    <n v="358"/>
    <n v="108"/>
    <n v="413"/>
    <n v="141"/>
    <n v="97"/>
    <n v="32"/>
    <n v="191.5"/>
    <n v="1"/>
    <n v="2"/>
    <n v="8"/>
    <n v="6"/>
    <n v="1"/>
    <n v="0"/>
    <n v="0"/>
    <n v="0"/>
    <x v="0"/>
    <x v="0"/>
    <n v="0"/>
    <n v="0"/>
    <n v="0"/>
    <n v="0"/>
    <x v="1"/>
  </r>
  <r>
    <n v="8314"/>
    <n v="1982"/>
    <n v="41"/>
    <x v="2"/>
    <x v="2"/>
    <x v="0"/>
    <n v="79908"/>
    <x v="1"/>
    <n v="0"/>
    <n v="0"/>
    <d v="2013-04-05T00:00:00"/>
    <n v="30"/>
    <n v="557"/>
    <n v="129"/>
    <n v="761"/>
    <n v="29"/>
    <n v="185"/>
    <n v="111"/>
    <n v="295.33333333333331"/>
    <n v="1"/>
    <n v="5"/>
    <n v="6"/>
    <n v="7"/>
    <n v="2"/>
    <n v="0"/>
    <n v="0"/>
    <n v="1"/>
    <x v="0"/>
    <x v="0"/>
    <n v="1"/>
    <n v="1"/>
    <n v="0"/>
    <n v="0"/>
    <x v="1"/>
  </r>
  <r>
    <n v="75"/>
    <n v="1982"/>
    <n v="41"/>
    <x v="2"/>
    <x v="0"/>
    <x v="2"/>
    <n v="41039"/>
    <x v="2"/>
    <n v="0"/>
    <n v="0"/>
    <d v="2013-07-25T00:00:00"/>
    <n v="32"/>
    <n v="34"/>
    <n v="11"/>
    <n v="137"/>
    <n v="179"/>
    <n v="61"/>
    <n v="45"/>
    <n v="77.833333333333329"/>
    <n v="1"/>
    <n v="8"/>
    <n v="1"/>
    <n v="5"/>
    <n v="8"/>
    <n v="0"/>
    <n v="0"/>
    <n v="0"/>
    <x v="0"/>
    <x v="0"/>
    <n v="0"/>
    <n v="0"/>
    <n v="0"/>
    <n v="0"/>
    <x v="4"/>
  </r>
  <r>
    <n v="942"/>
    <n v="1982"/>
    <n v="41"/>
    <x v="2"/>
    <x v="2"/>
    <x v="1"/>
    <n v="39660"/>
    <x v="2"/>
    <n v="1"/>
    <n v="0"/>
    <d v="2012-08-08T00:00:00"/>
    <n v="36"/>
    <n v="139"/>
    <n v="13"/>
    <n v="78"/>
    <n v="20"/>
    <n v="13"/>
    <n v="36"/>
    <n v="49.833333333333336"/>
    <n v="3"/>
    <n v="7"/>
    <n v="1"/>
    <n v="3"/>
    <n v="9"/>
    <n v="0"/>
    <n v="0"/>
    <n v="0"/>
    <x v="0"/>
    <x v="0"/>
    <n v="0"/>
    <n v="0"/>
    <n v="1"/>
    <n v="0"/>
    <x v="1"/>
  </r>
  <r>
    <n v="1109"/>
    <n v="1982"/>
    <n v="41"/>
    <x v="2"/>
    <x v="3"/>
    <x v="2"/>
    <n v="27590"/>
    <x v="2"/>
    <n v="1"/>
    <n v="0"/>
    <d v="2013-04-23T00:00:00"/>
    <n v="38"/>
    <n v="6"/>
    <n v="0"/>
    <n v="5"/>
    <n v="0"/>
    <n v="0"/>
    <n v="1"/>
    <n v="2"/>
    <n v="1"/>
    <n v="1"/>
    <n v="0"/>
    <n v="2"/>
    <n v="7"/>
    <n v="0"/>
    <n v="0"/>
    <n v="0"/>
    <x v="0"/>
    <x v="0"/>
    <n v="0"/>
    <n v="0"/>
    <n v="0"/>
    <n v="0"/>
    <x v="1"/>
  </r>
  <r>
    <n v="1458"/>
    <n v="1982"/>
    <n v="41"/>
    <x v="2"/>
    <x v="3"/>
    <x v="0"/>
    <n v="21059"/>
    <x v="2"/>
    <n v="1"/>
    <n v="0"/>
    <d v="2014-01-07T00:00:00"/>
    <n v="40"/>
    <n v="8"/>
    <n v="3"/>
    <n v="19"/>
    <n v="3"/>
    <n v="3"/>
    <n v="8"/>
    <n v="7.333333333333333"/>
    <n v="3"/>
    <n v="3"/>
    <n v="0"/>
    <n v="3"/>
    <n v="6"/>
    <n v="0"/>
    <n v="0"/>
    <n v="0"/>
    <x v="0"/>
    <x v="0"/>
    <n v="0"/>
    <n v="0"/>
    <n v="0"/>
    <n v="0"/>
    <x v="1"/>
  </r>
  <r>
    <n v="9360"/>
    <n v="1982"/>
    <n v="41"/>
    <x v="2"/>
    <x v="2"/>
    <x v="0"/>
    <n v="37040"/>
    <x v="2"/>
    <n v="0"/>
    <n v="0"/>
    <d v="2012-08-08T00:00:00"/>
    <n v="41"/>
    <n v="86"/>
    <n v="2"/>
    <n v="73"/>
    <n v="69"/>
    <n v="38"/>
    <n v="48"/>
    <n v="52.666666666666664"/>
    <n v="1"/>
    <n v="4"/>
    <n v="2"/>
    <n v="5"/>
    <n v="8"/>
    <n v="0"/>
    <n v="0"/>
    <n v="0"/>
    <x v="0"/>
    <x v="0"/>
    <n v="0"/>
    <n v="0"/>
    <n v="0"/>
    <n v="0"/>
    <x v="4"/>
  </r>
  <r>
    <n v="7119"/>
    <n v="1982"/>
    <n v="41"/>
    <x v="2"/>
    <x v="2"/>
    <x v="1"/>
    <n v="68627"/>
    <x v="1"/>
    <n v="0"/>
    <n v="0"/>
    <d v="2013-01-12T00:00:00"/>
    <n v="45"/>
    <n v="395"/>
    <n v="15"/>
    <n v="263"/>
    <n v="60"/>
    <n v="54"/>
    <n v="38"/>
    <n v="137.5"/>
    <n v="1"/>
    <n v="2"/>
    <n v="3"/>
    <n v="6"/>
    <n v="1"/>
    <n v="0"/>
    <n v="0"/>
    <n v="0"/>
    <x v="0"/>
    <x v="0"/>
    <n v="0"/>
    <n v="0"/>
    <n v="0"/>
    <n v="0"/>
    <x v="5"/>
  </r>
  <r>
    <n v="2936"/>
    <n v="1982"/>
    <n v="41"/>
    <x v="2"/>
    <x v="3"/>
    <x v="2"/>
    <n v="23661"/>
    <x v="2"/>
    <n v="1"/>
    <n v="0"/>
    <d v="2013-12-04T00:00:00"/>
    <n v="46"/>
    <n v="18"/>
    <n v="0"/>
    <n v="4"/>
    <n v="0"/>
    <n v="0"/>
    <n v="1"/>
    <n v="3.8333333333333335"/>
    <n v="1"/>
    <n v="1"/>
    <n v="0"/>
    <n v="3"/>
    <n v="7"/>
    <n v="0"/>
    <n v="0"/>
    <n v="0"/>
    <x v="0"/>
    <x v="0"/>
    <n v="0"/>
    <n v="0"/>
    <n v="0"/>
    <n v="0"/>
    <x v="5"/>
  </r>
  <r>
    <n v="3139"/>
    <n v="1982"/>
    <n v="41"/>
    <x v="2"/>
    <x v="0"/>
    <x v="1"/>
    <n v="74116"/>
    <x v="1"/>
    <n v="0"/>
    <n v="0"/>
    <d v="2013-12-30T00:00:00"/>
    <n v="53"/>
    <n v="871"/>
    <n v="111"/>
    <n v="704"/>
    <n v="145"/>
    <n v="55"/>
    <n v="166"/>
    <n v="342"/>
    <n v="1"/>
    <n v="4"/>
    <n v="4"/>
    <n v="10"/>
    <n v="2"/>
    <n v="0"/>
    <n v="1"/>
    <n v="0"/>
    <x v="0"/>
    <x v="0"/>
    <n v="1"/>
    <n v="1"/>
    <n v="0"/>
    <n v="0"/>
    <x v="5"/>
  </r>
  <r>
    <n v="6214"/>
    <n v="1982"/>
    <n v="41"/>
    <x v="2"/>
    <x v="3"/>
    <x v="0"/>
    <n v="43815"/>
    <x v="2"/>
    <n v="1"/>
    <n v="0"/>
    <d v="2013-04-05T00:00:00"/>
    <n v="53"/>
    <n v="14"/>
    <n v="10"/>
    <n v="29"/>
    <n v="4"/>
    <n v="7"/>
    <n v="15"/>
    <n v="13.166666666666666"/>
    <n v="1"/>
    <n v="2"/>
    <n v="0"/>
    <n v="3"/>
    <n v="6"/>
    <n v="0"/>
    <n v="0"/>
    <n v="0"/>
    <x v="0"/>
    <x v="0"/>
    <n v="0"/>
    <n v="0"/>
    <n v="0"/>
    <n v="0"/>
    <x v="1"/>
  </r>
  <r>
    <n v="1232"/>
    <n v="1982"/>
    <n v="41"/>
    <x v="2"/>
    <x v="4"/>
    <x v="2"/>
    <n v="70038"/>
    <x v="1"/>
    <n v="0"/>
    <n v="0"/>
    <d v="2013-10-25T00:00:00"/>
    <n v="54"/>
    <n v="587"/>
    <n v="54"/>
    <n v="348"/>
    <n v="71"/>
    <n v="54"/>
    <n v="130"/>
    <n v="207.33333333333334"/>
    <n v="1"/>
    <n v="4"/>
    <n v="4"/>
    <n v="8"/>
    <n v="2"/>
    <n v="0"/>
    <n v="0"/>
    <n v="0"/>
    <x v="0"/>
    <x v="0"/>
    <n v="0"/>
    <n v="0"/>
    <n v="0"/>
    <n v="0"/>
    <x v="2"/>
  </r>
  <r>
    <n v="2345"/>
    <n v="1982"/>
    <n v="41"/>
    <x v="2"/>
    <x v="4"/>
    <x v="2"/>
    <n v="70038"/>
    <x v="1"/>
    <n v="0"/>
    <n v="0"/>
    <d v="2013-10-25T00:00:00"/>
    <n v="54"/>
    <n v="587"/>
    <n v="54"/>
    <n v="348"/>
    <n v="71"/>
    <n v="54"/>
    <n v="130"/>
    <n v="207.33333333333334"/>
    <n v="1"/>
    <n v="4"/>
    <n v="4"/>
    <n v="8"/>
    <n v="2"/>
    <n v="0"/>
    <n v="0"/>
    <n v="0"/>
    <x v="0"/>
    <x v="0"/>
    <n v="0"/>
    <n v="0"/>
    <n v="0"/>
    <n v="0"/>
    <x v="0"/>
  </r>
  <r>
    <n v="1328"/>
    <n v="1982"/>
    <n v="41"/>
    <x v="2"/>
    <x v="0"/>
    <x v="0"/>
    <n v="57937"/>
    <x v="1"/>
    <n v="0"/>
    <n v="1"/>
    <d v="2014-02-16T00:00:00"/>
    <n v="56"/>
    <n v="261"/>
    <n v="42"/>
    <n v="144"/>
    <n v="55"/>
    <n v="48"/>
    <n v="133"/>
    <n v="113.83333333333333"/>
    <n v="3"/>
    <n v="4"/>
    <n v="4"/>
    <n v="9"/>
    <n v="3"/>
    <n v="0"/>
    <n v="0"/>
    <n v="0"/>
    <x v="0"/>
    <x v="0"/>
    <n v="0"/>
    <n v="0"/>
    <n v="0"/>
    <n v="0"/>
    <x v="5"/>
  </r>
  <r>
    <n v="8557"/>
    <n v="1982"/>
    <n v="41"/>
    <x v="2"/>
    <x v="2"/>
    <x v="1"/>
    <m/>
    <x v="0"/>
    <n v="1"/>
    <n v="0"/>
    <d v="2013-06-17T00:00:00"/>
    <n v="57"/>
    <n v="11"/>
    <n v="3"/>
    <n v="22"/>
    <n v="2"/>
    <n v="2"/>
    <n v="6"/>
    <n v="7.666666666666667"/>
    <n v="2"/>
    <n v="2"/>
    <n v="0"/>
    <n v="3"/>
    <n v="6"/>
    <n v="0"/>
    <n v="0"/>
    <n v="0"/>
    <x v="0"/>
    <x v="0"/>
    <n v="0"/>
    <n v="0"/>
    <n v="0"/>
    <n v="0"/>
    <x v="0"/>
  </r>
  <r>
    <n v="8724"/>
    <n v="1982"/>
    <n v="41"/>
    <x v="2"/>
    <x v="2"/>
    <x v="1"/>
    <n v="28567"/>
    <x v="2"/>
    <n v="1"/>
    <n v="0"/>
    <d v="2013-06-17T00:00:00"/>
    <n v="57"/>
    <n v="11"/>
    <n v="3"/>
    <n v="22"/>
    <n v="2"/>
    <n v="2"/>
    <n v="6"/>
    <n v="7.666666666666667"/>
    <n v="2"/>
    <n v="2"/>
    <n v="0"/>
    <n v="3"/>
    <n v="6"/>
    <n v="0"/>
    <n v="0"/>
    <n v="0"/>
    <x v="0"/>
    <x v="0"/>
    <n v="0"/>
    <n v="0"/>
    <n v="0"/>
    <n v="0"/>
    <x v="1"/>
  </r>
  <r>
    <n v="5181"/>
    <n v="1982"/>
    <n v="41"/>
    <x v="2"/>
    <x v="1"/>
    <x v="1"/>
    <n v="24367"/>
    <x v="2"/>
    <n v="1"/>
    <n v="0"/>
    <d v="2013-03-20T00:00:00"/>
    <n v="58"/>
    <n v="2"/>
    <n v="4"/>
    <n v="2"/>
    <n v="0"/>
    <n v="11"/>
    <n v="5"/>
    <n v="4"/>
    <n v="1"/>
    <n v="1"/>
    <n v="0"/>
    <n v="2"/>
    <n v="9"/>
    <n v="0"/>
    <n v="0"/>
    <n v="0"/>
    <x v="0"/>
    <x v="0"/>
    <n v="0"/>
    <n v="0"/>
    <n v="0"/>
    <n v="0"/>
    <x v="1"/>
  </r>
  <r>
    <n v="9576"/>
    <n v="1982"/>
    <n v="41"/>
    <x v="2"/>
    <x v="4"/>
    <x v="2"/>
    <n v="32313"/>
    <x v="2"/>
    <n v="1"/>
    <n v="0"/>
    <d v="2013-02-11T00:00:00"/>
    <n v="60"/>
    <n v="86"/>
    <n v="4"/>
    <n v="56"/>
    <n v="2"/>
    <n v="4"/>
    <n v="7"/>
    <n v="26.5"/>
    <n v="3"/>
    <n v="4"/>
    <n v="0"/>
    <n v="4"/>
    <n v="9"/>
    <n v="0"/>
    <n v="0"/>
    <n v="0"/>
    <x v="0"/>
    <x v="0"/>
    <n v="0"/>
    <n v="0"/>
    <n v="0"/>
    <n v="0"/>
    <x v="1"/>
  </r>
  <r>
    <n v="6528"/>
    <n v="1982"/>
    <n v="41"/>
    <x v="2"/>
    <x v="3"/>
    <x v="2"/>
    <n v="18492"/>
    <x v="0"/>
    <n v="1"/>
    <n v="0"/>
    <d v="2014-06-05T00:00:00"/>
    <n v="75"/>
    <n v="2"/>
    <n v="2"/>
    <n v="2"/>
    <n v="2"/>
    <n v="1"/>
    <n v="1"/>
    <n v="1.6666666666666667"/>
    <n v="1"/>
    <n v="1"/>
    <n v="0"/>
    <n v="2"/>
    <n v="8"/>
    <n v="0"/>
    <n v="0"/>
    <n v="0"/>
    <x v="0"/>
    <x v="0"/>
    <n v="0"/>
    <n v="0"/>
    <n v="0"/>
    <n v="0"/>
    <x v="1"/>
  </r>
  <r>
    <n v="6969"/>
    <n v="1982"/>
    <n v="41"/>
    <x v="2"/>
    <x v="2"/>
    <x v="2"/>
    <n v="50272"/>
    <x v="1"/>
    <n v="1"/>
    <n v="0"/>
    <d v="2013-08-07T00:00:00"/>
    <n v="75"/>
    <n v="99"/>
    <n v="13"/>
    <n v="66"/>
    <n v="43"/>
    <n v="8"/>
    <n v="4"/>
    <n v="38.833333333333336"/>
    <n v="3"/>
    <n v="4"/>
    <n v="1"/>
    <n v="5"/>
    <n v="7"/>
    <n v="0"/>
    <n v="0"/>
    <n v="0"/>
    <x v="0"/>
    <x v="0"/>
    <n v="0"/>
    <n v="0"/>
    <n v="0"/>
    <n v="0"/>
    <x v="0"/>
  </r>
  <r>
    <n v="7301"/>
    <n v="1982"/>
    <n v="41"/>
    <x v="2"/>
    <x v="0"/>
    <x v="1"/>
    <n v="23616"/>
    <x v="2"/>
    <n v="1"/>
    <n v="0"/>
    <d v="2012-11-17T00:00:00"/>
    <n v="76"/>
    <n v="4"/>
    <n v="22"/>
    <n v="11"/>
    <n v="3"/>
    <n v="7"/>
    <n v="32"/>
    <n v="13.166666666666666"/>
    <n v="2"/>
    <n v="3"/>
    <n v="0"/>
    <n v="3"/>
    <n v="8"/>
    <n v="0"/>
    <n v="0"/>
    <n v="0"/>
    <x v="0"/>
    <x v="0"/>
    <n v="0"/>
    <n v="0"/>
    <n v="1"/>
    <n v="0"/>
    <x v="1"/>
  </r>
  <r>
    <n v="6460"/>
    <n v="1982"/>
    <n v="41"/>
    <x v="2"/>
    <x v="2"/>
    <x v="0"/>
    <n v="28718"/>
    <x v="2"/>
    <n v="1"/>
    <n v="0"/>
    <d v="2013-07-13T00:00:00"/>
    <n v="78"/>
    <n v="12"/>
    <n v="4"/>
    <n v="6"/>
    <n v="11"/>
    <n v="8"/>
    <n v="16"/>
    <n v="9.5"/>
    <n v="2"/>
    <n v="2"/>
    <n v="0"/>
    <n v="3"/>
    <n v="8"/>
    <n v="0"/>
    <n v="0"/>
    <n v="0"/>
    <x v="0"/>
    <x v="0"/>
    <n v="0"/>
    <n v="0"/>
    <n v="0"/>
    <n v="0"/>
    <x v="3"/>
  </r>
  <r>
    <n v="10648"/>
    <n v="1982"/>
    <n v="41"/>
    <x v="2"/>
    <x v="0"/>
    <x v="2"/>
    <n v="66664"/>
    <x v="1"/>
    <n v="0"/>
    <n v="0"/>
    <d v="2012-09-25T00:00:00"/>
    <n v="78"/>
    <n v="398"/>
    <n v="96"/>
    <n v="447"/>
    <n v="220"/>
    <n v="96"/>
    <n v="32"/>
    <n v="214.83333333333334"/>
    <n v="1"/>
    <n v="5"/>
    <n v="7"/>
    <n v="6"/>
    <n v="3"/>
    <n v="0"/>
    <n v="0"/>
    <n v="0"/>
    <x v="0"/>
    <x v="0"/>
    <n v="0"/>
    <n v="0"/>
    <n v="0"/>
    <n v="0"/>
    <x v="1"/>
  </r>
  <r>
    <n v="5120"/>
    <n v="1982"/>
    <n v="41"/>
    <x v="2"/>
    <x v="0"/>
    <x v="2"/>
    <n v="66664"/>
    <x v="1"/>
    <n v="0"/>
    <n v="0"/>
    <d v="2012-09-25T00:00:00"/>
    <n v="78"/>
    <n v="398"/>
    <n v="96"/>
    <n v="447"/>
    <n v="220"/>
    <n v="96"/>
    <n v="32"/>
    <n v="214.83333333333334"/>
    <n v="1"/>
    <n v="5"/>
    <n v="7"/>
    <n v="6"/>
    <n v="3"/>
    <n v="0"/>
    <n v="0"/>
    <n v="0"/>
    <x v="0"/>
    <x v="0"/>
    <n v="0"/>
    <n v="0"/>
    <n v="0"/>
    <n v="0"/>
    <x v="5"/>
  </r>
  <r>
    <n v="6049"/>
    <n v="1982"/>
    <n v="41"/>
    <x v="2"/>
    <x v="3"/>
    <x v="2"/>
    <n v="73450"/>
    <x v="1"/>
    <n v="0"/>
    <n v="0"/>
    <d v="2013-12-05T00:00:00"/>
    <n v="85"/>
    <n v="1142"/>
    <n v="51"/>
    <n v="415"/>
    <n v="90"/>
    <n v="69"/>
    <n v="37"/>
    <n v="300.66666666666669"/>
    <n v="1"/>
    <n v="7"/>
    <n v="8"/>
    <n v="11"/>
    <n v="3"/>
    <n v="1"/>
    <n v="0"/>
    <n v="0"/>
    <x v="1"/>
    <x v="0"/>
    <n v="1"/>
    <n v="2"/>
    <n v="0"/>
    <n v="0"/>
    <x v="1"/>
  </r>
  <r>
    <n v="7937"/>
    <n v="1982"/>
    <n v="41"/>
    <x v="2"/>
    <x v="2"/>
    <x v="0"/>
    <n v="24711"/>
    <x v="2"/>
    <n v="0"/>
    <n v="0"/>
    <d v="2014-04-18T00:00:00"/>
    <n v="86"/>
    <n v="10"/>
    <n v="7"/>
    <n v="25"/>
    <n v="6"/>
    <n v="3"/>
    <n v="7"/>
    <n v="9.6666666666666661"/>
    <n v="1"/>
    <n v="3"/>
    <n v="0"/>
    <n v="3"/>
    <n v="7"/>
    <n v="0"/>
    <n v="0"/>
    <n v="0"/>
    <x v="0"/>
    <x v="0"/>
    <n v="0"/>
    <n v="0"/>
    <n v="0"/>
    <n v="0"/>
    <x v="1"/>
  </r>
  <r>
    <n v="8079"/>
    <n v="1982"/>
    <n v="41"/>
    <x v="2"/>
    <x v="2"/>
    <x v="0"/>
    <n v="22448"/>
    <x v="2"/>
    <n v="1"/>
    <n v="0"/>
    <d v="2014-02-26T00:00:00"/>
    <n v="86"/>
    <n v="3"/>
    <n v="1"/>
    <n v="8"/>
    <n v="23"/>
    <n v="2"/>
    <n v="18"/>
    <n v="9.1666666666666661"/>
    <n v="3"/>
    <n v="2"/>
    <n v="1"/>
    <n v="3"/>
    <n v="3"/>
    <n v="0"/>
    <n v="0"/>
    <n v="0"/>
    <x v="0"/>
    <x v="0"/>
    <n v="0"/>
    <n v="0"/>
    <n v="0"/>
    <n v="0"/>
    <x v="5"/>
  </r>
  <r>
    <n v="2961"/>
    <n v="1982"/>
    <n v="41"/>
    <x v="2"/>
    <x v="2"/>
    <x v="0"/>
    <n v="42081"/>
    <x v="2"/>
    <n v="1"/>
    <n v="0"/>
    <d v="2013-02-26T00:00:00"/>
    <n v="86"/>
    <n v="175"/>
    <n v="10"/>
    <n v="110"/>
    <n v="54"/>
    <n v="6"/>
    <n v="27"/>
    <n v="63.666666666666664"/>
    <n v="2"/>
    <n v="6"/>
    <n v="3"/>
    <n v="4"/>
    <n v="6"/>
    <n v="1"/>
    <n v="0"/>
    <n v="0"/>
    <x v="0"/>
    <x v="0"/>
    <n v="1"/>
    <n v="1"/>
    <n v="0"/>
    <n v="0"/>
    <x v="1"/>
  </r>
  <r>
    <n v="9523"/>
    <n v="1982"/>
    <n v="41"/>
    <x v="2"/>
    <x v="2"/>
    <x v="2"/>
    <n v="40479"/>
    <x v="2"/>
    <n v="1"/>
    <n v="0"/>
    <d v="2013-08-17T00:00:00"/>
    <n v="95"/>
    <n v="5"/>
    <n v="0"/>
    <n v="8"/>
    <n v="2"/>
    <n v="0"/>
    <n v="0"/>
    <n v="2.5"/>
    <n v="1"/>
    <n v="0"/>
    <n v="0"/>
    <n v="3"/>
    <n v="4"/>
    <n v="0"/>
    <n v="0"/>
    <n v="0"/>
    <x v="0"/>
    <x v="0"/>
    <n v="0"/>
    <n v="0"/>
    <n v="0"/>
    <n v="0"/>
    <x v="1"/>
  </r>
  <r>
    <n v="2964"/>
    <n v="1981"/>
    <n v="42"/>
    <x v="2"/>
    <x v="2"/>
    <x v="0"/>
    <n v="26872"/>
    <x v="2"/>
    <n v="0"/>
    <n v="0"/>
    <d v="2013-10-16T00:00:00"/>
    <n v="0"/>
    <n v="3"/>
    <n v="10"/>
    <n v="8"/>
    <n v="3"/>
    <n v="16"/>
    <n v="32"/>
    <n v="12"/>
    <n v="1"/>
    <n v="1"/>
    <n v="1"/>
    <n v="2"/>
    <n v="6"/>
    <n v="0"/>
    <n v="0"/>
    <n v="0"/>
    <x v="0"/>
    <x v="0"/>
    <n v="0"/>
    <n v="0"/>
    <n v="0"/>
    <n v="0"/>
    <x v="7"/>
  </r>
  <r>
    <n v="10270"/>
    <n v="1981"/>
    <n v="42"/>
    <x v="2"/>
    <x v="0"/>
    <x v="0"/>
    <n v="35523"/>
    <x v="2"/>
    <n v="1"/>
    <n v="0"/>
    <d v="2013-10-03T00:00:00"/>
    <n v="8"/>
    <n v="11"/>
    <n v="5"/>
    <n v="22"/>
    <n v="12"/>
    <n v="5"/>
    <n v="11"/>
    <n v="11"/>
    <n v="2"/>
    <n v="3"/>
    <n v="0"/>
    <n v="3"/>
    <n v="7"/>
    <n v="0"/>
    <n v="0"/>
    <n v="0"/>
    <x v="0"/>
    <x v="0"/>
    <n v="0"/>
    <n v="0"/>
    <n v="0"/>
    <n v="0"/>
    <x v="2"/>
  </r>
  <r>
    <n v="10669"/>
    <n v="1981"/>
    <n v="42"/>
    <x v="2"/>
    <x v="2"/>
    <x v="0"/>
    <n v="54386"/>
    <x v="1"/>
    <n v="0"/>
    <n v="1"/>
    <d v="2013-05-17T00:00:00"/>
    <n v="8"/>
    <n v="277"/>
    <n v="21"/>
    <n v="64"/>
    <n v="62"/>
    <n v="21"/>
    <n v="25"/>
    <n v="78.333333333333329"/>
    <n v="2"/>
    <n v="3"/>
    <n v="2"/>
    <n v="10"/>
    <n v="3"/>
    <n v="0"/>
    <n v="0"/>
    <n v="0"/>
    <x v="0"/>
    <x v="0"/>
    <n v="0"/>
    <n v="0"/>
    <n v="0"/>
    <n v="0"/>
    <x v="1"/>
  </r>
  <r>
    <n v="87"/>
    <n v="1981"/>
    <n v="42"/>
    <x v="2"/>
    <x v="0"/>
    <x v="0"/>
    <n v="27733"/>
    <x v="2"/>
    <n v="1"/>
    <n v="0"/>
    <d v="2013-08-26T00:00:00"/>
    <n v="16"/>
    <n v="0"/>
    <n v="7"/>
    <n v="5"/>
    <n v="26"/>
    <n v="2"/>
    <n v="17"/>
    <n v="9.5"/>
    <n v="2"/>
    <n v="2"/>
    <n v="0"/>
    <n v="3"/>
    <n v="7"/>
    <n v="0"/>
    <n v="0"/>
    <n v="0"/>
    <x v="0"/>
    <x v="0"/>
    <n v="0"/>
    <n v="0"/>
    <n v="0"/>
    <n v="0"/>
    <x v="2"/>
  </r>
  <r>
    <n v="8416"/>
    <n v="1981"/>
    <n v="42"/>
    <x v="2"/>
    <x v="2"/>
    <x v="0"/>
    <n v="29009"/>
    <x v="2"/>
    <n v="1"/>
    <n v="0"/>
    <d v="2013-11-29T00:00:00"/>
    <n v="19"/>
    <n v="6"/>
    <n v="6"/>
    <n v="15"/>
    <n v="10"/>
    <n v="5"/>
    <n v="2"/>
    <n v="7.333333333333333"/>
    <n v="2"/>
    <n v="2"/>
    <n v="0"/>
    <n v="3"/>
    <n v="6"/>
    <n v="0"/>
    <n v="0"/>
    <n v="0"/>
    <x v="0"/>
    <x v="0"/>
    <n v="0"/>
    <n v="0"/>
    <n v="0"/>
    <n v="0"/>
    <x v="4"/>
  </r>
  <r>
    <n v="9984"/>
    <n v="1981"/>
    <n v="42"/>
    <x v="2"/>
    <x v="0"/>
    <x v="0"/>
    <n v="56337"/>
    <x v="1"/>
    <n v="1"/>
    <n v="1"/>
    <d v="2013-03-27T00:00:00"/>
    <n v="25"/>
    <n v="349"/>
    <n v="16"/>
    <n v="144"/>
    <n v="28"/>
    <n v="5"/>
    <n v="182"/>
    <n v="120.66666666666667"/>
    <n v="5"/>
    <n v="8"/>
    <n v="5"/>
    <n v="4"/>
    <n v="8"/>
    <n v="1"/>
    <n v="0"/>
    <n v="0"/>
    <x v="1"/>
    <x v="0"/>
    <n v="1"/>
    <n v="2"/>
    <n v="1"/>
    <n v="0"/>
    <x v="1"/>
  </r>
  <r>
    <n v="3091"/>
    <n v="1981"/>
    <n v="42"/>
    <x v="2"/>
    <x v="0"/>
    <x v="2"/>
    <n v="75774"/>
    <x v="1"/>
    <n v="1"/>
    <n v="0"/>
    <d v="2014-05-02T00:00:00"/>
    <n v="27"/>
    <n v="340"/>
    <n v="21"/>
    <n v="134"/>
    <n v="258"/>
    <n v="14"/>
    <n v="56"/>
    <n v="137.16666666666666"/>
    <n v="1"/>
    <n v="7"/>
    <n v="5"/>
    <n v="8"/>
    <n v="4"/>
    <n v="0"/>
    <n v="0"/>
    <n v="0"/>
    <x v="0"/>
    <x v="0"/>
    <n v="0"/>
    <n v="0"/>
    <n v="0"/>
    <n v="0"/>
    <x v="5"/>
  </r>
  <r>
    <n v="762"/>
    <n v="1981"/>
    <n v="42"/>
    <x v="2"/>
    <x v="0"/>
    <x v="2"/>
    <n v="75774"/>
    <x v="1"/>
    <n v="1"/>
    <n v="0"/>
    <d v="2014-05-02T00:00:00"/>
    <n v="27"/>
    <n v="340"/>
    <n v="21"/>
    <n v="134"/>
    <n v="258"/>
    <n v="14"/>
    <n v="56"/>
    <n v="137.16666666666666"/>
    <n v="1"/>
    <n v="7"/>
    <n v="5"/>
    <n v="8"/>
    <n v="4"/>
    <n v="0"/>
    <n v="0"/>
    <n v="0"/>
    <x v="0"/>
    <x v="0"/>
    <n v="0"/>
    <n v="0"/>
    <n v="0"/>
    <n v="0"/>
    <x v="1"/>
  </r>
  <r>
    <n v="4207"/>
    <n v="1981"/>
    <n v="42"/>
    <x v="2"/>
    <x v="4"/>
    <x v="0"/>
    <n v="87171"/>
    <x v="1"/>
    <n v="0"/>
    <n v="0"/>
    <d v="2013-05-01T00:00:00"/>
    <n v="27"/>
    <n v="1001"/>
    <n v="44"/>
    <n v="107"/>
    <n v="58"/>
    <n v="44"/>
    <n v="44"/>
    <n v="216.33333333333334"/>
    <n v="1"/>
    <n v="6"/>
    <n v="7"/>
    <n v="11"/>
    <n v="2"/>
    <n v="1"/>
    <n v="0"/>
    <n v="1"/>
    <x v="0"/>
    <x v="0"/>
    <n v="1"/>
    <n v="2"/>
    <n v="0"/>
    <n v="0"/>
    <x v="1"/>
  </r>
  <r>
    <n v="7828"/>
    <n v="1981"/>
    <n v="42"/>
    <x v="2"/>
    <x v="3"/>
    <x v="2"/>
    <n v="77882"/>
    <x v="1"/>
    <n v="0"/>
    <n v="0"/>
    <d v="2014-04-30T00:00:00"/>
    <n v="29"/>
    <n v="68"/>
    <n v="129"/>
    <n v="396"/>
    <n v="188"/>
    <n v="22"/>
    <n v="15"/>
    <n v="136.33333333333334"/>
    <n v="1"/>
    <n v="3"/>
    <n v="3"/>
    <n v="5"/>
    <n v="1"/>
    <n v="0"/>
    <n v="0"/>
    <n v="0"/>
    <x v="0"/>
    <x v="0"/>
    <n v="0"/>
    <n v="0"/>
    <n v="0"/>
    <n v="0"/>
    <x v="5"/>
  </r>
  <r>
    <n v="938"/>
    <n v="1981"/>
    <n v="42"/>
    <x v="2"/>
    <x v="2"/>
    <x v="0"/>
    <n v="40211"/>
    <x v="2"/>
    <n v="1"/>
    <n v="1"/>
    <d v="2013-07-30T00:00:00"/>
    <n v="30"/>
    <n v="51"/>
    <n v="1"/>
    <n v="7"/>
    <n v="2"/>
    <n v="1"/>
    <n v="25"/>
    <n v="14.5"/>
    <n v="2"/>
    <n v="2"/>
    <n v="1"/>
    <n v="2"/>
    <n v="8"/>
    <n v="1"/>
    <n v="0"/>
    <n v="0"/>
    <x v="0"/>
    <x v="0"/>
    <n v="1"/>
    <n v="1"/>
    <n v="0"/>
    <n v="0"/>
    <x v="1"/>
  </r>
  <r>
    <n v="749"/>
    <n v="1981"/>
    <n v="42"/>
    <x v="2"/>
    <x v="2"/>
    <x v="2"/>
    <n v="42162"/>
    <x v="2"/>
    <n v="1"/>
    <n v="0"/>
    <d v="2013-11-19T00:00:00"/>
    <n v="31"/>
    <n v="46"/>
    <n v="7"/>
    <n v="59"/>
    <n v="2"/>
    <n v="4"/>
    <n v="27"/>
    <n v="24.166666666666668"/>
    <n v="2"/>
    <n v="3"/>
    <n v="1"/>
    <n v="3"/>
    <n v="6"/>
    <n v="1"/>
    <n v="0"/>
    <n v="0"/>
    <x v="0"/>
    <x v="0"/>
    <n v="1"/>
    <n v="1"/>
    <n v="1"/>
    <n v="0"/>
    <x v="1"/>
  </r>
  <r>
    <n v="1008"/>
    <n v="1981"/>
    <n v="42"/>
    <x v="2"/>
    <x v="4"/>
    <x v="2"/>
    <n v="44953"/>
    <x v="2"/>
    <n v="0"/>
    <n v="0"/>
    <d v="2012-12-21T00:00:00"/>
    <n v="31"/>
    <n v="728"/>
    <n v="17"/>
    <n v="133"/>
    <n v="11"/>
    <n v="8"/>
    <n v="124"/>
    <n v="170.16666666666666"/>
    <n v="1"/>
    <n v="7"/>
    <n v="3"/>
    <n v="13"/>
    <n v="6"/>
    <n v="1"/>
    <n v="0"/>
    <n v="0"/>
    <x v="0"/>
    <x v="0"/>
    <n v="1"/>
    <n v="1"/>
    <n v="0"/>
    <n v="0"/>
    <x v="2"/>
  </r>
  <r>
    <n v="3102"/>
    <n v="1981"/>
    <n v="42"/>
    <x v="2"/>
    <x v="0"/>
    <x v="2"/>
    <n v="19414"/>
    <x v="0"/>
    <n v="1"/>
    <n v="0"/>
    <d v="2013-10-16T00:00:00"/>
    <n v="32"/>
    <n v="2"/>
    <n v="3"/>
    <n v="12"/>
    <n v="3"/>
    <n v="5"/>
    <n v="7"/>
    <n v="5.333333333333333"/>
    <n v="1"/>
    <n v="1"/>
    <n v="0"/>
    <n v="3"/>
    <n v="8"/>
    <n v="0"/>
    <n v="0"/>
    <n v="0"/>
    <x v="0"/>
    <x v="0"/>
    <n v="0"/>
    <n v="0"/>
    <n v="0"/>
    <n v="0"/>
    <x v="7"/>
  </r>
  <r>
    <n v="2724"/>
    <n v="1981"/>
    <n v="42"/>
    <x v="2"/>
    <x v="3"/>
    <x v="1"/>
    <n v="36143"/>
    <x v="2"/>
    <n v="1"/>
    <n v="0"/>
    <d v="2014-03-30T00:00:00"/>
    <n v="33"/>
    <n v="12"/>
    <n v="0"/>
    <n v="1"/>
    <n v="0"/>
    <n v="0"/>
    <n v="6"/>
    <n v="3.1666666666666665"/>
    <n v="1"/>
    <n v="0"/>
    <n v="1"/>
    <n v="2"/>
    <n v="3"/>
    <n v="0"/>
    <n v="0"/>
    <n v="0"/>
    <x v="0"/>
    <x v="0"/>
    <n v="0"/>
    <n v="0"/>
    <n v="0"/>
    <n v="0"/>
    <x v="1"/>
  </r>
  <r>
    <n v="4216"/>
    <n v="1981"/>
    <n v="42"/>
    <x v="2"/>
    <x v="2"/>
    <x v="1"/>
    <n v="91065"/>
    <x v="1"/>
    <n v="0"/>
    <n v="0"/>
    <d v="2013-02-22T00:00:00"/>
    <n v="33"/>
    <n v="822"/>
    <n v="114"/>
    <n v="108"/>
    <n v="179"/>
    <n v="137"/>
    <n v="114"/>
    <n v="245.66666666666666"/>
    <n v="1"/>
    <n v="7"/>
    <n v="9"/>
    <n v="9"/>
    <n v="3"/>
    <n v="0"/>
    <n v="0"/>
    <n v="1"/>
    <x v="1"/>
    <x v="0"/>
    <n v="1"/>
    <n v="2"/>
    <n v="1"/>
    <n v="0"/>
    <x v="1"/>
  </r>
  <r>
    <n v="7378"/>
    <n v="1981"/>
    <n v="42"/>
    <x v="2"/>
    <x v="3"/>
    <x v="2"/>
    <n v="42021"/>
    <x v="2"/>
    <n v="1"/>
    <n v="0"/>
    <d v="2012-08-31T00:00:00"/>
    <n v="34"/>
    <n v="393"/>
    <n v="5"/>
    <n v="136"/>
    <n v="7"/>
    <n v="5"/>
    <n v="27"/>
    <n v="95.5"/>
    <n v="5"/>
    <n v="10"/>
    <n v="1"/>
    <n v="6"/>
    <n v="9"/>
    <n v="1"/>
    <n v="0"/>
    <n v="0"/>
    <x v="0"/>
    <x v="0"/>
    <n v="1"/>
    <n v="1"/>
    <n v="0"/>
    <n v="0"/>
    <x v="1"/>
  </r>
  <r>
    <n v="738"/>
    <n v="1981"/>
    <n v="42"/>
    <x v="2"/>
    <x v="0"/>
    <x v="1"/>
    <n v="42395"/>
    <x v="2"/>
    <n v="1"/>
    <n v="1"/>
    <d v="2014-04-04T00:00:00"/>
    <n v="35"/>
    <n v="48"/>
    <n v="13"/>
    <n v="57"/>
    <n v="24"/>
    <n v="15"/>
    <n v="25"/>
    <n v="30.333333333333332"/>
    <n v="4"/>
    <n v="3"/>
    <n v="1"/>
    <n v="4"/>
    <n v="7"/>
    <n v="0"/>
    <n v="0"/>
    <n v="0"/>
    <x v="0"/>
    <x v="0"/>
    <n v="0"/>
    <n v="0"/>
    <n v="0"/>
    <n v="0"/>
    <x v="3"/>
  </r>
  <r>
    <n v="10469"/>
    <n v="1981"/>
    <n v="42"/>
    <x v="2"/>
    <x v="2"/>
    <x v="2"/>
    <n v="88325"/>
    <x v="1"/>
    <n v="0"/>
    <n v="0"/>
    <d v="2014-02-05T00:00:00"/>
    <n v="42"/>
    <n v="519"/>
    <n v="71"/>
    <n v="860"/>
    <n v="93"/>
    <n v="27"/>
    <n v="53"/>
    <n v="270.5"/>
    <n v="1"/>
    <n v="6"/>
    <n v="2"/>
    <n v="9"/>
    <n v="2"/>
    <n v="0"/>
    <n v="0"/>
    <n v="0"/>
    <x v="0"/>
    <x v="0"/>
    <n v="0"/>
    <n v="0"/>
    <n v="0"/>
    <n v="0"/>
    <x v="3"/>
  </r>
  <r>
    <n v="4669"/>
    <n v="1981"/>
    <n v="42"/>
    <x v="2"/>
    <x v="1"/>
    <x v="0"/>
    <n v="24480"/>
    <x v="2"/>
    <n v="1"/>
    <n v="0"/>
    <d v="2013-02-11T00:00:00"/>
    <n v="46"/>
    <n v="4"/>
    <n v="19"/>
    <n v="9"/>
    <n v="28"/>
    <n v="25"/>
    <n v="17"/>
    <n v="17"/>
    <n v="3"/>
    <n v="3"/>
    <n v="0"/>
    <n v="4"/>
    <n v="7"/>
    <n v="0"/>
    <n v="0"/>
    <n v="0"/>
    <x v="0"/>
    <x v="0"/>
    <n v="0"/>
    <n v="0"/>
    <n v="0"/>
    <n v="0"/>
    <x v="5"/>
  </r>
  <r>
    <n v="3120"/>
    <n v="1981"/>
    <n v="42"/>
    <x v="2"/>
    <x v="2"/>
    <x v="2"/>
    <n v="38547"/>
    <x v="2"/>
    <n v="1"/>
    <n v="0"/>
    <d v="2013-08-28T00:00:00"/>
    <n v="49"/>
    <n v="6"/>
    <n v="1"/>
    <n v="10"/>
    <n v="0"/>
    <n v="1"/>
    <n v="4"/>
    <n v="3.6666666666666665"/>
    <n v="1"/>
    <n v="1"/>
    <n v="0"/>
    <n v="2"/>
    <n v="8"/>
    <n v="0"/>
    <n v="0"/>
    <n v="0"/>
    <x v="0"/>
    <x v="0"/>
    <n v="0"/>
    <n v="0"/>
    <n v="0"/>
    <n v="1"/>
    <x v="7"/>
  </r>
  <r>
    <n v="6575"/>
    <n v="1981"/>
    <n v="42"/>
    <x v="2"/>
    <x v="2"/>
    <x v="2"/>
    <n v="56386"/>
    <x v="1"/>
    <n v="1"/>
    <n v="1"/>
    <d v="2012-10-27T00:00:00"/>
    <n v="51"/>
    <n v="230"/>
    <n v="48"/>
    <n v="214"/>
    <n v="13"/>
    <n v="32"/>
    <n v="75"/>
    <n v="102"/>
    <n v="8"/>
    <n v="9"/>
    <n v="1"/>
    <n v="7"/>
    <n v="9"/>
    <n v="0"/>
    <n v="0"/>
    <n v="0"/>
    <x v="0"/>
    <x v="0"/>
    <n v="0"/>
    <n v="0"/>
    <n v="0"/>
    <n v="0"/>
    <x v="5"/>
  </r>
  <r>
    <n v="2781"/>
    <n v="1981"/>
    <n v="42"/>
    <x v="2"/>
    <x v="2"/>
    <x v="1"/>
    <n v="72066"/>
    <x v="1"/>
    <n v="0"/>
    <n v="0"/>
    <d v="2014-06-23T00:00:00"/>
    <n v="55"/>
    <n v="1003"/>
    <n v="34"/>
    <n v="536"/>
    <n v="134"/>
    <n v="51"/>
    <n v="34"/>
    <n v="298.66666666666669"/>
    <n v="1"/>
    <n v="4"/>
    <n v="6"/>
    <n v="6"/>
    <n v="2"/>
    <n v="0"/>
    <n v="0"/>
    <n v="1"/>
    <x v="1"/>
    <x v="0"/>
    <n v="1"/>
    <n v="2"/>
    <n v="1"/>
    <n v="0"/>
    <x v="5"/>
  </r>
  <r>
    <n v="7369"/>
    <n v="1981"/>
    <n v="42"/>
    <x v="2"/>
    <x v="3"/>
    <x v="0"/>
    <n v="36959"/>
    <x v="2"/>
    <n v="1"/>
    <n v="0"/>
    <d v="2013-10-02T00:00:00"/>
    <n v="56"/>
    <n v="25"/>
    <n v="6"/>
    <n v="25"/>
    <n v="6"/>
    <n v="0"/>
    <n v="0"/>
    <n v="10.333333333333334"/>
    <n v="2"/>
    <n v="2"/>
    <n v="0"/>
    <n v="3"/>
    <n v="8"/>
    <n v="0"/>
    <n v="0"/>
    <n v="0"/>
    <x v="0"/>
    <x v="0"/>
    <n v="0"/>
    <n v="0"/>
    <n v="0"/>
    <n v="0"/>
    <x v="1"/>
  </r>
  <r>
    <n v="3537"/>
    <n v="1981"/>
    <n v="42"/>
    <x v="2"/>
    <x v="2"/>
    <x v="2"/>
    <n v="31089"/>
    <x v="2"/>
    <n v="1"/>
    <n v="0"/>
    <d v="2012-08-17T00:00:00"/>
    <n v="57"/>
    <n v="31"/>
    <n v="3"/>
    <n v="31"/>
    <n v="2"/>
    <n v="8"/>
    <n v="4"/>
    <n v="13.166666666666666"/>
    <n v="3"/>
    <n v="3"/>
    <n v="0"/>
    <n v="4"/>
    <n v="8"/>
    <n v="0"/>
    <n v="0"/>
    <n v="0"/>
    <x v="0"/>
    <x v="0"/>
    <n v="0"/>
    <n v="0"/>
    <n v="0"/>
    <n v="0"/>
    <x v="1"/>
  </r>
  <r>
    <n v="4548"/>
    <n v="1981"/>
    <n v="42"/>
    <x v="2"/>
    <x v="2"/>
    <x v="1"/>
    <n v="41967"/>
    <x v="2"/>
    <n v="1"/>
    <n v="1"/>
    <d v="2013-11-23T00:00:00"/>
    <n v="66"/>
    <n v="23"/>
    <n v="4"/>
    <n v="10"/>
    <n v="0"/>
    <n v="2"/>
    <n v="15"/>
    <n v="9"/>
    <n v="1"/>
    <n v="1"/>
    <n v="0"/>
    <n v="3"/>
    <n v="4"/>
    <n v="0"/>
    <n v="0"/>
    <n v="0"/>
    <x v="0"/>
    <x v="0"/>
    <n v="0"/>
    <n v="0"/>
    <n v="0"/>
    <n v="0"/>
    <x v="7"/>
  </r>
  <r>
    <n v="304"/>
    <n v="1981"/>
    <n v="42"/>
    <x v="2"/>
    <x v="3"/>
    <x v="1"/>
    <n v="22944"/>
    <x v="2"/>
    <n v="1"/>
    <n v="0"/>
    <d v="2013-12-23T00:00:00"/>
    <n v="67"/>
    <n v="19"/>
    <n v="3"/>
    <n v="19"/>
    <n v="4"/>
    <n v="5"/>
    <n v="26"/>
    <n v="12.666666666666666"/>
    <n v="3"/>
    <n v="3"/>
    <n v="0"/>
    <n v="3"/>
    <n v="7"/>
    <n v="0"/>
    <n v="0"/>
    <n v="0"/>
    <x v="0"/>
    <x v="0"/>
    <n v="0"/>
    <n v="0"/>
    <n v="0"/>
    <n v="0"/>
    <x v="1"/>
  </r>
  <r>
    <n v="7005"/>
    <n v="1981"/>
    <n v="42"/>
    <x v="2"/>
    <x v="2"/>
    <x v="1"/>
    <n v="58684"/>
    <x v="1"/>
    <n v="0"/>
    <n v="0"/>
    <d v="2014-06-16T00:00:00"/>
    <n v="71"/>
    <n v="479"/>
    <n v="35"/>
    <n v="179"/>
    <n v="28"/>
    <n v="7"/>
    <n v="85"/>
    <n v="135.5"/>
    <n v="1"/>
    <n v="5"/>
    <n v="3"/>
    <n v="12"/>
    <n v="2"/>
    <n v="0"/>
    <n v="1"/>
    <n v="0"/>
    <x v="0"/>
    <x v="0"/>
    <n v="1"/>
    <n v="1"/>
    <n v="0"/>
    <n v="0"/>
    <x v="5"/>
  </r>
  <r>
    <n v="2918"/>
    <n v="1981"/>
    <n v="42"/>
    <x v="2"/>
    <x v="2"/>
    <x v="4"/>
    <n v="28510"/>
    <x v="2"/>
    <n v="1"/>
    <n v="1"/>
    <d v="2013-04-13T00:00:00"/>
    <n v="72"/>
    <n v="44"/>
    <n v="5"/>
    <n v="19"/>
    <n v="0"/>
    <n v="4"/>
    <n v="19"/>
    <n v="15.166666666666666"/>
    <n v="3"/>
    <n v="2"/>
    <n v="0"/>
    <n v="4"/>
    <n v="5"/>
    <n v="0"/>
    <n v="0"/>
    <n v="0"/>
    <x v="0"/>
    <x v="0"/>
    <n v="0"/>
    <n v="0"/>
    <n v="0"/>
    <n v="0"/>
    <x v="1"/>
  </r>
  <r>
    <n v="11121"/>
    <n v="1981"/>
    <n v="42"/>
    <x v="2"/>
    <x v="2"/>
    <x v="0"/>
    <n v="19419"/>
    <x v="0"/>
    <n v="1"/>
    <n v="0"/>
    <d v="2012-11-10T00:00:00"/>
    <n v="76"/>
    <n v="2"/>
    <n v="14"/>
    <n v="28"/>
    <n v="16"/>
    <n v="3"/>
    <n v="7"/>
    <n v="11.666666666666666"/>
    <n v="4"/>
    <n v="4"/>
    <n v="0"/>
    <n v="3"/>
    <n v="9"/>
    <n v="0"/>
    <n v="0"/>
    <n v="0"/>
    <x v="0"/>
    <x v="0"/>
    <n v="0"/>
    <n v="0"/>
    <n v="0"/>
    <n v="0"/>
    <x v="3"/>
  </r>
  <r>
    <n v="564"/>
    <n v="1981"/>
    <n v="42"/>
    <x v="2"/>
    <x v="4"/>
    <x v="2"/>
    <n v="56937"/>
    <x v="1"/>
    <n v="1"/>
    <n v="0"/>
    <d v="2012-08-04T00:00:00"/>
    <n v="81"/>
    <n v="746"/>
    <n v="8"/>
    <n v="125"/>
    <n v="11"/>
    <n v="8"/>
    <n v="8"/>
    <n v="151"/>
    <n v="7"/>
    <n v="8"/>
    <n v="6"/>
    <n v="9"/>
    <n v="6"/>
    <n v="0"/>
    <n v="1"/>
    <n v="0"/>
    <x v="0"/>
    <x v="0"/>
    <n v="1"/>
    <n v="1"/>
    <n v="1"/>
    <n v="0"/>
    <x v="1"/>
  </r>
  <r>
    <n v="4385"/>
    <n v="1981"/>
    <n v="42"/>
    <x v="2"/>
    <x v="4"/>
    <x v="1"/>
    <n v="36038"/>
    <x v="2"/>
    <n v="1"/>
    <n v="0"/>
    <d v="2013-05-31T00:00:00"/>
    <n v="82"/>
    <n v="23"/>
    <n v="0"/>
    <n v="15"/>
    <n v="0"/>
    <n v="2"/>
    <n v="7"/>
    <n v="7.833333333333333"/>
    <n v="2"/>
    <n v="3"/>
    <n v="0"/>
    <n v="3"/>
    <n v="6"/>
    <n v="0"/>
    <n v="0"/>
    <n v="0"/>
    <x v="0"/>
    <x v="0"/>
    <n v="0"/>
    <n v="0"/>
    <n v="0"/>
    <n v="0"/>
    <x v="1"/>
  </r>
  <r>
    <n v="1612"/>
    <n v="1981"/>
    <n v="42"/>
    <x v="2"/>
    <x v="4"/>
    <x v="1"/>
    <m/>
    <x v="0"/>
    <n v="1"/>
    <n v="0"/>
    <d v="2013-05-31T00:00:00"/>
    <n v="82"/>
    <n v="23"/>
    <n v="0"/>
    <n v="15"/>
    <n v="0"/>
    <n v="2"/>
    <n v="7"/>
    <n v="7.833333333333333"/>
    <n v="2"/>
    <n v="3"/>
    <n v="0"/>
    <n v="3"/>
    <n v="6"/>
    <n v="0"/>
    <n v="0"/>
    <n v="0"/>
    <x v="0"/>
    <x v="0"/>
    <n v="0"/>
    <n v="0"/>
    <n v="0"/>
    <n v="0"/>
    <x v="0"/>
  </r>
  <r>
    <n v="10398"/>
    <n v="1981"/>
    <n v="42"/>
    <x v="2"/>
    <x v="0"/>
    <x v="1"/>
    <n v="24336"/>
    <x v="2"/>
    <n v="1"/>
    <n v="0"/>
    <d v="2012-08-27T00:00:00"/>
    <n v="82"/>
    <n v="1"/>
    <n v="6"/>
    <n v="2"/>
    <n v="8"/>
    <n v="2"/>
    <n v="12"/>
    <n v="5.166666666666667"/>
    <n v="1"/>
    <n v="1"/>
    <n v="0"/>
    <n v="2"/>
    <n v="7"/>
    <n v="0"/>
    <n v="0"/>
    <n v="0"/>
    <x v="0"/>
    <x v="0"/>
    <n v="0"/>
    <n v="0"/>
    <n v="0"/>
    <n v="0"/>
    <x v="1"/>
  </r>
  <r>
    <n v="8017"/>
    <n v="1981"/>
    <n v="42"/>
    <x v="2"/>
    <x v="0"/>
    <x v="0"/>
    <n v="51111"/>
    <x v="1"/>
    <n v="1"/>
    <n v="1"/>
    <d v="2014-06-19T00:00:00"/>
    <n v="83"/>
    <n v="22"/>
    <n v="0"/>
    <n v="19"/>
    <n v="6"/>
    <n v="5"/>
    <n v="3"/>
    <n v="9.1666666666666661"/>
    <n v="2"/>
    <n v="2"/>
    <n v="0"/>
    <n v="3"/>
    <n v="6"/>
    <n v="0"/>
    <n v="0"/>
    <n v="0"/>
    <x v="0"/>
    <x v="0"/>
    <n v="0"/>
    <n v="0"/>
    <n v="0"/>
    <n v="0"/>
    <x v="5"/>
  </r>
  <r>
    <n v="7270"/>
    <n v="1981"/>
    <n v="42"/>
    <x v="2"/>
    <x v="2"/>
    <x v="4"/>
    <n v="56981"/>
    <x v="1"/>
    <n v="0"/>
    <n v="0"/>
    <d v="2014-01-25T00:00:00"/>
    <n v="91"/>
    <n v="908"/>
    <n v="48"/>
    <n v="217"/>
    <n v="32"/>
    <n v="12"/>
    <n v="24"/>
    <n v="206.83333333333334"/>
    <n v="1"/>
    <n v="2"/>
    <n v="3"/>
    <n v="13"/>
    <n v="6"/>
    <n v="0"/>
    <n v="1"/>
    <n v="0"/>
    <x v="0"/>
    <x v="0"/>
    <n v="1"/>
    <n v="1"/>
    <n v="0"/>
    <n v="0"/>
    <x v="5"/>
  </r>
  <r>
    <n v="1951"/>
    <n v="1981"/>
    <n v="42"/>
    <x v="2"/>
    <x v="1"/>
    <x v="0"/>
    <n v="34445"/>
    <x v="2"/>
    <n v="0"/>
    <n v="0"/>
    <d v="2013-01-27T00:00:00"/>
    <n v="92"/>
    <n v="228"/>
    <n v="122"/>
    <n v="122"/>
    <n v="208"/>
    <n v="129"/>
    <n v="30"/>
    <n v="139.83333333333334"/>
    <n v="6"/>
    <n v="11"/>
    <n v="2"/>
    <n v="8"/>
    <n v="9"/>
    <n v="0"/>
    <n v="0"/>
    <n v="0"/>
    <x v="0"/>
    <x v="0"/>
    <n v="0"/>
    <n v="0"/>
    <n v="0"/>
    <n v="0"/>
    <x v="1"/>
  </r>
  <r>
    <n v="5324"/>
    <n v="1981"/>
    <n v="42"/>
    <x v="2"/>
    <x v="4"/>
    <x v="0"/>
    <n v="58293"/>
    <x v="1"/>
    <n v="1"/>
    <n v="0"/>
    <d v="2014-01-19T00:00:00"/>
    <n v="94"/>
    <n v="173"/>
    <n v="43"/>
    <n v="118"/>
    <n v="46"/>
    <n v="27"/>
    <n v="15"/>
    <n v="70.333333333333329"/>
    <n v="5"/>
    <n v="5"/>
    <n v="3"/>
    <n v="6"/>
    <n v="5"/>
    <n v="0"/>
    <n v="0"/>
    <n v="0"/>
    <x v="0"/>
    <x v="0"/>
    <n v="0"/>
    <n v="0"/>
    <n v="0"/>
    <n v="0"/>
    <x v="4"/>
  </r>
  <r>
    <n v="9925"/>
    <n v="1981"/>
    <n v="42"/>
    <x v="2"/>
    <x v="4"/>
    <x v="2"/>
    <n v="39665"/>
    <x v="2"/>
    <n v="1"/>
    <n v="0"/>
    <d v="2013-05-25T00:00:00"/>
    <n v="97"/>
    <n v="127"/>
    <n v="1"/>
    <n v="56"/>
    <n v="0"/>
    <n v="1"/>
    <n v="31"/>
    <n v="36"/>
    <n v="3"/>
    <n v="4"/>
    <n v="2"/>
    <n v="3"/>
    <n v="7"/>
    <n v="1"/>
    <n v="0"/>
    <n v="0"/>
    <x v="0"/>
    <x v="0"/>
    <n v="1"/>
    <n v="1"/>
    <n v="0"/>
    <n v="0"/>
    <x v="1"/>
  </r>
  <r>
    <n v="3878"/>
    <n v="1980"/>
    <n v="43"/>
    <x v="2"/>
    <x v="0"/>
    <x v="1"/>
    <n v="31859"/>
    <x v="2"/>
    <n v="1"/>
    <n v="0"/>
    <d v="2014-02-27T00:00:00"/>
    <n v="3"/>
    <n v="3"/>
    <n v="4"/>
    <n v="7"/>
    <n v="15"/>
    <n v="8"/>
    <n v="11"/>
    <n v="8"/>
    <n v="1"/>
    <n v="1"/>
    <n v="0"/>
    <n v="3"/>
    <n v="7"/>
    <n v="0"/>
    <n v="0"/>
    <n v="0"/>
    <x v="0"/>
    <x v="0"/>
    <n v="0"/>
    <n v="0"/>
    <n v="0"/>
    <n v="0"/>
    <x v="1"/>
  </r>
  <r>
    <n v="8601"/>
    <n v="1980"/>
    <n v="43"/>
    <x v="2"/>
    <x v="2"/>
    <x v="0"/>
    <n v="80011"/>
    <x v="1"/>
    <n v="0"/>
    <n v="1"/>
    <d v="2013-04-29T00:00:00"/>
    <n v="3"/>
    <n v="421"/>
    <n v="76"/>
    <n v="536"/>
    <n v="82"/>
    <n v="178"/>
    <n v="102"/>
    <n v="232.5"/>
    <n v="2"/>
    <n v="8"/>
    <n v="6"/>
    <n v="5"/>
    <n v="4"/>
    <n v="0"/>
    <n v="0"/>
    <n v="0"/>
    <x v="0"/>
    <x v="0"/>
    <n v="0"/>
    <n v="0"/>
    <n v="0"/>
    <n v="0"/>
    <x v="0"/>
  </r>
  <r>
    <n v="6815"/>
    <n v="1980"/>
    <n v="43"/>
    <x v="2"/>
    <x v="0"/>
    <x v="0"/>
    <n v="96547"/>
    <x v="1"/>
    <n v="0"/>
    <n v="0"/>
    <d v="2014-05-23T00:00:00"/>
    <n v="4"/>
    <n v="448"/>
    <n v="21"/>
    <n v="125"/>
    <n v="52"/>
    <n v="101"/>
    <n v="62"/>
    <n v="134.83333333333334"/>
    <n v="0"/>
    <n v="7"/>
    <n v="6"/>
    <n v="8"/>
    <n v="2"/>
    <n v="1"/>
    <n v="0"/>
    <n v="1"/>
    <x v="1"/>
    <x v="0"/>
    <n v="1"/>
    <n v="3"/>
    <n v="1"/>
    <n v="0"/>
    <x v="1"/>
  </r>
  <r>
    <n v="11003"/>
    <n v="1980"/>
    <n v="43"/>
    <x v="2"/>
    <x v="0"/>
    <x v="2"/>
    <n v="25130"/>
    <x v="2"/>
    <n v="1"/>
    <n v="0"/>
    <d v="2013-10-02T00:00:00"/>
    <n v="10"/>
    <n v="2"/>
    <n v="5"/>
    <n v="7"/>
    <n v="0"/>
    <n v="18"/>
    <n v="18"/>
    <n v="8.3333333333333339"/>
    <n v="2"/>
    <n v="2"/>
    <n v="0"/>
    <n v="3"/>
    <n v="7"/>
    <n v="0"/>
    <n v="0"/>
    <n v="0"/>
    <x v="0"/>
    <x v="0"/>
    <n v="0"/>
    <n v="0"/>
    <n v="0"/>
    <n v="0"/>
    <x v="7"/>
  </r>
  <r>
    <n v="5892"/>
    <n v="1980"/>
    <n v="43"/>
    <x v="2"/>
    <x v="2"/>
    <x v="0"/>
    <n v="34968"/>
    <x v="2"/>
    <n v="1"/>
    <n v="0"/>
    <d v="2013-04-10T00:00:00"/>
    <n v="11"/>
    <n v="158"/>
    <n v="6"/>
    <n v="45"/>
    <n v="8"/>
    <n v="2"/>
    <n v="2"/>
    <n v="36.833333333333336"/>
    <n v="7"/>
    <n v="3"/>
    <n v="2"/>
    <n v="5"/>
    <n v="7"/>
    <n v="0"/>
    <n v="0"/>
    <n v="0"/>
    <x v="0"/>
    <x v="0"/>
    <n v="0"/>
    <n v="0"/>
    <n v="0"/>
    <n v="0"/>
    <x v="5"/>
  </r>
  <r>
    <n v="1891"/>
    <n v="1980"/>
    <n v="43"/>
    <x v="2"/>
    <x v="3"/>
    <x v="4"/>
    <n v="78789"/>
    <x v="1"/>
    <n v="0"/>
    <n v="0"/>
    <d v="2012-08-08T00:00:00"/>
    <n v="12"/>
    <n v="667"/>
    <n v="50"/>
    <n v="850"/>
    <n v="21"/>
    <n v="83"/>
    <n v="83"/>
    <n v="292.33333333333331"/>
    <n v="1"/>
    <n v="4"/>
    <n v="6"/>
    <n v="5"/>
    <n v="2"/>
    <n v="0"/>
    <n v="0"/>
    <n v="0"/>
    <x v="0"/>
    <x v="0"/>
    <n v="0"/>
    <n v="0"/>
    <n v="1"/>
    <n v="0"/>
    <x v="1"/>
  </r>
  <r>
    <n v="9493"/>
    <n v="1980"/>
    <n v="43"/>
    <x v="2"/>
    <x v="4"/>
    <x v="1"/>
    <n v="76412"/>
    <x v="1"/>
    <n v="0"/>
    <n v="0"/>
    <d v="2013-05-05T00:00:00"/>
    <n v="15"/>
    <n v="840"/>
    <n v="53"/>
    <n v="804"/>
    <n v="23"/>
    <n v="71"/>
    <n v="17"/>
    <n v="301.33333333333331"/>
    <n v="1"/>
    <n v="5"/>
    <n v="4"/>
    <n v="8"/>
    <n v="3"/>
    <n v="0"/>
    <n v="0"/>
    <n v="1"/>
    <x v="1"/>
    <x v="0"/>
    <n v="1"/>
    <n v="2"/>
    <n v="1"/>
    <n v="0"/>
    <x v="7"/>
  </r>
  <r>
    <n v="6507"/>
    <n v="1980"/>
    <n v="43"/>
    <x v="2"/>
    <x v="2"/>
    <x v="1"/>
    <n v="30828"/>
    <x v="2"/>
    <n v="1"/>
    <n v="0"/>
    <d v="2013-10-04T00:00:00"/>
    <n v="16"/>
    <n v="16"/>
    <n v="11"/>
    <n v="15"/>
    <n v="2"/>
    <n v="0"/>
    <n v="12"/>
    <n v="9.3333333333333339"/>
    <n v="2"/>
    <n v="1"/>
    <n v="1"/>
    <n v="4"/>
    <n v="3"/>
    <n v="0"/>
    <n v="0"/>
    <n v="0"/>
    <x v="0"/>
    <x v="0"/>
    <n v="0"/>
    <n v="0"/>
    <n v="0"/>
    <n v="0"/>
    <x v="0"/>
  </r>
  <r>
    <n v="1092"/>
    <n v="1980"/>
    <n v="43"/>
    <x v="2"/>
    <x v="2"/>
    <x v="0"/>
    <n v="61014"/>
    <x v="1"/>
    <n v="0"/>
    <n v="1"/>
    <d v="2012-08-11T00:00:00"/>
    <n v="17"/>
    <n v="269"/>
    <n v="129"/>
    <n v="495"/>
    <n v="182"/>
    <n v="43"/>
    <n v="29"/>
    <n v="191.16666666666666"/>
    <n v="4"/>
    <n v="9"/>
    <n v="3"/>
    <n v="4"/>
    <n v="7"/>
    <n v="0"/>
    <n v="0"/>
    <n v="0"/>
    <x v="0"/>
    <x v="0"/>
    <n v="0"/>
    <n v="0"/>
    <n v="0"/>
    <n v="0"/>
    <x v="3"/>
  </r>
  <r>
    <n v="1581"/>
    <n v="1980"/>
    <n v="43"/>
    <x v="2"/>
    <x v="2"/>
    <x v="0"/>
    <n v="37406"/>
    <x v="2"/>
    <n v="1"/>
    <n v="0"/>
    <d v="2013-10-10T00:00:00"/>
    <n v="18"/>
    <n v="2"/>
    <n v="0"/>
    <n v="8"/>
    <n v="2"/>
    <n v="2"/>
    <n v="3"/>
    <n v="2.8333333333333335"/>
    <n v="1"/>
    <n v="1"/>
    <n v="0"/>
    <n v="2"/>
    <n v="8"/>
    <n v="0"/>
    <n v="0"/>
    <n v="0"/>
    <x v="0"/>
    <x v="0"/>
    <n v="0"/>
    <n v="0"/>
    <n v="1"/>
    <n v="0"/>
    <x v="1"/>
  </r>
  <r>
    <n v="9596"/>
    <n v="1980"/>
    <n v="43"/>
    <x v="2"/>
    <x v="4"/>
    <x v="1"/>
    <n v="65295"/>
    <x v="1"/>
    <n v="0"/>
    <n v="0"/>
    <d v="2013-12-23T00:00:00"/>
    <n v="19"/>
    <n v="365"/>
    <n v="32"/>
    <n v="117"/>
    <n v="34"/>
    <n v="110"/>
    <n v="6"/>
    <n v="110.66666666666667"/>
    <n v="1"/>
    <n v="3"/>
    <n v="3"/>
    <n v="13"/>
    <n v="2"/>
    <n v="0"/>
    <n v="0"/>
    <n v="0"/>
    <x v="0"/>
    <x v="0"/>
    <n v="0"/>
    <n v="0"/>
    <n v="0"/>
    <n v="0"/>
    <x v="4"/>
  </r>
  <r>
    <n v="9215"/>
    <n v="1980"/>
    <n v="43"/>
    <x v="2"/>
    <x v="4"/>
    <x v="0"/>
    <n v="43974"/>
    <x v="2"/>
    <n v="1"/>
    <n v="0"/>
    <d v="2012-12-12T00:00:00"/>
    <n v="19"/>
    <n v="378"/>
    <n v="0"/>
    <n v="101"/>
    <n v="0"/>
    <n v="0"/>
    <n v="72"/>
    <n v="91.833333333333329"/>
    <n v="5"/>
    <n v="6"/>
    <n v="4"/>
    <n v="6"/>
    <n v="7"/>
    <n v="0"/>
    <n v="0"/>
    <n v="0"/>
    <x v="0"/>
    <x v="0"/>
    <n v="0"/>
    <n v="0"/>
    <n v="0"/>
    <n v="0"/>
    <x v="7"/>
  </r>
  <r>
    <n v="10560"/>
    <n v="1980"/>
    <n v="43"/>
    <x v="2"/>
    <x v="4"/>
    <x v="1"/>
    <n v="36802"/>
    <x v="2"/>
    <n v="1"/>
    <n v="0"/>
    <d v="2014-06-16T00:00:00"/>
    <n v="23"/>
    <n v="16"/>
    <n v="1"/>
    <n v="2"/>
    <n v="0"/>
    <n v="0"/>
    <n v="1"/>
    <n v="3.3333333333333335"/>
    <n v="1"/>
    <n v="1"/>
    <n v="0"/>
    <n v="3"/>
    <n v="5"/>
    <n v="0"/>
    <n v="0"/>
    <n v="0"/>
    <x v="0"/>
    <x v="0"/>
    <n v="0"/>
    <n v="0"/>
    <n v="0"/>
    <n v="0"/>
    <x v="1"/>
  </r>
  <r>
    <n v="7532"/>
    <n v="1980"/>
    <n v="43"/>
    <x v="2"/>
    <x v="2"/>
    <x v="0"/>
    <n v="43586"/>
    <x v="2"/>
    <n v="0"/>
    <n v="1"/>
    <d v="2012-08-30T00:00:00"/>
    <n v="26"/>
    <n v="99"/>
    <n v="2"/>
    <n v="11"/>
    <n v="4"/>
    <n v="0"/>
    <n v="16"/>
    <n v="22"/>
    <n v="3"/>
    <n v="3"/>
    <n v="0"/>
    <n v="4"/>
    <n v="8"/>
    <n v="0"/>
    <n v="0"/>
    <n v="0"/>
    <x v="0"/>
    <x v="0"/>
    <n v="0"/>
    <n v="0"/>
    <n v="0"/>
    <n v="0"/>
    <x v="2"/>
  </r>
  <r>
    <n v="8230"/>
    <n v="1980"/>
    <n v="43"/>
    <x v="2"/>
    <x v="2"/>
    <x v="0"/>
    <n v="33228"/>
    <x v="2"/>
    <n v="1"/>
    <n v="0"/>
    <d v="2014-01-23T00:00:00"/>
    <n v="28"/>
    <n v="22"/>
    <n v="2"/>
    <n v="31"/>
    <n v="7"/>
    <n v="4"/>
    <n v="5"/>
    <n v="11.833333333333334"/>
    <n v="1"/>
    <n v="2"/>
    <n v="0"/>
    <n v="3"/>
    <n v="7"/>
    <n v="0"/>
    <n v="0"/>
    <n v="0"/>
    <x v="0"/>
    <x v="0"/>
    <n v="0"/>
    <n v="0"/>
    <n v="0"/>
    <n v="0"/>
    <x v="1"/>
  </r>
  <r>
    <n v="1777"/>
    <n v="1980"/>
    <n v="43"/>
    <x v="2"/>
    <x v="1"/>
    <x v="0"/>
    <n v="25965"/>
    <x v="2"/>
    <n v="0"/>
    <n v="0"/>
    <d v="2012-09-07T00:00:00"/>
    <n v="29"/>
    <n v="2"/>
    <n v="2"/>
    <n v="11"/>
    <n v="41"/>
    <n v="7"/>
    <n v="11"/>
    <n v="12.333333333333334"/>
    <n v="1"/>
    <n v="2"/>
    <n v="0"/>
    <n v="3"/>
    <n v="8"/>
    <n v="0"/>
    <n v="0"/>
    <n v="0"/>
    <x v="0"/>
    <x v="0"/>
    <n v="0"/>
    <n v="0"/>
    <n v="0"/>
    <n v="0"/>
    <x v="1"/>
  </r>
  <r>
    <n v="4543"/>
    <n v="1980"/>
    <n v="43"/>
    <x v="2"/>
    <x v="2"/>
    <x v="0"/>
    <n v="82497"/>
    <x v="1"/>
    <n v="0"/>
    <n v="0"/>
    <d v="2012-10-31T00:00:00"/>
    <n v="32"/>
    <n v="777"/>
    <n v="129"/>
    <n v="573"/>
    <n v="216"/>
    <n v="21"/>
    <n v="203"/>
    <n v="319.83333333333331"/>
    <n v="1"/>
    <n v="2"/>
    <n v="7"/>
    <n v="9"/>
    <n v="4"/>
    <n v="0"/>
    <n v="0"/>
    <n v="1"/>
    <x v="0"/>
    <x v="0"/>
    <n v="1"/>
    <n v="1"/>
    <n v="0"/>
    <n v="0"/>
    <x v="5"/>
  </r>
  <r>
    <n v="4791"/>
    <n v="1980"/>
    <n v="43"/>
    <x v="2"/>
    <x v="2"/>
    <x v="2"/>
    <n v="44964"/>
    <x v="2"/>
    <n v="1"/>
    <n v="1"/>
    <d v="2012-12-16T00:00:00"/>
    <n v="35"/>
    <n v="19"/>
    <n v="1"/>
    <n v="17"/>
    <n v="2"/>
    <n v="0"/>
    <n v="2"/>
    <n v="6.833333333333333"/>
    <n v="1"/>
    <n v="1"/>
    <n v="0"/>
    <n v="3"/>
    <n v="8"/>
    <n v="0"/>
    <n v="0"/>
    <n v="0"/>
    <x v="0"/>
    <x v="0"/>
    <n v="0"/>
    <n v="0"/>
    <n v="0"/>
    <n v="0"/>
    <x v="0"/>
  </r>
  <r>
    <n v="3197"/>
    <n v="1980"/>
    <n v="43"/>
    <x v="2"/>
    <x v="2"/>
    <x v="0"/>
    <n v="77353"/>
    <x v="1"/>
    <n v="0"/>
    <n v="1"/>
    <d v="2013-12-16T00:00:00"/>
    <n v="38"/>
    <n v="275"/>
    <n v="59"/>
    <n v="107"/>
    <n v="69"/>
    <n v="101"/>
    <n v="59"/>
    <n v="111.66666666666667"/>
    <n v="2"/>
    <n v="6"/>
    <n v="4"/>
    <n v="8"/>
    <n v="4"/>
    <n v="0"/>
    <n v="0"/>
    <n v="0"/>
    <x v="0"/>
    <x v="0"/>
    <n v="0"/>
    <n v="0"/>
    <n v="0"/>
    <n v="0"/>
    <x v="1"/>
  </r>
  <r>
    <n v="10856"/>
    <n v="1980"/>
    <n v="43"/>
    <x v="2"/>
    <x v="0"/>
    <x v="1"/>
    <n v="45889"/>
    <x v="2"/>
    <n v="0"/>
    <n v="1"/>
    <d v="2013-07-02T00:00:00"/>
    <n v="42"/>
    <n v="31"/>
    <n v="0"/>
    <n v="6"/>
    <n v="0"/>
    <n v="1"/>
    <n v="8"/>
    <n v="7.666666666666667"/>
    <n v="1"/>
    <n v="1"/>
    <n v="0"/>
    <n v="3"/>
    <n v="6"/>
    <n v="0"/>
    <n v="0"/>
    <n v="0"/>
    <x v="0"/>
    <x v="0"/>
    <n v="0"/>
    <n v="0"/>
    <n v="0"/>
    <n v="0"/>
    <x v="7"/>
  </r>
  <r>
    <n v="9076"/>
    <n v="1980"/>
    <n v="43"/>
    <x v="2"/>
    <x v="4"/>
    <x v="0"/>
    <n v="30732"/>
    <x v="2"/>
    <n v="1"/>
    <n v="0"/>
    <d v="2013-01-05T00:00:00"/>
    <n v="44"/>
    <n v="155"/>
    <n v="1"/>
    <n v="25"/>
    <n v="0"/>
    <n v="1"/>
    <n v="3"/>
    <n v="30.833333333333332"/>
    <n v="4"/>
    <n v="4"/>
    <n v="1"/>
    <n v="4"/>
    <n v="8"/>
    <n v="0"/>
    <n v="0"/>
    <n v="0"/>
    <x v="0"/>
    <x v="0"/>
    <n v="0"/>
    <n v="0"/>
    <n v="0"/>
    <n v="0"/>
    <x v="5"/>
  </r>
  <r>
    <n v="3933"/>
    <n v="1980"/>
    <n v="43"/>
    <x v="2"/>
    <x v="2"/>
    <x v="2"/>
    <n v="44010"/>
    <x v="2"/>
    <n v="1"/>
    <n v="0"/>
    <d v="2012-10-13T00:00:00"/>
    <n v="46"/>
    <n v="186"/>
    <n v="36"/>
    <n v="234"/>
    <n v="86"/>
    <n v="72"/>
    <n v="48"/>
    <n v="110.33333333333333"/>
    <n v="6"/>
    <n v="10"/>
    <n v="2"/>
    <n v="6"/>
    <n v="9"/>
    <n v="0"/>
    <n v="0"/>
    <n v="0"/>
    <x v="0"/>
    <x v="0"/>
    <n v="0"/>
    <n v="0"/>
    <n v="0"/>
    <n v="0"/>
    <x v="5"/>
  </r>
  <r>
    <n v="5633"/>
    <n v="1980"/>
    <n v="43"/>
    <x v="2"/>
    <x v="2"/>
    <x v="0"/>
    <n v="50183"/>
    <x v="1"/>
    <n v="1"/>
    <n v="1"/>
    <d v="2014-06-25T00:00:00"/>
    <n v="47"/>
    <n v="97"/>
    <n v="12"/>
    <n v="84"/>
    <n v="13"/>
    <n v="10"/>
    <n v="15"/>
    <n v="38.5"/>
    <n v="7"/>
    <n v="3"/>
    <n v="1"/>
    <n v="6"/>
    <n v="5"/>
    <n v="0"/>
    <n v="0"/>
    <n v="0"/>
    <x v="0"/>
    <x v="0"/>
    <n v="0"/>
    <n v="0"/>
    <n v="0"/>
    <n v="0"/>
    <x v="5"/>
  </r>
  <r>
    <n v="454"/>
    <n v="1980"/>
    <n v="43"/>
    <x v="2"/>
    <x v="2"/>
    <x v="2"/>
    <n v="69508"/>
    <x v="1"/>
    <n v="1"/>
    <n v="0"/>
    <d v="2012-11-14T00:00:00"/>
    <n v="48"/>
    <n v="824"/>
    <n v="32"/>
    <n v="162"/>
    <n v="42"/>
    <n v="32"/>
    <n v="43"/>
    <n v="189.16666666666666"/>
    <n v="2"/>
    <n v="11"/>
    <n v="4"/>
    <n v="11"/>
    <n v="6"/>
    <n v="0"/>
    <n v="0"/>
    <n v="0"/>
    <x v="0"/>
    <x v="0"/>
    <n v="0"/>
    <n v="0"/>
    <n v="0"/>
    <n v="0"/>
    <x v="5"/>
  </r>
  <r>
    <n v="5868"/>
    <n v="1980"/>
    <n v="43"/>
    <x v="2"/>
    <x v="2"/>
    <x v="0"/>
    <n v="19107"/>
    <x v="0"/>
    <n v="1"/>
    <n v="0"/>
    <d v="2013-08-22T00:00:00"/>
    <n v="49"/>
    <n v="2"/>
    <n v="4"/>
    <n v="9"/>
    <n v="10"/>
    <n v="5"/>
    <n v="16"/>
    <n v="7.666666666666667"/>
    <n v="2"/>
    <n v="1"/>
    <n v="0"/>
    <n v="3"/>
    <n v="7"/>
    <n v="0"/>
    <n v="0"/>
    <n v="0"/>
    <x v="0"/>
    <x v="0"/>
    <n v="0"/>
    <n v="0"/>
    <n v="0"/>
    <n v="0"/>
    <x v="7"/>
  </r>
  <r>
    <n v="9736"/>
    <n v="1980"/>
    <n v="43"/>
    <x v="2"/>
    <x v="2"/>
    <x v="0"/>
    <n v="41850"/>
    <x v="2"/>
    <n v="1"/>
    <n v="1"/>
    <d v="2012-12-24T00:00:00"/>
    <n v="51"/>
    <n v="53"/>
    <n v="5"/>
    <n v="19"/>
    <n v="2"/>
    <n v="13"/>
    <n v="4"/>
    <n v="16"/>
    <n v="3"/>
    <n v="3"/>
    <n v="0"/>
    <n v="3"/>
    <n v="8"/>
    <n v="0"/>
    <n v="0"/>
    <n v="0"/>
    <x v="0"/>
    <x v="0"/>
    <n v="0"/>
    <n v="0"/>
    <n v="0"/>
    <n v="0"/>
    <x v="4"/>
  </r>
  <r>
    <n v="9503"/>
    <n v="1980"/>
    <n v="43"/>
    <x v="2"/>
    <x v="2"/>
    <x v="1"/>
    <n v="28071"/>
    <x v="2"/>
    <n v="0"/>
    <n v="0"/>
    <d v="2012-08-29T00:00:00"/>
    <n v="65"/>
    <n v="39"/>
    <n v="33"/>
    <n v="130"/>
    <n v="41"/>
    <n v="26"/>
    <n v="44"/>
    <n v="52.166666666666664"/>
    <n v="2"/>
    <n v="5"/>
    <n v="1"/>
    <n v="5"/>
    <n v="8"/>
    <n v="0"/>
    <n v="0"/>
    <n v="0"/>
    <x v="0"/>
    <x v="0"/>
    <n v="0"/>
    <n v="0"/>
    <n v="0"/>
    <n v="0"/>
    <x v="1"/>
  </r>
  <r>
    <n v="642"/>
    <n v="1980"/>
    <n v="43"/>
    <x v="2"/>
    <x v="1"/>
    <x v="0"/>
    <n v="16005"/>
    <x v="0"/>
    <n v="1"/>
    <n v="0"/>
    <d v="2012-08-14T00:00:00"/>
    <n v="69"/>
    <n v="1"/>
    <n v="3"/>
    <n v="2"/>
    <n v="20"/>
    <n v="30"/>
    <n v="47"/>
    <n v="17.166666666666668"/>
    <n v="3"/>
    <n v="2"/>
    <n v="1"/>
    <n v="2"/>
    <n v="8"/>
    <n v="0"/>
    <n v="0"/>
    <n v="0"/>
    <x v="0"/>
    <x v="0"/>
    <n v="0"/>
    <n v="0"/>
    <n v="0"/>
    <n v="0"/>
    <x v="7"/>
  </r>
  <r>
    <n v="8213"/>
    <n v="1980"/>
    <n v="43"/>
    <x v="2"/>
    <x v="0"/>
    <x v="2"/>
    <n v="14515"/>
    <x v="0"/>
    <n v="1"/>
    <n v="0"/>
    <d v="2012-11-09T00:00:00"/>
    <n v="71"/>
    <n v="6"/>
    <n v="4"/>
    <n v="9"/>
    <n v="6"/>
    <n v="36"/>
    <n v="35"/>
    <n v="16"/>
    <n v="4"/>
    <n v="2"/>
    <n v="2"/>
    <n v="3"/>
    <n v="7"/>
    <n v="0"/>
    <n v="0"/>
    <n v="0"/>
    <x v="0"/>
    <x v="0"/>
    <n v="0"/>
    <n v="0"/>
    <n v="1"/>
    <n v="0"/>
    <x v="1"/>
  </r>
  <r>
    <n v="4368"/>
    <n v="1980"/>
    <n v="43"/>
    <x v="2"/>
    <x v="2"/>
    <x v="0"/>
    <n v="47850"/>
    <x v="2"/>
    <n v="1"/>
    <n v="0"/>
    <d v="2013-12-03T00:00:00"/>
    <n v="72"/>
    <n v="42"/>
    <n v="7"/>
    <n v="43"/>
    <n v="20"/>
    <n v="12"/>
    <n v="10"/>
    <n v="22.333333333333332"/>
    <n v="1"/>
    <n v="3"/>
    <n v="0"/>
    <n v="4"/>
    <n v="6"/>
    <n v="0"/>
    <n v="0"/>
    <n v="0"/>
    <x v="0"/>
    <x v="0"/>
    <n v="0"/>
    <n v="0"/>
    <n v="0"/>
    <n v="0"/>
    <x v="1"/>
  </r>
  <r>
    <n v="176"/>
    <n v="1980"/>
    <n v="43"/>
    <x v="2"/>
    <x v="0"/>
    <x v="1"/>
    <n v="67506"/>
    <x v="1"/>
    <n v="0"/>
    <n v="1"/>
    <d v="2014-01-02T00:00:00"/>
    <n v="73"/>
    <n v="90"/>
    <n v="38"/>
    <n v="67"/>
    <n v="33"/>
    <n v="36"/>
    <n v="67"/>
    <n v="55.166666666666664"/>
    <n v="1"/>
    <n v="4"/>
    <n v="1"/>
    <n v="6"/>
    <n v="3"/>
    <n v="0"/>
    <n v="0"/>
    <n v="0"/>
    <x v="0"/>
    <x v="0"/>
    <n v="0"/>
    <n v="0"/>
    <n v="0"/>
    <n v="0"/>
    <x v="1"/>
  </r>
  <r>
    <n v="2853"/>
    <n v="1980"/>
    <n v="43"/>
    <x v="2"/>
    <x v="2"/>
    <x v="1"/>
    <n v="51766"/>
    <x v="1"/>
    <n v="1"/>
    <n v="0"/>
    <d v="2014-03-11T00:00:00"/>
    <n v="74"/>
    <n v="60"/>
    <n v="51"/>
    <n v="87"/>
    <n v="6"/>
    <n v="20"/>
    <n v="51"/>
    <n v="45.833333333333336"/>
    <n v="2"/>
    <n v="4"/>
    <n v="2"/>
    <n v="4"/>
    <n v="5"/>
    <n v="0"/>
    <n v="0"/>
    <n v="0"/>
    <x v="0"/>
    <x v="0"/>
    <n v="0"/>
    <n v="0"/>
    <n v="0"/>
    <n v="0"/>
    <x v="7"/>
  </r>
  <r>
    <n v="902"/>
    <n v="1980"/>
    <n v="43"/>
    <x v="2"/>
    <x v="2"/>
    <x v="2"/>
    <n v="62994"/>
    <x v="1"/>
    <n v="1"/>
    <n v="0"/>
    <d v="2014-03-04T00:00:00"/>
    <n v="74"/>
    <n v="224"/>
    <n v="12"/>
    <n v="48"/>
    <n v="4"/>
    <n v="12"/>
    <n v="12"/>
    <n v="52"/>
    <n v="1"/>
    <n v="6"/>
    <n v="2"/>
    <n v="4"/>
    <n v="6"/>
    <n v="0"/>
    <n v="0"/>
    <n v="0"/>
    <x v="0"/>
    <x v="0"/>
    <n v="0"/>
    <n v="0"/>
    <n v="0"/>
    <n v="0"/>
    <x v="7"/>
  </r>
  <r>
    <n v="3179"/>
    <n v="1980"/>
    <n v="43"/>
    <x v="2"/>
    <x v="2"/>
    <x v="1"/>
    <n v="81741"/>
    <x v="1"/>
    <n v="0"/>
    <n v="0"/>
    <d v="2013-06-16T00:00:00"/>
    <n v="75"/>
    <n v="249"/>
    <n v="153"/>
    <n v="940"/>
    <n v="58"/>
    <n v="134"/>
    <n v="38"/>
    <n v="262"/>
    <n v="0"/>
    <n v="6"/>
    <n v="6"/>
    <n v="7"/>
    <n v="2"/>
    <n v="0"/>
    <n v="0"/>
    <n v="0"/>
    <x v="0"/>
    <x v="0"/>
    <n v="0"/>
    <n v="0"/>
    <n v="0"/>
    <n v="0"/>
    <x v="1"/>
  </r>
  <r>
    <n v="6999"/>
    <n v="1980"/>
    <n v="43"/>
    <x v="2"/>
    <x v="3"/>
    <x v="0"/>
    <n v="69661"/>
    <x v="1"/>
    <n v="0"/>
    <n v="0"/>
    <d v="2014-05-13T00:00:00"/>
    <n v="80"/>
    <n v="656"/>
    <n v="16"/>
    <n v="106"/>
    <n v="32"/>
    <n v="16"/>
    <n v="8"/>
    <n v="139"/>
    <n v="1"/>
    <n v="7"/>
    <n v="3"/>
    <n v="12"/>
    <n v="3"/>
    <n v="0"/>
    <n v="0"/>
    <n v="0"/>
    <x v="0"/>
    <x v="0"/>
    <n v="0"/>
    <n v="0"/>
    <n v="0"/>
    <n v="0"/>
    <x v="3"/>
  </r>
  <r>
    <n v="6131"/>
    <n v="1980"/>
    <n v="43"/>
    <x v="2"/>
    <x v="0"/>
    <x v="0"/>
    <n v="70829"/>
    <x v="1"/>
    <n v="1"/>
    <n v="1"/>
    <d v="2013-12-01T00:00:00"/>
    <n v="87"/>
    <n v="141"/>
    <n v="70"/>
    <n v="106"/>
    <n v="72"/>
    <n v="19"/>
    <n v="23"/>
    <n v="71.833333333333329"/>
    <n v="2"/>
    <n v="4"/>
    <n v="2"/>
    <n v="8"/>
    <n v="3"/>
    <n v="0"/>
    <n v="0"/>
    <n v="0"/>
    <x v="0"/>
    <x v="0"/>
    <n v="0"/>
    <n v="0"/>
    <n v="0"/>
    <n v="0"/>
    <x v="1"/>
  </r>
  <r>
    <n v="5623"/>
    <n v="1980"/>
    <n v="43"/>
    <x v="2"/>
    <x v="3"/>
    <x v="0"/>
    <n v="31535"/>
    <x v="2"/>
    <n v="1"/>
    <n v="0"/>
    <d v="2013-09-26T00:00:00"/>
    <n v="95"/>
    <n v="15"/>
    <n v="4"/>
    <n v="13"/>
    <n v="0"/>
    <n v="0"/>
    <n v="19"/>
    <n v="8.5"/>
    <n v="1"/>
    <n v="1"/>
    <n v="1"/>
    <n v="2"/>
    <n v="7"/>
    <n v="1"/>
    <n v="0"/>
    <n v="0"/>
    <x v="0"/>
    <x v="0"/>
    <n v="1"/>
    <n v="1"/>
    <n v="0"/>
    <n v="0"/>
    <x v="1"/>
  </r>
  <r>
    <n v="10262"/>
    <n v="1980"/>
    <n v="43"/>
    <x v="2"/>
    <x v="2"/>
    <x v="0"/>
    <n v="15072"/>
    <x v="0"/>
    <n v="2"/>
    <n v="0"/>
    <d v="2013-05-10T00:00:00"/>
    <n v="96"/>
    <n v="8"/>
    <n v="2"/>
    <n v="15"/>
    <n v="0"/>
    <n v="10"/>
    <n v="18"/>
    <n v="8.8333333333333339"/>
    <n v="4"/>
    <n v="3"/>
    <n v="1"/>
    <n v="3"/>
    <n v="5"/>
    <n v="0"/>
    <n v="0"/>
    <n v="0"/>
    <x v="0"/>
    <x v="0"/>
    <n v="0"/>
    <n v="0"/>
    <n v="0"/>
    <n v="0"/>
    <x v="3"/>
  </r>
  <r>
    <n v="5687"/>
    <n v="1980"/>
    <n v="43"/>
    <x v="2"/>
    <x v="2"/>
    <x v="4"/>
    <n v="81702"/>
    <x v="1"/>
    <n v="0"/>
    <n v="0"/>
    <d v="2012-09-23T00:00:00"/>
    <n v="98"/>
    <n v="563"/>
    <n v="50"/>
    <n v="774"/>
    <n v="28"/>
    <n v="31"/>
    <n v="187"/>
    <n v="272.16666666666669"/>
    <n v="1"/>
    <n v="7"/>
    <n v="7"/>
    <n v="12"/>
    <n v="3"/>
    <n v="0"/>
    <n v="0"/>
    <n v="0"/>
    <x v="0"/>
    <x v="0"/>
    <n v="0"/>
    <n v="0"/>
    <n v="0"/>
    <n v="0"/>
    <x v="7"/>
  </r>
  <r>
    <n v="5642"/>
    <n v="1979"/>
    <n v="44"/>
    <x v="2"/>
    <x v="3"/>
    <x v="2"/>
    <n v="62499"/>
    <x v="1"/>
    <n v="1"/>
    <n v="0"/>
    <d v="2013-12-09T00:00:00"/>
    <n v="0"/>
    <n v="140"/>
    <n v="4"/>
    <n v="61"/>
    <n v="0"/>
    <n v="13"/>
    <n v="4"/>
    <n v="37"/>
    <n v="2"/>
    <n v="3"/>
    <n v="1"/>
    <n v="6"/>
    <n v="4"/>
    <n v="0"/>
    <n v="0"/>
    <n v="0"/>
    <x v="0"/>
    <x v="0"/>
    <n v="0"/>
    <n v="0"/>
    <n v="0"/>
    <n v="0"/>
    <x v="1"/>
  </r>
  <r>
    <n v="10470"/>
    <n v="1979"/>
    <n v="44"/>
    <x v="2"/>
    <x v="3"/>
    <x v="0"/>
    <n v="40662"/>
    <x v="2"/>
    <n v="1"/>
    <n v="0"/>
    <d v="2013-03-15T00:00:00"/>
    <n v="0"/>
    <n v="40"/>
    <n v="2"/>
    <n v="23"/>
    <n v="0"/>
    <n v="4"/>
    <n v="23"/>
    <n v="15.333333333333334"/>
    <n v="2"/>
    <n v="2"/>
    <n v="1"/>
    <n v="3"/>
    <n v="4"/>
    <n v="0"/>
    <n v="0"/>
    <n v="0"/>
    <x v="0"/>
    <x v="0"/>
    <n v="0"/>
    <n v="0"/>
    <n v="0"/>
    <n v="0"/>
    <x v="2"/>
  </r>
  <r>
    <n v="10582"/>
    <n v="1979"/>
    <n v="44"/>
    <x v="2"/>
    <x v="2"/>
    <x v="0"/>
    <n v="72063"/>
    <x v="1"/>
    <n v="0"/>
    <n v="1"/>
    <d v="2013-07-03T00:00:00"/>
    <n v="3"/>
    <n v="180"/>
    <n v="32"/>
    <n v="348"/>
    <n v="76"/>
    <n v="32"/>
    <n v="90"/>
    <n v="126.33333333333333"/>
    <n v="2"/>
    <n v="5"/>
    <n v="2"/>
    <n v="12"/>
    <n v="2"/>
    <n v="0"/>
    <n v="0"/>
    <n v="0"/>
    <x v="0"/>
    <x v="0"/>
    <n v="0"/>
    <n v="0"/>
    <n v="0"/>
    <n v="0"/>
    <x v="2"/>
  </r>
  <r>
    <n v="4320"/>
    <n v="1979"/>
    <n v="44"/>
    <x v="2"/>
    <x v="2"/>
    <x v="1"/>
    <n v="60152"/>
    <x v="1"/>
    <n v="0"/>
    <n v="1"/>
    <d v="2013-03-28T00:00:00"/>
    <n v="6"/>
    <n v="325"/>
    <n v="83"/>
    <n v="300"/>
    <n v="86"/>
    <n v="58"/>
    <n v="91"/>
    <n v="157.16666666666666"/>
    <n v="1"/>
    <n v="6"/>
    <n v="4"/>
    <n v="12"/>
    <n v="3"/>
    <n v="0"/>
    <n v="0"/>
    <n v="0"/>
    <x v="0"/>
    <x v="0"/>
    <n v="0"/>
    <n v="0"/>
    <n v="0"/>
    <n v="0"/>
    <x v="1"/>
  </r>
  <r>
    <n v="8318"/>
    <n v="1979"/>
    <n v="44"/>
    <x v="2"/>
    <x v="2"/>
    <x v="2"/>
    <n v="90300"/>
    <x v="1"/>
    <n v="0"/>
    <n v="0"/>
    <d v="2014-01-03T00:00:00"/>
    <n v="7"/>
    <n v="594"/>
    <n v="134"/>
    <n v="786"/>
    <n v="33"/>
    <n v="134"/>
    <n v="57"/>
    <n v="289.66666666666669"/>
    <n v="0"/>
    <n v="5"/>
    <n v="6"/>
    <n v="8"/>
    <n v="1"/>
    <n v="0"/>
    <n v="0"/>
    <n v="1"/>
    <x v="0"/>
    <x v="0"/>
    <n v="1"/>
    <n v="1"/>
    <n v="0"/>
    <n v="0"/>
    <x v="1"/>
  </r>
  <r>
    <n v="10659"/>
    <n v="1979"/>
    <n v="44"/>
    <x v="2"/>
    <x v="0"/>
    <x v="2"/>
    <n v="7500"/>
    <x v="0"/>
    <n v="1"/>
    <n v="0"/>
    <d v="2013-05-07T00:00:00"/>
    <n v="7"/>
    <n v="2"/>
    <n v="8"/>
    <n v="11"/>
    <n v="3"/>
    <n v="8"/>
    <n v="21"/>
    <n v="8.8333333333333339"/>
    <n v="4"/>
    <n v="3"/>
    <n v="2"/>
    <n v="2"/>
    <n v="7"/>
    <n v="0"/>
    <n v="0"/>
    <n v="0"/>
    <x v="0"/>
    <x v="0"/>
    <n v="0"/>
    <n v="0"/>
    <n v="0"/>
    <n v="0"/>
    <x v="3"/>
  </r>
  <r>
    <n v="2634"/>
    <n v="1979"/>
    <n v="44"/>
    <x v="2"/>
    <x v="3"/>
    <x v="1"/>
    <n v="16653"/>
    <x v="0"/>
    <n v="1"/>
    <n v="0"/>
    <d v="2014-04-18T00:00:00"/>
    <n v="10"/>
    <n v="5"/>
    <n v="7"/>
    <n v="31"/>
    <n v="15"/>
    <n v="4"/>
    <n v="7"/>
    <n v="11.5"/>
    <n v="3"/>
    <n v="2"/>
    <n v="1"/>
    <n v="3"/>
    <n v="6"/>
    <n v="0"/>
    <n v="0"/>
    <n v="0"/>
    <x v="0"/>
    <x v="0"/>
    <n v="0"/>
    <n v="0"/>
    <n v="1"/>
    <n v="0"/>
    <x v="1"/>
  </r>
  <r>
    <n v="4713"/>
    <n v="1979"/>
    <n v="44"/>
    <x v="2"/>
    <x v="4"/>
    <x v="0"/>
    <n v="31605"/>
    <x v="2"/>
    <n v="1"/>
    <n v="0"/>
    <d v="2012-11-22T00:00:00"/>
    <n v="15"/>
    <n v="74"/>
    <n v="0"/>
    <n v="42"/>
    <n v="2"/>
    <n v="1"/>
    <n v="6"/>
    <n v="20.833333333333332"/>
    <n v="2"/>
    <n v="2"/>
    <n v="1"/>
    <n v="4"/>
    <n v="7"/>
    <n v="0"/>
    <n v="0"/>
    <n v="0"/>
    <x v="0"/>
    <x v="0"/>
    <n v="0"/>
    <n v="0"/>
    <n v="0"/>
    <n v="0"/>
    <x v="1"/>
  </r>
  <r>
    <n v="9289"/>
    <n v="1979"/>
    <n v="44"/>
    <x v="2"/>
    <x v="2"/>
    <x v="0"/>
    <n v="36781"/>
    <x v="2"/>
    <n v="1"/>
    <n v="0"/>
    <d v="2014-04-10T00:00:00"/>
    <n v="16"/>
    <n v="29"/>
    <n v="1"/>
    <n v="17"/>
    <n v="0"/>
    <n v="3"/>
    <n v="13"/>
    <n v="10.5"/>
    <n v="1"/>
    <n v="2"/>
    <n v="1"/>
    <n v="2"/>
    <n v="8"/>
    <n v="0"/>
    <n v="0"/>
    <n v="0"/>
    <x v="0"/>
    <x v="0"/>
    <n v="0"/>
    <n v="0"/>
    <n v="1"/>
    <n v="0"/>
    <x v="1"/>
  </r>
  <r>
    <n v="10552"/>
    <n v="1979"/>
    <n v="44"/>
    <x v="2"/>
    <x v="0"/>
    <x v="0"/>
    <n v="54210"/>
    <x v="1"/>
    <n v="0"/>
    <n v="1"/>
    <d v="2013-05-20T00:00:00"/>
    <n v="18"/>
    <n v="70"/>
    <n v="54"/>
    <n v="109"/>
    <n v="80"/>
    <n v="9"/>
    <n v="45"/>
    <n v="61.166666666666664"/>
    <n v="2"/>
    <n v="4"/>
    <n v="1"/>
    <n v="7"/>
    <n v="5"/>
    <n v="0"/>
    <n v="0"/>
    <n v="0"/>
    <x v="0"/>
    <x v="0"/>
    <n v="0"/>
    <n v="0"/>
    <n v="0"/>
    <n v="0"/>
    <x v="1"/>
  </r>
  <r>
    <n v="9369"/>
    <n v="1979"/>
    <n v="44"/>
    <x v="2"/>
    <x v="0"/>
    <x v="1"/>
    <n v="88194"/>
    <x v="1"/>
    <n v="0"/>
    <n v="1"/>
    <d v="2014-03-19T00:00:00"/>
    <n v="19"/>
    <n v="688"/>
    <n v="14"/>
    <n v="309"/>
    <n v="201"/>
    <n v="24"/>
    <n v="38"/>
    <n v="212.33333333333334"/>
    <n v="1"/>
    <n v="11"/>
    <n v="10"/>
    <n v="10"/>
    <n v="5"/>
    <n v="1"/>
    <n v="0"/>
    <n v="0"/>
    <x v="1"/>
    <x v="0"/>
    <n v="1"/>
    <n v="2"/>
    <n v="1"/>
    <n v="0"/>
    <x v="2"/>
  </r>
  <r>
    <n v="1456"/>
    <n v="1979"/>
    <n v="44"/>
    <x v="2"/>
    <x v="2"/>
    <x v="1"/>
    <n v="60474"/>
    <x v="1"/>
    <n v="0"/>
    <n v="1"/>
    <d v="2013-04-01T00:00:00"/>
    <n v="25"/>
    <n v="265"/>
    <n v="199"/>
    <n v="303"/>
    <n v="234"/>
    <n v="9"/>
    <n v="170"/>
    <n v="196.66666666666666"/>
    <n v="7"/>
    <n v="10"/>
    <n v="2"/>
    <n v="12"/>
    <n v="7"/>
    <n v="0"/>
    <n v="0"/>
    <n v="0"/>
    <x v="0"/>
    <x v="0"/>
    <n v="0"/>
    <n v="0"/>
    <n v="0"/>
    <n v="0"/>
    <x v="3"/>
  </r>
  <r>
    <n v="2849"/>
    <n v="1979"/>
    <n v="44"/>
    <x v="2"/>
    <x v="2"/>
    <x v="1"/>
    <n v="60474"/>
    <x v="1"/>
    <n v="0"/>
    <n v="1"/>
    <d v="2013-04-01T00:00:00"/>
    <n v="25"/>
    <n v="265"/>
    <n v="199"/>
    <n v="303"/>
    <n v="234"/>
    <n v="9"/>
    <n v="170"/>
    <n v="196.66666666666666"/>
    <n v="7"/>
    <n v="10"/>
    <n v="2"/>
    <n v="12"/>
    <n v="7"/>
    <n v="0"/>
    <n v="0"/>
    <n v="0"/>
    <x v="0"/>
    <x v="0"/>
    <n v="0"/>
    <n v="0"/>
    <n v="0"/>
    <n v="0"/>
    <x v="7"/>
  </r>
  <r>
    <n v="6347"/>
    <n v="1979"/>
    <n v="44"/>
    <x v="2"/>
    <x v="1"/>
    <x v="1"/>
    <n v="15862"/>
    <x v="0"/>
    <n v="1"/>
    <n v="0"/>
    <d v="2013-06-27T00:00:00"/>
    <n v="26"/>
    <n v="1"/>
    <n v="1"/>
    <n v="4"/>
    <n v="11"/>
    <n v="9"/>
    <n v="10"/>
    <n v="6"/>
    <n v="1"/>
    <n v="1"/>
    <n v="0"/>
    <n v="3"/>
    <n v="8"/>
    <n v="0"/>
    <n v="0"/>
    <n v="0"/>
    <x v="0"/>
    <x v="0"/>
    <n v="0"/>
    <n v="0"/>
    <n v="0"/>
    <n v="0"/>
    <x v="1"/>
  </r>
  <r>
    <n v="5236"/>
    <n v="1979"/>
    <n v="44"/>
    <x v="2"/>
    <x v="2"/>
    <x v="2"/>
    <n v="77568"/>
    <x v="1"/>
    <n v="0"/>
    <n v="1"/>
    <d v="2012-08-25T00:00:00"/>
    <n v="30"/>
    <n v="1230"/>
    <n v="0"/>
    <n v="396"/>
    <n v="232"/>
    <n v="178"/>
    <n v="158"/>
    <n v="365.66666666666669"/>
    <n v="1"/>
    <n v="10"/>
    <n v="2"/>
    <n v="8"/>
    <n v="5"/>
    <n v="0"/>
    <n v="1"/>
    <n v="1"/>
    <x v="1"/>
    <x v="0"/>
    <n v="1"/>
    <n v="3"/>
    <n v="0"/>
    <n v="0"/>
    <x v="1"/>
  </r>
  <r>
    <n v="5025"/>
    <n v="1979"/>
    <n v="44"/>
    <x v="2"/>
    <x v="2"/>
    <x v="1"/>
    <n v="48526"/>
    <x v="2"/>
    <n v="1"/>
    <n v="0"/>
    <d v="2013-12-24T00:00:00"/>
    <n v="32"/>
    <n v="23"/>
    <n v="17"/>
    <n v="23"/>
    <n v="43"/>
    <n v="20"/>
    <n v="9"/>
    <n v="22.5"/>
    <n v="1"/>
    <n v="2"/>
    <n v="1"/>
    <n v="4"/>
    <n v="3"/>
    <n v="0"/>
    <n v="0"/>
    <n v="0"/>
    <x v="0"/>
    <x v="0"/>
    <n v="0"/>
    <n v="0"/>
    <n v="0"/>
    <n v="0"/>
    <x v="1"/>
  </r>
  <r>
    <n v="5394"/>
    <n v="1979"/>
    <n v="44"/>
    <x v="2"/>
    <x v="1"/>
    <x v="1"/>
    <n v="16014"/>
    <x v="0"/>
    <n v="1"/>
    <n v="1"/>
    <d v="2013-03-17T00:00:00"/>
    <n v="42"/>
    <n v="3"/>
    <n v="9"/>
    <n v="4"/>
    <n v="7"/>
    <n v="8"/>
    <n v="7"/>
    <n v="6.333333333333333"/>
    <n v="4"/>
    <n v="1"/>
    <n v="1"/>
    <n v="4"/>
    <n v="3"/>
    <n v="0"/>
    <n v="0"/>
    <n v="0"/>
    <x v="0"/>
    <x v="0"/>
    <n v="0"/>
    <n v="0"/>
    <n v="0"/>
    <n v="0"/>
    <x v="1"/>
  </r>
  <r>
    <n v="5376"/>
    <n v="1979"/>
    <n v="44"/>
    <x v="2"/>
    <x v="2"/>
    <x v="0"/>
    <n v="2447"/>
    <x v="0"/>
    <n v="1"/>
    <n v="0"/>
    <d v="2013-01-06T00:00:00"/>
    <n v="42"/>
    <n v="1"/>
    <n v="1"/>
    <n v="1725"/>
    <n v="1"/>
    <n v="1"/>
    <n v="1"/>
    <n v="288.33333333333331"/>
    <n v="15"/>
    <n v="0"/>
    <n v="28"/>
    <n v="0"/>
    <n v="1"/>
    <n v="0"/>
    <n v="0"/>
    <n v="0"/>
    <x v="0"/>
    <x v="0"/>
    <n v="0"/>
    <n v="0"/>
    <n v="0"/>
    <n v="0"/>
    <x v="4"/>
  </r>
  <r>
    <n v="10381"/>
    <n v="1979"/>
    <n v="44"/>
    <x v="2"/>
    <x v="2"/>
    <x v="1"/>
    <n v="47691"/>
    <x v="2"/>
    <n v="0"/>
    <n v="1"/>
    <d v="2013-07-05T00:00:00"/>
    <n v="43"/>
    <n v="14"/>
    <n v="0"/>
    <n v="3"/>
    <n v="0"/>
    <n v="0"/>
    <n v="4"/>
    <n v="3.5"/>
    <n v="1"/>
    <n v="1"/>
    <n v="0"/>
    <n v="2"/>
    <n v="6"/>
    <n v="0"/>
    <n v="0"/>
    <n v="0"/>
    <x v="0"/>
    <x v="0"/>
    <n v="0"/>
    <n v="0"/>
    <n v="0"/>
    <n v="0"/>
    <x v="1"/>
  </r>
  <r>
    <n v="8812"/>
    <n v="1979"/>
    <n v="44"/>
    <x v="2"/>
    <x v="0"/>
    <x v="4"/>
    <n v="13533"/>
    <x v="0"/>
    <n v="1"/>
    <n v="0"/>
    <d v="2013-03-10T00:00:00"/>
    <n v="45"/>
    <n v="12"/>
    <n v="3"/>
    <n v="8"/>
    <n v="8"/>
    <n v="0"/>
    <n v="17"/>
    <n v="8"/>
    <n v="2"/>
    <n v="2"/>
    <n v="0"/>
    <n v="3"/>
    <n v="7"/>
    <n v="0"/>
    <n v="0"/>
    <n v="0"/>
    <x v="0"/>
    <x v="0"/>
    <n v="0"/>
    <n v="0"/>
    <n v="0"/>
    <n v="0"/>
    <x v="1"/>
  </r>
  <r>
    <n v="5077"/>
    <n v="1979"/>
    <n v="44"/>
    <x v="2"/>
    <x v="2"/>
    <x v="2"/>
    <n v="77298"/>
    <x v="1"/>
    <n v="0"/>
    <n v="1"/>
    <d v="2013-11-02T00:00:00"/>
    <n v="46"/>
    <n v="425"/>
    <n v="115"/>
    <n v="292"/>
    <n v="23"/>
    <n v="35"/>
    <n v="79"/>
    <n v="161.5"/>
    <n v="1"/>
    <n v="6"/>
    <n v="6"/>
    <n v="11"/>
    <n v="3"/>
    <n v="0"/>
    <n v="0"/>
    <n v="0"/>
    <x v="0"/>
    <x v="0"/>
    <n v="0"/>
    <n v="0"/>
    <n v="0"/>
    <n v="0"/>
    <x v="7"/>
  </r>
  <r>
    <n v="6173"/>
    <n v="1979"/>
    <n v="44"/>
    <x v="2"/>
    <x v="2"/>
    <x v="2"/>
    <n v="77298"/>
    <x v="1"/>
    <n v="0"/>
    <n v="1"/>
    <d v="2013-11-02T00:00:00"/>
    <n v="46"/>
    <n v="425"/>
    <n v="115"/>
    <n v="292"/>
    <n v="23"/>
    <n v="35"/>
    <n v="79"/>
    <n v="161.5"/>
    <n v="1"/>
    <n v="6"/>
    <n v="6"/>
    <n v="11"/>
    <n v="3"/>
    <n v="0"/>
    <n v="0"/>
    <n v="0"/>
    <x v="0"/>
    <x v="0"/>
    <n v="0"/>
    <n v="0"/>
    <n v="0"/>
    <n v="0"/>
    <x v="1"/>
  </r>
  <r>
    <n v="9423"/>
    <n v="1979"/>
    <n v="44"/>
    <x v="2"/>
    <x v="3"/>
    <x v="0"/>
    <n v="32765"/>
    <x v="2"/>
    <n v="1"/>
    <n v="0"/>
    <d v="2014-02-23T00:00:00"/>
    <n v="49"/>
    <n v="13"/>
    <n v="3"/>
    <n v="17"/>
    <n v="7"/>
    <n v="3"/>
    <n v="3"/>
    <n v="7.666666666666667"/>
    <n v="2"/>
    <n v="2"/>
    <n v="0"/>
    <n v="4"/>
    <n v="5"/>
    <n v="0"/>
    <n v="0"/>
    <n v="0"/>
    <x v="0"/>
    <x v="0"/>
    <n v="0"/>
    <n v="0"/>
    <n v="0"/>
    <n v="0"/>
    <x v="1"/>
  </r>
  <r>
    <n v="7723"/>
    <n v="1979"/>
    <n v="44"/>
    <x v="2"/>
    <x v="2"/>
    <x v="2"/>
    <n v="75507"/>
    <x v="1"/>
    <n v="0"/>
    <n v="0"/>
    <d v="2014-05-02T00:00:00"/>
    <n v="56"/>
    <n v="709"/>
    <n v="93"/>
    <n v="374"/>
    <n v="104"/>
    <n v="80"/>
    <n v="80"/>
    <n v="240"/>
    <n v="1"/>
    <n v="8"/>
    <n v="6"/>
    <n v="6"/>
    <n v="3"/>
    <n v="0"/>
    <n v="0"/>
    <n v="0"/>
    <x v="0"/>
    <x v="0"/>
    <n v="0"/>
    <n v="0"/>
    <n v="0"/>
    <n v="0"/>
    <x v="2"/>
  </r>
  <r>
    <n v="2963"/>
    <n v="1979"/>
    <n v="44"/>
    <x v="2"/>
    <x v="2"/>
    <x v="2"/>
    <n v="75507"/>
    <x v="1"/>
    <n v="0"/>
    <n v="0"/>
    <d v="2014-05-02T00:00:00"/>
    <n v="56"/>
    <n v="709"/>
    <n v="93"/>
    <n v="374"/>
    <n v="104"/>
    <n v="80"/>
    <n v="80"/>
    <n v="240"/>
    <n v="1"/>
    <n v="8"/>
    <n v="6"/>
    <n v="6"/>
    <n v="3"/>
    <n v="0"/>
    <n v="0"/>
    <n v="0"/>
    <x v="0"/>
    <x v="0"/>
    <n v="0"/>
    <n v="0"/>
    <n v="0"/>
    <n v="0"/>
    <x v="0"/>
  </r>
  <r>
    <n v="9964"/>
    <n v="1979"/>
    <n v="44"/>
    <x v="2"/>
    <x v="2"/>
    <x v="1"/>
    <n v="61825"/>
    <x v="1"/>
    <n v="0"/>
    <n v="1"/>
    <d v="2013-08-07T00:00:00"/>
    <n v="56"/>
    <n v="162"/>
    <n v="50"/>
    <n v="100"/>
    <n v="55"/>
    <n v="30"/>
    <n v="27"/>
    <n v="70.666666666666671"/>
    <n v="1"/>
    <n v="4"/>
    <n v="2"/>
    <n v="8"/>
    <n v="4"/>
    <n v="0"/>
    <n v="0"/>
    <n v="0"/>
    <x v="0"/>
    <x v="0"/>
    <n v="0"/>
    <n v="0"/>
    <n v="0"/>
    <n v="0"/>
    <x v="1"/>
  </r>
  <r>
    <n v="1630"/>
    <n v="1979"/>
    <n v="44"/>
    <x v="2"/>
    <x v="2"/>
    <x v="1"/>
    <n v="61825"/>
    <x v="1"/>
    <n v="0"/>
    <n v="1"/>
    <d v="2013-08-07T00:00:00"/>
    <n v="56"/>
    <n v="162"/>
    <n v="50"/>
    <n v="100"/>
    <n v="55"/>
    <n v="30"/>
    <n v="27"/>
    <n v="70.666666666666671"/>
    <n v="1"/>
    <n v="4"/>
    <n v="2"/>
    <n v="8"/>
    <n v="4"/>
    <n v="0"/>
    <n v="0"/>
    <n v="0"/>
    <x v="0"/>
    <x v="0"/>
    <n v="0"/>
    <n v="0"/>
    <n v="0"/>
    <n v="0"/>
    <x v="1"/>
  </r>
  <r>
    <n v="4518"/>
    <n v="1979"/>
    <n v="44"/>
    <x v="2"/>
    <x v="2"/>
    <x v="2"/>
    <n v="85693"/>
    <x v="1"/>
    <n v="0"/>
    <n v="1"/>
    <d v="2013-04-20T00:00:00"/>
    <n v="59"/>
    <n v="386"/>
    <n v="172"/>
    <n v="183"/>
    <n v="185"/>
    <n v="132"/>
    <n v="111"/>
    <n v="194.83333333333334"/>
    <n v="2"/>
    <n v="9"/>
    <n v="5"/>
    <n v="11"/>
    <n v="5"/>
    <n v="0"/>
    <n v="0"/>
    <n v="0"/>
    <x v="0"/>
    <x v="0"/>
    <n v="0"/>
    <n v="0"/>
    <n v="0"/>
    <n v="0"/>
    <x v="7"/>
  </r>
  <r>
    <n v="10264"/>
    <n v="1979"/>
    <n v="44"/>
    <x v="2"/>
    <x v="2"/>
    <x v="4"/>
    <n v="15287"/>
    <x v="0"/>
    <n v="1"/>
    <n v="0"/>
    <d v="2012-10-10T00:00:00"/>
    <n v="60"/>
    <n v="1"/>
    <n v="2"/>
    <n v="8"/>
    <n v="4"/>
    <n v="3"/>
    <n v="13"/>
    <n v="5.166666666666667"/>
    <n v="2"/>
    <n v="1"/>
    <n v="1"/>
    <n v="2"/>
    <n v="7"/>
    <n v="1"/>
    <n v="0"/>
    <n v="0"/>
    <x v="0"/>
    <x v="0"/>
    <n v="1"/>
    <n v="1"/>
    <n v="1"/>
    <n v="0"/>
    <x v="5"/>
  </r>
  <r>
    <n v="234"/>
    <n v="1979"/>
    <n v="44"/>
    <x v="2"/>
    <x v="2"/>
    <x v="4"/>
    <n v="15287"/>
    <x v="0"/>
    <n v="1"/>
    <n v="0"/>
    <d v="2012-10-10T00:00:00"/>
    <n v="60"/>
    <n v="1"/>
    <n v="2"/>
    <n v="8"/>
    <n v="4"/>
    <n v="3"/>
    <n v="13"/>
    <n v="5.166666666666667"/>
    <n v="2"/>
    <n v="1"/>
    <n v="1"/>
    <n v="2"/>
    <n v="7"/>
    <n v="1"/>
    <n v="0"/>
    <n v="0"/>
    <x v="0"/>
    <x v="0"/>
    <n v="1"/>
    <n v="1"/>
    <n v="1"/>
    <n v="0"/>
    <x v="1"/>
  </r>
  <r>
    <n v="10710"/>
    <n v="1979"/>
    <n v="44"/>
    <x v="2"/>
    <x v="2"/>
    <x v="0"/>
    <n v="7500"/>
    <x v="0"/>
    <n v="0"/>
    <n v="1"/>
    <d v="2012-08-29T00:00:00"/>
    <n v="61"/>
    <n v="5"/>
    <n v="2"/>
    <n v="3"/>
    <n v="3"/>
    <n v="0"/>
    <n v="5"/>
    <n v="3"/>
    <n v="1"/>
    <n v="1"/>
    <n v="0"/>
    <n v="2"/>
    <n v="8"/>
    <n v="0"/>
    <n v="0"/>
    <n v="0"/>
    <x v="0"/>
    <x v="0"/>
    <n v="0"/>
    <n v="0"/>
    <n v="0"/>
    <n v="0"/>
    <x v="1"/>
  </r>
  <r>
    <n v="6001"/>
    <n v="1979"/>
    <n v="44"/>
    <x v="2"/>
    <x v="2"/>
    <x v="0"/>
    <n v="56775"/>
    <x v="1"/>
    <n v="0"/>
    <n v="1"/>
    <d v="2013-01-02T00:00:00"/>
    <n v="62"/>
    <n v="614"/>
    <n v="35"/>
    <n v="160"/>
    <n v="58"/>
    <n v="35"/>
    <n v="35"/>
    <n v="156.16666666666666"/>
    <n v="2"/>
    <n v="5"/>
    <n v="8"/>
    <n v="10"/>
    <n v="5"/>
    <n v="0"/>
    <n v="0"/>
    <n v="0"/>
    <x v="0"/>
    <x v="0"/>
    <n v="0"/>
    <n v="0"/>
    <n v="0"/>
    <n v="0"/>
    <x v="1"/>
  </r>
  <r>
    <n v="5150"/>
    <n v="1979"/>
    <n v="44"/>
    <x v="2"/>
    <x v="1"/>
    <x v="1"/>
    <n v="20194"/>
    <x v="2"/>
    <n v="1"/>
    <n v="0"/>
    <d v="2012-12-17T00:00:00"/>
    <n v="64"/>
    <n v="0"/>
    <n v="4"/>
    <n v="7"/>
    <n v="11"/>
    <n v="10"/>
    <n v="15"/>
    <n v="7.833333333333333"/>
    <n v="2"/>
    <n v="2"/>
    <n v="0"/>
    <n v="3"/>
    <n v="6"/>
    <n v="0"/>
    <n v="0"/>
    <n v="0"/>
    <x v="0"/>
    <x v="0"/>
    <n v="0"/>
    <n v="0"/>
    <n v="0"/>
    <n v="0"/>
    <x v="1"/>
  </r>
  <r>
    <n v="8686"/>
    <n v="1979"/>
    <n v="44"/>
    <x v="2"/>
    <x v="1"/>
    <x v="2"/>
    <n v="23724"/>
    <x v="2"/>
    <n v="1"/>
    <n v="0"/>
    <d v="2013-01-08T00:00:00"/>
    <n v="65"/>
    <n v="5"/>
    <n v="23"/>
    <n v="15"/>
    <n v="0"/>
    <n v="18"/>
    <n v="14"/>
    <n v="12.5"/>
    <n v="2"/>
    <n v="2"/>
    <n v="0"/>
    <n v="3"/>
    <n v="8"/>
    <n v="0"/>
    <n v="0"/>
    <n v="0"/>
    <x v="0"/>
    <x v="0"/>
    <n v="0"/>
    <n v="0"/>
    <n v="0"/>
    <n v="0"/>
    <x v="1"/>
  </r>
  <r>
    <n v="2447"/>
    <n v="1979"/>
    <n v="44"/>
    <x v="2"/>
    <x v="2"/>
    <x v="2"/>
    <n v="30545"/>
    <x v="2"/>
    <n v="1"/>
    <n v="0"/>
    <d v="2012-10-17T00:00:00"/>
    <n v="71"/>
    <n v="4"/>
    <n v="12"/>
    <n v="15"/>
    <n v="19"/>
    <n v="7"/>
    <n v="12"/>
    <n v="11.5"/>
    <n v="2"/>
    <n v="2"/>
    <n v="0"/>
    <n v="3"/>
    <n v="7"/>
    <n v="0"/>
    <n v="0"/>
    <n v="0"/>
    <x v="0"/>
    <x v="0"/>
    <n v="0"/>
    <n v="0"/>
    <n v="0"/>
    <n v="0"/>
    <x v="3"/>
  </r>
  <r>
    <n v="1513"/>
    <n v="1979"/>
    <n v="44"/>
    <x v="2"/>
    <x v="0"/>
    <x v="2"/>
    <n v="60839"/>
    <x v="1"/>
    <n v="1"/>
    <n v="1"/>
    <d v="2012-08-28T00:00:00"/>
    <n v="72"/>
    <n v="600"/>
    <n v="21"/>
    <n v="128"/>
    <n v="223"/>
    <n v="150"/>
    <n v="128"/>
    <n v="208.33333333333334"/>
    <n v="13"/>
    <n v="2"/>
    <n v="2"/>
    <n v="12"/>
    <n v="8"/>
    <n v="0"/>
    <n v="0"/>
    <n v="0"/>
    <x v="0"/>
    <x v="0"/>
    <n v="0"/>
    <n v="0"/>
    <n v="0"/>
    <n v="0"/>
    <x v="1"/>
  </r>
  <r>
    <n v="9937"/>
    <n v="1979"/>
    <n v="44"/>
    <x v="2"/>
    <x v="2"/>
    <x v="1"/>
    <n v="70337"/>
    <x v="1"/>
    <n v="0"/>
    <n v="0"/>
    <d v="2014-01-02T00:00:00"/>
    <n v="75"/>
    <n v="187"/>
    <n v="81"/>
    <n v="149"/>
    <n v="25"/>
    <n v="43"/>
    <n v="91"/>
    <n v="96"/>
    <n v="1"/>
    <n v="2"/>
    <n v="2"/>
    <n v="12"/>
    <n v="1"/>
    <n v="0"/>
    <n v="0"/>
    <n v="0"/>
    <x v="0"/>
    <x v="0"/>
    <n v="0"/>
    <n v="0"/>
    <n v="0"/>
    <n v="0"/>
    <x v="4"/>
  </r>
  <r>
    <n v="6856"/>
    <n v="1979"/>
    <n v="44"/>
    <x v="2"/>
    <x v="2"/>
    <x v="2"/>
    <n v="21645"/>
    <x v="2"/>
    <n v="1"/>
    <n v="0"/>
    <d v="2012-09-03T00:00:00"/>
    <n v="75"/>
    <n v="14"/>
    <n v="0"/>
    <n v="23"/>
    <n v="4"/>
    <n v="5"/>
    <n v="19"/>
    <n v="10.833333333333334"/>
    <n v="3"/>
    <n v="3"/>
    <n v="0"/>
    <n v="3"/>
    <n v="9"/>
    <n v="0"/>
    <n v="0"/>
    <n v="0"/>
    <x v="0"/>
    <x v="0"/>
    <n v="0"/>
    <n v="0"/>
    <n v="1"/>
    <n v="0"/>
    <x v="2"/>
  </r>
  <r>
    <n v="6634"/>
    <n v="1979"/>
    <n v="44"/>
    <x v="2"/>
    <x v="3"/>
    <x v="4"/>
    <n v="33462"/>
    <x v="2"/>
    <n v="1"/>
    <n v="0"/>
    <d v="2013-08-07T00:00:00"/>
    <n v="78"/>
    <n v="22"/>
    <n v="3"/>
    <n v="18"/>
    <n v="0"/>
    <n v="0"/>
    <n v="11"/>
    <n v="9"/>
    <n v="1"/>
    <n v="2"/>
    <n v="0"/>
    <n v="3"/>
    <n v="7"/>
    <n v="0"/>
    <n v="0"/>
    <n v="0"/>
    <x v="0"/>
    <x v="0"/>
    <n v="0"/>
    <n v="0"/>
    <n v="0"/>
    <n v="0"/>
    <x v="5"/>
  </r>
  <r>
    <n v="922"/>
    <n v="1979"/>
    <n v="44"/>
    <x v="2"/>
    <x v="0"/>
    <x v="0"/>
    <n v="31086"/>
    <x v="2"/>
    <n v="1"/>
    <n v="1"/>
    <d v="2013-05-04T00:00:00"/>
    <n v="79"/>
    <n v="16"/>
    <n v="2"/>
    <n v="11"/>
    <n v="3"/>
    <n v="0"/>
    <n v="16"/>
    <n v="8"/>
    <n v="2"/>
    <n v="1"/>
    <n v="1"/>
    <n v="2"/>
    <n v="8"/>
    <n v="1"/>
    <n v="0"/>
    <n v="0"/>
    <x v="0"/>
    <x v="0"/>
    <n v="1"/>
    <n v="1"/>
    <n v="0"/>
    <n v="0"/>
    <x v="2"/>
  </r>
  <r>
    <n v="7574"/>
    <n v="1979"/>
    <n v="44"/>
    <x v="2"/>
    <x v="4"/>
    <x v="2"/>
    <n v="27922"/>
    <x v="2"/>
    <n v="1"/>
    <n v="0"/>
    <d v="2014-05-10T00:00:00"/>
    <n v="80"/>
    <n v="11"/>
    <n v="0"/>
    <n v="13"/>
    <n v="2"/>
    <n v="4"/>
    <n v="11"/>
    <n v="6.833333333333333"/>
    <n v="1"/>
    <n v="2"/>
    <n v="0"/>
    <n v="3"/>
    <n v="4"/>
    <n v="0"/>
    <n v="0"/>
    <n v="0"/>
    <x v="0"/>
    <x v="0"/>
    <n v="0"/>
    <n v="0"/>
    <n v="0"/>
    <n v="0"/>
    <x v="5"/>
  </r>
  <r>
    <n v="5454"/>
    <n v="1979"/>
    <n v="44"/>
    <x v="2"/>
    <x v="3"/>
    <x v="0"/>
    <n v="45057"/>
    <x v="2"/>
    <n v="1"/>
    <n v="0"/>
    <d v="2013-12-01T00:00:00"/>
    <n v="80"/>
    <n v="37"/>
    <n v="0"/>
    <n v="7"/>
    <n v="3"/>
    <n v="0"/>
    <n v="3"/>
    <n v="8.3333333333333339"/>
    <n v="1"/>
    <n v="2"/>
    <n v="0"/>
    <n v="3"/>
    <n v="5"/>
    <n v="0"/>
    <n v="0"/>
    <n v="0"/>
    <x v="0"/>
    <x v="0"/>
    <n v="0"/>
    <n v="0"/>
    <n v="0"/>
    <n v="0"/>
    <x v="4"/>
  </r>
  <r>
    <n v="6261"/>
    <n v="1979"/>
    <n v="44"/>
    <x v="2"/>
    <x v="2"/>
    <x v="0"/>
    <n v="58025"/>
    <x v="1"/>
    <n v="0"/>
    <n v="1"/>
    <d v="2013-11-26T00:00:00"/>
    <n v="81"/>
    <n v="270"/>
    <n v="31"/>
    <n v="88"/>
    <n v="11"/>
    <n v="48"/>
    <n v="22"/>
    <n v="78.333333333333329"/>
    <n v="3"/>
    <n v="3"/>
    <n v="2"/>
    <n v="10"/>
    <n v="4"/>
    <n v="0"/>
    <n v="0"/>
    <n v="0"/>
    <x v="0"/>
    <x v="0"/>
    <n v="0"/>
    <n v="0"/>
    <n v="0"/>
    <n v="0"/>
    <x v="3"/>
  </r>
  <r>
    <n v="1655"/>
    <n v="1979"/>
    <n v="44"/>
    <x v="2"/>
    <x v="2"/>
    <x v="2"/>
    <n v="34350"/>
    <x v="2"/>
    <n v="1"/>
    <n v="0"/>
    <d v="2013-10-19T00:00:00"/>
    <n v="81"/>
    <n v="16"/>
    <n v="3"/>
    <n v="15"/>
    <n v="2"/>
    <n v="1"/>
    <n v="11"/>
    <n v="8"/>
    <n v="1"/>
    <n v="1"/>
    <n v="0"/>
    <n v="3"/>
    <n v="7"/>
    <n v="0"/>
    <n v="0"/>
    <n v="0"/>
    <x v="0"/>
    <x v="0"/>
    <n v="0"/>
    <n v="0"/>
    <n v="0"/>
    <n v="0"/>
    <x v="0"/>
  </r>
  <r>
    <n v="6742"/>
    <n v="1979"/>
    <n v="44"/>
    <x v="2"/>
    <x v="2"/>
    <x v="0"/>
    <n v="17688"/>
    <x v="0"/>
    <n v="1"/>
    <n v="0"/>
    <d v="2013-01-13T00:00:00"/>
    <n v="82"/>
    <n v="2"/>
    <n v="2"/>
    <n v="1"/>
    <n v="3"/>
    <n v="1"/>
    <n v="2"/>
    <n v="1.8333333333333333"/>
    <n v="1"/>
    <n v="1"/>
    <n v="0"/>
    <n v="2"/>
    <n v="8"/>
    <n v="0"/>
    <n v="0"/>
    <n v="0"/>
    <x v="0"/>
    <x v="0"/>
    <n v="0"/>
    <n v="0"/>
    <n v="0"/>
    <n v="1"/>
    <x v="1"/>
  </r>
  <r>
    <n v="8405"/>
    <n v="1979"/>
    <n v="44"/>
    <x v="2"/>
    <x v="2"/>
    <x v="4"/>
    <n v="68274"/>
    <x v="1"/>
    <n v="1"/>
    <n v="1"/>
    <d v="2013-09-30T00:00:00"/>
    <n v="83"/>
    <n v="135"/>
    <n v="25"/>
    <n v="51"/>
    <n v="23"/>
    <n v="25"/>
    <n v="46"/>
    <n v="50.833333333333336"/>
    <n v="2"/>
    <n v="4"/>
    <n v="2"/>
    <n v="5"/>
    <n v="3"/>
    <n v="0"/>
    <n v="0"/>
    <n v="0"/>
    <x v="0"/>
    <x v="0"/>
    <n v="0"/>
    <n v="0"/>
    <n v="0"/>
    <n v="0"/>
    <x v="5"/>
  </r>
  <r>
    <n v="6376"/>
    <n v="1979"/>
    <n v="44"/>
    <x v="2"/>
    <x v="2"/>
    <x v="1"/>
    <n v="57537"/>
    <x v="1"/>
    <n v="1"/>
    <n v="0"/>
    <d v="2013-06-10T00:00:00"/>
    <n v="83"/>
    <n v="191"/>
    <n v="56"/>
    <n v="139"/>
    <n v="51"/>
    <n v="8"/>
    <n v="100"/>
    <n v="90.833333333333329"/>
    <n v="4"/>
    <n v="4"/>
    <n v="3"/>
    <n v="8"/>
    <n v="4"/>
    <n v="0"/>
    <n v="0"/>
    <n v="0"/>
    <x v="0"/>
    <x v="0"/>
    <n v="0"/>
    <n v="0"/>
    <n v="0"/>
    <n v="0"/>
    <x v="0"/>
  </r>
  <r>
    <n v="4832"/>
    <n v="1979"/>
    <n v="44"/>
    <x v="2"/>
    <x v="2"/>
    <x v="0"/>
    <n v="27244"/>
    <x v="2"/>
    <n v="1"/>
    <n v="0"/>
    <d v="2014-03-07T00:00:00"/>
    <n v="84"/>
    <n v="6"/>
    <n v="5"/>
    <n v="17"/>
    <n v="3"/>
    <n v="24"/>
    <n v="46"/>
    <n v="16.833333333333332"/>
    <n v="2"/>
    <n v="2"/>
    <n v="2"/>
    <n v="2"/>
    <n v="7"/>
    <n v="0"/>
    <n v="0"/>
    <n v="0"/>
    <x v="0"/>
    <x v="0"/>
    <n v="0"/>
    <n v="0"/>
    <n v="0"/>
    <n v="0"/>
    <x v="1"/>
  </r>
  <r>
    <n v="4478"/>
    <n v="1979"/>
    <n v="44"/>
    <x v="2"/>
    <x v="2"/>
    <x v="0"/>
    <n v="63777"/>
    <x v="1"/>
    <n v="1"/>
    <n v="1"/>
    <d v="2013-03-24T00:00:00"/>
    <n v="87"/>
    <n v="457"/>
    <n v="5"/>
    <n v="106"/>
    <n v="15"/>
    <n v="17"/>
    <n v="53"/>
    <n v="108.83333333333333"/>
    <n v="8"/>
    <n v="11"/>
    <n v="1"/>
    <n v="6"/>
    <n v="8"/>
    <n v="0"/>
    <n v="0"/>
    <n v="0"/>
    <x v="0"/>
    <x v="0"/>
    <n v="0"/>
    <n v="0"/>
    <n v="0"/>
    <n v="0"/>
    <x v="3"/>
  </r>
  <r>
    <n v="8373"/>
    <n v="1979"/>
    <n v="44"/>
    <x v="2"/>
    <x v="1"/>
    <x v="2"/>
    <n v="24594"/>
    <x v="2"/>
    <n v="1"/>
    <n v="0"/>
    <d v="2013-12-10T00:00:00"/>
    <n v="94"/>
    <n v="1"/>
    <n v="3"/>
    <n v="6"/>
    <n v="10"/>
    <n v="0"/>
    <n v="9"/>
    <n v="4.833333333333333"/>
    <n v="1"/>
    <n v="1"/>
    <n v="0"/>
    <n v="3"/>
    <n v="5"/>
    <n v="0"/>
    <n v="0"/>
    <n v="0"/>
    <x v="0"/>
    <x v="0"/>
    <n v="0"/>
    <n v="0"/>
    <n v="0"/>
    <n v="0"/>
    <x v="7"/>
  </r>
  <r>
    <n v="3829"/>
    <n v="1979"/>
    <n v="44"/>
    <x v="2"/>
    <x v="1"/>
    <x v="2"/>
    <n v="24594"/>
    <x v="2"/>
    <n v="1"/>
    <n v="0"/>
    <d v="2013-12-10T00:00:00"/>
    <n v="94"/>
    <n v="1"/>
    <n v="3"/>
    <n v="6"/>
    <n v="10"/>
    <n v="0"/>
    <n v="9"/>
    <n v="4.833333333333333"/>
    <n v="1"/>
    <n v="1"/>
    <n v="0"/>
    <n v="3"/>
    <n v="5"/>
    <n v="0"/>
    <n v="0"/>
    <n v="0"/>
    <x v="0"/>
    <x v="0"/>
    <n v="0"/>
    <n v="0"/>
    <n v="0"/>
    <n v="0"/>
    <x v="5"/>
  </r>
  <r>
    <n v="6055"/>
    <n v="1979"/>
    <n v="44"/>
    <x v="2"/>
    <x v="2"/>
    <x v="0"/>
    <n v="71626"/>
    <x v="1"/>
    <n v="0"/>
    <n v="0"/>
    <d v="2012-11-01T00:00:00"/>
    <n v="94"/>
    <n v="546"/>
    <n v="72"/>
    <n v="376"/>
    <n v="94"/>
    <n v="145"/>
    <n v="72"/>
    <n v="217.5"/>
    <n v="1"/>
    <n v="5"/>
    <n v="5"/>
    <n v="8"/>
    <n v="3"/>
    <n v="0"/>
    <n v="1"/>
    <n v="0"/>
    <x v="0"/>
    <x v="0"/>
    <n v="1"/>
    <n v="1"/>
    <n v="0"/>
    <n v="0"/>
    <x v="1"/>
  </r>
  <r>
    <n v="5871"/>
    <n v="1979"/>
    <n v="44"/>
    <x v="2"/>
    <x v="3"/>
    <x v="2"/>
    <n v="24401"/>
    <x v="2"/>
    <n v="0"/>
    <n v="0"/>
    <d v="2012-08-31T00:00:00"/>
    <n v="98"/>
    <n v="73"/>
    <n v="28"/>
    <n v="217"/>
    <n v="10"/>
    <n v="24"/>
    <n v="115"/>
    <n v="77.833333333333329"/>
    <n v="3"/>
    <n v="6"/>
    <n v="1"/>
    <n v="6"/>
    <n v="8"/>
    <n v="0"/>
    <n v="0"/>
    <n v="0"/>
    <x v="0"/>
    <x v="0"/>
    <n v="0"/>
    <n v="0"/>
    <n v="0"/>
    <n v="0"/>
    <x v="5"/>
  </r>
  <r>
    <n v="7264"/>
    <n v="1978"/>
    <n v="45"/>
    <x v="2"/>
    <x v="0"/>
    <x v="1"/>
    <n v="52195"/>
    <x v="1"/>
    <n v="2"/>
    <n v="1"/>
    <d v="2014-05-12T00:00:00"/>
    <n v="2"/>
    <n v="12"/>
    <n v="0"/>
    <n v="4"/>
    <n v="0"/>
    <n v="0"/>
    <n v="1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7685"/>
    <n v="1978"/>
    <n v="45"/>
    <x v="2"/>
    <x v="2"/>
    <x v="0"/>
    <n v="33039"/>
    <x v="2"/>
    <n v="1"/>
    <n v="0"/>
    <d v="2013-09-09T00:00:00"/>
    <n v="4"/>
    <n v="30"/>
    <n v="8"/>
    <n v="12"/>
    <n v="8"/>
    <n v="8"/>
    <n v="12"/>
    <n v="13"/>
    <n v="1"/>
    <n v="2"/>
    <n v="0"/>
    <n v="4"/>
    <n v="5"/>
    <n v="0"/>
    <n v="0"/>
    <n v="0"/>
    <x v="0"/>
    <x v="0"/>
    <n v="0"/>
    <n v="0"/>
    <n v="0"/>
    <n v="0"/>
    <x v="1"/>
  </r>
  <r>
    <n v="6310"/>
    <n v="1978"/>
    <n v="45"/>
    <x v="2"/>
    <x v="2"/>
    <x v="0"/>
    <n v="33039"/>
    <x v="2"/>
    <n v="1"/>
    <n v="0"/>
    <d v="2013-09-09T00:00:00"/>
    <n v="4"/>
    <n v="30"/>
    <n v="8"/>
    <n v="12"/>
    <n v="8"/>
    <n v="8"/>
    <n v="12"/>
    <n v="13"/>
    <n v="1"/>
    <n v="2"/>
    <n v="0"/>
    <n v="4"/>
    <n v="5"/>
    <n v="0"/>
    <n v="0"/>
    <n v="0"/>
    <x v="0"/>
    <x v="0"/>
    <n v="0"/>
    <n v="0"/>
    <n v="0"/>
    <n v="0"/>
    <x v="7"/>
  </r>
  <r>
    <n v="10641"/>
    <n v="1978"/>
    <n v="45"/>
    <x v="2"/>
    <x v="2"/>
    <x v="1"/>
    <n v="7500"/>
    <x v="0"/>
    <n v="1"/>
    <n v="1"/>
    <d v="2012-12-27T00:00:00"/>
    <n v="5"/>
    <n v="6"/>
    <n v="5"/>
    <n v="4"/>
    <n v="13"/>
    <n v="4"/>
    <n v="25"/>
    <n v="9.5"/>
    <n v="4"/>
    <n v="2"/>
    <n v="1"/>
    <n v="3"/>
    <n v="6"/>
    <n v="0"/>
    <n v="0"/>
    <n v="0"/>
    <x v="0"/>
    <x v="0"/>
    <n v="0"/>
    <n v="0"/>
    <n v="0"/>
    <n v="0"/>
    <x v="1"/>
  </r>
  <r>
    <n v="2930"/>
    <n v="1978"/>
    <n v="45"/>
    <x v="2"/>
    <x v="3"/>
    <x v="1"/>
    <n v="68092"/>
    <x v="1"/>
    <n v="0"/>
    <n v="0"/>
    <d v="2013-12-16T00:00:00"/>
    <n v="7"/>
    <n v="852"/>
    <n v="60"/>
    <n v="207"/>
    <n v="78"/>
    <n v="36"/>
    <n v="48"/>
    <n v="213.5"/>
    <n v="2"/>
    <n v="2"/>
    <n v="6"/>
    <n v="10"/>
    <n v="5"/>
    <n v="0"/>
    <n v="0"/>
    <n v="0"/>
    <x v="0"/>
    <x v="0"/>
    <n v="0"/>
    <n v="0"/>
    <n v="0"/>
    <n v="0"/>
    <x v="5"/>
  </r>
  <r>
    <n v="7573"/>
    <n v="1978"/>
    <n v="45"/>
    <x v="2"/>
    <x v="4"/>
    <x v="1"/>
    <n v="31626"/>
    <x v="2"/>
    <n v="1"/>
    <n v="0"/>
    <d v="2013-05-10T00:00:00"/>
    <n v="12"/>
    <n v="39"/>
    <n v="1"/>
    <n v="9"/>
    <n v="2"/>
    <n v="1"/>
    <n v="34"/>
    <n v="14.333333333333334"/>
    <n v="1"/>
    <n v="2"/>
    <n v="1"/>
    <n v="2"/>
    <n v="7"/>
    <n v="1"/>
    <n v="0"/>
    <n v="0"/>
    <x v="0"/>
    <x v="0"/>
    <n v="1"/>
    <n v="1"/>
    <n v="1"/>
    <n v="0"/>
    <x v="2"/>
  </r>
  <r>
    <n v="8164"/>
    <n v="1978"/>
    <n v="45"/>
    <x v="2"/>
    <x v="4"/>
    <x v="0"/>
    <n v="82170"/>
    <x v="1"/>
    <n v="0"/>
    <n v="0"/>
    <d v="2013-11-25T00:00:00"/>
    <n v="13"/>
    <n v="1023"/>
    <n v="93"/>
    <n v="651"/>
    <n v="49"/>
    <n v="55"/>
    <n v="37"/>
    <n v="318"/>
    <n v="1"/>
    <n v="5"/>
    <n v="6"/>
    <n v="7"/>
    <n v="2"/>
    <n v="0"/>
    <n v="0"/>
    <n v="0"/>
    <x v="0"/>
    <x v="0"/>
    <n v="0"/>
    <n v="0"/>
    <n v="0"/>
    <n v="0"/>
    <x v="5"/>
  </r>
  <r>
    <n v="1307"/>
    <n v="1978"/>
    <n v="45"/>
    <x v="2"/>
    <x v="2"/>
    <x v="4"/>
    <n v="41986"/>
    <x v="2"/>
    <n v="0"/>
    <n v="1"/>
    <d v="2014-02-09T00:00:00"/>
    <n v="15"/>
    <n v="27"/>
    <n v="5"/>
    <n v="8"/>
    <n v="8"/>
    <n v="3"/>
    <n v="12"/>
    <n v="10.5"/>
    <n v="3"/>
    <n v="3"/>
    <n v="0"/>
    <n v="4"/>
    <n v="4"/>
    <n v="0"/>
    <n v="0"/>
    <n v="0"/>
    <x v="0"/>
    <x v="0"/>
    <n v="0"/>
    <n v="0"/>
    <n v="0"/>
    <n v="0"/>
    <x v="1"/>
  </r>
  <r>
    <n v="7393"/>
    <n v="1978"/>
    <n v="45"/>
    <x v="2"/>
    <x v="2"/>
    <x v="2"/>
    <n v="41580"/>
    <x v="2"/>
    <n v="1"/>
    <n v="1"/>
    <d v="2012-12-10T00:00:00"/>
    <n v="15"/>
    <n v="56"/>
    <n v="5"/>
    <n v="24"/>
    <n v="4"/>
    <n v="0"/>
    <n v="3"/>
    <n v="15.333333333333334"/>
    <n v="3"/>
    <n v="2"/>
    <n v="1"/>
    <n v="3"/>
    <n v="5"/>
    <n v="0"/>
    <n v="0"/>
    <n v="0"/>
    <x v="0"/>
    <x v="0"/>
    <n v="0"/>
    <n v="0"/>
    <n v="0"/>
    <n v="0"/>
    <x v="1"/>
  </r>
  <r>
    <n v="3629"/>
    <n v="1978"/>
    <n v="45"/>
    <x v="2"/>
    <x v="2"/>
    <x v="1"/>
    <n v="38557"/>
    <x v="2"/>
    <n v="1"/>
    <n v="0"/>
    <d v="2012-12-19T00:00:00"/>
    <n v="17"/>
    <n v="76"/>
    <n v="3"/>
    <n v="31"/>
    <n v="4"/>
    <n v="4"/>
    <n v="27"/>
    <n v="24.166666666666668"/>
    <n v="2"/>
    <n v="3"/>
    <n v="1"/>
    <n v="3"/>
    <n v="7"/>
    <n v="0"/>
    <n v="0"/>
    <n v="0"/>
    <x v="0"/>
    <x v="0"/>
    <n v="0"/>
    <n v="0"/>
    <n v="0"/>
    <n v="0"/>
    <x v="7"/>
  </r>
  <r>
    <n v="6355"/>
    <n v="1978"/>
    <n v="45"/>
    <x v="2"/>
    <x v="2"/>
    <x v="0"/>
    <n v="44359"/>
    <x v="2"/>
    <n v="1"/>
    <n v="1"/>
    <d v="2014-06-17T00:00:00"/>
    <n v="19"/>
    <n v="20"/>
    <n v="0"/>
    <n v="14"/>
    <n v="7"/>
    <n v="3"/>
    <n v="1"/>
    <n v="7.5"/>
    <n v="3"/>
    <n v="2"/>
    <n v="0"/>
    <n v="4"/>
    <n v="3"/>
    <n v="0"/>
    <n v="0"/>
    <n v="0"/>
    <x v="0"/>
    <x v="0"/>
    <n v="0"/>
    <n v="0"/>
    <n v="0"/>
    <n v="0"/>
    <x v="1"/>
  </r>
  <r>
    <n v="10846"/>
    <n v="1978"/>
    <n v="45"/>
    <x v="2"/>
    <x v="3"/>
    <x v="0"/>
    <n v="43783"/>
    <x v="2"/>
    <n v="1"/>
    <n v="0"/>
    <d v="2014-05-29T00:00:00"/>
    <n v="22"/>
    <n v="327"/>
    <n v="9"/>
    <n v="125"/>
    <n v="25"/>
    <n v="4"/>
    <n v="139"/>
    <n v="104.83333333333333"/>
    <n v="6"/>
    <n v="7"/>
    <n v="1"/>
    <n v="8"/>
    <n v="7"/>
    <n v="1"/>
    <n v="0"/>
    <n v="0"/>
    <x v="0"/>
    <x v="0"/>
    <n v="1"/>
    <n v="1"/>
    <n v="0"/>
    <n v="0"/>
    <x v="7"/>
  </r>
  <r>
    <n v="8737"/>
    <n v="1978"/>
    <n v="45"/>
    <x v="2"/>
    <x v="2"/>
    <x v="4"/>
    <n v="55563"/>
    <x v="1"/>
    <n v="0"/>
    <n v="1"/>
    <d v="2014-04-05T00:00:00"/>
    <n v="22"/>
    <n v="29"/>
    <n v="1"/>
    <n v="9"/>
    <n v="2"/>
    <n v="0"/>
    <n v="2"/>
    <n v="7.166666666666667"/>
    <n v="1"/>
    <n v="2"/>
    <n v="0"/>
    <n v="3"/>
    <n v="3"/>
    <n v="0"/>
    <n v="0"/>
    <n v="0"/>
    <x v="0"/>
    <x v="0"/>
    <n v="0"/>
    <n v="0"/>
    <n v="0"/>
    <n v="0"/>
    <x v="1"/>
  </r>
  <r>
    <n v="11187"/>
    <n v="1978"/>
    <n v="45"/>
    <x v="2"/>
    <x v="1"/>
    <x v="1"/>
    <n v="26487"/>
    <x v="2"/>
    <n v="1"/>
    <n v="0"/>
    <d v="2013-05-20T00:00:00"/>
    <n v="23"/>
    <n v="2"/>
    <n v="8"/>
    <n v="10"/>
    <n v="12"/>
    <n v="14"/>
    <n v="23"/>
    <n v="11.5"/>
    <n v="3"/>
    <n v="2"/>
    <n v="1"/>
    <n v="3"/>
    <n v="5"/>
    <n v="0"/>
    <n v="0"/>
    <n v="0"/>
    <x v="0"/>
    <x v="0"/>
    <n v="0"/>
    <n v="0"/>
    <n v="0"/>
    <n v="0"/>
    <x v="7"/>
  </r>
  <r>
    <n v="2535"/>
    <n v="1978"/>
    <n v="45"/>
    <x v="2"/>
    <x v="3"/>
    <x v="0"/>
    <n v="88097"/>
    <x v="1"/>
    <n v="1"/>
    <n v="0"/>
    <d v="2012-08-18T00:00:00"/>
    <n v="24"/>
    <n v="163"/>
    <n v="0"/>
    <n v="480"/>
    <n v="0"/>
    <n v="126"/>
    <n v="75"/>
    <n v="140.66666666666666"/>
    <n v="1"/>
    <n v="6"/>
    <n v="5"/>
    <n v="8"/>
    <n v="9"/>
    <n v="0"/>
    <n v="1"/>
    <n v="1"/>
    <x v="1"/>
    <x v="0"/>
    <n v="1"/>
    <n v="3"/>
    <n v="1"/>
    <n v="0"/>
    <x v="1"/>
  </r>
  <r>
    <n v="8492"/>
    <n v="1978"/>
    <n v="45"/>
    <x v="2"/>
    <x v="2"/>
    <x v="2"/>
    <n v="75437"/>
    <x v="1"/>
    <n v="0"/>
    <n v="0"/>
    <d v="2013-11-09T00:00:00"/>
    <n v="25"/>
    <n v="795"/>
    <n v="0"/>
    <n v="545"/>
    <n v="95"/>
    <n v="58"/>
    <n v="0"/>
    <n v="248.83333333333334"/>
    <n v="1"/>
    <n v="8"/>
    <n v="4"/>
    <n v="10"/>
    <n v="6"/>
    <n v="0"/>
    <n v="0"/>
    <n v="0"/>
    <x v="1"/>
    <x v="0"/>
    <n v="1"/>
    <n v="1"/>
    <n v="0"/>
    <n v="0"/>
    <x v="1"/>
  </r>
  <r>
    <n v="10196"/>
    <n v="1978"/>
    <n v="45"/>
    <x v="2"/>
    <x v="2"/>
    <x v="0"/>
    <n v="71427"/>
    <x v="1"/>
    <n v="2"/>
    <n v="0"/>
    <d v="2014-03-12T00:00:00"/>
    <n v="26"/>
    <n v="212"/>
    <n v="123"/>
    <n v="177"/>
    <n v="15"/>
    <n v="64"/>
    <n v="23"/>
    <n v="102.33333333333333"/>
    <n v="2"/>
    <n v="8"/>
    <n v="2"/>
    <n v="8"/>
    <n v="4"/>
    <n v="0"/>
    <n v="0"/>
    <n v="0"/>
    <x v="0"/>
    <x v="0"/>
    <n v="0"/>
    <n v="0"/>
    <n v="0"/>
    <n v="0"/>
    <x v="4"/>
  </r>
  <r>
    <n v="3870"/>
    <n v="1978"/>
    <n v="45"/>
    <x v="2"/>
    <x v="0"/>
    <x v="2"/>
    <n v="63855"/>
    <x v="1"/>
    <n v="0"/>
    <n v="0"/>
    <d v="2013-02-09T00:00:00"/>
    <n v="28"/>
    <n v="359"/>
    <n v="35"/>
    <n v="314"/>
    <n v="93"/>
    <n v="116"/>
    <n v="89"/>
    <n v="167.66666666666666"/>
    <n v="1"/>
    <n v="7"/>
    <n v="3"/>
    <n v="13"/>
    <n v="4"/>
    <n v="0"/>
    <n v="0"/>
    <n v="0"/>
    <x v="0"/>
    <x v="0"/>
    <n v="0"/>
    <n v="0"/>
    <n v="0"/>
    <n v="0"/>
    <x v="2"/>
  </r>
  <r>
    <n v="5961"/>
    <n v="1978"/>
    <n v="45"/>
    <x v="2"/>
    <x v="2"/>
    <x v="0"/>
    <n v="42693"/>
    <x v="2"/>
    <n v="1"/>
    <n v="0"/>
    <d v="2014-06-07T00:00:00"/>
    <n v="29"/>
    <n v="8"/>
    <n v="4"/>
    <n v="20"/>
    <n v="6"/>
    <n v="3"/>
    <n v="16"/>
    <n v="9.5"/>
    <n v="1"/>
    <n v="1"/>
    <n v="0"/>
    <n v="3"/>
    <n v="5"/>
    <n v="0"/>
    <n v="0"/>
    <n v="0"/>
    <x v="0"/>
    <x v="0"/>
    <n v="0"/>
    <n v="0"/>
    <n v="0"/>
    <n v="0"/>
    <x v="1"/>
  </r>
  <r>
    <n v="6384"/>
    <n v="1978"/>
    <n v="45"/>
    <x v="2"/>
    <x v="2"/>
    <x v="4"/>
    <n v="71022"/>
    <x v="1"/>
    <n v="0"/>
    <n v="1"/>
    <d v="2014-02-11T00:00:00"/>
    <n v="30"/>
    <n v="909"/>
    <n v="12"/>
    <n v="278"/>
    <n v="0"/>
    <n v="12"/>
    <n v="242"/>
    <n v="242.16666666666666"/>
    <n v="3"/>
    <n v="5"/>
    <n v="2"/>
    <n v="11"/>
    <n v="8"/>
    <n v="1"/>
    <n v="0"/>
    <n v="0"/>
    <x v="0"/>
    <x v="0"/>
    <n v="1"/>
    <n v="1"/>
    <n v="0"/>
    <n v="0"/>
    <x v="4"/>
  </r>
  <r>
    <n v="8650"/>
    <n v="1978"/>
    <n v="45"/>
    <x v="2"/>
    <x v="2"/>
    <x v="6"/>
    <n v="54162"/>
    <x v="1"/>
    <n v="1"/>
    <n v="1"/>
    <d v="2013-03-18T00:00:00"/>
    <n v="31"/>
    <n v="5"/>
    <n v="6"/>
    <n v="10"/>
    <n v="6"/>
    <n v="5"/>
    <n v="10"/>
    <n v="7"/>
    <n v="1"/>
    <n v="1"/>
    <n v="0"/>
    <n v="3"/>
    <n v="4"/>
    <n v="0"/>
    <n v="0"/>
    <n v="0"/>
    <x v="0"/>
    <x v="0"/>
    <n v="0"/>
    <n v="0"/>
    <n v="0"/>
    <n v="0"/>
    <x v="1"/>
  </r>
  <r>
    <n v="9396"/>
    <n v="1978"/>
    <n v="45"/>
    <x v="2"/>
    <x v="4"/>
    <x v="0"/>
    <n v="37717"/>
    <x v="2"/>
    <n v="1"/>
    <n v="0"/>
    <d v="2012-11-23T00:00:00"/>
    <n v="31"/>
    <n v="9"/>
    <n v="0"/>
    <n v="6"/>
    <n v="4"/>
    <n v="1"/>
    <n v="5"/>
    <n v="4.166666666666667"/>
    <n v="1"/>
    <n v="1"/>
    <n v="0"/>
    <n v="2"/>
    <n v="9"/>
    <n v="0"/>
    <n v="0"/>
    <n v="0"/>
    <x v="0"/>
    <x v="0"/>
    <n v="0"/>
    <n v="0"/>
    <n v="0"/>
    <n v="0"/>
    <x v="5"/>
  </r>
  <r>
    <n v="933"/>
    <n v="1978"/>
    <n v="45"/>
    <x v="2"/>
    <x v="4"/>
    <x v="0"/>
    <n v="37717"/>
    <x v="2"/>
    <n v="1"/>
    <n v="0"/>
    <d v="2012-11-23T00:00:00"/>
    <n v="31"/>
    <n v="9"/>
    <n v="0"/>
    <n v="6"/>
    <n v="4"/>
    <n v="1"/>
    <n v="5"/>
    <n v="4.166666666666667"/>
    <n v="1"/>
    <n v="1"/>
    <n v="0"/>
    <n v="2"/>
    <n v="9"/>
    <n v="0"/>
    <n v="0"/>
    <n v="0"/>
    <x v="0"/>
    <x v="0"/>
    <n v="0"/>
    <n v="0"/>
    <n v="0"/>
    <n v="0"/>
    <x v="1"/>
  </r>
  <r>
    <n v="7631"/>
    <n v="1978"/>
    <n v="45"/>
    <x v="2"/>
    <x v="3"/>
    <x v="2"/>
    <n v="61346"/>
    <x v="1"/>
    <n v="1"/>
    <n v="0"/>
    <d v="2013-10-06T00:00:00"/>
    <n v="34"/>
    <n v="562"/>
    <n v="58"/>
    <n v="168"/>
    <n v="43"/>
    <n v="16"/>
    <n v="142"/>
    <n v="164.83333333333334"/>
    <n v="1"/>
    <n v="5"/>
    <n v="7"/>
    <n v="10"/>
    <n v="3"/>
    <n v="0"/>
    <n v="0"/>
    <n v="0"/>
    <x v="0"/>
    <x v="0"/>
    <n v="0"/>
    <n v="0"/>
    <n v="0"/>
    <n v="0"/>
    <x v="3"/>
  </r>
  <r>
    <n v="7034"/>
    <n v="1978"/>
    <n v="45"/>
    <x v="2"/>
    <x v="0"/>
    <x v="0"/>
    <n v="25804"/>
    <x v="2"/>
    <n v="1"/>
    <n v="0"/>
    <d v="2013-09-01T00:00:00"/>
    <n v="34"/>
    <n v="8"/>
    <n v="7"/>
    <n v="9"/>
    <n v="13"/>
    <n v="6"/>
    <n v="12"/>
    <n v="9.1666666666666661"/>
    <n v="2"/>
    <n v="2"/>
    <n v="0"/>
    <n v="3"/>
    <n v="8"/>
    <n v="0"/>
    <n v="0"/>
    <n v="0"/>
    <x v="0"/>
    <x v="0"/>
    <n v="0"/>
    <n v="0"/>
    <n v="0"/>
    <n v="0"/>
    <x v="7"/>
  </r>
  <r>
    <n v="11075"/>
    <n v="1978"/>
    <n v="45"/>
    <x v="2"/>
    <x v="2"/>
    <x v="0"/>
    <n v="51267"/>
    <x v="1"/>
    <n v="1"/>
    <n v="1"/>
    <d v="2013-10-29T00:00:00"/>
    <n v="37"/>
    <n v="183"/>
    <n v="2"/>
    <n v="64"/>
    <n v="7"/>
    <n v="2"/>
    <n v="12"/>
    <n v="45"/>
    <n v="4"/>
    <n v="3"/>
    <n v="3"/>
    <n v="5"/>
    <n v="4"/>
    <n v="0"/>
    <n v="0"/>
    <n v="0"/>
    <x v="0"/>
    <x v="0"/>
    <n v="0"/>
    <n v="0"/>
    <n v="0"/>
    <n v="0"/>
    <x v="7"/>
  </r>
  <r>
    <n v="1773"/>
    <n v="1978"/>
    <n v="45"/>
    <x v="2"/>
    <x v="0"/>
    <x v="0"/>
    <n v="12393"/>
    <x v="0"/>
    <n v="0"/>
    <n v="0"/>
    <d v="2012-12-04T00:00:00"/>
    <n v="38"/>
    <n v="5"/>
    <n v="6"/>
    <n v="15"/>
    <n v="11"/>
    <n v="7"/>
    <n v="13"/>
    <n v="9.5"/>
    <n v="1"/>
    <n v="2"/>
    <n v="0"/>
    <n v="3"/>
    <n v="9"/>
    <n v="0"/>
    <n v="0"/>
    <n v="0"/>
    <x v="0"/>
    <x v="0"/>
    <n v="0"/>
    <n v="0"/>
    <n v="0"/>
    <n v="0"/>
    <x v="5"/>
  </r>
  <r>
    <n v="6919"/>
    <n v="1978"/>
    <n v="45"/>
    <x v="2"/>
    <x v="0"/>
    <x v="0"/>
    <n v="26224"/>
    <x v="2"/>
    <n v="1"/>
    <n v="0"/>
    <d v="2013-06-04T00:00:00"/>
    <n v="39"/>
    <n v="4"/>
    <n v="7"/>
    <n v="15"/>
    <n v="13"/>
    <n v="9"/>
    <n v="15"/>
    <n v="10.5"/>
    <n v="3"/>
    <n v="2"/>
    <n v="1"/>
    <n v="3"/>
    <n v="6"/>
    <n v="0"/>
    <n v="0"/>
    <n v="0"/>
    <x v="0"/>
    <x v="0"/>
    <n v="0"/>
    <n v="0"/>
    <n v="0"/>
    <n v="0"/>
    <x v="1"/>
  </r>
  <r>
    <n v="10207"/>
    <n v="1978"/>
    <n v="45"/>
    <x v="2"/>
    <x v="2"/>
    <x v="2"/>
    <n v="22775"/>
    <x v="2"/>
    <n v="1"/>
    <n v="0"/>
    <d v="2013-06-19T00:00:00"/>
    <n v="40"/>
    <n v="5"/>
    <n v="1"/>
    <n v="8"/>
    <n v="0"/>
    <n v="0"/>
    <n v="1"/>
    <n v="2.5"/>
    <n v="1"/>
    <n v="1"/>
    <n v="0"/>
    <n v="2"/>
    <n v="8"/>
    <n v="0"/>
    <n v="0"/>
    <n v="0"/>
    <x v="0"/>
    <x v="0"/>
    <n v="0"/>
    <n v="0"/>
    <n v="0"/>
    <n v="0"/>
    <x v="5"/>
  </r>
  <r>
    <n v="4838"/>
    <n v="1978"/>
    <n v="45"/>
    <x v="2"/>
    <x v="2"/>
    <x v="2"/>
    <n v="22775"/>
    <x v="2"/>
    <n v="1"/>
    <n v="0"/>
    <d v="2013-06-19T00:00:00"/>
    <n v="40"/>
    <n v="5"/>
    <n v="1"/>
    <n v="8"/>
    <n v="0"/>
    <n v="0"/>
    <n v="1"/>
    <n v="2.5"/>
    <n v="1"/>
    <n v="1"/>
    <n v="0"/>
    <n v="2"/>
    <n v="8"/>
    <n v="0"/>
    <n v="0"/>
    <n v="0"/>
    <x v="0"/>
    <x v="0"/>
    <n v="0"/>
    <n v="0"/>
    <n v="0"/>
    <n v="0"/>
    <x v="3"/>
  </r>
  <r>
    <n v="4331"/>
    <n v="1978"/>
    <n v="45"/>
    <x v="2"/>
    <x v="3"/>
    <x v="2"/>
    <n v="85738"/>
    <x v="1"/>
    <n v="0"/>
    <n v="0"/>
    <d v="2014-01-23T00:00:00"/>
    <n v="41"/>
    <n v="913"/>
    <n v="26"/>
    <n v="376"/>
    <n v="17"/>
    <n v="26"/>
    <n v="13"/>
    <n v="228.5"/>
    <n v="1"/>
    <n v="3"/>
    <n v="6"/>
    <n v="11"/>
    <n v="1"/>
    <n v="0"/>
    <n v="1"/>
    <n v="1"/>
    <x v="0"/>
    <x v="0"/>
    <n v="1"/>
    <n v="2"/>
    <n v="0"/>
    <n v="0"/>
    <x v="1"/>
  </r>
  <r>
    <n v="9829"/>
    <n v="1978"/>
    <n v="45"/>
    <x v="2"/>
    <x v="2"/>
    <x v="2"/>
    <n v="28587"/>
    <x v="2"/>
    <n v="1"/>
    <n v="0"/>
    <d v="2014-02-12T00:00:00"/>
    <n v="42"/>
    <n v="22"/>
    <n v="4"/>
    <n v="17"/>
    <n v="12"/>
    <n v="10"/>
    <n v="13"/>
    <n v="13"/>
    <n v="3"/>
    <n v="2"/>
    <n v="0"/>
    <n v="4"/>
    <n v="6"/>
    <n v="0"/>
    <n v="0"/>
    <n v="0"/>
    <x v="0"/>
    <x v="0"/>
    <n v="0"/>
    <n v="0"/>
    <n v="0"/>
    <n v="0"/>
    <x v="1"/>
  </r>
  <r>
    <n v="8181"/>
    <n v="1978"/>
    <n v="45"/>
    <x v="2"/>
    <x v="0"/>
    <x v="1"/>
    <n v="38593"/>
    <x v="2"/>
    <n v="1"/>
    <n v="0"/>
    <d v="2013-09-13T00:00:00"/>
    <n v="42"/>
    <n v="51"/>
    <n v="12"/>
    <n v="49"/>
    <n v="17"/>
    <n v="24"/>
    <n v="24"/>
    <n v="29.5"/>
    <n v="3"/>
    <n v="4"/>
    <n v="1"/>
    <n v="3"/>
    <n v="8"/>
    <n v="0"/>
    <n v="0"/>
    <n v="0"/>
    <x v="0"/>
    <x v="0"/>
    <n v="0"/>
    <n v="0"/>
    <n v="0"/>
    <n v="0"/>
    <x v="1"/>
  </r>
  <r>
    <n v="10403"/>
    <n v="1978"/>
    <n v="45"/>
    <x v="2"/>
    <x v="2"/>
    <x v="2"/>
    <n v="16531"/>
    <x v="0"/>
    <n v="1"/>
    <n v="0"/>
    <d v="2014-06-18T00:00:00"/>
    <n v="43"/>
    <n v="2"/>
    <n v="13"/>
    <n v="6"/>
    <n v="7"/>
    <n v="5"/>
    <n v="11"/>
    <n v="7.333333333333333"/>
    <n v="3"/>
    <n v="3"/>
    <n v="0"/>
    <n v="3"/>
    <n v="7"/>
    <n v="0"/>
    <n v="0"/>
    <n v="0"/>
    <x v="0"/>
    <x v="0"/>
    <n v="0"/>
    <n v="0"/>
    <n v="0"/>
    <n v="0"/>
    <x v="7"/>
  </r>
  <r>
    <n v="6201"/>
    <n v="1978"/>
    <n v="45"/>
    <x v="2"/>
    <x v="2"/>
    <x v="1"/>
    <n v="38643"/>
    <x v="2"/>
    <n v="1"/>
    <n v="1"/>
    <d v="2013-11-29T00:00:00"/>
    <n v="45"/>
    <n v="22"/>
    <n v="2"/>
    <n v="14"/>
    <n v="0"/>
    <n v="1"/>
    <n v="10"/>
    <n v="8.1666666666666661"/>
    <n v="2"/>
    <n v="2"/>
    <n v="0"/>
    <n v="3"/>
    <n v="7"/>
    <n v="0"/>
    <n v="0"/>
    <n v="0"/>
    <x v="0"/>
    <x v="0"/>
    <n v="0"/>
    <n v="0"/>
    <n v="0"/>
    <n v="1"/>
    <x v="1"/>
  </r>
  <r>
    <n v="1715"/>
    <n v="1978"/>
    <n v="45"/>
    <x v="2"/>
    <x v="2"/>
    <x v="2"/>
    <n v="25851"/>
    <x v="2"/>
    <n v="1"/>
    <n v="0"/>
    <d v="2013-02-11T00:00:00"/>
    <n v="45"/>
    <n v="9"/>
    <n v="4"/>
    <n v="18"/>
    <n v="7"/>
    <n v="5"/>
    <n v="5"/>
    <n v="8"/>
    <n v="2"/>
    <n v="2"/>
    <n v="0"/>
    <n v="3"/>
    <n v="7"/>
    <n v="0"/>
    <n v="0"/>
    <n v="0"/>
    <x v="0"/>
    <x v="0"/>
    <n v="0"/>
    <n v="0"/>
    <n v="0"/>
    <n v="0"/>
    <x v="0"/>
  </r>
  <r>
    <n v="10821"/>
    <n v="1978"/>
    <n v="45"/>
    <x v="2"/>
    <x v="2"/>
    <x v="0"/>
    <n v="57113"/>
    <x v="1"/>
    <n v="1"/>
    <n v="1"/>
    <d v="2013-02-06T00:00:00"/>
    <n v="45"/>
    <n v="182"/>
    <n v="4"/>
    <n v="33"/>
    <n v="0"/>
    <n v="2"/>
    <n v="42"/>
    <n v="43.833333333333336"/>
    <n v="6"/>
    <n v="4"/>
    <n v="1"/>
    <n v="5"/>
    <n v="7"/>
    <n v="0"/>
    <n v="0"/>
    <n v="0"/>
    <x v="0"/>
    <x v="0"/>
    <n v="0"/>
    <n v="0"/>
    <n v="0"/>
    <n v="0"/>
    <x v="1"/>
  </r>
  <r>
    <n v="4653"/>
    <n v="1978"/>
    <n v="45"/>
    <x v="2"/>
    <x v="2"/>
    <x v="2"/>
    <n v="42011"/>
    <x v="2"/>
    <n v="1"/>
    <n v="0"/>
    <d v="2013-03-26T00:00:00"/>
    <n v="46"/>
    <n v="131"/>
    <n v="0"/>
    <n v="16"/>
    <n v="2"/>
    <n v="1"/>
    <n v="39"/>
    <n v="31.5"/>
    <n v="4"/>
    <n v="3"/>
    <n v="1"/>
    <n v="4"/>
    <n v="8"/>
    <n v="0"/>
    <n v="0"/>
    <n v="0"/>
    <x v="0"/>
    <x v="0"/>
    <n v="0"/>
    <n v="0"/>
    <n v="0"/>
    <n v="0"/>
    <x v="5"/>
  </r>
  <r>
    <n v="7250"/>
    <n v="1978"/>
    <n v="45"/>
    <x v="2"/>
    <x v="2"/>
    <x v="2"/>
    <n v="57867"/>
    <x v="1"/>
    <n v="1"/>
    <n v="0"/>
    <d v="2013-10-01T00:00:00"/>
    <n v="48"/>
    <n v="344"/>
    <n v="35"/>
    <n v="178"/>
    <n v="15"/>
    <n v="23"/>
    <n v="17"/>
    <n v="102"/>
    <n v="7"/>
    <n v="7"/>
    <n v="2"/>
    <n v="9"/>
    <n v="6"/>
    <n v="0"/>
    <n v="0"/>
    <n v="0"/>
    <x v="0"/>
    <x v="0"/>
    <n v="0"/>
    <n v="0"/>
    <n v="0"/>
    <n v="0"/>
    <x v="7"/>
  </r>
  <r>
    <n v="1215"/>
    <n v="1978"/>
    <n v="45"/>
    <x v="2"/>
    <x v="2"/>
    <x v="2"/>
    <n v="70440"/>
    <x v="1"/>
    <n v="0"/>
    <n v="0"/>
    <d v="2013-10-08T00:00:00"/>
    <n v="49"/>
    <n v="690"/>
    <n v="117"/>
    <n v="499"/>
    <n v="76"/>
    <n v="102"/>
    <n v="88"/>
    <n v="262"/>
    <n v="1"/>
    <n v="5"/>
    <n v="10"/>
    <n v="7"/>
    <n v="3"/>
    <n v="0"/>
    <n v="0"/>
    <n v="0"/>
    <x v="1"/>
    <x v="0"/>
    <n v="1"/>
    <n v="1"/>
    <n v="0"/>
    <n v="0"/>
    <x v="1"/>
  </r>
  <r>
    <n v="9283"/>
    <n v="1978"/>
    <n v="45"/>
    <x v="2"/>
    <x v="2"/>
    <x v="1"/>
    <n v="60199"/>
    <x v="1"/>
    <n v="1"/>
    <n v="2"/>
    <d v="2013-09-12T00:00:00"/>
    <n v="49"/>
    <n v="8"/>
    <n v="1"/>
    <n v="7"/>
    <n v="2"/>
    <n v="0"/>
    <n v="0"/>
    <n v="3"/>
    <n v="1"/>
    <n v="0"/>
    <n v="0"/>
    <n v="3"/>
    <n v="4"/>
    <n v="0"/>
    <n v="0"/>
    <n v="0"/>
    <x v="0"/>
    <x v="0"/>
    <n v="0"/>
    <n v="0"/>
    <n v="0"/>
    <n v="0"/>
    <x v="7"/>
  </r>
  <r>
    <n v="10708"/>
    <n v="1978"/>
    <n v="45"/>
    <x v="2"/>
    <x v="0"/>
    <x v="1"/>
    <n v="36975"/>
    <x v="2"/>
    <n v="1"/>
    <n v="0"/>
    <d v="2013-12-28T00:00:00"/>
    <n v="50"/>
    <n v="10"/>
    <n v="6"/>
    <n v="11"/>
    <n v="0"/>
    <n v="4"/>
    <n v="2"/>
    <n v="5.5"/>
    <n v="1"/>
    <n v="1"/>
    <n v="0"/>
    <n v="3"/>
    <n v="7"/>
    <n v="0"/>
    <n v="0"/>
    <n v="0"/>
    <x v="0"/>
    <x v="0"/>
    <n v="0"/>
    <n v="0"/>
    <n v="0"/>
    <n v="0"/>
    <x v="1"/>
  </r>
  <r>
    <n v="1710"/>
    <n v="1978"/>
    <n v="45"/>
    <x v="2"/>
    <x v="2"/>
    <x v="1"/>
    <n v="30168"/>
    <x v="2"/>
    <n v="1"/>
    <n v="0"/>
    <d v="2013-03-07T00:00:00"/>
    <n v="51"/>
    <n v="154"/>
    <n v="20"/>
    <n v="66"/>
    <n v="0"/>
    <n v="12"/>
    <n v="27"/>
    <n v="46.5"/>
    <n v="7"/>
    <n v="6"/>
    <n v="1"/>
    <n v="4"/>
    <n v="9"/>
    <n v="0"/>
    <n v="0"/>
    <n v="0"/>
    <x v="0"/>
    <x v="0"/>
    <n v="0"/>
    <n v="0"/>
    <n v="0"/>
    <n v="0"/>
    <x v="1"/>
  </r>
  <r>
    <n v="9733"/>
    <n v="1978"/>
    <n v="45"/>
    <x v="2"/>
    <x v="1"/>
    <x v="2"/>
    <n v="24882"/>
    <x v="2"/>
    <n v="1"/>
    <n v="0"/>
    <d v="2012-09-09T00:00:00"/>
    <n v="52"/>
    <n v="1"/>
    <n v="4"/>
    <n v="10"/>
    <n v="29"/>
    <n v="0"/>
    <n v="36"/>
    <n v="13.333333333333334"/>
    <n v="1"/>
    <n v="1"/>
    <n v="1"/>
    <n v="2"/>
    <n v="6"/>
    <n v="1"/>
    <n v="0"/>
    <n v="0"/>
    <x v="0"/>
    <x v="0"/>
    <n v="1"/>
    <n v="1"/>
    <n v="0"/>
    <n v="0"/>
    <x v="3"/>
  </r>
  <r>
    <n v="8462"/>
    <n v="1978"/>
    <n v="45"/>
    <x v="2"/>
    <x v="1"/>
    <x v="2"/>
    <n v="24882"/>
    <x v="2"/>
    <n v="1"/>
    <n v="0"/>
    <d v="2012-09-09T00:00:00"/>
    <n v="52"/>
    <n v="1"/>
    <n v="4"/>
    <n v="10"/>
    <n v="29"/>
    <n v="0"/>
    <n v="36"/>
    <n v="13.333333333333334"/>
    <n v="1"/>
    <n v="1"/>
    <n v="1"/>
    <n v="2"/>
    <n v="6"/>
    <n v="1"/>
    <n v="0"/>
    <n v="0"/>
    <x v="0"/>
    <x v="0"/>
    <n v="1"/>
    <n v="1"/>
    <n v="0"/>
    <n v="0"/>
    <x v="1"/>
  </r>
  <r>
    <n v="2958"/>
    <n v="1978"/>
    <n v="45"/>
    <x v="2"/>
    <x v="2"/>
    <x v="0"/>
    <n v="28442"/>
    <x v="2"/>
    <n v="2"/>
    <n v="0"/>
    <d v="2014-02-24T00:00:00"/>
    <n v="53"/>
    <n v="19"/>
    <n v="3"/>
    <n v="10"/>
    <n v="11"/>
    <n v="8"/>
    <n v="6"/>
    <n v="9.5"/>
    <n v="3"/>
    <n v="2"/>
    <n v="1"/>
    <n v="4"/>
    <n v="4"/>
    <n v="0"/>
    <n v="0"/>
    <n v="0"/>
    <x v="0"/>
    <x v="0"/>
    <n v="0"/>
    <n v="0"/>
    <n v="0"/>
    <n v="0"/>
    <x v="1"/>
  </r>
  <r>
    <n v="8720"/>
    <n v="1978"/>
    <n v="45"/>
    <x v="2"/>
    <x v="0"/>
    <x v="2"/>
    <m/>
    <x v="0"/>
    <n v="0"/>
    <n v="0"/>
    <d v="2012-08-12T00:00:00"/>
    <n v="53"/>
    <n v="32"/>
    <n v="2"/>
    <n v="1607"/>
    <n v="12"/>
    <n v="4"/>
    <n v="22"/>
    <n v="279.83333333333331"/>
    <n v="0"/>
    <n v="0"/>
    <n v="0"/>
    <n v="1"/>
    <n v="0"/>
    <n v="0"/>
    <n v="1"/>
    <n v="0"/>
    <x v="0"/>
    <x v="0"/>
    <n v="1"/>
    <n v="1"/>
    <n v="0"/>
    <n v="0"/>
    <x v="3"/>
  </r>
  <r>
    <n v="3706"/>
    <n v="1978"/>
    <n v="45"/>
    <x v="2"/>
    <x v="2"/>
    <x v="1"/>
    <n v="28647"/>
    <x v="2"/>
    <n v="1"/>
    <n v="0"/>
    <d v="2013-08-21T00:00:00"/>
    <n v="54"/>
    <n v="19"/>
    <n v="8"/>
    <n v="29"/>
    <n v="0"/>
    <n v="12"/>
    <n v="26"/>
    <n v="15.666666666666666"/>
    <n v="1"/>
    <n v="2"/>
    <n v="2"/>
    <n v="2"/>
    <n v="7"/>
    <n v="1"/>
    <n v="0"/>
    <n v="0"/>
    <x v="0"/>
    <x v="0"/>
    <n v="1"/>
    <n v="1"/>
    <n v="1"/>
    <n v="0"/>
    <x v="1"/>
  </r>
  <r>
    <n v="8687"/>
    <n v="1978"/>
    <n v="45"/>
    <x v="2"/>
    <x v="2"/>
    <x v="2"/>
    <n v="53172"/>
    <x v="1"/>
    <n v="0"/>
    <n v="1"/>
    <d v="2013-05-06T00:00:00"/>
    <n v="54"/>
    <n v="121"/>
    <n v="62"/>
    <n v="90"/>
    <n v="68"/>
    <n v="20"/>
    <n v="125"/>
    <n v="81"/>
    <n v="3"/>
    <n v="2"/>
    <n v="3"/>
    <n v="8"/>
    <n v="3"/>
    <n v="0"/>
    <n v="0"/>
    <n v="0"/>
    <x v="0"/>
    <x v="0"/>
    <n v="0"/>
    <n v="0"/>
    <n v="0"/>
    <n v="0"/>
    <x v="3"/>
  </r>
  <r>
    <n v="9381"/>
    <n v="1978"/>
    <n v="45"/>
    <x v="2"/>
    <x v="2"/>
    <x v="0"/>
    <n v="66373"/>
    <x v="1"/>
    <n v="1"/>
    <n v="1"/>
    <d v="2013-06-12T00:00:00"/>
    <n v="57"/>
    <n v="328"/>
    <n v="9"/>
    <n v="124"/>
    <n v="12"/>
    <n v="24"/>
    <n v="109"/>
    <n v="101"/>
    <n v="7"/>
    <n v="4"/>
    <n v="2"/>
    <n v="10"/>
    <n v="3"/>
    <n v="0"/>
    <n v="0"/>
    <n v="0"/>
    <x v="0"/>
    <x v="0"/>
    <n v="0"/>
    <n v="0"/>
    <n v="0"/>
    <n v="0"/>
    <x v="0"/>
  </r>
  <r>
    <n v="9384"/>
    <n v="1978"/>
    <n v="45"/>
    <x v="2"/>
    <x v="2"/>
    <x v="0"/>
    <n v="66373"/>
    <x v="1"/>
    <n v="1"/>
    <n v="1"/>
    <d v="2013-06-12T00:00:00"/>
    <n v="57"/>
    <n v="328"/>
    <n v="9"/>
    <n v="124"/>
    <n v="12"/>
    <n v="24"/>
    <n v="109"/>
    <n v="101"/>
    <n v="7"/>
    <n v="4"/>
    <n v="2"/>
    <n v="10"/>
    <n v="3"/>
    <n v="0"/>
    <n v="0"/>
    <n v="0"/>
    <x v="0"/>
    <x v="0"/>
    <n v="0"/>
    <n v="0"/>
    <n v="0"/>
    <n v="0"/>
    <x v="0"/>
  </r>
  <r>
    <n v="448"/>
    <n v="1978"/>
    <n v="45"/>
    <x v="2"/>
    <x v="4"/>
    <x v="1"/>
    <n v="54880"/>
    <x v="1"/>
    <n v="1"/>
    <n v="0"/>
    <d v="2013-03-01T00:00:00"/>
    <n v="57"/>
    <n v="308"/>
    <n v="85"/>
    <n v="137"/>
    <n v="102"/>
    <n v="45"/>
    <n v="118"/>
    <n v="132.5"/>
    <n v="2"/>
    <n v="6"/>
    <n v="2"/>
    <n v="11"/>
    <n v="5"/>
    <n v="0"/>
    <n v="0"/>
    <n v="0"/>
    <x v="0"/>
    <x v="0"/>
    <n v="0"/>
    <n v="0"/>
    <n v="0"/>
    <n v="0"/>
    <x v="1"/>
  </r>
  <r>
    <n v="1168"/>
    <n v="1978"/>
    <n v="45"/>
    <x v="2"/>
    <x v="4"/>
    <x v="0"/>
    <n v="72159"/>
    <x v="1"/>
    <n v="0"/>
    <n v="0"/>
    <d v="2012-10-29T00:00:00"/>
    <n v="62"/>
    <n v="322"/>
    <n v="53"/>
    <n v="899"/>
    <n v="34"/>
    <n v="40"/>
    <n v="53"/>
    <n v="233.5"/>
    <n v="1"/>
    <n v="4"/>
    <n v="6"/>
    <n v="10"/>
    <n v="2"/>
    <n v="0"/>
    <n v="0"/>
    <n v="0"/>
    <x v="0"/>
    <x v="0"/>
    <n v="0"/>
    <n v="0"/>
    <n v="0"/>
    <n v="0"/>
    <x v="1"/>
  </r>
  <r>
    <n v="8727"/>
    <n v="1978"/>
    <n v="45"/>
    <x v="2"/>
    <x v="2"/>
    <x v="4"/>
    <n v="63693"/>
    <x v="1"/>
    <n v="0"/>
    <n v="1"/>
    <d v="2013-10-14T00:00:00"/>
    <n v="63"/>
    <n v="587"/>
    <n v="43"/>
    <n v="337"/>
    <n v="42"/>
    <n v="87"/>
    <n v="54"/>
    <n v="191.66666666666666"/>
    <n v="3"/>
    <n v="11"/>
    <n v="6"/>
    <n v="9"/>
    <n v="6"/>
    <n v="0"/>
    <n v="0"/>
    <n v="0"/>
    <x v="0"/>
    <x v="0"/>
    <n v="0"/>
    <n v="0"/>
    <n v="0"/>
    <n v="0"/>
    <x v="5"/>
  </r>
  <r>
    <n v="3056"/>
    <n v="1978"/>
    <n v="45"/>
    <x v="2"/>
    <x v="2"/>
    <x v="4"/>
    <n v="63693"/>
    <x v="1"/>
    <n v="0"/>
    <n v="1"/>
    <d v="2013-10-14T00:00:00"/>
    <n v="63"/>
    <n v="587"/>
    <n v="43"/>
    <n v="337"/>
    <n v="42"/>
    <n v="87"/>
    <n v="54"/>
    <n v="191.66666666666666"/>
    <n v="3"/>
    <n v="11"/>
    <n v="6"/>
    <n v="9"/>
    <n v="6"/>
    <n v="0"/>
    <n v="0"/>
    <n v="0"/>
    <x v="0"/>
    <x v="0"/>
    <n v="0"/>
    <n v="0"/>
    <n v="0"/>
    <n v="0"/>
    <x v="5"/>
  </r>
  <r>
    <n v="3081"/>
    <n v="1978"/>
    <n v="45"/>
    <x v="2"/>
    <x v="4"/>
    <x v="0"/>
    <n v="41014"/>
    <x v="2"/>
    <n v="1"/>
    <n v="0"/>
    <d v="2013-04-22T00:00:00"/>
    <n v="65"/>
    <n v="7"/>
    <n v="2"/>
    <n v="6"/>
    <n v="2"/>
    <n v="0"/>
    <n v="3"/>
    <n v="3.3333333333333335"/>
    <n v="1"/>
    <n v="1"/>
    <n v="0"/>
    <n v="2"/>
    <n v="7"/>
    <n v="0"/>
    <n v="0"/>
    <n v="0"/>
    <x v="0"/>
    <x v="0"/>
    <n v="0"/>
    <n v="0"/>
    <n v="0"/>
    <n v="0"/>
    <x v="1"/>
  </r>
  <r>
    <n v="7912"/>
    <n v="1978"/>
    <n v="45"/>
    <x v="2"/>
    <x v="2"/>
    <x v="0"/>
    <n v="38136"/>
    <x v="2"/>
    <n v="1"/>
    <n v="0"/>
    <d v="2013-04-22T00:00:00"/>
    <n v="69"/>
    <n v="8"/>
    <n v="15"/>
    <n v="27"/>
    <n v="0"/>
    <n v="20"/>
    <n v="33"/>
    <n v="17.166666666666668"/>
    <n v="2"/>
    <n v="3"/>
    <n v="1"/>
    <n v="2"/>
    <n v="8"/>
    <n v="1"/>
    <n v="0"/>
    <n v="0"/>
    <x v="0"/>
    <x v="0"/>
    <n v="1"/>
    <n v="1"/>
    <n v="0"/>
    <n v="0"/>
    <x v="4"/>
  </r>
  <r>
    <n v="7761"/>
    <n v="1978"/>
    <n v="45"/>
    <x v="2"/>
    <x v="0"/>
    <x v="2"/>
    <n v="38702"/>
    <x v="2"/>
    <n v="1"/>
    <n v="0"/>
    <d v="2013-08-01T00:00:00"/>
    <n v="71"/>
    <n v="13"/>
    <n v="11"/>
    <n v="24"/>
    <n v="13"/>
    <n v="8"/>
    <n v="40"/>
    <n v="18.166666666666668"/>
    <n v="2"/>
    <n v="3"/>
    <n v="0"/>
    <n v="4"/>
    <n v="6"/>
    <n v="0"/>
    <n v="0"/>
    <n v="0"/>
    <x v="0"/>
    <x v="0"/>
    <n v="0"/>
    <n v="0"/>
    <n v="0"/>
    <n v="0"/>
    <x v="0"/>
  </r>
  <r>
    <n v="367"/>
    <n v="1978"/>
    <n v="45"/>
    <x v="2"/>
    <x v="0"/>
    <x v="0"/>
    <n v="36550"/>
    <x v="2"/>
    <n v="1"/>
    <n v="0"/>
    <d v="2013-02-19T00:00:00"/>
    <n v="74"/>
    <n v="47"/>
    <n v="90"/>
    <n v="94"/>
    <n v="123"/>
    <n v="103"/>
    <n v="120"/>
    <n v="96.166666666666671"/>
    <n v="5"/>
    <n v="9"/>
    <n v="1"/>
    <n v="5"/>
    <n v="9"/>
    <n v="0"/>
    <n v="0"/>
    <n v="0"/>
    <x v="0"/>
    <x v="0"/>
    <n v="0"/>
    <n v="0"/>
    <n v="0"/>
    <n v="0"/>
    <x v="7"/>
  </r>
  <r>
    <n v="4066"/>
    <n v="1978"/>
    <n v="45"/>
    <x v="2"/>
    <x v="0"/>
    <x v="4"/>
    <n v="21282"/>
    <x v="2"/>
    <n v="1"/>
    <n v="0"/>
    <d v="2014-05-11T00:00:00"/>
    <n v="76"/>
    <n v="1"/>
    <n v="5"/>
    <n v="8"/>
    <n v="4"/>
    <n v="8"/>
    <n v="20"/>
    <n v="7.666666666666667"/>
    <n v="2"/>
    <n v="2"/>
    <n v="1"/>
    <n v="2"/>
    <n v="6"/>
    <n v="0"/>
    <n v="0"/>
    <n v="0"/>
    <x v="0"/>
    <x v="0"/>
    <n v="0"/>
    <n v="0"/>
    <n v="0"/>
    <n v="0"/>
    <x v="1"/>
  </r>
  <r>
    <n v="1834"/>
    <n v="1978"/>
    <n v="45"/>
    <x v="2"/>
    <x v="3"/>
    <x v="1"/>
    <n v="35544"/>
    <x v="2"/>
    <n v="1"/>
    <n v="0"/>
    <d v="2014-03-08T00:00:00"/>
    <n v="77"/>
    <n v="30"/>
    <n v="5"/>
    <n v="23"/>
    <n v="4"/>
    <n v="1"/>
    <n v="4"/>
    <n v="11.166666666666666"/>
    <n v="1"/>
    <n v="2"/>
    <n v="0"/>
    <n v="3"/>
    <n v="7"/>
    <n v="0"/>
    <n v="0"/>
    <n v="0"/>
    <x v="0"/>
    <x v="0"/>
    <n v="0"/>
    <n v="0"/>
    <n v="0"/>
    <n v="0"/>
    <x v="5"/>
  </r>
  <r>
    <n v="4240"/>
    <n v="1978"/>
    <n v="45"/>
    <x v="2"/>
    <x v="2"/>
    <x v="0"/>
    <n v="17345"/>
    <x v="0"/>
    <n v="1"/>
    <n v="0"/>
    <d v="2012-11-03T00:00:00"/>
    <n v="79"/>
    <n v="4"/>
    <n v="9"/>
    <n v="16"/>
    <n v="17"/>
    <n v="0"/>
    <n v="12"/>
    <n v="9.6666666666666661"/>
    <n v="2"/>
    <n v="2"/>
    <n v="1"/>
    <n v="2"/>
    <n v="8"/>
    <n v="0"/>
    <n v="0"/>
    <n v="0"/>
    <x v="0"/>
    <x v="0"/>
    <n v="0"/>
    <n v="0"/>
    <n v="0"/>
    <n v="0"/>
    <x v="1"/>
  </r>
  <r>
    <n v="7732"/>
    <n v="1978"/>
    <n v="45"/>
    <x v="2"/>
    <x v="2"/>
    <x v="0"/>
    <n v="64813"/>
    <x v="1"/>
    <n v="1"/>
    <n v="0"/>
    <d v="2014-01-02T00:00:00"/>
    <n v="81"/>
    <n v="293"/>
    <n v="0"/>
    <n v="124"/>
    <n v="179"/>
    <n v="97"/>
    <n v="52"/>
    <n v="124.16666666666667"/>
    <n v="1"/>
    <n v="7"/>
    <n v="2"/>
    <n v="10"/>
    <n v="5"/>
    <n v="0"/>
    <n v="0"/>
    <n v="0"/>
    <x v="0"/>
    <x v="0"/>
    <n v="0"/>
    <n v="0"/>
    <n v="0"/>
    <n v="0"/>
    <x v="1"/>
  </r>
  <r>
    <n v="1440"/>
    <n v="1978"/>
    <n v="45"/>
    <x v="2"/>
    <x v="0"/>
    <x v="2"/>
    <n v="52513"/>
    <x v="1"/>
    <n v="0"/>
    <n v="0"/>
    <d v="2012-09-04T00:00:00"/>
    <n v="84"/>
    <n v="367"/>
    <n v="17"/>
    <n v="241"/>
    <n v="104"/>
    <n v="188"/>
    <n v="232"/>
    <n v="191.5"/>
    <n v="2"/>
    <n v="9"/>
    <n v="5"/>
    <n v="9"/>
    <n v="7"/>
    <n v="0"/>
    <n v="0"/>
    <n v="0"/>
    <x v="0"/>
    <x v="0"/>
    <n v="0"/>
    <n v="0"/>
    <n v="0"/>
    <n v="0"/>
    <x v="1"/>
  </r>
  <r>
    <n v="2736"/>
    <n v="1978"/>
    <n v="45"/>
    <x v="2"/>
    <x v="2"/>
    <x v="0"/>
    <n v="73807"/>
    <x v="1"/>
    <n v="0"/>
    <n v="1"/>
    <d v="2013-01-02T00:00:00"/>
    <n v="88"/>
    <n v="366"/>
    <n v="124"/>
    <n v="156"/>
    <n v="71"/>
    <n v="78"/>
    <n v="54"/>
    <n v="141.5"/>
    <n v="2"/>
    <n v="5"/>
    <n v="5"/>
    <n v="11"/>
    <n v="2"/>
    <n v="0"/>
    <n v="0"/>
    <n v="0"/>
    <x v="0"/>
    <x v="0"/>
    <n v="0"/>
    <n v="0"/>
    <n v="0"/>
    <n v="0"/>
    <x v="3"/>
  </r>
  <r>
    <n v="10812"/>
    <n v="1978"/>
    <n v="45"/>
    <x v="2"/>
    <x v="4"/>
    <x v="0"/>
    <n v="46377"/>
    <x v="2"/>
    <n v="1"/>
    <n v="0"/>
    <d v="2014-03-01T00:00:00"/>
    <n v="89"/>
    <n v="37"/>
    <n v="0"/>
    <n v="46"/>
    <n v="4"/>
    <n v="3"/>
    <n v="0"/>
    <n v="15"/>
    <n v="1"/>
    <n v="2"/>
    <n v="1"/>
    <n v="3"/>
    <n v="4"/>
    <n v="0"/>
    <n v="0"/>
    <n v="0"/>
    <x v="0"/>
    <x v="0"/>
    <n v="0"/>
    <n v="0"/>
    <n v="0"/>
    <n v="0"/>
    <x v="5"/>
  </r>
  <r>
    <n v="1291"/>
    <n v="1978"/>
    <n v="45"/>
    <x v="2"/>
    <x v="4"/>
    <x v="2"/>
    <n v="27683"/>
    <x v="2"/>
    <n v="1"/>
    <n v="0"/>
    <d v="2012-08-04T00:00:00"/>
    <n v="90"/>
    <n v="152"/>
    <n v="9"/>
    <n v="121"/>
    <n v="12"/>
    <n v="12"/>
    <n v="45"/>
    <n v="58.5"/>
    <n v="4"/>
    <n v="6"/>
    <n v="2"/>
    <n v="4"/>
    <n v="8"/>
    <n v="0"/>
    <n v="0"/>
    <n v="0"/>
    <x v="0"/>
    <x v="0"/>
    <n v="0"/>
    <n v="0"/>
    <n v="0"/>
    <n v="0"/>
    <x v="1"/>
  </r>
  <r>
    <n v="6619"/>
    <n v="1978"/>
    <n v="45"/>
    <x v="2"/>
    <x v="2"/>
    <x v="0"/>
    <n v="38415"/>
    <x v="2"/>
    <n v="1"/>
    <n v="1"/>
    <d v="2013-01-02T00:00:00"/>
    <n v="91"/>
    <n v="22"/>
    <n v="1"/>
    <n v="13"/>
    <n v="4"/>
    <n v="0"/>
    <n v="4"/>
    <n v="7.333333333333333"/>
    <n v="2"/>
    <n v="1"/>
    <n v="0"/>
    <n v="3"/>
    <n v="7"/>
    <n v="0"/>
    <n v="0"/>
    <n v="0"/>
    <x v="0"/>
    <x v="0"/>
    <n v="0"/>
    <n v="0"/>
    <n v="0"/>
    <n v="0"/>
    <x v="1"/>
  </r>
  <r>
    <n v="2875"/>
    <n v="1978"/>
    <n v="45"/>
    <x v="2"/>
    <x v="2"/>
    <x v="0"/>
    <n v="67023"/>
    <x v="1"/>
    <n v="0"/>
    <n v="0"/>
    <d v="2014-03-04T00:00:00"/>
    <n v="93"/>
    <n v="444"/>
    <n v="44"/>
    <n v="382"/>
    <n v="11"/>
    <n v="8"/>
    <n v="17"/>
    <n v="151"/>
    <n v="1"/>
    <n v="3"/>
    <n v="7"/>
    <n v="13"/>
    <n v="2"/>
    <n v="0"/>
    <n v="0"/>
    <n v="0"/>
    <x v="0"/>
    <x v="0"/>
    <n v="0"/>
    <n v="0"/>
    <n v="0"/>
    <n v="1"/>
    <x v="1"/>
  </r>
  <r>
    <n v="2008"/>
    <n v="1978"/>
    <n v="45"/>
    <x v="2"/>
    <x v="2"/>
    <x v="0"/>
    <n v="77583"/>
    <x v="1"/>
    <n v="0"/>
    <n v="0"/>
    <d v="2014-02-10T00:00:00"/>
    <n v="93"/>
    <n v="372"/>
    <n v="23"/>
    <n v="384"/>
    <n v="250"/>
    <n v="12"/>
    <n v="108"/>
    <n v="191.5"/>
    <n v="1"/>
    <n v="4"/>
    <n v="5"/>
    <n v="9"/>
    <n v="2"/>
    <n v="0"/>
    <n v="0"/>
    <n v="0"/>
    <x v="1"/>
    <x v="0"/>
    <n v="1"/>
    <n v="1"/>
    <n v="0"/>
    <n v="0"/>
    <x v="5"/>
  </r>
  <r>
    <n v="322"/>
    <n v="1978"/>
    <n v="45"/>
    <x v="2"/>
    <x v="2"/>
    <x v="2"/>
    <n v="42554"/>
    <x v="2"/>
    <n v="1"/>
    <n v="1"/>
    <d v="2013-01-12T00:00:00"/>
    <n v="93"/>
    <n v="29"/>
    <n v="1"/>
    <n v="11"/>
    <n v="0"/>
    <n v="0"/>
    <n v="0"/>
    <n v="6.833333333333333"/>
    <n v="2"/>
    <n v="2"/>
    <n v="0"/>
    <n v="3"/>
    <n v="4"/>
    <n v="0"/>
    <n v="0"/>
    <n v="0"/>
    <x v="0"/>
    <x v="0"/>
    <n v="0"/>
    <n v="0"/>
    <n v="0"/>
    <n v="0"/>
    <x v="0"/>
  </r>
  <r>
    <n v="2931"/>
    <n v="1978"/>
    <n v="45"/>
    <x v="2"/>
    <x v="2"/>
    <x v="4"/>
    <n v="71847"/>
    <x v="1"/>
    <n v="0"/>
    <n v="0"/>
    <d v="2012-09-21T00:00:00"/>
    <n v="95"/>
    <n v="737"/>
    <n v="21"/>
    <n v="106"/>
    <n v="55"/>
    <n v="63"/>
    <n v="210"/>
    <n v="198.66666666666666"/>
    <n v="0"/>
    <n v="6"/>
    <n v="7"/>
    <n v="9"/>
    <n v="3"/>
    <n v="0"/>
    <n v="0"/>
    <n v="0"/>
    <x v="1"/>
    <x v="0"/>
    <n v="1"/>
    <n v="1"/>
    <n v="0"/>
    <n v="0"/>
    <x v="1"/>
  </r>
  <r>
    <n v="3270"/>
    <n v="1978"/>
    <n v="45"/>
    <x v="2"/>
    <x v="0"/>
    <x v="2"/>
    <n v="17117"/>
    <x v="0"/>
    <n v="1"/>
    <n v="0"/>
    <d v="2013-01-17T00:00:00"/>
    <n v="96"/>
    <n v="12"/>
    <n v="23"/>
    <n v="38"/>
    <n v="30"/>
    <n v="18"/>
    <n v="7"/>
    <n v="21.333333333333332"/>
    <n v="4"/>
    <n v="3"/>
    <n v="1"/>
    <n v="3"/>
    <n v="9"/>
    <n v="0"/>
    <n v="0"/>
    <n v="0"/>
    <x v="0"/>
    <x v="0"/>
    <n v="0"/>
    <n v="0"/>
    <n v="0"/>
    <n v="0"/>
    <x v="5"/>
  </r>
  <r>
    <n v="1663"/>
    <n v="1978"/>
    <n v="45"/>
    <x v="2"/>
    <x v="4"/>
    <x v="2"/>
    <n v="34043"/>
    <x v="2"/>
    <n v="1"/>
    <n v="0"/>
    <d v="2013-10-25T00:00:00"/>
    <n v="97"/>
    <n v="20"/>
    <n v="2"/>
    <n v="14"/>
    <n v="3"/>
    <n v="0"/>
    <n v="10"/>
    <n v="8.1666666666666661"/>
    <n v="1"/>
    <n v="2"/>
    <n v="0"/>
    <n v="2"/>
    <n v="9"/>
    <n v="0"/>
    <n v="0"/>
    <n v="0"/>
    <x v="0"/>
    <x v="0"/>
    <n v="0"/>
    <n v="0"/>
    <n v="0"/>
    <n v="0"/>
    <x v="1"/>
  </r>
  <r>
    <n v="2320"/>
    <n v="1978"/>
    <n v="45"/>
    <x v="2"/>
    <x v="0"/>
    <x v="0"/>
    <n v="47025"/>
    <x v="2"/>
    <n v="0"/>
    <n v="1"/>
    <d v="2013-09-12T00:00:00"/>
    <n v="98"/>
    <n v="508"/>
    <n v="11"/>
    <n v="59"/>
    <n v="23"/>
    <n v="5"/>
    <n v="29"/>
    <n v="105.83333333333333"/>
    <n v="5"/>
    <n v="11"/>
    <n v="1"/>
    <n v="6"/>
    <n v="9"/>
    <n v="0"/>
    <n v="0"/>
    <n v="0"/>
    <x v="0"/>
    <x v="0"/>
    <n v="0"/>
    <n v="0"/>
    <n v="0"/>
    <n v="0"/>
    <x v="1"/>
  </r>
  <r>
    <n v="2202"/>
    <n v="1978"/>
    <n v="45"/>
    <x v="2"/>
    <x v="2"/>
    <x v="2"/>
    <n v="41154"/>
    <x v="2"/>
    <n v="0"/>
    <n v="1"/>
    <d v="2013-04-09T00:00:00"/>
    <n v="98"/>
    <n v="44"/>
    <n v="2"/>
    <n v="11"/>
    <n v="2"/>
    <n v="3"/>
    <n v="7"/>
    <n v="11.5"/>
    <n v="1"/>
    <n v="1"/>
    <n v="0"/>
    <n v="4"/>
    <n v="5"/>
    <n v="0"/>
    <n v="0"/>
    <n v="0"/>
    <x v="0"/>
    <x v="0"/>
    <n v="0"/>
    <n v="0"/>
    <n v="0"/>
    <n v="0"/>
    <x v="1"/>
  </r>
  <r>
    <n v="528"/>
    <n v="1978"/>
    <n v="45"/>
    <x v="2"/>
    <x v="2"/>
    <x v="0"/>
    <n v="65819"/>
    <x v="1"/>
    <n v="0"/>
    <n v="0"/>
    <d v="2012-11-29T00:00:00"/>
    <n v="99"/>
    <n v="267"/>
    <n v="38"/>
    <n v="701"/>
    <n v="149"/>
    <n v="165"/>
    <n v="63"/>
    <n v="230.5"/>
    <n v="1"/>
    <n v="5"/>
    <n v="4"/>
    <n v="10"/>
    <n v="3"/>
    <n v="0"/>
    <n v="0"/>
    <n v="0"/>
    <x v="0"/>
    <x v="0"/>
    <n v="0"/>
    <n v="0"/>
    <n v="0"/>
    <n v="0"/>
    <x v="3"/>
  </r>
  <r>
    <n v="837"/>
    <n v="1977"/>
    <n v="46"/>
    <x v="2"/>
    <x v="2"/>
    <x v="0"/>
    <n v="54809"/>
    <x v="1"/>
    <n v="1"/>
    <n v="1"/>
    <d v="2013-09-11T00:00:00"/>
    <n v="0"/>
    <n v="63"/>
    <n v="6"/>
    <n v="57"/>
    <n v="13"/>
    <n v="13"/>
    <n v="22"/>
    <n v="29"/>
    <n v="4"/>
    <n v="2"/>
    <n v="1"/>
    <n v="5"/>
    <n v="4"/>
    <n v="0"/>
    <n v="0"/>
    <n v="0"/>
    <x v="0"/>
    <x v="0"/>
    <n v="0"/>
    <n v="0"/>
    <n v="0"/>
    <n v="0"/>
    <x v="1"/>
  </r>
  <r>
    <n v="10521"/>
    <n v="1977"/>
    <n v="46"/>
    <x v="2"/>
    <x v="2"/>
    <x v="0"/>
    <n v="54809"/>
    <x v="1"/>
    <n v="1"/>
    <n v="1"/>
    <d v="2013-09-11T00:00:00"/>
    <n v="0"/>
    <n v="63"/>
    <n v="6"/>
    <n v="57"/>
    <n v="13"/>
    <n v="13"/>
    <n v="22"/>
    <n v="29"/>
    <n v="4"/>
    <n v="2"/>
    <n v="1"/>
    <n v="5"/>
    <n v="4"/>
    <n v="0"/>
    <n v="0"/>
    <n v="0"/>
    <x v="0"/>
    <x v="0"/>
    <n v="0"/>
    <n v="0"/>
    <n v="1"/>
    <n v="0"/>
    <x v="1"/>
  </r>
  <r>
    <n v="3112"/>
    <n v="1977"/>
    <n v="46"/>
    <x v="2"/>
    <x v="3"/>
    <x v="0"/>
    <n v="22701"/>
    <x v="2"/>
    <n v="1"/>
    <n v="0"/>
    <d v="2013-09-05T00:00:00"/>
    <n v="2"/>
    <n v="2"/>
    <n v="4"/>
    <n v="9"/>
    <n v="0"/>
    <n v="4"/>
    <n v="5"/>
    <n v="4"/>
    <n v="1"/>
    <n v="1"/>
    <n v="0"/>
    <n v="3"/>
    <n v="5"/>
    <n v="0"/>
    <n v="0"/>
    <n v="0"/>
    <x v="0"/>
    <x v="0"/>
    <n v="0"/>
    <n v="0"/>
    <n v="0"/>
    <n v="0"/>
    <x v="1"/>
  </r>
  <r>
    <n v="5510"/>
    <n v="1977"/>
    <n v="46"/>
    <x v="2"/>
    <x v="3"/>
    <x v="0"/>
    <n v="43263"/>
    <x v="2"/>
    <n v="0"/>
    <n v="1"/>
    <d v="2012-11-21T00:00:00"/>
    <n v="2"/>
    <n v="262"/>
    <n v="6"/>
    <n v="61"/>
    <n v="0"/>
    <n v="10"/>
    <n v="102"/>
    <n v="73.5"/>
    <n v="3"/>
    <n v="5"/>
    <n v="2"/>
    <n v="6"/>
    <n v="5"/>
    <n v="0"/>
    <n v="0"/>
    <n v="0"/>
    <x v="0"/>
    <x v="0"/>
    <n v="0"/>
    <n v="0"/>
    <n v="0"/>
    <n v="0"/>
    <x v="1"/>
  </r>
  <r>
    <n v="9970"/>
    <n v="1977"/>
    <n v="46"/>
    <x v="2"/>
    <x v="2"/>
    <x v="2"/>
    <n v="55375"/>
    <x v="1"/>
    <n v="0"/>
    <n v="1"/>
    <d v="2013-10-17T00:00:00"/>
    <n v="3"/>
    <n v="42"/>
    <n v="11"/>
    <n v="57"/>
    <n v="10"/>
    <n v="28"/>
    <n v="14"/>
    <n v="27"/>
    <n v="1"/>
    <n v="1"/>
    <n v="1"/>
    <n v="6"/>
    <n v="2"/>
    <n v="0"/>
    <n v="0"/>
    <n v="0"/>
    <x v="0"/>
    <x v="0"/>
    <n v="0"/>
    <n v="0"/>
    <n v="0"/>
    <n v="0"/>
    <x v="7"/>
  </r>
  <r>
    <n v="2546"/>
    <n v="1977"/>
    <n v="46"/>
    <x v="2"/>
    <x v="0"/>
    <x v="1"/>
    <n v="31878"/>
    <x v="2"/>
    <n v="0"/>
    <n v="1"/>
    <d v="2014-06-22T00:00:00"/>
    <n v="7"/>
    <n v="23"/>
    <n v="4"/>
    <n v="5"/>
    <n v="10"/>
    <n v="5"/>
    <n v="23"/>
    <n v="11.666666666666666"/>
    <n v="1"/>
    <n v="1"/>
    <n v="0"/>
    <n v="4"/>
    <n v="3"/>
    <n v="0"/>
    <n v="0"/>
    <n v="0"/>
    <x v="0"/>
    <x v="0"/>
    <n v="0"/>
    <n v="0"/>
    <n v="0"/>
    <n v="0"/>
    <x v="1"/>
  </r>
  <r>
    <n v="5331"/>
    <n v="1977"/>
    <n v="46"/>
    <x v="2"/>
    <x v="2"/>
    <x v="0"/>
    <n v="74985"/>
    <x v="1"/>
    <n v="0"/>
    <n v="0"/>
    <d v="2012-09-11T00:00:00"/>
    <n v="8"/>
    <n v="587"/>
    <n v="51"/>
    <n v="898"/>
    <n v="247"/>
    <n v="0"/>
    <n v="86"/>
    <n v="311.5"/>
    <n v="1"/>
    <n v="3"/>
    <n v="6"/>
    <n v="7"/>
    <n v="2"/>
    <n v="0"/>
    <n v="0"/>
    <n v="0"/>
    <x v="0"/>
    <x v="0"/>
    <n v="0"/>
    <n v="0"/>
    <n v="0"/>
    <n v="0"/>
    <x v="2"/>
  </r>
  <r>
    <n v="6424"/>
    <n v="1977"/>
    <n v="46"/>
    <x v="2"/>
    <x v="2"/>
    <x v="2"/>
    <n v="33178"/>
    <x v="2"/>
    <n v="1"/>
    <n v="0"/>
    <d v="2014-01-30T00:00:00"/>
    <n v="9"/>
    <n v="12"/>
    <n v="6"/>
    <n v="2"/>
    <n v="11"/>
    <n v="2"/>
    <n v="16"/>
    <n v="8.1666666666666661"/>
    <n v="1"/>
    <n v="1"/>
    <n v="0"/>
    <n v="3"/>
    <n v="4"/>
    <n v="0"/>
    <n v="0"/>
    <n v="0"/>
    <x v="0"/>
    <x v="0"/>
    <n v="0"/>
    <n v="0"/>
    <n v="0"/>
    <n v="0"/>
    <x v="1"/>
  </r>
  <r>
    <n v="4931"/>
    <n v="1977"/>
    <n v="46"/>
    <x v="2"/>
    <x v="2"/>
    <x v="2"/>
    <n v="157146"/>
    <x v="3"/>
    <n v="0"/>
    <n v="0"/>
    <d v="2013-04-29T00:00:00"/>
    <n v="13"/>
    <n v="1"/>
    <n v="0"/>
    <n v="1725"/>
    <n v="2"/>
    <n v="1"/>
    <n v="1"/>
    <n v="288.33333333333331"/>
    <n v="0"/>
    <n v="0"/>
    <n v="28"/>
    <n v="0"/>
    <n v="1"/>
    <n v="0"/>
    <n v="0"/>
    <n v="0"/>
    <x v="0"/>
    <x v="0"/>
    <n v="0"/>
    <n v="0"/>
    <n v="0"/>
    <n v="0"/>
    <x v="5"/>
  </r>
  <r>
    <n v="10507"/>
    <n v="1977"/>
    <n v="46"/>
    <x v="2"/>
    <x v="0"/>
    <x v="4"/>
    <n v="59601"/>
    <x v="1"/>
    <n v="0"/>
    <n v="1"/>
    <d v="2013-07-25T00:00:00"/>
    <n v="14"/>
    <n v="691"/>
    <n v="7"/>
    <n v="69"/>
    <n v="0"/>
    <n v="7"/>
    <n v="23"/>
    <n v="132.83333333333334"/>
    <n v="4"/>
    <n v="2"/>
    <n v="2"/>
    <n v="7"/>
    <n v="8"/>
    <n v="0"/>
    <n v="1"/>
    <n v="0"/>
    <x v="0"/>
    <x v="0"/>
    <n v="1"/>
    <n v="1"/>
    <n v="0"/>
    <n v="0"/>
    <x v="4"/>
  </r>
  <r>
    <n v="3865"/>
    <n v="1977"/>
    <n v="46"/>
    <x v="2"/>
    <x v="0"/>
    <x v="2"/>
    <n v="20981"/>
    <x v="2"/>
    <n v="0"/>
    <n v="0"/>
    <d v="2013-04-30T00:00:00"/>
    <n v="14"/>
    <n v="2"/>
    <n v="12"/>
    <n v="10"/>
    <n v="6"/>
    <n v="13"/>
    <n v="30"/>
    <n v="12.166666666666666"/>
    <n v="1"/>
    <n v="3"/>
    <n v="1"/>
    <n v="2"/>
    <n v="8"/>
    <n v="0"/>
    <n v="0"/>
    <n v="0"/>
    <x v="0"/>
    <x v="0"/>
    <n v="0"/>
    <n v="0"/>
    <n v="1"/>
    <n v="0"/>
    <x v="7"/>
  </r>
  <r>
    <n v="618"/>
    <n v="1977"/>
    <n v="46"/>
    <x v="2"/>
    <x v="4"/>
    <x v="0"/>
    <n v="69389"/>
    <x v="1"/>
    <n v="0"/>
    <n v="1"/>
    <d v="2012-09-28T00:00:00"/>
    <n v="17"/>
    <n v="422"/>
    <n v="7"/>
    <n v="238"/>
    <n v="69"/>
    <n v="46"/>
    <n v="15"/>
    <n v="132.83333333333334"/>
    <n v="1"/>
    <n v="7"/>
    <n v="2"/>
    <n v="12"/>
    <n v="4"/>
    <n v="0"/>
    <n v="0"/>
    <n v="0"/>
    <x v="0"/>
    <x v="0"/>
    <n v="0"/>
    <n v="0"/>
    <n v="0"/>
    <n v="0"/>
    <x v="0"/>
  </r>
  <r>
    <n v="5512"/>
    <n v="1977"/>
    <n v="46"/>
    <x v="2"/>
    <x v="3"/>
    <x v="0"/>
    <n v="55842"/>
    <x v="1"/>
    <n v="0"/>
    <n v="1"/>
    <d v="2014-05-23T00:00:00"/>
    <n v="19"/>
    <n v="451"/>
    <n v="0"/>
    <n v="39"/>
    <n v="0"/>
    <n v="4"/>
    <n v="24"/>
    <n v="86.333333333333329"/>
    <n v="1"/>
    <n v="7"/>
    <n v="1"/>
    <n v="8"/>
    <n v="5"/>
    <n v="0"/>
    <n v="0"/>
    <n v="0"/>
    <x v="0"/>
    <x v="0"/>
    <n v="0"/>
    <n v="0"/>
    <n v="0"/>
    <n v="0"/>
    <x v="1"/>
  </r>
  <r>
    <n v="9432"/>
    <n v="1977"/>
    <n v="46"/>
    <x v="2"/>
    <x v="2"/>
    <x v="2"/>
    <n v="666666"/>
    <x v="3"/>
    <n v="1"/>
    <n v="0"/>
    <d v="2013-06-02T00:00:00"/>
    <n v="23"/>
    <n v="9"/>
    <n v="14"/>
    <n v="18"/>
    <n v="8"/>
    <n v="1"/>
    <n v="12"/>
    <n v="10.333333333333334"/>
    <n v="4"/>
    <n v="3"/>
    <n v="1"/>
    <n v="3"/>
    <n v="6"/>
    <n v="0"/>
    <n v="0"/>
    <n v="0"/>
    <x v="0"/>
    <x v="0"/>
    <n v="0"/>
    <n v="0"/>
    <n v="0"/>
    <n v="0"/>
    <x v="5"/>
  </r>
  <r>
    <n v="7224"/>
    <n v="1977"/>
    <n v="46"/>
    <x v="2"/>
    <x v="2"/>
    <x v="0"/>
    <n v="31353"/>
    <x v="2"/>
    <n v="1"/>
    <n v="1"/>
    <d v="2013-12-29T00:00:00"/>
    <n v="24"/>
    <n v="10"/>
    <n v="0"/>
    <n v="10"/>
    <n v="3"/>
    <n v="1"/>
    <n v="7"/>
    <n v="5.166666666666667"/>
    <n v="2"/>
    <n v="1"/>
    <n v="1"/>
    <n v="2"/>
    <n v="8"/>
    <n v="0"/>
    <n v="0"/>
    <n v="0"/>
    <x v="0"/>
    <x v="0"/>
    <n v="0"/>
    <n v="0"/>
    <n v="0"/>
    <n v="0"/>
    <x v="3"/>
  </r>
  <r>
    <n v="6215"/>
    <n v="1977"/>
    <n v="46"/>
    <x v="2"/>
    <x v="2"/>
    <x v="0"/>
    <n v="31353"/>
    <x v="2"/>
    <n v="1"/>
    <n v="1"/>
    <d v="2013-12-29T00:00:00"/>
    <n v="24"/>
    <n v="10"/>
    <n v="0"/>
    <n v="10"/>
    <n v="3"/>
    <n v="1"/>
    <n v="7"/>
    <n v="5.166666666666667"/>
    <n v="2"/>
    <n v="1"/>
    <n v="1"/>
    <n v="2"/>
    <n v="8"/>
    <n v="0"/>
    <n v="0"/>
    <n v="0"/>
    <x v="0"/>
    <x v="0"/>
    <n v="0"/>
    <n v="0"/>
    <n v="1"/>
    <n v="0"/>
    <x v="5"/>
  </r>
  <r>
    <n v="2574"/>
    <n v="1977"/>
    <n v="46"/>
    <x v="2"/>
    <x v="4"/>
    <x v="0"/>
    <n v="61996"/>
    <x v="1"/>
    <n v="0"/>
    <n v="1"/>
    <d v="2013-01-31T00:00:00"/>
    <n v="27"/>
    <n v="1050"/>
    <n v="12"/>
    <n v="144"/>
    <n v="0"/>
    <n v="0"/>
    <n v="24"/>
    <n v="205"/>
    <n v="3"/>
    <n v="6"/>
    <n v="4"/>
    <n v="8"/>
    <n v="5"/>
    <n v="0"/>
    <n v="1"/>
    <n v="0"/>
    <x v="1"/>
    <x v="1"/>
    <n v="1"/>
    <n v="3"/>
    <n v="1"/>
    <n v="0"/>
    <x v="1"/>
  </r>
  <r>
    <n v="10971"/>
    <n v="1977"/>
    <n v="46"/>
    <x v="2"/>
    <x v="2"/>
    <x v="1"/>
    <n v="37774"/>
    <x v="2"/>
    <n v="2"/>
    <n v="0"/>
    <d v="2012-09-03T00:00:00"/>
    <n v="28"/>
    <n v="173"/>
    <n v="8"/>
    <n v="107"/>
    <n v="7"/>
    <n v="2"/>
    <n v="176"/>
    <n v="78.833333333333329"/>
    <n v="4"/>
    <n v="7"/>
    <n v="2"/>
    <n v="3"/>
    <n v="9"/>
    <n v="1"/>
    <n v="0"/>
    <n v="0"/>
    <x v="0"/>
    <x v="0"/>
    <n v="1"/>
    <n v="1"/>
    <n v="1"/>
    <n v="1"/>
    <x v="1"/>
  </r>
  <r>
    <n v="5121"/>
    <n v="1977"/>
    <n v="46"/>
    <x v="2"/>
    <x v="2"/>
    <x v="1"/>
    <n v="56628"/>
    <x v="1"/>
    <n v="0"/>
    <n v="1"/>
    <d v="2014-03-21T00:00:00"/>
    <n v="30"/>
    <n v="479"/>
    <n v="5"/>
    <n v="82"/>
    <n v="7"/>
    <n v="17"/>
    <n v="171"/>
    <n v="126.83333333333333"/>
    <n v="2"/>
    <n v="7"/>
    <n v="6"/>
    <n v="5"/>
    <n v="5"/>
    <n v="1"/>
    <n v="0"/>
    <n v="0"/>
    <x v="0"/>
    <x v="0"/>
    <n v="1"/>
    <n v="1"/>
    <n v="0"/>
    <n v="0"/>
    <x v="7"/>
  </r>
  <r>
    <n v="2186"/>
    <n v="1977"/>
    <n v="46"/>
    <x v="2"/>
    <x v="0"/>
    <x v="2"/>
    <n v="82326"/>
    <x v="1"/>
    <n v="0"/>
    <n v="0"/>
    <d v="2014-03-10T00:00:00"/>
    <n v="30"/>
    <n v="938"/>
    <n v="142"/>
    <n v="754"/>
    <n v="159"/>
    <n v="81"/>
    <n v="183"/>
    <n v="376.16666666666669"/>
    <n v="1"/>
    <n v="5"/>
    <n v="10"/>
    <n v="6"/>
    <n v="2"/>
    <n v="0"/>
    <n v="1"/>
    <n v="1"/>
    <x v="1"/>
    <x v="0"/>
    <n v="1"/>
    <n v="3"/>
    <n v="1"/>
    <n v="0"/>
    <x v="1"/>
  </r>
  <r>
    <n v="2797"/>
    <n v="1977"/>
    <n v="46"/>
    <x v="2"/>
    <x v="2"/>
    <x v="0"/>
    <n v="72117"/>
    <x v="1"/>
    <n v="0"/>
    <n v="1"/>
    <d v="2013-08-20T00:00:00"/>
    <n v="34"/>
    <n v="707"/>
    <n v="20"/>
    <n v="171"/>
    <n v="65"/>
    <n v="60"/>
    <n v="50"/>
    <n v="178.83333333333334"/>
    <n v="1"/>
    <n v="9"/>
    <n v="7"/>
    <n v="9"/>
    <n v="5"/>
    <n v="0"/>
    <n v="0"/>
    <n v="0"/>
    <x v="0"/>
    <x v="0"/>
    <n v="0"/>
    <n v="0"/>
    <n v="0"/>
    <n v="0"/>
    <x v="1"/>
  </r>
  <r>
    <n v="6885"/>
    <n v="1977"/>
    <n v="46"/>
    <x v="2"/>
    <x v="2"/>
    <x v="4"/>
    <n v="32952"/>
    <x v="2"/>
    <n v="1"/>
    <n v="0"/>
    <d v="2013-12-01T00:00:00"/>
    <n v="36"/>
    <n v="38"/>
    <n v="0"/>
    <n v="12"/>
    <n v="3"/>
    <n v="1"/>
    <n v="1"/>
    <n v="9.1666666666666661"/>
    <n v="1"/>
    <n v="2"/>
    <n v="0"/>
    <n v="3"/>
    <n v="7"/>
    <n v="0"/>
    <n v="0"/>
    <n v="0"/>
    <x v="0"/>
    <x v="0"/>
    <n v="0"/>
    <n v="0"/>
    <n v="0"/>
    <n v="0"/>
    <x v="7"/>
  </r>
  <r>
    <n v="10581"/>
    <n v="1977"/>
    <n v="46"/>
    <x v="2"/>
    <x v="2"/>
    <x v="0"/>
    <n v="41124"/>
    <x v="2"/>
    <n v="1"/>
    <n v="0"/>
    <d v="2012-10-31T00:00:00"/>
    <n v="41"/>
    <n v="281"/>
    <n v="7"/>
    <n v="84"/>
    <n v="15"/>
    <n v="0"/>
    <n v="119"/>
    <n v="84.333333333333329"/>
    <n v="7"/>
    <n v="7"/>
    <n v="3"/>
    <n v="4"/>
    <n v="8"/>
    <n v="0"/>
    <n v="0"/>
    <n v="0"/>
    <x v="0"/>
    <x v="0"/>
    <n v="0"/>
    <n v="0"/>
    <n v="0"/>
    <n v="0"/>
    <x v="1"/>
  </r>
  <r>
    <n v="4679"/>
    <n v="1977"/>
    <n v="46"/>
    <x v="2"/>
    <x v="3"/>
    <x v="0"/>
    <n v="78710"/>
    <x v="1"/>
    <n v="0"/>
    <n v="1"/>
    <d v="2014-05-23T00:00:00"/>
    <n v="42"/>
    <n v="721"/>
    <n v="0"/>
    <n v="152"/>
    <n v="119"/>
    <n v="50"/>
    <n v="50"/>
    <n v="182"/>
    <n v="3"/>
    <n v="7"/>
    <n v="6"/>
    <n v="12"/>
    <n v="4"/>
    <n v="0"/>
    <n v="0"/>
    <n v="0"/>
    <x v="0"/>
    <x v="0"/>
    <n v="0"/>
    <n v="0"/>
    <n v="0"/>
    <n v="0"/>
    <x v="1"/>
  </r>
  <r>
    <n v="6958"/>
    <n v="1977"/>
    <n v="46"/>
    <x v="2"/>
    <x v="3"/>
    <x v="0"/>
    <n v="27889"/>
    <x v="2"/>
    <n v="1"/>
    <n v="0"/>
    <d v="2013-07-05T00:00:00"/>
    <n v="42"/>
    <n v="14"/>
    <n v="0"/>
    <n v="4"/>
    <n v="0"/>
    <n v="0"/>
    <n v="8"/>
    <n v="4.333333333333333"/>
    <n v="1"/>
    <n v="1"/>
    <n v="1"/>
    <n v="2"/>
    <n v="6"/>
    <n v="0"/>
    <n v="0"/>
    <n v="0"/>
    <x v="0"/>
    <x v="0"/>
    <n v="0"/>
    <n v="0"/>
    <n v="0"/>
    <n v="0"/>
    <x v="0"/>
  </r>
  <r>
    <n v="7629"/>
    <n v="1977"/>
    <n v="46"/>
    <x v="2"/>
    <x v="2"/>
    <x v="0"/>
    <n v="22108"/>
    <x v="2"/>
    <n v="1"/>
    <n v="1"/>
    <d v="2014-05-08T00:00:00"/>
    <n v="46"/>
    <n v="5"/>
    <n v="3"/>
    <n v="9"/>
    <n v="6"/>
    <n v="2"/>
    <n v="6"/>
    <n v="5.166666666666667"/>
    <n v="2"/>
    <n v="2"/>
    <n v="0"/>
    <n v="3"/>
    <n v="7"/>
    <n v="0"/>
    <n v="0"/>
    <n v="0"/>
    <x v="0"/>
    <x v="0"/>
    <n v="0"/>
    <n v="0"/>
    <n v="0"/>
    <n v="0"/>
    <x v="1"/>
  </r>
  <r>
    <n v="3665"/>
    <n v="1977"/>
    <n v="46"/>
    <x v="2"/>
    <x v="0"/>
    <x v="2"/>
    <n v="25315"/>
    <x v="2"/>
    <n v="1"/>
    <n v="0"/>
    <d v="2013-11-07T00:00:00"/>
    <n v="46"/>
    <n v="1"/>
    <n v="9"/>
    <n v="8"/>
    <n v="11"/>
    <n v="3"/>
    <n v="22"/>
    <n v="9"/>
    <n v="3"/>
    <n v="3"/>
    <n v="0"/>
    <n v="3"/>
    <n v="8"/>
    <n v="0"/>
    <n v="0"/>
    <n v="0"/>
    <x v="0"/>
    <x v="0"/>
    <n v="0"/>
    <n v="0"/>
    <n v="0"/>
    <n v="0"/>
    <x v="1"/>
  </r>
  <r>
    <n v="6295"/>
    <n v="1977"/>
    <n v="46"/>
    <x v="2"/>
    <x v="2"/>
    <x v="0"/>
    <n v="54233"/>
    <x v="1"/>
    <n v="0"/>
    <n v="1"/>
    <d v="2013-02-04T00:00:00"/>
    <n v="46"/>
    <n v="652"/>
    <n v="8"/>
    <n v="158"/>
    <n v="21"/>
    <n v="0"/>
    <n v="142"/>
    <n v="163.5"/>
    <n v="4"/>
    <n v="11"/>
    <n v="6"/>
    <n v="5"/>
    <n v="8"/>
    <n v="0"/>
    <n v="0"/>
    <n v="0"/>
    <x v="0"/>
    <x v="0"/>
    <n v="0"/>
    <n v="0"/>
    <n v="0"/>
    <n v="0"/>
    <x v="1"/>
  </r>
  <r>
    <n v="4769"/>
    <n v="1977"/>
    <n v="46"/>
    <x v="2"/>
    <x v="3"/>
    <x v="2"/>
    <n v="57954"/>
    <x v="1"/>
    <n v="1"/>
    <n v="1"/>
    <d v="2014-06-18T00:00:00"/>
    <n v="52"/>
    <n v="456"/>
    <n v="4"/>
    <n v="24"/>
    <n v="0"/>
    <n v="0"/>
    <n v="9"/>
    <n v="82.166666666666671"/>
    <n v="7"/>
    <n v="8"/>
    <n v="2"/>
    <n v="6"/>
    <n v="7"/>
    <n v="0"/>
    <n v="1"/>
    <n v="0"/>
    <x v="0"/>
    <x v="0"/>
    <n v="1"/>
    <n v="1"/>
    <n v="0"/>
    <n v="0"/>
    <x v="1"/>
  </r>
  <r>
    <n v="2225"/>
    <n v="1977"/>
    <n v="46"/>
    <x v="2"/>
    <x v="2"/>
    <x v="4"/>
    <n v="82582"/>
    <x v="1"/>
    <n v="0"/>
    <n v="0"/>
    <d v="2014-06-07T00:00:00"/>
    <n v="54"/>
    <n v="510"/>
    <n v="120"/>
    <n v="550"/>
    <n v="156"/>
    <n v="40"/>
    <n v="241"/>
    <n v="269.5"/>
    <n v="1"/>
    <n v="4"/>
    <n v="9"/>
    <n v="7"/>
    <n v="1"/>
    <n v="1"/>
    <n v="0"/>
    <n v="0"/>
    <x v="1"/>
    <x v="0"/>
    <n v="1"/>
    <n v="2"/>
    <n v="1"/>
    <n v="0"/>
    <x v="0"/>
  </r>
  <r>
    <n v="1331"/>
    <n v="1977"/>
    <n v="46"/>
    <x v="2"/>
    <x v="2"/>
    <x v="1"/>
    <n v="35790"/>
    <x v="2"/>
    <n v="1"/>
    <n v="0"/>
    <d v="2013-01-02T00:00:00"/>
    <n v="54"/>
    <n v="12"/>
    <n v="6"/>
    <n v="20"/>
    <n v="30"/>
    <n v="1"/>
    <n v="3"/>
    <n v="12"/>
    <n v="2"/>
    <n v="2"/>
    <n v="0"/>
    <n v="3"/>
    <n v="7"/>
    <n v="0"/>
    <n v="0"/>
    <n v="0"/>
    <x v="0"/>
    <x v="0"/>
    <n v="0"/>
    <n v="0"/>
    <n v="0"/>
    <n v="0"/>
    <x v="0"/>
  </r>
  <r>
    <n v="2798"/>
    <n v="1977"/>
    <n v="46"/>
    <x v="2"/>
    <x v="4"/>
    <x v="2"/>
    <n v="102160"/>
    <x v="3"/>
    <n v="0"/>
    <n v="0"/>
    <d v="2012-11-02T00:00:00"/>
    <n v="54"/>
    <n v="763"/>
    <n v="29"/>
    <n v="138"/>
    <n v="76"/>
    <n v="176"/>
    <n v="58"/>
    <n v="206.66666666666666"/>
    <n v="0"/>
    <n v="7"/>
    <n v="9"/>
    <n v="10"/>
    <n v="4"/>
    <n v="0"/>
    <n v="1"/>
    <n v="1"/>
    <x v="1"/>
    <x v="0"/>
    <n v="1"/>
    <n v="3"/>
    <n v="1"/>
    <n v="0"/>
    <x v="5"/>
  </r>
  <r>
    <n v="3340"/>
    <n v="1977"/>
    <n v="46"/>
    <x v="2"/>
    <x v="2"/>
    <x v="0"/>
    <n v="42014"/>
    <x v="2"/>
    <n v="1"/>
    <n v="0"/>
    <d v="2012-08-17T00:00:00"/>
    <n v="56"/>
    <n v="244"/>
    <n v="15"/>
    <n v="108"/>
    <n v="4"/>
    <n v="15"/>
    <n v="50"/>
    <n v="72.666666666666671"/>
    <n v="6"/>
    <n v="7"/>
    <n v="1"/>
    <n v="6"/>
    <n v="8"/>
    <n v="0"/>
    <n v="0"/>
    <n v="0"/>
    <x v="0"/>
    <x v="0"/>
    <n v="0"/>
    <n v="0"/>
    <n v="1"/>
    <n v="0"/>
    <x v="7"/>
  </r>
  <r>
    <n v="8685"/>
    <n v="1977"/>
    <n v="46"/>
    <x v="2"/>
    <x v="2"/>
    <x v="0"/>
    <n v="42014"/>
    <x v="2"/>
    <n v="1"/>
    <n v="0"/>
    <d v="2012-08-17T00:00:00"/>
    <n v="56"/>
    <n v="244"/>
    <n v="15"/>
    <n v="108"/>
    <n v="4"/>
    <n v="15"/>
    <n v="50"/>
    <n v="72.666666666666671"/>
    <n v="6"/>
    <n v="7"/>
    <n v="1"/>
    <n v="6"/>
    <n v="8"/>
    <n v="0"/>
    <n v="0"/>
    <n v="0"/>
    <x v="0"/>
    <x v="0"/>
    <n v="0"/>
    <n v="0"/>
    <n v="1"/>
    <n v="0"/>
    <x v="5"/>
  </r>
  <r>
    <n v="8969"/>
    <n v="1977"/>
    <n v="46"/>
    <x v="2"/>
    <x v="2"/>
    <x v="0"/>
    <n v="71855"/>
    <x v="1"/>
    <n v="0"/>
    <n v="1"/>
    <d v="2013-01-16T00:00:00"/>
    <n v="59"/>
    <n v="548"/>
    <n v="31"/>
    <n v="422"/>
    <n v="0"/>
    <n v="112"/>
    <n v="28"/>
    <n v="190.16666666666666"/>
    <n v="4"/>
    <n v="5"/>
    <n v="5"/>
    <n v="11"/>
    <n v="3"/>
    <n v="0"/>
    <n v="0"/>
    <n v="0"/>
    <x v="0"/>
    <x v="0"/>
    <n v="0"/>
    <n v="0"/>
    <n v="0"/>
    <n v="0"/>
    <x v="5"/>
  </r>
  <r>
    <n v="164"/>
    <n v="1977"/>
    <n v="46"/>
    <x v="2"/>
    <x v="4"/>
    <x v="0"/>
    <n v="28973"/>
    <x v="2"/>
    <n v="0"/>
    <n v="0"/>
    <d v="2012-10-13T00:00:00"/>
    <n v="59"/>
    <n v="206"/>
    <n v="0"/>
    <n v="46"/>
    <n v="3"/>
    <n v="2"/>
    <n v="12"/>
    <n v="44.833333333333336"/>
    <n v="2"/>
    <n v="5"/>
    <n v="1"/>
    <n v="5"/>
    <n v="8"/>
    <n v="0"/>
    <n v="0"/>
    <n v="0"/>
    <x v="0"/>
    <x v="0"/>
    <n v="0"/>
    <n v="0"/>
    <n v="0"/>
    <n v="0"/>
    <x v="1"/>
  </r>
  <r>
    <n v="5393"/>
    <n v="1977"/>
    <n v="46"/>
    <x v="2"/>
    <x v="2"/>
    <x v="1"/>
    <n v="23763"/>
    <x v="2"/>
    <n v="1"/>
    <n v="0"/>
    <d v="2012-08-07T00:00:00"/>
    <n v="64"/>
    <n v="22"/>
    <n v="0"/>
    <n v="6"/>
    <n v="6"/>
    <n v="2"/>
    <n v="6"/>
    <n v="7"/>
    <n v="1"/>
    <n v="1"/>
    <n v="0"/>
    <n v="3"/>
    <n v="7"/>
    <n v="0"/>
    <n v="0"/>
    <n v="0"/>
    <x v="0"/>
    <x v="0"/>
    <n v="0"/>
    <n v="0"/>
    <n v="0"/>
    <n v="0"/>
    <x v="1"/>
  </r>
  <r>
    <n v="4864"/>
    <n v="1977"/>
    <n v="46"/>
    <x v="2"/>
    <x v="2"/>
    <x v="0"/>
    <n v="34380"/>
    <x v="2"/>
    <n v="1"/>
    <n v="0"/>
    <d v="2013-05-02T00:00:00"/>
    <n v="68"/>
    <n v="72"/>
    <n v="7"/>
    <n v="58"/>
    <n v="13"/>
    <n v="1"/>
    <n v="24"/>
    <n v="29.166666666666668"/>
    <n v="4"/>
    <n v="4"/>
    <n v="1"/>
    <n v="3"/>
    <n v="8"/>
    <n v="0"/>
    <n v="0"/>
    <n v="0"/>
    <x v="0"/>
    <x v="0"/>
    <n v="0"/>
    <n v="0"/>
    <n v="0"/>
    <n v="0"/>
    <x v="7"/>
  </r>
  <r>
    <n v="5846"/>
    <n v="1977"/>
    <n v="46"/>
    <x v="2"/>
    <x v="2"/>
    <x v="4"/>
    <n v="40246"/>
    <x v="2"/>
    <n v="1"/>
    <n v="0"/>
    <d v="2012-12-19T00:00:00"/>
    <n v="68"/>
    <n v="2"/>
    <n v="1"/>
    <n v="6"/>
    <n v="2"/>
    <n v="1"/>
    <n v="1"/>
    <n v="2.1666666666666665"/>
    <n v="1"/>
    <n v="1"/>
    <n v="0"/>
    <n v="2"/>
    <n v="6"/>
    <n v="0"/>
    <n v="0"/>
    <n v="0"/>
    <x v="0"/>
    <x v="0"/>
    <n v="0"/>
    <n v="0"/>
    <n v="0"/>
    <n v="0"/>
    <x v="2"/>
  </r>
  <r>
    <n v="713"/>
    <n v="1977"/>
    <n v="46"/>
    <x v="2"/>
    <x v="3"/>
    <x v="0"/>
    <n v="50353"/>
    <x v="1"/>
    <n v="0"/>
    <n v="0"/>
    <d v="2014-06-08T00:00:00"/>
    <n v="72"/>
    <n v="141"/>
    <n v="15"/>
    <n v="153"/>
    <n v="67"/>
    <n v="31"/>
    <n v="35"/>
    <n v="73.666666666666671"/>
    <n v="1"/>
    <n v="4"/>
    <n v="4"/>
    <n v="6"/>
    <n v="3"/>
    <n v="0"/>
    <n v="0"/>
    <n v="0"/>
    <x v="0"/>
    <x v="0"/>
    <n v="0"/>
    <n v="0"/>
    <n v="0"/>
    <n v="0"/>
    <x v="1"/>
  </r>
  <r>
    <n v="5063"/>
    <n v="1977"/>
    <n v="46"/>
    <x v="2"/>
    <x v="2"/>
    <x v="1"/>
    <n v="28769"/>
    <x v="2"/>
    <n v="1"/>
    <n v="0"/>
    <d v="2012-12-18T00:00:00"/>
    <n v="76"/>
    <n v="41"/>
    <n v="5"/>
    <n v="129"/>
    <n v="10"/>
    <n v="3"/>
    <n v="3"/>
    <n v="31.833333333333332"/>
    <n v="3"/>
    <n v="4"/>
    <n v="1"/>
    <n v="4"/>
    <n v="9"/>
    <n v="0"/>
    <n v="0"/>
    <n v="0"/>
    <x v="0"/>
    <x v="0"/>
    <n v="0"/>
    <n v="0"/>
    <n v="0"/>
    <n v="0"/>
    <x v="1"/>
  </r>
  <r>
    <n v="1584"/>
    <n v="1977"/>
    <n v="46"/>
    <x v="2"/>
    <x v="2"/>
    <x v="0"/>
    <n v="41443"/>
    <x v="2"/>
    <n v="1"/>
    <n v="0"/>
    <d v="2014-04-01T00:00:00"/>
    <n v="79"/>
    <n v="171"/>
    <n v="7"/>
    <n v="171"/>
    <n v="25"/>
    <n v="19"/>
    <n v="89"/>
    <n v="80.333333333333329"/>
    <n v="6"/>
    <n v="8"/>
    <n v="1"/>
    <n v="5"/>
    <n v="8"/>
    <n v="0"/>
    <n v="0"/>
    <n v="0"/>
    <x v="0"/>
    <x v="0"/>
    <n v="0"/>
    <n v="0"/>
    <n v="0"/>
    <n v="0"/>
    <x v="5"/>
  </r>
  <r>
    <n v="500"/>
    <n v="1977"/>
    <n v="46"/>
    <x v="2"/>
    <x v="2"/>
    <x v="2"/>
    <n v="96876"/>
    <x v="1"/>
    <n v="0"/>
    <n v="0"/>
    <d v="2013-08-06T00:00:00"/>
    <n v="79"/>
    <n v="908"/>
    <n v="43"/>
    <n v="735"/>
    <n v="40"/>
    <n v="194"/>
    <n v="21"/>
    <n v="323.5"/>
    <n v="1"/>
    <n v="7"/>
    <n v="7"/>
    <n v="9"/>
    <n v="2"/>
    <n v="0"/>
    <n v="1"/>
    <n v="1"/>
    <x v="1"/>
    <x v="0"/>
    <n v="1"/>
    <n v="3"/>
    <n v="1"/>
    <n v="0"/>
    <x v="1"/>
  </r>
  <r>
    <n v="2952"/>
    <n v="1977"/>
    <n v="46"/>
    <x v="2"/>
    <x v="3"/>
    <x v="1"/>
    <n v="36273"/>
    <x v="2"/>
    <n v="1"/>
    <n v="0"/>
    <d v="2014-04-16T00:00:00"/>
    <n v="80"/>
    <n v="29"/>
    <n v="3"/>
    <n v="30"/>
    <n v="3"/>
    <n v="2"/>
    <n v="9"/>
    <n v="12.666666666666666"/>
    <n v="2"/>
    <n v="3"/>
    <n v="0"/>
    <n v="3"/>
    <n v="6"/>
    <n v="0"/>
    <n v="0"/>
    <n v="0"/>
    <x v="0"/>
    <x v="0"/>
    <n v="0"/>
    <n v="0"/>
    <n v="0"/>
    <n v="0"/>
    <x v="1"/>
  </r>
  <r>
    <n v="7128"/>
    <n v="1977"/>
    <n v="46"/>
    <x v="2"/>
    <x v="4"/>
    <x v="1"/>
    <n v="42997"/>
    <x v="2"/>
    <n v="1"/>
    <n v="1"/>
    <d v="2013-12-07T00:00:00"/>
    <n v="91"/>
    <n v="4"/>
    <n v="0"/>
    <n v="5"/>
    <n v="0"/>
    <n v="1"/>
    <n v="5"/>
    <n v="2.5"/>
    <n v="1"/>
    <n v="1"/>
    <n v="0"/>
    <n v="2"/>
    <n v="7"/>
    <n v="0"/>
    <n v="0"/>
    <n v="0"/>
    <x v="0"/>
    <x v="0"/>
    <n v="0"/>
    <n v="0"/>
    <n v="0"/>
    <n v="0"/>
    <x v="1"/>
  </r>
  <r>
    <n v="6515"/>
    <n v="1977"/>
    <n v="46"/>
    <x v="2"/>
    <x v="2"/>
    <x v="2"/>
    <n v="39771"/>
    <x v="2"/>
    <n v="1"/>
    <n v="0"/>
    <d v="2013-12-06T00:00:00"/>
    <n v="92"/>
    <n v="6"/>
    <n v="2"/>
    <n v="18"/>
    <n v="2"/>
    <n v="8"/>
    <n v="14"/>
    <n v="8.3333333333333339"/>
    <n v="1"/>
    <n v="2"/>
    <n v="0"/>
    <n v="3"/>
    <n v="4"/>
    <n v="0"/>
    <n v="0"/>
    <n v="0"/>
    <x v="0"/>
    <x v="0"/>
    <n v="0"/>
    <n v="0"/>
    <n v="0"/>
    <n v="0"/>
    <x v="5"/>
  </r>
  <r>
    <n v="1010"/>
    <n v="1977"/>
    <n v="46"/>
    <x v="2"/>
    <x v="2"/>
    <x v="2"/>
    <n v="46931"/>
    <x v="2"/>
    <n v="2"/>
    <n v="1"/>
    <d v="2014-04-24T00:00:00"/>
    <n v="94"/>
    <n v="41"/>
    <n v="0"/>
    <n v="17"/>
    <n v="3"/>
    <n v="1"/>
    <n v="16"/>
    <n v="13"/>
    <n v="2"/>
    <n v="1"/>
    <n v="1"/>
    <n v="3"/>
    <n v="3"/>
    <n v="0"/>
    <n v="0"/>
    <n v="0"/>
    <x v="0"/>
    <x v="0"/>
    <n v="0"/>
    <n v="0"/>
    <n v="0"/>
    <n v="0"/>
    <x v="1"/>
  </r>
  <r>
    <n v="11074"/>
    <n v="1977"/>
    <n v="46"/>
    <x v="2"/>
    <x v="2"/>
    <x v="1"/>
    <n v="85072"/>
    <x v="1"/>
    <n v="0"/>
    <n v="0"/>
    <d v="2014-04-09T00:00:00"/>
    <n v="94"/>
    <n v="494"/>
    <n v="92"/>
    <n v="391"/>
    <n v="194"/>
    <n v="11"/>
    <n v="241"/>
    <n v="237.16666666666666"/>
    <n v="1"/>
    <n v="3"/>
    <n v="4"/>
    <n v="10"/>
    <n v="0"/>
    <n v="0"/>
    <n v="0"/>
    <n v="0"/>
    <x v="0"/>
    <x v="0"/>
    <n v="0"/>
    <n v="0"/>
    <n v="0"/>
    <n v="0"/>
    <x v="5"/>
  </r>
  <r>
    <n v="4786"/>
    <n v="1977"/>
    <n v="46"/>
    <x v="2"/>
    <x v="2"/>
    <x v="0"/>
    <n v="75330"/>
    <x v="1"/>
    <n v="1"/>
    <n v="1"/>
    <d v="2012-10-04T00:00:00"/>
    <n v="94"/>
    <n v="555"/>
    <n v="82"/>
    <n v="257"/>
    <n v="93"/>
    <n v="61"/>
    <n v="61"/>
    <n v="184.83333333333334"/>
    <n v="4"/>
    <n v="10"/>
    <n v="3"/>
    <n v="12"/>
    <n v="6"/>
    <n v="0"/>
    <n v="0"/>
    <n v="0"/>
    <x v="0"/>
    <x v="0"/>
    <n v="0"/>
    <n v="0"/>
    <n v="0"/>
    <n v="0"/>
    <x v="4"/>
  </r>
  <r>
    <n v="3469"/>
    <n v="1977"/>
    <n v="46"/>
    <x v="2"/>
    <x v="4"/>
    <x v="4"/>
    <n v="34487"/>
    <x v="2"/>
    <n v="1"/>
    <n v="1"/>
    <d v="2012-09-06T00:00:00"/>
    <n v="94"/>
    <n v="19"/>
    <n v="18"/>
    <n v="33"/>
    <n v="24"/>
    <n v="1"/>
    <n v="8"/>
    <n v="17.166666666666668"/>
    <n v="3"/>
    <n v="3"/>
    <n v="0"/>
    <n v="3"/>
    <n v="9"/>
    <n v="0"/>
    <n v="0"/>
    <n v="0"/>
    <x v="0"/>
    <x v="0"/>
    <n v="0"/>
    <n v="0"/>
    <n v="0"/>
    <n v="0"/>
    <x v="1"/>
  </r>
  <r>
    <n v="7181"/>
    <n v="1977"/>
    <n v="46"/>
    <x v="2"/>
    <x v="2"/>
    <x v="0"/>
    <n v="30368"/>
    <x v="2"/>
    <n v="0"/>
    <n v="1"/>
    <d v="2013-11-07T00:00:00"/>
    <n v="97"/>
    <n v="35"/>
    <n v="0"/>
    <n v="13"/>
    <n v="2"/>
    <n v="0"/>
    <n v="2"/>
    <n v="8.6666666666666661"/>
    <n v="2"/>
    <n v="2"/>
    <n v="0"/>
    <n v="3"/>
    <n v="8"/>
    <n v="0"/>
    <n v="0"/>
    <n v="0"/>
    <x v="0"/>
    <x v="0"/>
    <n v="0"/>
    <n v="0"/>
    <n v="0"/>
    <n v="0"/>
    <x v="1"/>
  </r>
  <r>
    <n v="5263"/>
    <n v="1977"/>
    <n v="46"/>
    <x v="2"/>
    <x v="0"/>
    <x v="0"/>
    <n v="31056"/>
    <x v="2"/>
    <n v="1"/>
    <n v="0"/>
    <d v="2013-01-22T00:00:00"/>
    <n v="99"/>
    <n v="5"/>
    <n v="10"/>
    <n v="13"/>
    <n v="3"/>
    <n v="8"/>
    <n v="16"/>
    <n v="9.1666666666666661"/>
    <n v="1"/>
    <n v="1"/>
    <n v="0"/>
    <n v="3"/>
    <n v="8"/>
    <n v="0"/>
    <n v="0"/>
    <n v="0"/>
    <x v="0"/>
    <x v="0"/>
    <n v="0"/>
    <n v="0"/>
    <n v="0"/>
    <n v="0"/>
    <x v="1"/>
  </r>
  <r>
    <n v="4065"/>
    <n v="1976"/>
    <n v="47"/>
    <x v="2"/>
    <x v="4"/>
    <x v="0"/>
    <n v="49544"/>
    <x v="2"/>
    <n v="1"/>
    <n v="0"/>
    <d v="2013-02-12T00:00:00"/>
    <n v="0"/>
    <n v="308"/>
    <n v="0"/>
    <n v="73"/>
    <n v="0"/>
    <n v="0"/>
    <n v="23"/>
    <n v="67.333333333333329"/>
    <n v="2"/>
    <n v="5"/>
    <n v="1"/>
    <n v="8"/>
    <n v="7"/>
    <n v="0"/>
    <n v="0"/>
    <n v="0"/>
    <x v="0"/>
    <x v="0"/>
    <n v="0"/>
    <n v="0"/>
    <n v="0"/>
    <n v="0"/>
    <x v="1"/>
  </r>
  <r>
    <n v="7919"/>
    <n v="1976"/>
    <n v="47"/>
    <x v="2"/>
    <x v="4"/>
    <x v="2"/>
    <n v="72335"/>
    <x v="1"/>
    <n v="0"/>
    <n v="0"/>
    <d v="2012-08-13T00:00:00"/>
    <n v="2"/>
    <n v="1285"/>
    <n v="105"/>
    <n v="653"/>
    <n v="28"/>
    <n v="21"/>
    <n v="0"/>
    <n v="348.66666666666669"/>
    <n v="1"/>
    <n v="10"/>
    <n v="4"/>
    <n v="8"/>
    <n v="8"/>
    <n v="0"/>
    <n v="0"/>
    <n v="0"/>
    <x v="0"/>
    <x v="0"/>
    <n v="0"/>
    <n v="0"/>
    <n v="1"/>
    <n v="0"/>
    <x v="1"/>
  </r>
  <r>
    <n v="11084"/>
    <n v="1976"/>
    <n v="47"/>
    <x v="2"/>
    <x v="3"/>
    <x v="2"/>
    <n v="65104"/>
    <x v="1"/>
    <n v="0"/>
    <n v="1"/>
    <d v="2013-11-14T00:00:00"/>
    <n v="4"/>
    <n v="738"/>
    <n v="0"/>
    <n v="232"/>
    <n v="13"/>
    <n v="20"/>
    <n v="50"/>
    <n v="175.5"/>
    <n v="2"/>
    <n v="3"/>
    <n v="5"/>
    <n v="7"/>
    <n v="7"/>
    <n v="0"/>
    <n v="0"/>
    <n v="0"/>
    <x v="0"/>
    <x v="0"/>
    <n v="0"/>
    <n v="0"/>
    <n v="1"/>
    <n v="0"/>
    <x v="7"/>
  </r>
  <r>
    <n v="5172"/>
    <n v="1976"/>
    <n v="47"/>
    <x v="2"/>
    <x v="3"/>
    <x v="2"/>
    <n v="65104"/>
    <x v="1"/>
    <n v="0"/>
    <n v="1"/>
    <d v="2013-11-14T00:00:00"/>
    <n v="4"/>
    <n v="738"/>
    <n v="0"/>
    <n v="232"/>
    <n v="13"/>
    <n v="20"/>
    <n v="50"/>
    <n v="175.5"/>
    <n v="2"/>
    <n v="3"/>
    <n v="5"/>
    <n v="7"/>
    <n v="7"/>
    <n v="0"/>
    <n v="0"/>
    <n v="0"/>
    <x v="0"/>
    <x v="0"/>
    <n v="0"/>
    <n v="0"/>
    <n v="0"/>
    <n v="0"/>
    <x v="1"/>
  </r>
  <r>
    <n v="2404"/>
    <n v="1976"/>
    <n v="47"/>
    <x v="2"/>
    <x v="2"/>
    <x v="0"/>
    <n v="53359"/>
    <x v="1"/>
    <n v="1"/>
    <n v="1"/>
    <d v="2013-05-27T00:00:00"/>
    <n v="4"/>
    <n v="173"/>
    <n v="4"/>
    <n v="30"/>
    <n v="3"/>
    <n v="6"/>
    <n v="41"/>
    <n v="42.833333333333336"/>
    <n v="4"/>
    <n v="5"/>
    <n v="1"/>
    <n v="4"/>
    <n v="7"/>
    <n v="0"/>
    <n v="0"/>
    <n v="0"/>
    <x v="0"/>
    <x v="0"/>
    <n v="0"/>
    <n v="0"/>
    <n v="0"/>
    <n v="0"/>
    <x v="4"/>
  </r>
  <r>
    <n v="10673"/>
    <n v="1976"/>
    <n v="47"/>
    <x v="2"/>
    <x v="4"/>
    <x v="0"/>
    <n v="68397"/>
    <x v="1"/>
    <n v="0"/>
    <n v="1"/>
    <d v="2013-11-17T00:00:00"/>
    <n v="6"/>
    <n v="760"/>
    <n v="80"/>
    <n v="466"/>
    <n v="17"/>
    <n v="13"/>
    <n v="80"/>
    <n v="236"/>
    <n v="1"/>
    <n v="6"/>
    <n v="9"/>
    <n v="5"/>
    <n v="3"/>
    <n v="0"/>
    <n v="0"/>
    <n v="0"/>
    <x v="0"/>
    <x v="0"/>
    <n v="0"/>
    <n v="0"/>
    <n v="0"/>
    <n v="0"/>
    <x v="5"/>
  </r>
  <r>
    <n v="2814"/>
    <n v="1976"/>
    <n v="47"/>
    <x v="2"/>
    <x v="3"/>
    <x v="2"/>
    <n v="30560"/>
    <x v="2"/>
    <n v="1"/>
    <n v="0"/>
    <d v="2013-06-27T00:00:00"/>
    <n v="6"/>
    <n v="9"/>
    <n v="1"/>
    <n v="5"/>
    <n v="4"/>
    <n v="5"/>
    <n v="7"/>
    <n v="5.166666666666667"/>
    <n v="1"/>
    <n v="1"/>
    <n v="0"/>
    <n v="3"/>
    <n v="7"/>
    <n v="0"/>
    <n v="0"/>
    <n v="0"/>
    <x v="0"/>
    <x v="0"/>
    <n v="0"/>
    <n v="0"/>
    <n v="0"/>
    <n v="0"/>
    <x v="5"/>
  </r>
  <r>
    <n v="2711"/>
    <n v="1976"/>
    <n v="47"/>
    <x v="2"/>
    <x v="3"/>
    <x v="2"/>
    <n v="30560"/>
    <x v="2"/>
    <n v="1"/>
    <n v="0"/>
    <d v="2013-06-27T00:00:00"/>
    <n v="6"/>
    <n v="9"/>
    <n v="1"/>
    <n v="5"/>
    <n v="4"/>
    <n v="5"/>
    <n v="7"/>
    <n v="5.166666666666667"/>
    <n v="1"/>
    <n v="1"/>
    <n v="0"/>
    <n v="3"/>
    <n v="7"/>
    <n v="0"/>
    <n v="0"/>
    <n v="0"/>
    <x v="0"/>
    <x v="0"/>
    <n v="0"/>
    <n v="0"/>
    <n v="0"/>
    <n v="0"/>
    <x v="7"/>
  </r>
  <r>
    <n v="3498"/>
    <n v="1976"/>
    <n v="47"/>
    <x v="2"/>
    <x v="4"/>
    <x v="0"/>
    <n v="55424"/>
    <x v="1"/>
    <n v="0"/>
    <n v="1"/>
    <d v="2012-11-25T00:00:00"/>
    <n v="6"/>
    <n v="462"/>
    <n v="61"/>
    <n v="184"/>
    <n v="10"/>
    <n v="53"/>
    <n v="107"/>
    <n v="146.16666666666666"/>
    <n v="4"/>
    <n v="7"/>
    <n v="5"/>
    <n v="9"/>
    <n v="6"/>
    <n v="1"/>
    <n v="0"/>
    <n v="0"/>
    <x v="0"/>
    <x v="0"/>
    <n v="1"/>
    <n v="1"/>
    <n v="1"/>
    <n v="0"/>
    <x v="1"/>
  </r>
  <r>
    <n v="2541"/>
    <n v="1976"/>
    <n v="47"/>
    <x v="2"/>
    <x v="2"/>
    <x v="0"/>
    <n v="24027"/>
    <x v="2"/>
    <n v="1"/>
    <n v="0"/>
    <d v="2013-06-09T00:00:00"/>
    <n v="7"/>
    <n v="14"/>
    <n v="7"/>
    <n v="11"/>
    <n v="11"/>
    <n v="0"/>
    <n v="5"/>
    <n v="8"/>
    <n v="2"/>
    <n v="2"/>
    <n v="0"/>
    <n v="3"/>
    <n v="8"/>
    <n v="0"/>
    <n v="0"/>
    <n v="0"/>
    <x v="0"/>
    <x v="0"/>
    <n v="0"/>
    <n v="0"/>
    <n v="0"/>
    <n v="0"/>
    <x v="1"/>
  </r>
  <r>
    <n v="577"/>
    <n v="1976"/>
    <n v="47"/>
    <x v="2"/>
    <x v="0"/>
    <x v="2"/>
    <n v="26907"/>
    <x v="2"/>
    <n v="1"/>
    <n v="1"/>
    <d v="2013-08-20T00:00:00"/>
    <n v="10"/>
    <n v="9"/>
    <n v="1"/>
    <n v="7"/>
    <n v="0"/>
    <n v="3"/>
    <n v="2"/>
    <n v="3.6666666666666665"/>
    <n v="2"/>
    <n v="1"/>
    <n v="0"/>
    <n v="3"/>
    <n v="7"/>
    <n v="0"/>
    <n v="0"/>
    <n v="0"/>
    <x v="0"/>
    <x v="0"/>
    <n v="0"/>
    <n v="0"/>
    <n v="0"/>
    <n v="0"/>
    <x v="1"/>
  </r>
  <r>
    <n v="8702"/>
    <n v="1976"/>
    <n v="47"/>
    <x v="2"/>
    <x v="0"/>
    <x v="2"/>
    <n v="26907"/>
    <x v="2"/>
    <n v="1"/>
    <n v="1"/>
    <d v="2013-08-20T00:00:00"/>
    <n v="10"/>
    <n v="9"/>
    <n v="1"/>
    <n v="7"/>
    <n v="0"/>
    <n v="3"/>
    <n v="2"/>
    <n v="3.6666666666666665"/>
    <n v="2"/>
    <n v="1"/>
    <n v="0"/>
    <n v="3"/>
    <n v="7"/>
    <n v="0"/>
    <n v="0"/>
    <n v="0"/>
    <x v="0"/>
    <x v="0"/>
    <n v="0"/>
    <n v="0"/>
    <n v="0"/>
    <n v="0"/>
    <x v="0"/>
  </r>
  <r>
    <n v="2793"/>
    <n v="1976"/>
    <n v="47"/>
    <x v="2"/>
    <x v="4"/>
    <x v="4"/>
    <n v="70179"/>
    <x v="1"/>
    <n v="0"/>
    <n v="1"/>
    <d v="2013-07-21T00:00:00"/>
    <n v="10"/>
    <n v="532"/>
    <n v="88"/>
    <n v="168"/>
    <n v="69"/>
    <n v="44"/>
    <n v="133"/>
    <n v="172.33333333333334"/>
    <n v="3"/>
    <n v="7"/>
    <n v="3"/>
    <n v="13"/>
    <n v="5"/>
    <n v="0"/>
    <n v="0"/>
    <n v="0"/>
    <x v="0"/>
    <x v="0"/>
    <n v="0"/>
    <n v="0"/>
    <n v="0"/>
    <n v="0"/>
    <x v="5"/>
  </r>
  <r>
    <n v="1071"/>
    <n v="1976"/>
    <n v="47"/>
    <x v="2"/>
    <x v="4"/>
    <x v="4"/>
    <n v="70179"/>
    <x v="1"/>
    <n v="0"/>
    <n v="1"/>
    <d v="2013-07-21T00:00:00"/>
    <n v="10"/>
    <n v="532"/>
    <n v="88"/>
    <n v="168"/>
    <n v="69"/>
    <n v="44"/>
    <n v="133"/>
    <n v="172.33333333333334"/>
    <n v="3"/>
    <n v="7"/>
    <n v="3"/>
    <n v="13"/>
    <n v="5"/>
    <n v="0"/>
    <n v="0"/>
    <n v="0"/>
    <x v="0"/>
    <x v="0"/>
    <n v="0"/>
    <n v="0"/>
    <n v="0"/>
    <n v="0"/>
    <x v="4"/>
  </r>
  <r>
    <n v="967"/>
    <n v="1976"/>
    <n v="47"/>
    <x v="2"/>
    <x v="2"/>
    <x v="0"/>
    <n v="46049"/>
    <x v="2"/>
    <n v="1"/>
    <n v="1"/>
    <d v="2013-07-21T00:00:00"/>
    <n v="11"/>
    <n v="342"/>
    <n v="9"/>
    <n v="112"/>
    <n v="19"/>
    <n v="14"/>
    <n v="19"/>
    <n v="85.833333333333329"/>
    <n v="10"/>
    <n v="5"/>
    <n v="2"/>
    <n v="9"/>
    <n v="7"/>
    <n v="0"/>
    <n v="0"/>
    <n v="0"/>
    <x v="0"/>
    <x v="0"/>
    <n v="0"/>
    <n v="0"/>
    <n v="1"/>
    <n v="0"/>
    <x v="1"/>
  </r>
  <r>
    <n v="10401"/>
    <n v="1976"/>
    <n v="47"/>
    <x v="2"/>
    <x v="0"/>
    <x v="2"/>
    <n v="26326"/>
    <x v="2"/>
    <n v="0"/>
    <n v="0"/>
    <d v="2013-09-04T00:00:00"/>
    <n v="12"/>
    <n v="1"/>
    <n v="0"/>
    <n v="5"/>
    <n v="0"/>
    <n v="3"/>
    <n v="9"/>
    <n v="3"/>
    <n v="1"/>
    <n v="0"/>
    <n v="0"/>
    <n v="3"/>
    <n v="3"/>
    <n v="0"/>
    <n v="0"/>
    <n v="0"/>
    <x v="0"/>
    <x v="0"/>
    <n v="0"/>
    <n v="0"/>
    <n v="0"/>
    <n v="1"/>
    <x v="2"/>
  </r>
  <r>
    <n v="7793"/>
    <n v="1976"/>
    <n v="47"/>
    <x v="2"/>
    <x v="2"/>
    <x v="2"/>
    <n v="62061"/>
    <x v="1"/>
    <n v="0"/>
    <n v="1"/>
    <d v="2013-08-31T00:00:00"/>
    <n v="12"/>
    <n v="641"/>
    <n v="7"/>
    <n v="84"/>
    <n v="0"/>
    <n v="30"/>
    <n v="38"/>
    <n v="133.33333333333334"/>
    <n v="3"/>
    <n v="10"/>
    <n v="4"/>
    <n v="7"/>
    <n v="6"/>
    <n v="0"/>
    <n v="1"/>
    <n v="0"/>
    <x v="0"/>
    <x v="0"/>
    <n v="1"/>
    <n v="1"/>
    <n v="0"/>
    <n v="0"/>
    <x v="1"/>
  </r>
  <r>
    <n v="9303"/>
    <n v="1976"/>
    <n v="47"/>
    <x v="2"/>
    <x v="2"/>
    <x v="0"/>
    <n v="5305"/>
    <x v="0"/>
    <n v="0"/>
    <n v="1"/>
    <d v="2013-07-30T00:00:00"/>
    <n v="12"/>
    <n v="12"/>
    <n v="4"/>
    <n v="7"/>
    <n v="1"/>
    <n v="3"/>
    <n v="5"/>
    <n v="5.333333333333333"/>
    <n v="0"/>
    <n v="1"/>
    <n v="0"/>
    <n v="0"/>
    <n v="13"/>
    <n v="0"/>
    <n v="0"/>
    <n v="0"/>
    <x v="0"/>
    <x v="0"/>
    <n v="0"/>
    <n v="0"/>
    <n v="0"/>
    <n v="0"/>
    <x v="3"/>
  </r>
  <r>
    <n v="6982"/>
    <n v="1976"/>
    <n v="47"/>
    <x v="2"/>
    <x v="2"/>
    <x v="0"/>
    <n v="74068"/>
    <x v="1"/>
    <n v="0"/>
    <n v="0"/>
    <d v="2013-03-19T00:00:00"/>
    <n v="14"/>
    <n v="783"/>
    <n v="30"/>
    <n v="537"/>
    <n v="140"/>
    <n v="76"/>
    <n v="15"/>
    <n v="263.5"/>
    <n v="1"/>
    <n v="4"/>
    <n v="10"/>
    <n v="9"/>
    <n v="2"/>
    <n v="0"/>
    <n v="0"/>
    <n v="0"/>
    <x v="0"/>
    <x v="0"/>
    <n v="0"/>
    <n v="0"/>
    <n v="0"/>
    <n v="0"/>
    <x v="3"/>
  </r>
  <r>
    <n v="2162"/>
    <n v="1976"/>
    <n v="47"/>
    <x v="2"/>
    <x v="2"/>
    <x v="0"/>
    <n v="56939"/>
    <x v="1"/>
    <n v="0"/>
    <n v="1"/>
    <d v="2013-09-18T00:00:00"/>
    <n v="19"/>
    <n v="256"/>
    <n v="34"/>
    <n v="103"/>
    <n v="90"/>
    <n v="29"/>
    <n v="49"/>
    <n v="93.5"/>
    <n v="2"/>
    <n v="3"/>
    <n v="3"/>
    <n v="10"/>
    <n v="3"/>
    <n v="0"/>
    <n v="0"/>
    <n v="0"/>
    <x v="0"/>
    <x v="0"/>
    <n v="0"/>
    <n v="0"/>
    <n v="0"/>
    <n v="0"/>
    <x v="1"/>
  </r>
  <r>
    <n v="4692"/>
    <n v="1976"/>
    <n v="47"/>
    <x v="2"/>
    <x v="2"/>
    <x v="0"/>
    <n v="7500"/>
    <x v="0"/>
    <n v="1"/>
    <n v="0"/>
    <d v="2012-08-01T00:00:00"/>
    <n v="19"/>
    <n v="7"/>
    <n v="0"/>
    <n v="12"/>
    <n v="13"/>
    <n v="7"/>
    <n v="32"/>
    <n v="11.833333333333334"/>
    <n v="5"/>
    <n v="4"/>
    <n v="1"/>
    <n v="2"/>
    <n v="9"/>
    <n v="1"/>
    <n v="0"/>
    <n v="0"/>
    <x v="0"/>
    <x v="0"/>
    <n v="1"/>
    <n v="1"/>
    <n v="1"/>
    <n v="0"/>
    <x v="0"/>
  </r>
  <r>
    <n v="2408"/>
    <n v="1976"/>
    <n v="47"/>
    <x v="2"/>
    <x v="2"/>
    <x v="0"/>
    <n v="58597"/>
    <x v="1"/>
    <n v="1"/>
    <n v="1"/>
    <d v="2012-11-20T00:00:00"/>
    <n v="20"/>
    <n v="490"/>
    <n v="0"/>
    <n v="184"/>
    <n v="10"/>
    <n v="28"/>
    <n v="21"/>
    <n v="122.16666666666667"/>
    <n v="12"/>
    <n v="7"/>
    <n v="4"/>
    <n v="9"/>
    <n v="7"/>
    <n v="0"/>
    <n v="0"/>
    <n v="0"/>
    <x v="0"/>
    <x v="0"/>
    <n v="0"/>
    <n v="0"/>
    <n v="0"/>
    <n v="0"/>
    <x v="3"/>
  </r>
  <r>
    <n v="5493"/>
    <n v="1976"/>
    <n v="47"/>
    <x v="2"/>
    <x v="2"/>
    <x v="0"/>
    <n v="39356"/>
    <x v="2"/>
    <n v="1"/>
    <n v="1"/>
    <d v="2014-03-19T00:00:00"/>
    <n v="21"/>
    <n v="15"/>
    <n v="0"/>
    <n v="2"/>
    <n v="0"/>
    <n v="0"/>
    <n v="6"/>
    <n v="3.8333333333333335"/>
    <n v="1"/>
    <n v="1"/>
    <n v="0"/>
    <n v="2"/>
    <n v="6"/>
    <n v="1"/>
    <n v="0"/>
    <n v="0"/>
    <x v="0"/>
    <x v="0"/>
    <n v="1"/>
    <n v="1"/>
    <n v="0"/>
    <n v="0"/>
    <x v="1"/>
  </r>
  <r>
    <n v="6233"/>
    <n v="1976"/>
    <n v="47"/>
    <x v="2"/>
    <x v="2"/>
    <x v="0"/>
    <n v="65991"/>
    <x v="1"/>
    <n v="0"/>
    <n v="1"/>
    <d v="2012-09-07T00:00:00"/>
    <n v="21"/>
    <n v="507"/>
    <n v="19"/>
    <n v="364"/>
    <n v="25"/>
    <n v="47"/>
    <n v="9"/>
    <n v="161.83333333333334"/>
    <n v="3"/>
    <n v="9"/>
    <n v="5"/>
    <n v="10"/>
    <n v="7"/>
    <n v="0"/>
    <n v="0"/>
    <n v="0"/>
    <x v="0"/>
    <x v="0"/>
    <n v="0"/>
    <n v="0"/>
    <n v="0"/>
    <n v="0"/>
    <x v="1"/>
  </r>
  <r>
    <n v="8832"/>
    <n v="1976"/>
    <n v="47"/>
    <x v="2"/>
    <x v="3"/>
    <x v="2"/>
    <n v="37509"/>
    <x v="2"/>
    <n v="1"/>
    <n v="0"/>
    <d v="2012-09-12T00:00:00"/>
    <n v="24"/>
    <n v="37"/>
    <n v="5"/>
    <n v="56"/>
    <n v="12"/>
    <n v="8"/>
    <n v="5"/>
    <n v="20.5"/>
    <n v="2"/>
    <n v="3"/>
    <n v="0"/>
    <n v="4"/>
    <n v="7"/>
    <n v="0"/>
    <n v="0"/>
    <n v="0"/>
    <x v="0"/>
    <x v="0"/>
    <n v="0"/>
    <n v="0"/>
    <n v="0"/>
    <n v="0"/>
    <x v="2"/>
  </r>
  <r>
    <n v="4436"/>
    <n v="1976"/>
    <n v="47"/>
    <x v="2"/>
    <x v="2"/>
    <x v="1"/>
    <n v="20180"/>
    <x v="2"/>
    <n v="0"/>
    <n v="0"/>
    <d v="2013-02-20T00:00:00"/>
    <n v="27"/>
    <n v="18"/>
    <n v="42"/>
    <n v="24"/>
    <n v="15"/>
    <n v="20"/>
    <n v="18"/>
    <n v="22.833333333333332"/>
    <n v="1"/>
    <n v="2"/>
    <n v="1"/>
    <n v="4"/>
    <n v="7"/>
    <n v="0"/>
    <n v="0"/>
    <n v="0"/>
    <x v="0"/>
    <x v="0"/>
    <n v="0"/>
    <n v="0"/>
    <n v="0"/>
    <n v="0"/>
    <x v="1"/>
  </r>
  <r>
    <n v="2929"/>
    <n v="1976"/>
    <n v="47"/>
    <x v="2"/>
    <x v="2"/>
    <x v="1"/>
    <n v="20180"/>
    <x v="2"/>
    <n v="0"/>
    <n v="0"/>
    <d v="2013-02-20T00:00:00"/>
    <n v="27"/>
    <n v="18"/>
    <n v="42"/>
    <n v="24"/>
    <n v="15"/>
    <n v="20"/>
    <n v="18"/>
    <n v="22.833333333333332"/>
    <n v="1"/>
    <n v="2"/>
    <n v="1"/>
    <n v="4"/>
    <n v="7"/>
    <n v="0"/>
    <n v="0"/>
    <n v="0"/>
    <x v="0"/>
    <x v="0"/>
    <n v="0"/>
    <n v="0"/>
    <n v="0"/>
    <n v="0"/>
    <x v="1"/>
  </r>
  <r>
    <n v="347"/>
    <n v="1976"/>
    <n v="47"/>
    <x v="2"/>
    <x v="2"/>
    <x v="4"/>
    <n v="40780"/>
    <x v="2"/>
    <n v="0"/>
    <n v="1"/>
    <d v="2012-09-08T00:00:00"/>
    <n v="30"/>
    <n v="229"/>
    <n v="27"/>
    <n v="71"/>
    <n v="13"/>
    <n v="3"/>
    <n v="34"/>
    <n v="62.833333333333336"/>
    <n v="4"/>
    <n v="7"/>
    <n v="1"/>
    <n v="5"/>
    <n v="9"/>
    <n v="0"/>
    <n v="0"/>
    <n v="0"/>
    <x v="0"/>
    <x v="0"/>
    <n v="0"/>
    <n v="0"/>
    <n v="0"/>
    <n v="0"/>
    <x v="7"/>
  </r>
  <r>
    <n v="3107"/>
    <n v="1976"/>
    <n v="47"/>
    <x v="2"/>
    <x v="2"/>
    <x v="2"/>
    <n v="71322"/>
    <x v="1"/>
    <n v="0"/>
    <n v="1"/>
    <d v="2014-05-02T00:00:00"/>
    <n v="31"/>
    <n v="121"/>
    <n v="24"/>
    <n v="124"/>
    <n v="24"/>
    <n v="15"/>
    <n v="42"/>
    <n v="58.333333333333336"/>
    <n v="1"/>
    <n v="4"/>
    <n v="1"/>
    <n v="7"/>
    <n v="2"/>
    <n v="0"/>
    <n v="0"/>
    <n v="0"/>
    <x v="0"/>
    <x v="0"/>
    <n v="0"/>
    <n v="0"/>
    <n v="0"/>
    <n v="0"/>
    <x v="0"/>
  </r>
  <r>
    <n v="1503"/>
    <n v="1976"/>
    <n v="47"/>
    <x v="2"/>
    <x v="4"/>
    <x v="2"/>
    <n v="162397"/>
    <x v="3"/>
    <n v="1"/>
    <n v="1"/>
    <d v="2013-06-03T00:00:00"/>
    <n v="31"/>
    <n v="85"/>
    <n v="1"/>
    <n v="16"/>
    <n v="2"/>
    <n v="1"/>
    <n v="2"/>
    <n v="17.833333333333332"/>
    <n v="0"/>
    <n v="0"/>
    <n v="0"/>
    <n v="1"/>
    <n v="1"/>
    <n v="0"/>
    <n v="0"/>
    <n v="0"/>
    <x v="0"/>
    <x v="0"/>
    <n v="0"/>
    <n v="0"/>
    <n v="0"/>
    <n v="0"/>
    <x v="1"/>
  </r>
  <r>
    <n v="5342"/>
    <n v="1976"/>
    <n v="47"/>
    <x v="2"/>
    <x v="1"/>
    <x v="4"/>
    <n v="9548"/>
    <x v="0"/>
    <n v="1"/>
    <n v="0"/>
    <d v="2012-08-08T00:00:00"/>
    <n v="31"/>
    <n v="0"/>
    <n v="1"/>
    <n v="3"/>
    <n v="10"/>
    <n v="6"/>
    <n v="9"/>
    <n v="4.833333333333333"/>
    <n v="2"/>
    <n v="1"/>
    <n v="0"/>
    <n v="3"/>
    <n v="8"/>
    <n v="0"/>
    <n v="0"/>
    <n v="0"/>
    <x v="0"/>
    <x v="0"/>
    <n v="0"/>
    <n v="0"/>
    <n v="0"/>
    <n v="0"/>
    <x v="7"/>
  </r>
  <r>
    <n v="9949"/>
    <n v="1976"/>
    <n v="47"/>
    <x v="2"/>
    <x v="2"/>
    <x v="0"/>
    <n v="59809"/>
    <x v="1"/>
    <n v="0"/>
    <n v="2"/>
    <d v="2012-10-18T00:00:00"/>
    <n v="36"/>
    <n v="598"/>
    <n v="16"/>
    <n v="141"/>
    <n v="32"/>
    <n v="41"/>
    <n v="49"/>
    <n v="146.16666666666666"/>
    <n v="3"/>
    <n v="3"/>
    <n v="3"/>
    <n v="6"/>
    <n v="8"/>
    <n v="0"/>
    <n v="0"/>
    <n v="0"/>
    <x v="0"/>
    <x v="0"/>
    <n v="0"/>
    <n v="0"/>
    <n v="0"/>
    <n v="0"/>
    <x v="7"/>
  </r>
  <r>
    <n v="6387"/>
    <n v="1976"/>
    <n v="47"/>
    <x v="2"/>
    <x v="4"/>
    <x v="2"/>
    <n v="52190"/>
    <x v="1"/>
    <n v="1"/>
    <n v="1"/>
    <d v="2014-05-08T00:00:00"/>
    <n v="39"/>
    <n v="42"/>
    <n v="0"/>
    <n v="17"/>
    <n v="0"/>
    <n v="0"/>
    <n v="18"/>
    <n v="12.833333333333334"/>
    <n v="3"/>
    <n v="2"/>
    <n v="1"/>
    <n v="3"/>
    <n v="5"/>
    <n v="1"/>
    <n v="0"/>
    <n v="0"/>
    <x v="0"/>
    <x v="0"/>
    <n v="1"/>
    <n v="1"/>
    <n v="0"/>
    <n v="0"/>
    <x v="5"/>
  </r>
  <r>
    <n v="5835"/>
    <n v="1976"/>
    <n v="47"/>
    <x v="2"/>
    <x v="4"/>
    <x v="4"/>
    <n v="14849"/>
    <x v="0"/>
    <n v="1"/>
    <n v="0"/>
    <d v="2013-07-02T00:00:00"/>
    <n v="39"/>
    <n v="21"/>
    <n v="2"/>
    <n v="28"/>
    <n v="3"/>
    <n v="2"/>
    <n v="9"/>
    <n v="10.833333333333334"/>
    <n v="3"/>
    <n v="2"/>
    <n v="0"/>
    <n v="4"/>
    <n v="8"/>
    <n v="0"/>
    <n v="0"/>
    <n v="0"/>
    <x v="0"/>
    <x v="0"/>
    <n v="0"/>
    <n v="0"/>
    <n v="0"/>
    <n v="0"/>
    <x v="1"/>
  </r>
  <r>
    <n v="1055"/>
    <n v="1976"/>
    <n v="47"/>
    <x v="2"/>
    <x v="3"/>
    <x v="0"/>
    <n v="53204"/>
    <x v="1"/>
    <n v="1"/>
    <n v="1"/>
    <d v="2014-03-20T00:00:00"/>
    <n v="40"/>
    <n v="29"/>
    <n v="0"/>
    <n v="8"/>
    <n v="2"/>
    <n v="0"/>
    <n v="6"/>
    <n v="7.5"/>
    <n v="1"/>
    <n v="1"/>
    <n v="0"/>
    <n v="3"/>
    <n v="4"/>
    <n v="0"/>
    <n v="0"/>
    <n v="0"/>
    <x v="0"/>
    <x v="0"/>
    <n v="0"/>
    <n v="0"/>
    <n v="0"/>
    <n v="0"/>
    <x v="2"/>
  </r>
  <r>
    <n v="7503"/>
    <n v="1976"/>
    <n v="47"/>
    <x v="2"/>
    <x v="2"/>
    <x v="1"/>
    <n v="75825"/>
    <x v="1"/>
    <n v="0"/>
    <n v="0"/>
    <d v="2012-10-12T00:00:00"/>
    <n v="40"/>
    <n v="1032"/>
    <n v="105"/>
    <n v="779"/>
    <n v="137"/>
    <n v="105"/>
    <n v="51"/>
    <n v="368.16666666666669"/>
    <n v="0"/>
    <n v="5"/>
    <n v="8"/>
    <n v="9"/>
    <n v="4"/>
    <n v="1"/>
    <n v="0"/>
    <n v="0"/>
    <x v="0"/>
    <x v="0"/>
    <n v="1"/>
    <n v="1"/>
    <n v="1"/>
    <n v="0"/>
    <x v="2"/>
  </r>
  <r>
    <n v="437"/>
    <n v="1976"/>
    <n v="47"/>
    <x v="2"/>
    <x v="3"/>
    <x v="4"/>
    <n v="75012"/>
    <x v="1"/>
    <n v="0"/>
    <n v="0"/>
    <d v="2014-01-25T00:00:00"/>
    <n v="41"/>
    <n v="294"/>
    <n v="142"/>
    <n v="218"/>
    <n v="164"/>
    <n v="58"/>
    <n v="151"/>
    <n v="171.16666666666666"/>
    <n v="1"/>
    <n v="3"/>
    <n v="8"/>
    <n v="11"/>
    <n v="1"/>
    <n v="0"/>
    <n v="0"/>
    <n v="0"/>
    <x v="0"/>
    <x v="0"/>
    <n v="0"/>
    <n v="0"/>
    <n v="0"/>
    <n v="0"/>
    <x v="0"/>
  </r>
  <r>
    <n v="10839"/>
    <n v="1976"/>
    <n v="47"/>
    <x v="2"/>
    <x v="2"/>
    <x v="2"/>
    <n v="36283"/>
    <x v="2"/>
    <n v="1"/>
    <n v="1"/>
    <d v="2014-04-14T00:00:00"/>
    <n v="42"/>
    <n v="6"/>
    <n v="5"/>
    <n v="5"/>
    <n v="8"/>
    <n v="0"/>
    <n v="5"/>
    <n v="4.833333333333333"/>
    <n v="2"/>
    <n v="1"/>
    <n v="0"/>
    <n v="3"/>
    <n v="4"/>
    <n v="0"/>
    <n v="0"/>
    <n v="0"/>
    <x v="0"/>
    <x v="0"/>
    <n v="0"/>
    <n v="0"/>
    <n v="0"/>
    <n v="0"/>
    <x v="7"/>
  </r>
  <r>
    <n v="6320"/>
    <n v="1976"/>
    <n v="47"/>
    <x v="2"/>
    <x v="3"/>
    <x v="1"/>
    <n v="70893"/>
    <x v="1"/>
    <n v="0"/>
    <n v="0"/>
    <d v="2013-02-06T00:00:00"/>
    <n v="42"/>
    <n v="768"/>
    <n v="44"/>
    <n v="561"/>
    <n v="77"/>
    <n v="44"/>
    <n v="14"/>
    <n v="251.33333333333334"/>
    <n v="1"/>
    <n v="6"/>
    <n v="6"/>
    <n v="10"/>
    <n v="3"/>
    <n v="0"/>
    <n v="0"/>
    <n v="0"/>
    <x v="0"/>
    <x v="0"/>
    <n v="0"/>
    <n v="0"/>
    <n v="0"/>
    <n v="0"/>
    <x v="1"/>
  </r>
  <r>
    <n v="6211"/>
    <n v="1976"/>
    <n v="47"/>
    <x v="2"/>
    <x v="4"/>
    <x v="2"/>
    <n v="37395"/>
    <x v="2"/>
    <n v="1"/>
    <n v="0"/>
    <d v="2014-05-02T00:00:00"/>
    <n v="47"/>
    <n v="18"/>
    <n v="0"/>
    <n v="9"/>
    <n v="0"/>
    <n v="1"/>
    <n v="11"/>
    <n v="6.5"/>
    <n v="1"/>
    <n v="1"/>
    <n v="0"/>
    <n v="3"/>
    <n v="6"/>
    <n v="0"/>
    <n v="0"/>
    <n v="0"/>
    <x v="0"/>
    <x v="0"/>
    <n v="0"/>
    <n v="0"/>
    <n v="0"/>
    <n v="0"/>
    <x v="1"/>
  </r>
  <r>
    <n v="10031"/>
    <n v="1976"/>
    <n v="47"/>
    <x v="2"/>
    <x v="4"/>
    <x v="0"/>
    <n v="16927"/>
    <x v="0"/>
    <n v="1"/>
    <n v="1"/>
    <d v="2013-02-10T00:00:00"/>
    <n v="50"/>
    <n v="20"/>
    <n v="2"/>
    <n v="23"/>
    <n v="3"/>
    <n v="1"/>
    <n v="4"/>
    <n v="8.8333333333333339"/>
    <n v="5"/>
    <n v="3"/>
    <n v="0"/>
    <n v="4"/>
    <n v="8"/>
    <n v="0"/>
    <n v="0"/>
    <n v="0"/>
    <x v="0"/>
    <x v="0"/>
    <n v="0"/>
    <n v="0"/>
    <n v="0"/>
    <n v="0"/>
    <x v="5"/>
  </r>
  <r>
    <n v="10882"/>
    <n v="1976"/>
    <n v="47"/>
    <x v="2"/>
    <x v="2"/>
    <x v="0"/>
    <n v="53858"/>
    <x v="1"/>
    <n v="0"/>
    <n v="1"/>
    <d v="2012-11-09T00:00:00"/>
    <n v="50"/>
    <n v="407"/>
    <n v="53"/>
    <n v="221"/>
    <n v="58"/>
    <n v="150"/>
    <n v="26"/>
    <n v="152.5"/>
    <n v="4"/>
    <n v="4"/>
    <n v="3"/>
    <n v="6"/>
    <n v="4"/>
    <n v="0"/>
    <n v="0"/>
    <n v="0"/>
    <x v="0"/>
    <x v="0"/>
    <n v="0"/>
    <n v="0"/>
    <n v="0"/>
    <n v="0"/>
    <x v="1"/>
  </r>
  <r>
    <n v="8370"/>
    <n v="1976"/>
    <n v="47"/>
    <x v="2"/>
    <x v="0"/>
    <x v="2"/>
    <n v="75484"/>
    <x v="1"/>
    <n v="0"/>
    <n v="1"/>
    <d v="2012-08-02T00:00:00"/>
    <n v="50"/>
    <n v="378"/>
    <n v="97"/>
    <n v="259"/>
    <n v="197"/>
    <n v="194"/>
    <n v="34"/>
    <n v="193.16666666666666"/>
    <n v="2"/>
    <n v="7"/>
    <n v="3"/>
    <n v="6"/>
    <n v="4"/>
    <n v="0"/>
    <n v="0"/>
    <n v="0"/>
    <x v="0"/>
    <x v="0"/>
    <n v="0"/>
    <n v="0"/>
    <n v="0"/>
    <n v="0"/>
    <x v="7"/>
  </r>
  <r>
    <n v="2698"/>
    <n v="1976"/>
    <n v="47"/>
    <x v="2"/>
    <x v="2"/>
    <x v="1"/>
    <n v="47025"/>
    <x v="2"/>
    <n v="0"/>
    <n v="1"/>
    <d v="2013-11-07T00:00:00"/>
    <n v="52"/>
    <n v="254"/>
    <n v="7"/>
    <n v="108"/>
    <n v="20"/>
    <n v="0"/>
    <n v="26"/>
    <n v="69.166666666666671"/>
    <n v="3"/>
    <n v="6"/>
    <n v="3"/>
    <n v="5"/>
    <n v="6"/>
    <n v="0"/>
    <n v="0"/>
    <n v="0"/>
    <x v="0"/>
    <x v="0"/>
    <n v="0"/>
    <n v="0"/>
    <n v="0"/>
    <n v="0"/>
    <x v="4"/>
  </r>
  <r>
    <n v="3276"/>
    <n v="1976"/>
    <n v="47"/>
    <x v="2"/>
    <x v="0"/>
    <x v="2"/>
    <n v="36301"/>
    <x v="2"/>
    <n v="1"/>
    <n v="0"/>
    <d v="2013-10-25T00:00:00"/>
    <n v="53"/>
    <n v="11"/>
    <n v="12"/>
    <n v="35"/>
    <n v="3"/>
    <n v="5"/>
    <n v="12"/>
    <n v="13"/>
    <n v="1"/>
    <n v="3"/>
    <n v="0"/>
    <n v="3"/>
    <n v="7"/>
    <n v="0"/>
    <n v="0"/>
    <n v="0"/>
    <x v="0"/>
    <x v="0"/>
    <n v="0"/>
    <n v="0"/>
    <n v="0"/>
    <n v="0"/>
    <x v="5"/>
  </r>
  <r>
    <n v="3623"/>
    <n v="1976"/>
    <n v="47"/>
    <x v="2"/>
    <x v="2"/>
    <x v="2"/>
    <n v="21675"/>
    <x v="2"/>
    <n v="1"/>
    <n v="0"/>
    <d v="2014-06-11T00:00:00"/>
    <n v="55"/>
    <n v="4"/>
    <n v="0"/>
    <n v="16"/>
    <n v="17"/>
    <n v="4"/>
    <n v="4"/>
    <n v="7.5"/>
    <n v="3"/>
    <n v="4"/>
    <n v="0"/>
    <n v="3"/>
    <n v="7"/>
    <n v="0"/>
    <n v="0"/>
    <n v="0"/>
    <x v="0"/>
    <x v="0"/>
    <n v="0"/>
    <n v="0"/>
    <n v="0"/>
    <n v="0"/>
    <x v="3"/>
  </r>
  <r>
    <n v="7822"/>
    <n v="1976"/>
    <n v="47"/>
    <x v="2"/>
    <x v="2"/>
    <x v="2"/>
    <n v="54058"/>
    <x v="1"/>
    <n v="0"/>
    <n v="1"/>
    <d v="2013-06-04T00:00:00"/>
    <n v="56"/>
    <n v="198"/>
    <n v="18"/>
    <n v="252"/>
    <n v="32"/>
    <n v="108"/>
    <n v="54"/>
    <n v="110.33333333333333"/>
    <n v="2"/>
    <n v="4"/>
    <n v="6"/>
    <n v="8"/>
    <n v="3"/>
    <n v="0"/>
    <n v="0"/>
    <n v="0"/>
    <x v="0"/>
    <x v="0"/>
    <n v="0"/>
    <n v="0"/>
    <n v="0"/>
    <n v="0"/>
    <x v="1"/>
  </r>
  <r>
    <n v="9365"/>
    <n v="1976"/>
    <n v="47"/>
    <x v="2"/>
    <x v="4"/>
    <x v="1"/>
    <n v="60000"/>
    <x v="1"/>
    <n v="0"/>
    <n v="1"/>
    <d v="2012-12-22T00:00:00"/>
    <n v="57"/>
    <n v="1048"/>
    <n v="0"/>
    <n v="217"/>
    <n v="0"/>
    <n v="0"/>
    <n v="12"/>
    <n v="212.83333333333334"/>
    <n v="5"/>
    <n v="11"/>
    <n v="3"/>
    <n v="5"/>
    <n v="6"/>
    <n v="0"/>
    <n v="0"/>
    <n v="0"/>
    <x v="0"/>
    <x v="0"/>
    <n v="0"/>
    <n v="0"/>
    <n v="0"/>
    <n v="0"/>
    <x v="1"/>
  </r>
  <r>
    <n v="8514"/>
    <n v="1976"/>
    <n v="47"/>
    <x v="2"/>
    <x v="2"/>
    <x v="2"/>
    <n v="29478"/>
    <x v="2"/>
    <n v="1"/>
    <n v="0"/>
    <d v="2014-01-17T00:00:00"/>
    <n v="59"/>
    <n v="8"/>
    <n v="0"/>
    <n v="7"/>
    <n v="3"/>
    <n v="1"/>
    <n v="1"/>
    <n v="3.3333333333333335"/>
    <n v="1"/>
    <n v="1"/>
    <n v="0"/>
    <n v="3"/>
    <n v="6"/>
    <n v="0"/>
    <n v="0"/>
    <n v="0"/>
    <x v="0"/>
    <x v="0"/>
    <n v="0"/>
    <n v="0"/>
    <n v="0"/>
    <n v="0"/>
    <x v="1"/>
  </r>
  <r>
    <n v="387"/>
    <n v="1976"/>
    <n v="47"/>
    <x v="2"/>
    <x v="1"/>
    <x v="0"/>
    <n v="7500"/>
    <x v="0"/>
    <n v="0"/>
    <n v="0"/>
    <d v="2012-11-13T00:00:00"/>
    <n v="59"/>
    <n v="6"/>
    <n v="16"/>
    <n v="11"/>
    <n v="11"/>
    <n v="1"/>
    <n v="16"/>
    <n v="10.166666666666666"/>
    <n v="1"/>
    <n v="2"/>
    <n v="0"/>
    <n v="3"/>
    <n v="8"/>
    <n v="0"/>
    <n v="0"/>
    <n v="0"/>
    <x v="0"/>
    <x v="0"/>
    <n v="0"/>
    <n v="0"/>
    <n v="0"/>
    <n v="0"/>
    <x v="4"/>
  </r>
  <r>
    <n v="1103"/>
    <n v="1976"/>
    <n v="47"/>
    <x v="2"/>
    <x v="3"/>
    <x v="0"/>
    <n v="81929"/>
    <x v="1"/>
    <n v="1"/>
    <n v="0"/>
    <d v="2012-09-29T00:00:00"/>
    <n v="60"/>
    <n v="1486"/>
    <n v="55"/>
    <n v="278"/>
    <n v="49"/>
    <n v="0"/>
    <n v="185"/>
    <n v="342.16666666666669"/>
    <n v="2"/>
    <n v="4"/>
    <n v="4"/>
    <n v="10"/>
    <n v="6"/>
    <n v="1"/>
    <n v="0"/>
    <n v="1"/>
    <x v="0"/>
    <x v="0"/>
    <n v="1"/>
    <n v="2"/>
    <n v="1"/>
    <n v="0"/>
    <x v="0"/>
  </r>
  <r>
    <n v="5723"/>
    <n v="1976"/>
    <n v="47"/>
    <x v="2"/>
    <x v="4"/>
    <x v="2"/>
    <n v="49187"/>
    <x v="2"/>
    <n v="0"/>
    <n v="1"/>
    <d v="2014-01-11T00:00:00"/>
    <n v="63"/>
    <n v="81"/>
    <n v="1"/>
    <n v="31"/>
    <n v="2"/>
    <n v="1"/>
    <n v="0"/>
    <n v="19.333333333333332"/>
    <n v="1"/>
    <n v="1"/>
    <n v="1"/>
    <n v="5"/>
    <n v="2"/>
    <n v="0"/>
    <n v="0"/>
    <n v="0"/>
    <x v="0"/>
    <x v="0"/>
    <n v="0"/>
    <n v="0"/>
    <n v="0"/>
    <n v="0"/>
    <x v="1"/>
  </r>
  <r>
    <n v="3919"/>
    <n v="1976"/>
    <n v="47"/>
    <x v="2"/>
    <x v="3"/>
    <x v="1"/>
    <n v="72309"/>
    <x v="1"/>
    <n v="0"/>
    <n v="0"/>
    <d v="2013-03-11T00:00:00"/>
    <n v="64"/>
    <n v="960"/>
    <n v="0"/>
    <n v="883"/>
    <n v="50"/>
    <n v="38"/>
    <n v="0"/>
    <n v="321.83333333333331"/>
    <n v="1"/>
    <n v="5"/>
    <n v="6"/>
    <n v="8"/>
    <n v="3"/>
    <n v="0"/>
    <n v="0"/>
    <n v="0"/>
    <x v="1"/>
    <x v="0"/>
    <n v="1"/>
    <n v="1"/>
    <n v="1"/>
    <n v="0"/>
    <x v="7"/>
  </r>
  <r>
    <n v="4887"/>
    <n v="1976"/>
    <n v="47"/>
    <x v="2"/>
    <x v="4"/>
    <x v="4"/>
    <n v="55412"/>
    <x v="1"/>
    <n v="1"/>
    <n v="1"/>
    <d v="2013-11-22T00:00:00"/>
    <n v="65"/>
    <n v="10"/>
    <n v="5"/>
    <n v="28"/>
    <n v="11"/>
    <n v="1"/>
    <n v="8"/>
    <n v="10.5"/>
    <n v="1"/>
    <n v="2"/>
    <n v="0"/>
    <n v="3"/>
    <n v="5"/>
    <n v="0"/>
    <n v="0"/>
    <n v="0"/>
    <x v="0"/>
    <x v="0"/>
    <n v="0"/>
    <n v="0"/>
    <n v="0"/>
    <n v="0"/>
    <x v="7"/>
  </r>
  <r>
    <n v="9305"/>
    <n v="1976"/>
    <n v="47"/>
    <x v="2"/>
    <x v="0"/>
    <x v="1"/>
    <n v="79689"/>
    <x v="1"/>
    <n v="0"/>
    <n v="0"/>
    <d v="2013-05-12T00:00:00"/>
    <n v="65"/>
    <n v="311"/>
    <n v="26"/>
    <n v="640"/>
    <n v="180"/>
    <n v="37"/>
    <n v="121"/>
    <n v="219.16666666666666"/>
    <n v="1"/>
    <n v="4"/>
    <n v="9"/>
    <n v="13"/>
    <n v="2"/>
    <n v="0"/>
    <n v="0"/>
    <n v="0"/>
    <x v="0"/>
    <x v="0"/>
    <n v="0"/>
    <n v="0"/>
    <n v="0"/>
    <n v="0"/>
    <x v="1"/>
  </r>
  <r>
    <n v="4599"/>
    <n v="1976"/>
    <n v="47"/>
    <x v="2"/>
    <x v="3"/>
    <x v="0"/>
    <n v="49681"/>
    <x v="2"/>
    <n v="0"/>
    <n v="2"/>
    <d v="2013-11-04T00:00:00"/>
    <n v="66"/>
    <n v="411"/>
    <n v="0"/>
    <n v="26"/>
    <n v="0"/>
    <n v="0"/>
    <n v="21"/>
    <n v="76.333333333333329"/>
    <n v="6"/>
    <n v="7"/>
    <n v="1"/>
    <n v="7"/>
    <n v="7"/>
    <n v="0"/>
    <n v="0"/>
    <n v="0"/>
    <x v="0"/>
    <x v="0"/>
    <n v="0"/>
    <n v="0"/>
    <n v="0"/>
    <n v="0"/>
    <x v="7"/>
  </r>
  <r>
    <n v="879"/>
    <n v="1976"/>
    <n v="47"/>
    <x v="2"/>
    <x v="3"/>
    <x v="0"/>
    <n v="49681"/>
    <x v="2"/>
    <n v="0"/>
    <n v="2"/>
    <d v="2013-11-04T00:00:00"/>
    <n v="66"/>
    <n v="411"/>
    <n v="0"/>
    <n v="26"/>
    <n v="0"/>
    <n v="0"/>
    <n v="21"/>
    <n v="76.333333333333329"/>
    <n v="6"/>
    <n v="7"/>
    <n v="1"/>
    <n v="7"/>
    <n v="7"/>
    <n v="0"/>
    <n v="0"/>
    <n v="0"/>
    <x v="0"/>
    <x v="0"/>
    <n v="0"/>
    <n v="0"/>
    <n v="0"/>
    <n v="0"/>
    <x v="5"/>
  </r>
  <r>
    <n v="8625"/>
    <n v="1976"/>
    <n v="47"/>
    <x v="2"/>
    <x v="2"/>
    <x v="0"/>
    <n v="17649"/>
    <x v="0"/>
    <n v="1"/>
    <n v="0"/>
    <d v="2013-11-12T00:00:00"/>
    <n v="70"/>
    <n v="15"/>
    <n v="1"/>
    <n v="23"/>
    <n v="0"/>
    <n v="5"/>
    <n v="1"/>
    <n v="7.5"/>
    <n v="3"/>
    <n v="3"/>
    <n v="0"/>
    <n v="3"/>
    <n v="8"/>
    <n v="0"/>
    <n v="0"/>
    <n v="0"/>
    <x v="0"/>
    <x v="0"/>
    <n v="0"/>
    <n v="0"/>
    <n v="0"/>
    <n v="0"/>
    <x v="4"/>
  </r>
  <r>
    <n v="3972"/>
    <n v="1976"/>
    <n v="47"/>
    <x v="2"/>
    <x v="2"/>
    <x v="2"/>
    <n v="50200"/>
    <x v="1"/>
    <n v="1"/>
    <n v="1"/>
    <d v="2013-04-03T00:00:00"/>
    <n v="70"/>
    <n v="266"/>
    <n v="6"/>
    <n v="51"/>
    <n v="8"/>
    <n v="6"/>
    <n v="64"/>
    <n v="66.833333333333329"/>
    <n v="6"/>
    <n v="7"/>
    <n v="1"/>
    <n v="5"/>
    <n v="8"/>
    <n v="0"/>
    <n v="0"/>
    <n v="0"/>
    <x v="0"/>
    <x v="0"/>
    <n v="0"/>
    <n v="0"/>
    <n v="0"/>
    <n v="0"/>
    <x v="1"/>
  </r>
  <r>
    <n v="1371"/>
    <n v="1976"/>
    <n v="47"/>
    <x v="2"/>
    <x v="2"/>
    <x v="1"/>
    <n v="79941"/>
    <x v="1"/>
    <n v="0"/>
    <n v="0"/>
    <d v="2014-06-28T00:00:00"/>
    <n v="72"/>
    <n v="123"/>
    <n v="164"/>
    <n v="266"/>
    <n v="227"/>
    <n v="30"/>
    <n v="174"/>
    <n v="164"/>
    <n v="1"/>
    <n v="2"/>
    <n v="4"/>
    <n v="9"/>
    <n v="1"/>
    <n v="0"/>
    <n v="0"/>
    <n v="0"/>
    <x v="0"/>
    <x v="0"/>
    <n v="0"/>
    <n v="0"/>
    <n v="0"/>
    <n v="0"/>
    <x v="0"/>
  </r>
  <r>
    <n v="5283"/>
    <n v="1976"/>
    <n v="47"/>
    <x v="2"/>
    <x v="4"/>
    <x v="1"/>
    <n v="42473"/>
    <x v="2"/>
    <n v="1"/>
    <n v="1"/>
    <d v="2014-02-17T00:00:00"/>
    <n v="72"/>
    <n v="93"/>
    <n v="1"/>
    <n v="21"/>
    <n v="0"/>
    <n v="4"/>
    <n v="25"/>
    <n v="24"/>
    <n v="3"/>
    <n v="2"/>
    <n v="1"/>
    <n v="4"/>
    <n v="5"/>
    <n v="0"/>
    <n v="0"/>
    <n v="0"/>
    <x v="0"/>
    <x v="0"/>
    <n v="0"/>
    <n v="0"/>
    <n v="0"/>
    <n v="0"/>
    <x v="1"/>
  </r>
  <r>
    <n v="10755"/>
    <n v="1976"/>
    <n v="47"/>
    <x v="2"/>
    <x v="0"/>
    <x v="0"/>
    <n v="23718"/>
    <x v="2"/>
    <n v="1"/>
    <n v="0"/>
    <d v="2013-09-02T00:00:00"/>
    <n v="76"/>
    <n v="6"/>
    <n v="3"/>
    <n v="14"/>
    <n v="15"/>
    <n v="7"/>
    <n v="36"/>
    <n v="13.5"/>
    <n v="3"/>
    <n v="3"/>
    <n v="1"/>
    <n v="2"/>
    <n v="7"/>
    <n v="0"/>
    <n v="0"/>
    <n v="0"/>
    <x v="0"/>
    <x v="0"/>
    <n v="0"/>
    <n v="0"/>
    <n v="0"/>
    <n v="0"/>
    <x v="0"/>
  </r>
  <r>
    <n v="6457"/>
    <n v="1976"/>
    <n v="47"/>
    <x v="2"/>
    <x v="2"/>
    <x v="4"/>
    <n v="64892"/>
    <x v="1"/>
    <n v="0"/>
    <n v="1"/>
    <d v="2014-05-29T00:00:00"/>
    <n v="77"/>
    <n v="527"/>
    <n v="24"/>
    <n v="230"/>
    <n v="32"/>
    <n v="24"/>
    <n v="65"/>
    <n v="150.33333333333334"/>
    <n v="2"/>
    <n v="6"/>
    <n v="4"/>
    <n v="12"/>
    <n v="4"/>
    <n v="0"/>
    <n v="0"/>
    <n v="0"/>
    <x v="0"/>
    <x v="0"/>
    <n v="0"/>
    <n v="0"/>
    <n v="0"/>
    <n v="0"/>
    <x v="5"/>
  </r>
  <r>
    <n v="10584"/>
    <n v="1976"/>
    <n v="47"/>
    <x v="2"/>
    <x v="2"/>
    <x v="0"/>
    <n v="65665"/>
    <x v="1"/>
    <n v="0"/>
    <n v="1"/>
    <d v="2013-12-02T00:00:00"/>
    <n v="77"/>
    <n v="225"/>
    <n v="162"/>
    <n v="387"/>
    <n v="106"/>
    <n v="36"/>
    <n v="29"/>
    <n v="157.5"/>
    <n v="1"/>
    <n v="5"/>
    <n v="10"/>
    <n v="8"/>
    <n v="3"/>
    <n v="0"/>
    <n v="0"/>
    <n v="0"/>
    <x v="0"/>
    <x v="0"/>
    <n v="0"/>
    <n v="0"/>
    <n v="0"/>
    <n v="0"/>
    <x v="1"/>
  </r>
  <r>
    <n v="4037"/>
    <n v="1976"/>
    <n v="47"/>
    <x v="2"/>
    <x v="2"/>
    <x v="4"/>
    <n v="31859"/>
    <x v="2"/>
    <n v="1"/>
    <n v="0"/>
    <d v="2013-06-14T00:00:00"/>
    <n v="77"/>
    <n v="3"/>
    <n v="1"/>
    <n v="3"/>
    <n v="8"/>
    <n v="0"/>
    <n v="5"/>
    <n v="3.3333333333333335"/>
    <n v="1"/>
    <n v="1"/>
    <n v="0"/>
    <n v="2"/>
    <n v="7"/>
    <n v="0"/>
    <n v="0"/>
    <n v="0"/>
    <x v="0"/>
    <x v="0"/>
    <n v="0"/>
    <n v="0"/>
    <n v="0"/>
    <n v="0"/>
    <x v="5"/>
  </r>
  <r>
    <n v="10067"/>
    <n v="1976"/>
    <n v="47"/>
    <x v="2"/>
    <x v="0"/>
    <x v="2"/>
    <n v="25176"/>
    <x v="2"/>
    <n v="1"/>
    <n v="1"/>
    <d v="2013-08-10T00:00:00"/>
    <n v="79"/>
    <n v="4"/>
    <n v="0"/>
    <n v="4"/>
    <n v="0"/>
    <n v="0"/>
    <n v="5"/>
    <n v="2.1666666666666665"/>
    <n v="1"/>
    <n v="1"/>
    <n v="0"/>
    <n v="2"/>
    <n v="7"/>
    <n v="0"/>
    <n v="0"/>
    <n v="0"/>
    <x v="0"/>
    <x v="0"/>
    <n v="0"/>
    <n v="0"/>
    <n v="0"/>
    <n v="0"/>
    <x v="2"/>
  </r>
  <r>
    <n v="9481"/>
    <n v="1976"/>
    <n v="47"/>
    <x v="2"/>
    <x v="2"/>
    <x v="0"/>
    <n v="17148"/>
    <x v="0"/>
    <n v="1"/>
    <n v="0"/>
    <d v="2014-01-28T00:00:00"/>
    <n v="80"/>
    <n v="9"/>
    <n v="9"/>
    <n v="11"/>
    <n v="13"/>
    <n v="10"/>
    <n v="16"/>
    <n v="11.333333333333334"/>
    <n v="4"/>
    <n v="3"/>
    <n v="1"/>
    <n v="3"/>
    <n v="8"/>
    <n v="0"/>
    <n v="0"/>
    <n v="0"/>
    <x v="0"/>
    <x v="0"/>
    <n v="0"/>
    <n v="0"/>
    <n v="0"/>
    <n v="0"/>
    <x v="7"/>
  </r>
  <r>
    <n v="8852"/>
    <n v="1976"/>
    <n v="47"/>
    <x v="2"/>
    <x v="2"/>
    <x v="0"/>
    <n v="61064"/>
    <x v="1"/>
    <n v="0"/>
    <n v="1"/>
    <d v="2012-08-31T00:00:00"/>
    <n v="80"/>
    <n v="387"/>
    <n v="126"/>
    <n v="342"/>
    <n v="0"/>
    <n v="45"/>
    <n v="180"/>
    <n v="180"/>
    <n v="5"/>
    <n v="8"/>
    <n v="4"/>
    <n v="11"/>
    <n v="6"/>
    <n v="0"/>
    <n v="0"/>
    <n v="0"/>
    <x v="0"/>
    <x v="0"/>
    <n v="0"/>
    <n v="0"/>
    <n v="0"/>
    <n v="0"/>
    <x v="1"/>
  </r>
  <r>
    <n v="7698"/>
    <n v="1976"/>
    <n v="47"/>
    <x v="2"/>
    <x v="4"/>
    <x v="0"/>
    <n v="51650"/>
    <x v="1"/>
    <n v="0"/>
    <n v="1"/>
    <d v="2014-05-11T00:00:00"/>
    <n v="81"/>
    <n v="152"/>
    <n v="3"/>
    <n v="22"/>
    <n v="2"/>
    <n v="5"/>
    <n v="7"/>
    <n v="31.833333333333332"/>
    <n v="1"/>
    <n v="4"/>
    <n v="1"/>
    <n v="4"/>
    <n v="5"/>
    <n v="0"/>
    <n v="0"/>
    <n v="0"/>
    <x v="0"/>
    <x v="0"/>
    <n v="0"/>
    <n v="0"/>
    <n v="0"/>
    <n v="0"/>
    <x v="3"/>
  </r>
  <r>
    <n v="6257"/>
    <n v="1976"/>
    <n v="47"/>
    <x v="2"/>
    <x v="3"/>
    <x v="1"/>
    <n v="60482"/>
    <x v="1"/>
    <n v="0"/>
    <n v="1"/>
    <d v="2013-01-23T00:00:00"/>
    <n v="81"/>
    <n v="255"/>
    <n v="43"/>
    <n v="134"/>
    <n v="37"/>
    <n v="14"/>
    <n v="24"/>
    <n v="84.5"/>
    <n v="1"/>
    <n v="7"/>
    <n v="2"/>
    <n v="7"/>
    <n v="7"/>
    <n v="0"/>
    <n v="0"/>
    <n v="0"/>
    <x v="0"/>
    <x v="0"/>
    <n v="0"/>
    <n v="0"/>
    <n v="0"/>
    <n v="0"/>
    <x v="5"/>
  </r>
  <r>
    <n v="1998"/>
    <n v="1976"/>
    <n v="47"/>
    <x v="2"/>
    <x v="2"/>
    <x v="1"/>
    <n v="37697"/>
    <x v="2"/>
    <n v="1"/>
    <n v="0"/>
    <d v="2014-02-07T00:00:00"/>
    <n v="82"/>
    <n v="34"/>
    <n v="6"/>
    <n v="21"/>
    <n v="11"/>
    <n v="4"/>
    <n v="8"/>
    <n v="14"/>
    <n v="1"/>
    <n v="2"/>
    <n v="1"/>
    <n v="3"/>
    <n v="6"/>
    <n v="0"/>
    <n v="0"/>
    <n v="0"/>
    <x v="0"/>
    <x v="0"/>
    <n v="0"/>
    <n v="0"/>
    <n v="0"/>
    <n v="0"/>
    <x v="3"/>
  </r>
  <r>
    <n v="1250"/>
    <n v="1976"/>
    <n v="47"/>
    <x v="2"/>
    <x v="2"/>
    <x v="1"/>
    <n v="37697"/>
    <x v="2"/>
    <n v="1"/>
    <n v="0"/>
    <d v="2014-02-07T00:00:00"/>
    <n v="82"/>
    <n v="34"/>
    <n v="6"/>
    <n v="21"/>
    <n v="11"/>
    <n v="4"/>
    <n v="8"/>
    <n v="14"/>
    <n v="1"/>
    <n v="2"/>
    <n v="1"/>
    <n v="3"/>
    <n v="6"/>
    <n v="0"/>
    <n v="0"/>
    <n v="0"/>
    <x v="0"/>
    <x v="0"/>
    <n v="0"/>
    <n v="0"/>
    <n v="0"/>
    <n v="0"/>
    <x v="1"/>
  </r>
  <r>
    <n v="4432"/>
    <n v="1976"/>
    <n v="47"/>
    <x v="2"/>
    <x v="2"/>
    <x v="4"/>
    <n v="31615"/>
    <x v="2"/>
    <n v="1"/>
    <n v="0"/>
    <d v="2013-03-16T00:00:00"/>
    <n v="82"/>
    <n v="2"/>
    <n v="3"/>
    <n v="20"/>
    <n v="6"/>
    <n v="11"/>
    <n v="9"/>
    <n v="8.5"/>
    <n v="2"/>
    <n v="2"/>
    <n v="0"/>
    <n v="3"/>
    <n v="7"/>
    <n v="0"/>
    <n v="0"/>
    <n v="0"/>
    <x v="0"/>
    <x v="0"/>
    <n v="0"/>
    <n v="0"/>
    <n v="0"/>
    <n v="0"/>
    <x v="1"/>
  </r>
  <r>
    <n v="7386"/>
    <n v="1976"/>
    <n v="47"/>
    <x v="2"/>
    <x v="2"/>
    <x v="4"/>
    <n v="30992"/>
    <x v="2"/>
    <n v="1"/>
    <n v="0"/>
    <d v="2013-04-22T00:00:00"/>
    <n v="83"/>
    <n v="17"/>
    <n v="0"/>
    <n v="14"/>
    <n v="7"/>
    <n v="3"/>
    <n v="2"/>
    <n v="7.166666666666667"/>
    <n v="1"/>
    <n v="1"/>
    <n v="0"/>
    <n v="3"/>
    <n v="7"/>
    <n v="0"/>
    <n v="0"/>
    <n v="0"/>
    <x v="0"/>
    <x v="0"/>
    <n v="0"/>
    <n v="0"/>
    <n v="0"/>
    <n v="0"/>
    <x v="7"/>
  </r>
  <r>
    <n v="3006"/>
    <n v="1976"/>
    <n v="47"/>
    <x v="2"/>
    <x v="2"/>
    <x v="4"/>
    <n v="30992"/>
    <x v="2"/>
    <n v="1"/>
    <n v="0"/>
    <d v="2013-04-22T00:00:00"/>
    <n v="83"/>
    <n v="17"/>
    <n v="0"/>
    <n v="14"/>
    <n v="7"/>
    <n v="3"/>
    <n v="2"/>
    <n v="7.166666666666667"/>
    <n v="1"/>
    <n v="1"/>
    <n v="0"/>
    <n v="3"/>
    <n v="7"/>
    <n v="0"/>
    <n v="0"/>
    <n v="0"/>
    <x v="0"/>
    <x v="0"/>
    <n v="0"/>
    <n v="0"/>
    <n v="0"/>
    <n v="0"/>
    <x v="7"/>
  </r>
  <r>
    <n v="8146"/>
    <n v="1976"/>
    <n v="47"/>
    <x v="2"/>
    <x v="3"/>
    <x v="2"/>
    <n v="46106"/>
    <x v="2"/>
    <n v="1"/>
    <n v="1"/>
    <d v="2014-05-11T00:00:00"/>
    <n v="84"/>
    <n v="30"/>
    <n v="0"/>
    <n v="8"/>
    <n v="2"/>
    <n v="0"/>
    <n v="14"/>
    <n v="9"/>
    <n v="1"/>
    <n v="1"/>
    <n v="1"/>
    <n v="2"/>
    <n v="6"/>
    <n v="0"/>
    <n v="0"/>
    <n v="0"/>
    <x v="0"/>
    <x v="0"/>
    <n v="0"/>
    <n v="0"/>
    <n v="0"/>
    <n v="0"/>
    <x v="5"/>
  </r>
  <r>
    <n v="9988"/>
    <n v="1976"/>
    <n v="47"/>
    <x v="2"/>
    <x v="3"/>
    <x v="1"/>
    <n v="70379"/>
    <x v="1"/>
    <n v="0"/>
    <n v="1"/>
    <d v="2013-03-03T00:00:00"/>
    <n v="84"/>
    <n v="553"/>
    <n v="25"/>
    <n v="142"/>
    <n v="65"/>
    <n v="67"/>
    <n v="8"/>
    <n v="143.33333333333334"/>
    <n v="3"/>
    <n v="6"/>
    <n v="3"/>
    <n v="13"/>
    <n v="4"/>
    <n v="0"/>
    <n v="0"/>
    <n v="0"/>
    <x v="0"/>
    <x v="0"/>
    <n v="0"/>
    <n v="0"/>
    <n v="0"/>
    <n v="0"/>
    <x v="7"/>
  </r>
  <r>
    <n v="7375"/>
    <n v="1976"/>
    <n v="47"/>
    <x v="2"/>
    <x v="2"/>
    <x v="2"/>
    <n v="51369"/>
    <x v="1"/>
    <n v="0"/>
    <n v="1"/>
    <d v="2012-10-25T00:00:00"/>
    <n v="84"/>
    <n v="297"/>
    <n v="7"/>
    <n v="79"/>
    <n v="0"/>
    <n v="11"/>
    <n v="182"/>
    <n v="96"/>
    <n v="2"/>
    <n v="8"/>
    <n v="2"/>
    <n v="4"/>
    <n v="8"/>
    <n v="0"/>
    <n v="0"/>
    <n v="0"/>
    <x v="0"/>
    <x v="0"/>
    <n v="0"/>
    <n v="0"/>
    <n v="0"/>
    <n v="0"/>
    <x v="5"/>
  </r>
  <r>
    <n v="10144"/>
    <n v="1976"/>
    <n v="47"/>
    <x v="2"/>
    <x v="2"/>
    <x v="2"/>
    <n v="51369"/>
    <x v="1"/>
    <n v="0"/>
    <n v="1"/>
    <d v="2012-10-25T00:00:00"/>
    <n v="84"/>
    <n v="297"/>
    <n v="7"/>
    <n v="79"/>
    <n v="0"/>
    <n v="11"/>
    <n v="182"/>
    <n v="96"/>
    <n v="2"/>
    <n v="8"/>
    <n v="2"/>
    <n v="4"/>
    <n v="8"/>
    <n v="0"/>
    <n v="0"/>
    <n v="0"/>
    <x v="0"/>
    <x v="0"/>
    <n v="0"/>
    <n v="0"/>
    <n v="0"/>
    <n v="0"/>
    <x v="5"/>
  </r>
  <r>
    <n v="10032"/>
    <n v="1976"/>
    <n v="47"/>
    <x v="2"/>
    <x v="2"/>
    <x v="4"/>
    <n v="12571"/>
    <x v="0"/>
    <n v="1"/>
    <n v="0"/>
    <d v="2014-01-18T00:00:00"/>
    <n v="86"/>
    <n v="3"/>
    <n v="5"/>
    <n v="14"/>
    <n v="2"/>
    <n v="12"/>
    <n v="17"/>
    <n v="8.8333333333333339"/>
    <n v="4"/>
    <n v="3"/>
    <n v="1"/>
    <n v="3"/>
    <n v="6"/>
    <n v="0"/>
    <n v="0"/>
    <n v="0"/>
    <x v="0"/>
    <x v="0"/>
    <n v="0"/>
    <n v="0"/>
    <n v="0"/>
    <n v="0"/>
    <x v="5"/>
  </r>
  <r>
    <n v="2986"/>
    <n v="1976"/>
    <n v="47"/>
    <x v="2"/>
    <x v="2"/>
    <x v="0"/>
    <n v="30772"/>
    <x v="2"/>
    <n v="1"/>
    <n v="1"/>
    <d v="2014-03-12T00:00:00"/>
    <n v="89"/>
    <n v="7"/>
    <n v="2"/>
    <n v="4"/>
    <n v="2"/>
    <n v="1"/>
    <n v="4"/>
    <n v="3.3333333333333335"/>
    <n v="1"/>
    <n v="1"/>
    <n v="0"/>
    <n v="2"/>
    <n v="6"/>
    <n v="0"/>
    <n v="0"/>
    <n v="0"/>
    <x v="0"/>
    <x v="0"/>
    <n v="0"/>
    <n v="0"/>
    <n v="0"/>
    <n v="0"/>
    <x v="7"/>
  </r>
  <r>
    <n v="5316"/>
    <n v="1976"/>
    <n v="47"/>
    <x v="2"/>
    <x v="3"/>
    <x v="2"/>
    <n v="21024"/>
    <x v="2"/>
    <n v="0"/>
    <n v="0"/>
    <d v="2013-07-04T00:00:00"/>
    <n v="89"/>
    <n v="36"/>
    <n v="4"/>
    <n v="18"/>
    <n v="6"/>
    <n v="2"/>
    <n v="18"/>
    <n v="14"/>
    <n v="1"/>
    <n v="2"/>
    <n v="0"/>
    <n v="4"/>
    <n v="7"/>
    <n v="0"/>
    <n v="0"/>
    <n v="0"/>
    <x v="0"/>
    <x v="0"/>
    <n v="0"/>
    <n v="0"/>
    <n v="0"/>
    <n v="0"/>
    <x v="1"/>
  </r>
  <r>
    <n v="2975"/>
    <n v="1976"/>
    <n v="47"/>
    <x v="2"/>
    <x v="2"/>
    <x v="2"/>
    <n v="85606"/>
    <x v="1"/>
    <n v="0"/>
    <n v="1"/>
    <d v="2012-11-12T00:00:00"/>
    <n v="89"/>
    <n v="717"/>
    <n v="42"/>
    <n v="864"/>
    <n v="219"/>
    <n v="30"/>
    <n v="84"/>
    <n v="326"/>
    <n v="2"/>
    <n v="6"/>
    <n v="7"/>
    <n v="9"/>
    <n v="3"/>
    <n v="0"/>
    <n v="0"/>
    <n v="0"/>
    <x v="1"/>
    <x v="0"/>
    <n v="1"/>
    <n v="1"/>
    <n v="0"/>
    <n v="0"/>
    <x v="1"/>
  </r>
  <r>
    <n v="11030"/>
    <n v="1976"/>
    <n v="47"/>
    <x v="2"/>
    <x v="3"/>
    <x v="0"/>
    <n v="33181"/>
    <x v="2"/>
    <n v="1"/>
    <n v="0"/>
    <d v="2014-01-03T00:00:00"/>
    <n v="90"/>
    <n v="9"/>
    <n v="0"/>
    <n v="3"/>
    <n v="0"/>
    <n v="0"/>
    <n v="4"/>
    <n v="2.6666666666666665"/>
    <n v="1"/>
    <n v="1"/>
    <n v="0"/>
    <n v="2"/>
    <n v="6"/>
    <n v="1"/>
    <n v="0"/>
    <n v="0"/>
    <x v="0"/>
    <x v="0"/>
    <n v="1"/>
    <n v="1"/>
    <n v="0"/>
    <n v="0"/>
    <x v="1"/>
  </r>
  <r>
    <n v="3641"/>
    <n v="1976"/>
    <n v="47"/>
    <x v="2"/>
    <x v="2"/>
    <x v="0"/>
    <n v="13624"/>
    <x v="0"/>
    <n v="1"/>
    <n v="0"/>
    <d v="2013-01-20T00:00:00"/>
    <n v="93"/>
    <n v="10"/>
    <n v="2"/>
    <n v="15"/>
    <n v="2"/>
    <n v="1"/>
    <n v="6"/>
    <n v="6"/>
    <n v="2"/>
    <n v="2"/>
    <n v="0"/>
    <n v="3"/>
    <n v="6"/>
    <n v="0"/>
    <n v="0"/>
    <n v="0"/>
    <x v="0"/>
    <x v="0"/>
    <n v="0"/>
    <n v="0"/>
    <n v="0"/>
    <n v="0"/>
    <x v="1"/>
  </r>
  <r>
    <n v="5015"/>
    <n v="1976"/>
    <n v="47"/>
    <x v="2"/>
    <x v="3"/>
    <x v="0"/>
    <n v="34529"/>
    <x v="2"/>
    <n v="1"/>
    <n v="0"/>
    <d v="2012-09-14T00:00:00"/>
    <n v="94"/>
    <n v="68"/>
    <n v="6"/>
    <n v="38"/>
    <n v="3"/>
    <n v="6"/>
    <n v="41"/>
    <n v="27"/>
    <n v="2"/>
    <n v="2"/>
    <n v="2"/>
    <n v="3"/>
    <n v="7"/>
    <n v="0"/>
    <n v="0"/>
    <n v="0"/>
    <x v="0"/>
    <x v="0"/>
    <n v="0"/>
    <n v="0"/>
    <n v="0"/>
    <n v="0"/>
    <x v="1"/>
  </r>
  <r>
    <n v="2831"/>
    <n v="1976"/>
    <n v="47"/>
    <x v="2"/>
    <x v="2"/>
    <x v="2"/>
    <n v="78416"/>
    <x v="1"/>
    <n v="0"/>
    <n v="1"/>
    <d v="2014-06-27T00:00:00"/>
    <n v="99"/>
    <n v="453"/>
    <n v="38"/>
    <n v="279"/>
    <n v="188"/>
    <n v="38"/>
    <n v="183"/>
    <n v="196.5"/>
    <n v="2"/>
    <n v="7"/>
    <n v="7"/>
    <n v="10"/>
    <n v="3"/>
    <n v="0"/>
    <n v="0"/>
    <n v="0"/>
    <x v="0"/>
    <x v="0"/>
    <n v="0"/>
    <n v="0"/>
    <n v="0"/>
    <n v="0"/>
    <x v="1"/>
  </r>
  <r>
    <n v="10142"/>
    <n v="1976"/>
    <n v="47"/>
    <x v="2"/>
    <x v="4"/>
    <x v="4"/>
    <n v="66476"/>
    <x v="1"/>
    <n v="0"/>
    <n v="1"/>
    <d v="2013-03-07T00:00:00"/>
    <n v="99"/>
    <n v="372"/>
    <n v="18"/>
    <n v="126"/>
    <n v="47"/>
    <n v="48"/>
    <n v="78"/>
    <n v="114.83333333333333"/>
    <n v="2"/>
    <n v="5"/>
    <n v="2"/>
    <n v="11"/>
    <n v="4"/>
    <n v="0"/>
    <n v="0"/>
    <n v="0"/>
    <x v="0"/>
    <x v="0"/>
    <n v="0"/>
    <n v="0"/>
    <n v="0"/>
    <n v="0"/>
    <x v="4"/>
  </r>
  <r>
    <n v="22"/>
    <n v="1976"/>
    <n v="47"/>
    <x v="2"/>
    <x v="2"/>
    <x v="4"/>
    <n v="46310"/>
    <x v="2"/>
    <n v="1"/>
    <n v="0"/>
    <d v="2012-12-03T00:00:00"/>
    <n v="99"/>
    <n v="185"/>
    <n v="2"/>
    <n v="88"/>
    <n v="15"/>
    <n v="5"/>
    <n v="14"/>
    <n v="51.5"/>
    <n v="2"/>
    <n v="6"/>
    <n v="1"/>
    <n v="5"/>
    <n v="8"/>
    <n v="0"/>
    <n v="0"/>
    <n v="0"/>
    <x v="0"/>
    <x v="0"/>
    <n v="0"/>
    <n v="0"/>
    <n v="0"/>
    <n v="0"/>
    <x v="1"/>
  </r>
  <r>
    <n v="9687"/>
    <n v="1975"/>
    <n v="48"/>
    <x v="2"/>
    <x v="2"/>
    <x v="1"/>
    <n v="73170"/>
    <x v="1"/>
    <n v="0"/>
    <n v="0"/>
    <d v="2014-05-31T00:00:00"/>
    <n v="1"/>
    <n v="184"/>
    <n v="174"/>
    <n v="256"/>
    <n v="50"/>
    <n v="30"/>
    <n v="32"/>
    <n v="121"/>
    <n v="1"/>
    <n v="5"/>
    <n v="4"/>
    <n v="6"/>
    <n v="2"/>
    <n v="0"/>
    <n v="0"/>
    <n v="0"/>
    <x v="0"/>
    <x v="0"/>
    <n v="0"/>
    <n v="0"/>
    <n v="0"/>
    <n v="0"/>
    <x v="7"/>
  </r>
  <r>
    <n v="3066"/>
    <n v="1975"/>
    <n v="48"/>
    <x v="2"/>
    <x v="4"/>
    <x v="2"/>
    <n v="61905"/>
    <x v="1"/>
    <n v="0"/>
    <n v="1"/>
    <d v="2014-02-04T00:00:00"/>
    <n v="2"/>
    <n v="167"/>
    <n v="0"/>
    <n v="43"/>
    <n v="6"/>
    <n v="2"/>
    <n v="13"/>
    <n v="38.5"/>
    <n v="2"/>
    <n v="4"/>
    <n v="2"/>
    <n v="4"/>
    <n v="5"/>
    <n v="0"/>
    <n v="0"/>
    <n v="0"/>
    <x v="0"/>
    <x v="0"/>
    <n v="0"/>
    <n v="0"/>
    <n v="0"/>
    <n v="0"/>
    <x v="5"/>
  </r>
  <r>
    <n v="1772"/>
    <n v="1975"/>
    <n v="48"/>
    <x v="2"/>
    <x v="4"/>
    <x v="0"/>
    <n v="79174"/>
    <x v="1"/>
    <n v="0"/>
    <n v="0"/>
    <d v="2013-01-11T00:00:00"/>
    <n v="2"/>
    <n v="1074"/>
    <n v="37"/>
    <n v="518"/>
    <n v="193"/>
    <n v="92"/>
    <n v="129"/>
    <n v="340.5"/>
    <n v="1"/>
    <n v="5"/>
    <n v="6"/>
    <n v="7"/>
    <n v="2"/>
    <n v="0"/>
    <n v="0"/>
    <n v="1"/>
    <x v="1"/>
    <x v="0"/>
    <n v="1"/>
    <n v="2"/>
    <n v="1"/>
    <n v="0"/>
    <x v="7"/>
  </r>
  <r>
    <n v="2296"/>
    <n v="1975"/>
    <n v="48"/>
    <x v="2"/>
    <x v="3"/>
    <x v="0"/>
    <n v="37368"/>
    <x v="2"/>
    <n v="1"/>
    <n v="0"/>
    <d v="2013-12-16T00:00:00"/>
    <n v="4"/>
    <n v="3"/>
    <n v="2"/>
    <n v="11"/>
    <n v="2"/>
    <n v="2"/>
    <n v="10"/>
    <n v="5"/>
    <n v="1"/>
    <n v="1"/>
    <n v="0"/>
    <n v="2"/>
    <n v="6"/>
    <n v="1"/>
    <n v="0"/>
    <n v="0"/>
    <x v="0"/>
    <x v="0"/>
    <n v="1"/>
    <n v="1"/>
    <n v="0"/>
    <n v="0"/>
    <x v="1"/>
  </r>
  <r>
    <n v="7872"/>
    <n v="1975"/>
    <n v="48"/>
    <x v="2"/>
    <x v="4"/>
    <x v="0"/>
    <n v="86836"/>
    <x v="1"/>
    <n v="0"/>
    <n v="0"/>
    <d v="2012-09-12T00:00:00"/>
    <n v="7"/>
    <n v="179"/>
    <n v="21"/>
    <n v="273"/>
    <n v="0"/>
    <n v="21"/>
    <n v="63"/>
    <n v="92.833333333333329"/>
    <n v="1"/>
    <n v="6"/>
    <n v="10"/>
    <n v="6"/>
    <n v="5"/>
    <n v="1"/>
    <n v="0"/>
    <n v="1"/>
    <x v="1"/>
    <x v="0"/>
    <n v="1"/>
    <n v="3"/>
    <n v="1"/>
    <n v="0"/>
    <x v="1"/>
  </r>
  <r>
    <n v="760"/>
    <n v="1975"/>
    <n v="48"/>
    <x v="2"/>
    <x v="4"/>
    <x v="4"/>
    <n v="60554"/>
    <x v="1"/>
    <n v="1"/>
    <n v="0"/>
    <d v="2013-08-09T00:00:00"/>
    <n v="8"/>
    <n v="588"/>
    <n v="7"/>
    <n v="76"/>
    <n v="110"/>
    <n v="15"/>
    <n v="15"/>
    <n v="135.16666666666666"/>
    <n v="2"/>
    <n v="8"/>
    <n v="4"/>
    <n v="9"/>
    <n v="6"/>
    <n v="0"/>
    <n v="0"/>
    <n v="0"/>
    <x v="0"/>
    <x v="0"/>
    <n v="0"/>
    <n v="0"/>
    <n v="0"/>
    <n v="0"/>
    <x v="5"/>
  </r>
  <r>
    <n v="1515"/>
    <n v="1975"/>
    <n v="48"/>
    <x v="2"/>
    <x v="3"/>
    <x v="2"/>
    <n v="34176"/>
    <x v="2"/>
    <n v="0"/>
    <n v="1"/>
    <d v="2014-01-22T00:00:00"/>
    <n v="9"/>
    <n v="11"/>
    <n v="2"/>
    <n v="7"/>
    <n v="4"/>
    <n v="2"/>
    <n v="2"/>
    <n v="4.666666666666667"/>
    <n v="1"/>
    <n v="1"/>
    <n v="0"/>
    <n v="3"/>
    <n v="3"/>
    <n v="0"/>
    <n v="0"/>
    <n v="0"/>
    <x v="0"/>
    <x v="0"/>
    <n v="0"/>
    <n v="0"/>
    <n v="0"/>
    <n v="0"/>
    <x v="7"/>
  </r>
  <r>
    <n v="10095"/>
    <n v="1975"/>
    <n v="48"/>
    <x v="2"/>
    <x v="4"/>
    <x v="4"/>
    <n v="74165"/>
    <x v="1"/>
    <n v="0"/>
    <n v="0"/>
    <d v="2013-05-01T00:00:00"/>
    <n v="9"/>
    <n v="1001"/>
    <n v="12"/>
    <n v="240"/>
    <n v="16"/>
    <n v="12"/>
    <n v="12"/>
    <n v="215.5"/>
    <n v="1"/>
    <n v="5"/>
    <n v="4"/>
    <n v="10"/>
    <n v="2"/>
    <n v="0"/>
    <n v="0"/>
    <n v="0"/>
    <x v="0"/>
    <x v="0"/>
    <n v="0"/>
    <n v="0"/>
    <n v="0"/>
    <n v="0"/>
    <x v="7"/>
  </r>
  <r>
    <n v="1388"/>
    <n v="1975"/>
    <n v="48"/>
    <x v="2"/>
    <x v="2"/>
    <x v="1"/>
    <n v="33249"/>
    <x v="2"/>
    <n v="1"/>
    <n v="0"/>
    <d v="2013-02-20T00:00:00"/>
    <n v="11"/>
    <n v="6"/>
    <n v="10"/>
    <n v="21"/>
    <n v="19"/>
    <n v="14"/>
    <n v="42"/>
    <n v="18.666666666666668"/>
    <n v="2"/>
    <n v="2"/>
    <n v="1"/>
    <n v="3"/>
    <n v="6"/>
    <n v="0"/>
    <n v="0"/>
    <n v="0"/>
    <x v="0"/>
    <x v="0"/>
    <n v="0"/>
    <n v="0"/>
    <n v="0"/>
    <n v="0"/>
    <x v="0"/>
  </r>
  <r>
    <n v="979"/>
    <n v="1975"/>
    <n v="48"/>
    <x v="2"/>
    <x v="2"/>
    <x v="1"/>
    <n v="33249"/>
    <x v="2"/>
    <n v="1"/>
    <n v="0"/>
    <d v="2013-02-20T00:00:00"/>
    <n v="11"/>
    <n v="6"/>
    <n v="10"/>
    <n v="21"/>
    <n v="19"/>
    <n v="14"/>
    <n v="42"/>
    <n v="18.666666666666668"/>
    <n v="2"/>
    <n v="2"/>
    <n v="1"/>
    <n v="3"/>
    <n v="6"/>
    <n v="0"/>
    <n v="0"/>
    <n v="0"/>
    <x v="0"/>
    <x v="0"/>
    <n v="0"/>
    <n v="0"/>
    <n v="0"/>
    <n v="0"/>
    <x v="1"/>
  </r>
  <r>
    <n v="4992"/>
    <n v="1975"/>
    <n v="48"/>
    <x v="2"/>
    <x v="3"/>
    <x v="2"/>
    <n v="17459"/>
    <x v="0"/>
    <n v="1"/>
    <n v="0"/>
    <d v="2013-09-19T00:00:00"/>
    <n v="12"/>
    <n v="6"/>
    <n v="4"/>
    <n v="16"/>
    <n v="3"/>
    <n v="10"/>
    <n v="30"/>
    <n v="11.5"/>
    <n v="3"/>
    <n v="3"/>
    <n v="1"/>
    <n v="2"/>
    <n v="7"/>
    <n v="0"/>
    <n v="0"/>
    <n v="0"/>
    <x v="0"/>
    <x v="0"/>
    <n v="0"/>
    <n v="0"/>
    <n v="1"/>
    <n v="0"/>
    <x v="1"/>
  </r>
  <r>
    <n v="10241"/>
    <n v="1975"/>
    <n v="48"/>
    <x v="2"/>
    <x v="0"/>
    <x v="4"/>
    <n v="11448"/>
    <x v="0"/>
    <n v="0"/>
    <n v="0"/>
    <d v="2013-12-15T00:00:00"/>
    <n v="16"/>
    <n v="0"/>
    <n v="0"/>
    <n v="0"/>
    <n v="6"/>
    <n v="2"/>
    <n v="6"/>
    <n v="2.3333333333333335"/>
    <n v="1"/>
    <n v="1"/>
    <n v="0"/>
    <n v="2"/>
    <n v="6"/>
    <n v="0"/>
    <n v="0"/>
    <n v="0"/>
    <x v="0"/>
    <x v="0"/>
    <n v="0"/>
    <n v="0"/>
    <n v="0"/>
    <n v="0"/>
    <x v="1"/>
  </r>
  <r>
    <n v="9653"/>
    <n v="1975"/>
    <n v="48"/>
    <x v="2"/>
    <x v="2"/>
    <x v="0"/>
    <n v="35797"/>
    <x v="2"/>
    <n v="0"/>
    <n v="1"/>
    <d v="2012-10-16T00:00:00"/>
    <n v="16"/>
    <n v="27"/>
    <n v="1"/>
    <n v="14"/>
    <n v="4"/>
    <n v="1"/>
    <n v="21"/>
    <n v="11.333333333333334"/>
    <n v="2"/>
    <n v="2"/>
    <n v="0"/>
    <n v="3"/>
    <n v="8"/>
    <n v="0"/>
    <n v="0"/>
    <n v="0"/>
    <x v="0"/>
    <x v="0"/>
    <n v="0"/>
    <n v="0"/>
    <n v="0"/>
    <n v="0"/>
    <x v="5"/>
  </r>
  <r>
    <n v="8962"/>
    <n v="1975"/>
    <n v="48"/>
    <x v="2"/>
    <x v="3"/>
    <x v="0"/>
    <n v="44319"/>
    <x v="2"/>
    <n v="1"/>
    <n v="1"/>
    <d v="2014-04-17T00:00:00"/>
    <n v="18"/>
    <n v="26"/>
    <n v="0"/>
    <n v="8"/>
    <n v="0"/>
    <n v="0"/>
    <n v="3"/>
    <n v="6.166666666666667"/>
    <n v="2"/>
    <n v="2"/>
    <n v="0"/>
    <n v="3"/>
    <n v="5"/>
    <n v="0"/>
    <n v="0"/>
    <n v="0"/>
    <x v="0"/>
    <x v="0"/>
    <n v="0"/>
    <n v="0"/>
    <n v="0"/>
    <n v="0"/>
    <x v="5"/>
  </r>
  <r>
    <n v="9507"/>
    <n v="1975"/>
    <n v="48"/>
    <x v="2"/>
    <x v="2"/>
    <x v="0"/>
    <n v="40794"/>
    <x v="2"/>
    <n v="0"/>
    <n v="1"/>
    <d v="2013-04-07T00:00:00"/>
    <n v="18"/>
    <n v="261"/>
    <n v="23"/>
    <n v="73"/>
    <n v="4"/>
    <n v="23"/>
    <n v="50"/>
    <n v="72.333333333333329"/>
    <n v="2"/>
    <n v="6"/>
    <n v="3"/>
    <n v="5"/>
    <n v="7"/>
    <n v="0"/>
    <n v="0"/>
    <n v="0"/>
    <x v="0"/>
    <x v="0"/>
    <n v="0"/>
    <n v="0"/>
    <n v="0"/>
    <n v="0"/>
    <x v="1"/>
  </r>
  <r>
    <n v="3076"/>
    <n v="1975"/>
    <n v="48"/>
    <x v="2"/>
    <x v="2"/>
    <x v="2"/>
    <n v="66653"/>
    <x v="1"/>
    <n v="1"/>
    <n v="1"/>
    <d v="2012-09-07T00:00:00"/>
    <n v="18"/>
    <n v="452"/>
    <n v="18"/>
    <n v="102"/>
    <n v="16"/>
    <n v="18"/>
    <n v="6"/>
    <n v="102"/>
    <n v="4"/>
    <n v="4"/>
    <n v="2"/>
    <n v="12"/>
    <n v="3"/>
    <n v="0"/>
    <n v="0"/>
    <n v="0"/>
    <x v="0"/>
    <x v="0"/>
    <n v="0"/>
    <n v="0"/>
    <n v="0"/>
    <n v="0"/>
    <x v="0"/>
  </r>
  <r>
    <n v="2139"/>
    <n v="1975"/>
    <n v="48"/>
    <x v="2"/>
    <x v="3"/>
    <x v="0"/>
    <n v="7500"/>
    <x v="0"/>
    <n v="1"/>
    <n v="0"/>
    <d v="2013-10-02T00:00:00"/>
    <n v="19"/>
    <n v="3"/>
    <n v="1"/>
    <n v="10"/>
    <n v="3"/>
    <n v="2"/>
    <n v="12"/>
    <n v="5.166666666666667"/>
    <n v="3"/>
    <n v="2"/>
    <n v="0"/>
    <n v="3"/>
    <n v="5"/>
    <n v="0"/>
    <n v="0"/>
    <n v="0"/>
    <x v="0"/>
    <x v="0"/>
    <n v="0"/>
    <n v="0"/>
    <n v="0"/>
    <n v="0"/>
    <x v="0"/>
  </r>
  <r>
    <n v="2457"/>
    <n v="1975"/>
    <n v="48"/>
    <x v="2"/>
    <x v="1"/>
    <x v="0"/>
    <n v="30801"/>
    <x v="2"/>
    <n v="0"/>
    <n v="1"/>
    <d v="2012-10-26T00:00:00"/>
    <n v="23"/>
    <n v="8"/>
    <n v="4"/>
    <n v="5"/>
    <n v="15"/>
    <n v="2"/>
    <n v="11"/>
    <n v="7.5"/>
    <n v="2"/>
    <n v="1"/>
    <n v="0"/>
    <n v="3"/>
    <n v="7"/>
    <n v="0"/>
    <n v="0"/>
    <n v="0"/>
    <x v="0"/>
    <x v="0"/>
    <n v="0"/>
    <n v="0"/>
    <n v="0"/>
    <n v="0"/>
    <x v="1"/>
  </r>
  <r>
    <n v="6504"/>
    <n v="1975"/>
    <n v="48"/>
    <x v="2"/>
    <x v="0"/>
    <x v="2"/>
    <n v="19789"/>
    <x v="0"/>
    <n v="1"/>
    <n v="0"/>
    <d v="2013-11-20T00:00:00"/>
    <n v="24"/>
    <n v="2"/>
    <n v="5"/>
    <n v="9"/>
    <n v="28"/>
    <n v="6"/>
    <n v="28"/>
    <n v="13"/>
    <n v="3"/>
    <n v="2"/>
    <n v="1"/>
    <n v="3"/>
    <n v="5"/>
    <n v="1"/>
    <n v="0"/>
    <n v="0"/>
    <x v="0"/>
    <x v="0"/>
    <n v="1"/>
    <n v="1"/>
    <n v="0"/>
    <n v="0"/>
    <x v="1"/>
  </r>
  <r>
    <n v="7627"/>
    <n v="1975"/>
    <n v="48"/>
    <x v="2"/>
    <x v="3"/>
    <x v="0"/>
    <n v="92163"/>
    <x v="1"/>
    <n v="0"/>
    <n v="0"/>
    <d v="2012-12-12T00:00:00"/>
    <n v="25"/>
    <n v="817"/>
    <n v="183"/>
    <n v="797"/>
    <n v="106"/>
    <n v="163"/>
    <n v="20"/>
    <n v="347.66666666666669"/>
    <n v="0"/>
    <n v="5"/>
    <n v="11"/>
    <n v="5"/>
    <n v="2"/>
    <n v="0"/>
    <n v="0"/>
    <n v="1"/>
    <x v="1"/>
    <x v="0"/>
    <n v="1"/>
    <n v="2"/>
    <n v="1"/>
    <n v="0"/>
    <x v="1"/>
  </r>
  <r>
    <n v="1542"/>
    <n v="1975"/>
    <n v="48"/>
    <x v="2"/>
    <x v="2"/>
    <x v="1"/>
    <n v="56243"/>
    <x v="1"/>
    <n v="1"/>
    <n v="2"/>
    <d v="2013-12-30T00:00:00"/>
    <n v="26"/>
    <n v="347"/>
    <n v="0"/>
    <n v="35"/>
    <n v="4"/>
    <n v="3"/>
    <n v="7"/>
    <n v="66"/>
    <n v="6"/>
    <n v="4"/>
    <n v="2"/>
    <n v="8"/>
    <n v="5"/>
    <n v="0"/>
    <n v="0"/>
    <n v="0"/>
    <x v="0"/>
    <x v="0"/>
    <n v="0"/>
    <n v="0"/>
    <n v="0"/>
    <n v="0"/>
    <x v="4"/>
  </r>
  <r>
    <n v="1506"/>
    <n v="1975"/>
    <n v="48"/>
    <x v="2"/>
    <x v="2"/>
    <x v="1"/>
    <n v="42160"/>
    <x v="2"/>
    <n v="1"/>
    <n v="1"/>
    <d v="2013-06-28T00:00:00"/>
    <n v="26"/>
    <n v="48"/>
    <n v="9"/>
    <n v="45"/>
    <n v="3"/>
    <n v="15"/>
    <n v="20"/>
    <n v="23.333333333333332"/>
    <n v="4"/>
    <n v="2"/>
    <n v="1"/>
    <n v="4"/>
    <n v="6"/>
    <n v="0"/>
    <n v="0"/>
    <n v="0"/>
    <x v="0"/>
    <x v="0"/>
    <n v="0"/>
    <n v="0"/>
    <n v="1"/>
    <n v="0"/>
    <x v="1"/>
  </r>
  <r>
    <n v="1676"/>
    <n v="1975"/>
    <n v="48"/>
    <x v="2"/>
    <x v="2"/>
    <x v="0"/>
    <n v="43057"/>
    <x v="2"/>
    <n v="0"/>
    <n v="1"/>
    <d v="2013-10-30T00:00:00"/>
    <n v="30"/>
    <n v="213"/>
    <n v="2"/>
    <n v="44"/>
    <n v="0"/>
    <n v="2"/>
    <n v="5"/>
    <n v="44.333333333333336"/>
    <n v="4"/>
    <n v="4"/>
    <n v="2"/>
    <n v="5"/>
    <n v="5"/>
    <n v="0"/>
    <n v="0"/>
    <n v="0"/>
    <x v="0"/>
    <x v="0"/>
    <n v="0"/>
    <n v="0"/>
    <n v="0"/>
    <n v="0"/>
    <x v="1"/>
  </r>
  <r>
    <n v="5534"/>
    <n v="1975"/>
    <n v="48"/>
    <x v="2"/>
    <x v="3"/>
    <x v="0"/>
    <n v="47808"/>
    <x v="2"/>
    <n v="0"/>
    <n v="1"/>
    <d v="2013-10-20T00:00:00"/>
    <n v="30"/>
    <n v="123"/>
    <n v="1"/>
    <n v="26"/>
    <n v="2"/>
    <n v="0"/>
    <n v="72"/>
    <n v="37.333333333333336"/>
    <n v="2"/>
    <n v="3"/>
    <n v="2"/>
    <n v="3"/>
    <n v="7"/>
    <n v="1"/>
    <n v="0"/>
    <n v="0"/>
    <x v="0"/>
    <x v="0"/>
    <n v="1"/>
    <n v="1"/>
    <n v="0"/>
    <n v="0"/>
    <x v="1"/>
  </r>
  <r>
    <n v="1087"/>
    <n v="1975"/>
    <n v="48"/>
    <x v="2"/>
    <x v="3"/>
    <x v="2"/>
    <n v="22669"/>
    <x v="2"/>
    <n v="1"/>
    <n v="0"/>
    <d v="2013-05-22T00:00:00"/>
    <n v="30"/>
    <n v="16"/>
    <n v="14"/>
    <n v="36"/>
    <n v="37"/>
    <n v="22"/>
    <n v="48"/>
    <n v="28.833333333333332"/>
    <n v="3"/>
    <n v="4"/>
    <n v="1"/>
    <n v="2"/>
    <n v="9"/>
    <n v="0"/>
    <n v="0"/>
    <n v="0"/>
    <x v="0"/>
    <x v="0"/>
    <n v="0"/>
    <n v="0"/>
    <n v="1"/>
    <n v="0"/>
    <x v="1"/>
  </r>
  <r>
    <n v="5289"/>
    <n v="1975"/>
    <n v="48"/>
    <x v="2"/>
    <x v="0"/>
    <x v="1"/>
    <n v="41658"/>
    <x v="2"/>
    <n v="1"/>
    <n v="1"/>
    <d v="2012-11-09T00:00:00"/>
    <n v="30"/>
    <n v="8"/>
    <n v="4"/>
    <n v="12"/>
    <n v="15"/>
    <n v="4"/>
    <n v="29"/>
    <n v="12"/>
    <n v="2"/>
    <n v="1"/>
    <n v="1"/>
    <n v="2"/>
    <n v="4"/>
    <n v="0"/>
    <n v="0"/>
    <n v="0"/>
    <x v="0"/>
    <x v="0"/>
    <n v="0"/>
    <n v="0"/>
    <n v="0"/>
    <n v="0"/>
    <x v="0"/>
  </r>
  <r>
    <n v="2882"/>
    <n v="1975"/>
    <n v="48"/>
    <x v="2"/>
    <x v="0"/>
    <x v="4"/>
    <n v="67893"/>
    <x v="1"/>
    <n v="0"/>
    <n v="1"/>
    <d v="2012-10-01T00:00:00"/>
    <n v="31"/>
    <n v="711"/>
    <n v="28"/>
    <n v="142"/>
    <n v="49"/>
    <n v="18"/>
    <n v="47"/>
    <n v="165.83333333333334"/>
    <n v="2"/>
    <n v="3"/>
    <n v="2"/>
    <n v="9"/>
    <n v="8"/>
    <n v="0"/>
    <n v="0"/>
    <n v="0"/>
    <x v="0"/>
    <x v="0"/>
    <n v="0"/>
    <n v="0"/>
    <n v="0"/>
    <n v="0"/>
    <x v="5"/>
  </r>
  <r>
    <n v="3491"/>
    <n v="1975"/>
    <n v="48"/>
    <x v="2"/>
    <x v="2"/>
    <x v="2"/>
    <n v="55914"/>
    <x v="1"/>
    <n v="0"/>
    <n v="1"/>
    <d v="2013-04-29T00:00:00"/>
    <n v="32"/>
    <n v="384"/>
    <n v="60"/>
    <n v="364"/>
    <n v="119"/>
    <n v="101"/>
    <n v="232"/>
    <n v="210"/>
    <n v="4"/>
    <n v="11"/>
    <n v="6"/>
    <n v="8"/>
    <n v="7"/>
    <n v="0"/>
    <n v="0"/>
    <n v="0"/>
    <x v="0"/>
    <x v="0"/>
    <n v="0"/>
    <n v="0"/>
    <n v="0"/>
    <n v="0"/>
    <x v="4"/>
  </r>
  <r>
    <n v="6050"/>
    <n v="1975"/>
    <n v="48"/>
    <x v="2"/>
    <x v="0"/>
    <x v="0"/>
    <n v="57036"/>
    <x v="1"/>
    <n v="0"/>
    <n v="1"/>
    <d v="2012-12-11T00:00:00"/>
    <n v="33"/>
    <n v="1171"/>
    <n v="43"/>
    <n v="219"/>
    <n v="19"/>
    <n v="14"/>
    <n v="47"/>
    <n v="252.16666666666666"/>
    <n v="4"/>
    <n v="6"/>
    <n v="3"/>
    <n v="13"/>
    <n v="9"/>
    <n v="1"/>
    <n v="0"/>
    <n v="0"/>
    <x v="0"/>
    <x v="0"/>
    <n v="1"/>
    <n v="1"/>
    <n v="0"/>
    <n v="0"/>
    <x v="3"/>
  </r>
  <r>
    <n v="4426"/>
    <n v="1975"/>
    <n v="48"/>
    <x v="2"/>
    <x v="2"/>
    <x v="1"/>
    <n v="55801"/>
    <x v="1"/>
    <n v="1"/>
    <n v="1"/>
    <d v="2013-09-22T00:00:00"/>
    <n v="35"/>
    <n v="367"/>
    <n v="4"/>
    <n v="51"/>
    <n v="6"/>
    <n v="4"/>
    <n v="95"/>
    <n v="87.833333333333329"/>
    <n v="6"/>
    <n v="7"/>
    <n v="2"/>
    <n v="6"/>
    <n v="7"/>
    <n v="0"/>
    <n v="0"/>
    <n v="0"/>
    <x v="1"/>
    <x v="0"/>
    <n v="1"/>
    <n v="1"/>
    <n v="0"/>
    <n v="0"/>
    <x v="4"/>
  </r>
  <r>
    <n v="907"/>
    <n v="1975"/>
    <n v="48"/>
    <x v="2"/>
    <x v="2"/>
    <x v="0"/>
    <n v="46149"/>
    <x v="2"/>
    <n v="0"/>
    <n v="1"/>
    <d v="2013-11-29T00:00:00"/>
    <n v="36"/>
    <n v="254"/>
    <n v="6"/>
    <n v="71"/>
    <n v="4"/>
    <n v="0"/>
    <n v="27"/>
    <n v="60.333333333333336"/>
    <n v="5"/>
    <n v="5"/>
    <n v="1"/>
    <n v="7"/>
    <n v="5"/>
    <n v="0"/>
    <n v="0"/>
    <n v="0"/>
    <x v="0"/>
    <x v="0"/>
    <n v="0"/>
    <n v="0"/>
    <n v="0"/>
    <n v="0"/>
    <x v="1"/>
  </r>
  <r>
    <n v="7235"/>
    <n v="1975"/>
    <n v="48"/>
    <x v="2"/>
    <x v="0"/>
    <x v="0"/>
    <n v="17003"/>
    <x v="0"/>
    <n v="1"/>
    <n v="0"/>
    <d v="2013-12-09T00:00:00"/>
    <n v="37"/>
    <n v="2"/>
    <n v="5"/>
    <n v="12"/>
    <n v="4"/>
    <n v="8"/>
    <n v="7"/>
    <n v="6.333333333333333"/>
    <n v="3"/>
    <n v="2"/>
    <n v="0"/>
    <n v="4"/>
    <n v="5"/>
    <n v="0"/>
    <n v="0"/>
    <n v="0"/>
    <x v="0"/>
    <x v="0"/>
    <n v="0"/>
    <n v="0"/>
    <n v="0"/>
    <n v="0"/>
    <x v="2"/>
  </r>
  <r>
    <n v="10858"/>
    <n v="1975"/>
    <n v="48"/>
    <x v="2"/>
    <x v="2"/>
    <x v="2"/>
    <n v="76532"/>
    <x v="1"/>
    <n v="1"/>
    <n v="1"/>
    <d v="2013-09-09T00:00:00"/>
    <n v="38"/>
    <n v="355"/>
    <n v="30"/>
    <n v="177"/>
    <n v="90"/>
    <n v="138"/>
    <n v="30"/>
    <n v="136.66666666666666"/>
    <n v="4"/>
    <n v="9"/>
    <n v="5"/>
    <n v="7"/>
    <n v="5"/>
    <n v="0"/>
    <n v="0"/>
    <n v="0"/>
    <x v="0"/>
    <x v="0"/>
    <n v="0"/>
    <n v="0"/>
    <n v="0"/>
    <n v="0"/>
    <x v="1"/>
  </r>
  <r>
    <n v="7943"/>
    <n v="1975"/>
    <n v="48"/>
    <x v="2"/>
    <x v="4"/>
    <x v="0"/>
    <n v="36663"/>
    <x v="2"/>
    <n v="1"/>
    <n v="0"/>
    <d v="2014-04-25T00:00:00"/>
    <n v="40"/>
    <n v="18"/>
    <n v="0"/>
    <n v="6"/>
    <n v="3"/>
    <n v="3"/>
    <n v="5"/>
    <n v="5.833333333333333"/>
    <n v="1"/>
    <n v="1"/>
    <n v="1"/>
    <n v="3"/>
    <n v="2"/>
    <n v="0"/>
    <n v="0"/>
    <n v="0"/>
    <x v="0"/>
    <x v="0"/>
    <n v="0"/>
    <n v="0"/>
    <n v="0"/>
    <n v="0"/>
    <x v="5"/>
  </r>
  <r>
    <n v="1403"/>
    <n v="1975"/>
    <n v="48"/>
    <x v="2"/>
    <x v="0"/>
    <x v="2"/>
    <n v="34984"/>
    <x v="2"/>
    <n v="1"/>
    <n v="1"/>
    <d v="2012-09-06T00:00:00"/>
    <n v="40"/>
    <n v="8"/>
    <n v="4"/>
    <n v="15"/>
    <n v="3"/>
    <n v="5"/>
    <n v="3"/>
    <n v="6.333333333333333"/>
    <n v="2"/>
    <n v="1"/>
    <n v="0"/>
    <n v="3"/>
    <n v="7"/>
    <n v="0"/>
    <n v="0"/>
    <n v="0"/>
    <x v="0"/>
    <x v="0"/>
    <n v="0"/>
    <n v="0"/>
    <n v="0"/>
    <n v="0"/>
    <x v="1"/>
  </r>
  <r>
    <n v="3463"/>
    <n v="1975"/>
    <n v="48"/>
    <x v="2"/>
    <x v="4"/>
    <x v="0"/>
    <n v="69283"/>
    <x v="1"/>
    <n v="0"/>
    <n v="1"/>
    <d v="2014-06-14T00:00:00"/>
    <n v="41"/>
    <n v="674"/>
    <n v="62"/>
    <n v="134"/>
    <n v="0"/>
    <n v="26"/>
    <n v="8"/>
    <n v="150.66666666666666"/>
    <n v="4"/>
    <n v="7"/>
    <n v="3"/>
    <n v="13"/>
    <n v="5"/>
    <n v="0"/>
    <n v="0"/>
    <n v="0"/>
    <x v="0"/>
    <x v="0"/>
    <n v="0"/>
    <n v="0"/>
    <n v="0"/>
    <n v="0"/>
    <x v="3"/>
  </r>
  <r>
    <n v="4084"/>
    <n v="1975"/>
    <n v="48"/>
    <x v="2"/>
    <x v="2"/>
    <x v="2"/>
    <n v="60934"/>
    <x v="1"/>
    <n v="0"/>
    <n v="1"/>
    <d v="2014-01-17T00:00:00"/>
    <n v="41"/>
    <n v="224"/>
    <n v="155"/>
    <n v="155"/>
    <n v="192"/>
    <n v="93"/>
    <n v="54"/>
    <n v="145.5"/>
    <n v="2"/>
    <n v="6"/>
    <n v="4"/>
    <n v="11"/>
    <n v="4"/>
    <n v="0"/>
    <n v="0"/>
    <n v="0"/>
    <x v="0"/>
    <x v="0"/>
    <n v="0"/>
    <n v="0"/>
    <n v="0"/>
    <n v="0"/>
    <x v="7"/>
  </r>
  <r>
    <n v="1170"/>
    <n v="1975"/>
    <n v="48"/>
    <x v="2"/>
    <x v="2"/>
    <x v="0"/>
    <n v="27573"/>
    <x v="2"/>
    <n v="1"/>
    <n v="0"/>
    <d v="2013-03-25T00:00:00"/>
    <n v="45"/>
    <n v="50"/>
    <n v="15"/>
    <n v="110"/>
    <n v="39"/>
    <n v="15"/>
    <n v="15"/>
    <n v="40.666666666666664"/>
    <n v="4"/>
    <n v="5"/>
    <n v="1"/>
    <n v="4"/>
    <n v="8"/>
    <n v="0"/>
    <n v="0"/>
    <n v="0"/>
    <x v="0"/>
    <x v="0"/>
    <n v="0"/>
    <n v="0"/>
    <n v="0"/>
    <n v="0"/>
    <x v="1"/>
  </r>
  <r>
    <n v="2815"/>
    <n v="1975"/>
    <n v="48"/>
    <x v="2"/>
    <x v="2"/>
    <x v="0"/>
    <n v="33183"/>
    <x v="2"/>
    <n v="1"/>
    <n v="0"/>
    <d v="2014-02-24T00:00:00"/>
    <n v="46"/>
    <n v="7"/>
    <n v="5"/>
    <n v="39"/>
    <n v="17"/>
    <n v="15"/>
    <n v="37"/>
    <n v="20"/>
    <n v="2"/>
    <n v="4"/>
    <n v="0"/>
    <n v="3"/>
    <n v="7"/>
    <n v="0"/>
    <n v="0"/>
    <n v="0"/>
    <x v="0"/>
    <x v="0"/>
    <n v="0"/>
    <n v="0"/>
    <n v="0"/>
    <n v="0"/>
    <x v="1"/>
  </r>
  <r>
    <n v="2217"/>
    <n v="1975"/>
    <n v="48"/>
    <x v="2"/>
    <x v="0"/>
    <x v="0"/>
    <n v="37284"/>
    <x v="2"/>
    <n v="1"/>
    <n v="1"/>
    <d v="2013-03-29T00:00:00"/>
    <n v="46"/>
    <n v="11"/>
    <n v="1"/>
    <n v="2"/>
    <n v="2"/>
    <n v="1"/>
    <n v="6"/>
    <n v="3.8333333333333335"/>
    <n v="1"/>
    <n v="0"/>
    <n v="0"/>
    <n v="3"/>
    <n v="6"/>
    <n v="0"/>
    <n v="0"/>
    <n v="0"/>
    <x v="0"/>
    <x v="0"/>
    <n v="0"/>
    <n v="0"/>
    <n v="0"/>
    <n v="0"/>
    <x v="3"/>
  </r>
  <r>
    <n v="4102"/>
    <n v="1975"/>
    <n v="48"/>
    <x v="2"/>
    <x v="0"/>
    <x v="0"/>
    <n v="37284"/>
    <x v="2"/>
    <n v="1"/>
    <n v="1"/>
    <d v="2013-03-29T00:00:00"/>
    <n v="46"/>
    <n v="11"/>
    <n v="1"/>
    <n v="2"/>
    <n v="2"/>
    <n v="1"/>
    <n v="6"/>
    <n v="3.8333333333333335"/>
    <n v="1"/>
    <n v="0"/>
    <n v="0"/>
    <n v="3"/>
    <n v="6"/>
    <n v="0"/>
    <n v="0"/>
    <n v="0"/>
    <x v="0"/>
    <x v="0"/>
    <n v="0"/>
    <n v="0"/>
    <n v="0"/>
    <n v="0"/>
    <x v="1"/>
  </r>
  <r>
    <n v="10841"/>
    <n v="1975"/>
    <n v="48"/>
    <x v="2"/>
    <x v="4"/>
    <x v="2"/>
    <n v="56559"/>
    <x v="1"/>
    <n v="0"/>
    <n v="1"/>
    <d v="2012-12-25T00:00:00"/>
    <n v="46"/>
    <n v="226"/>
    <n v="22"/>
    <n v="133"/>
    <n v="41"/>
    <n v="31"/>
    <n v="31"/>
    <n v="80.666666666666671"/>
    <n v="3"/>
    <n v="4"/>
    <n v="3"/>
    <n v="8"/>
    <n v="4"/>
    <n v="0"/>
    <n v="0"/>
    <n v="0"/>
    <x v="0"/>
    <x v="0"/>
    <n v="0"/>
    <n v="0"/>
    <n v="0"/>
    <n v="0"/>
    <x v="1"/>
  </r>
  <r>
    <n v="6616"/>
    <n v="1975"/>
    <n v="48"/>
    <x v="2"/>
    <x v="2"/>
    <x v="2"/>
    <n v="59481"/>
    <x v="1"/>
    <n v="0"/>
    <n v="1"/>
    <d v="2013-10-23T00:00:00"/>
    <n v="47"/>
    <n v="178"/>
    <n v="3"/>
    <n v="85"/>
    <n v="71"/>
    <n v="66"/>
    <n v="58"/>
    <n v="76.833333333333329"/>
    <n v="2"/>
    <n v="3"/>
    <n v="3"/>
    <n v="8"/>
    <n v="2"/>
    <n v="0"/>
    <n v="0"/>
    <n v="0"/>
    <x v="0"/>
    <x v="0"/>
    <n v="0"/>
    <n v="0"/>
    <n v="0"/>
    <n v="0"/>
    <x v="1"/>
  </r>
  <r>
    <n v="7428"/>
    <n v="1975"/>
    <n v="48"/>
    <x v="2"/>
    <x v="2"/>
    <x v="2"/>
    <n v="80144"/>
    <x v="1"/>
    <n v="0"/>
    <n v="0"/>
    <d v="2013-09-30T00:00:00"/>
    <n v="47"/>
    <n v="240"/>
    <n v="132"/>
    <n v="445"/>
    <n v="250"/>
    <n v="192"/>
    <n v="108"/>
    <n v="227.83333333333334"/>
    <n v="1"/>
    <n v="3"/>
    <n v="7"/>
    <n v="8"/>
    <n v="1"/>
    <n v="0"/>
    <n v="0"/>
    <n v="0"/>
    <x v="0"/>
    <x v="0"/>
    <n v="0"/>
    <n v="0"/>
    <n v="0"/>
    <n v="0"/>
    <x v="0"/>
  </r>
  <r>
    <n v="203"/>
    <n v="1975"/>
    <n v="48"/>
    <x v="2"/>
    <x v="3"/>
    <x v="1"/>
    <n v="81169"/>
    <x v="1"/>
    <n v="0"/>
    <n v="0"/>
    <d v="2013-04-14T00:00:00"/>
    <n v="47"/>
    <n v="1288"/>
    <n v="20"/>
    <n v="613"/>
    <n v="80"/>
    <n v="61"/>
    <n v="27"/>
    <n v="348.16666666666669"/>
    <n v="1"/>
    <n v="5"/>
    <n v="7"/>
    <n v="9"/>
    <n v="2"/>
    <n v="0"/>
    <n v="0"/>
    <n v="0"/>
    <x v="0"/>
    <x v="0"/>
    <n v="0"/>
    <n v="0"/>
    <n v="0"/>
    <n v="0"/>
    <x v="1"/>
  </r>
  <r>
    <n v="2021"/>
    <n v="1975"/>
    <n v="48"/>
    <x v="2"/>
    <x v="2"/>
    <x v="0"/>
    <n v="61456"/>
    <x v="1"/>
    <n v="0"/>
    <n v="1"/>
    <d v="2013-03-27T00:00:00"/>
    <n v="47"/>
    <n v="563"/>
    <n v="76"/>
    <n v="384"/>
    <n v="84"/>
    <n v="192"/>
    <n v="89"/>
    <n v="231.33333333333334"/>
    <n v="4"/>
    <n v="6"/>
    <n v="10"/>
    <n v="13"/>
    <n v="4"/>
    <n v="0"/>
    <n v="0"/>
    <n v="0"/>
    <x v="0"/>
    <x v="0"/>
    <n v="0"/>
    <n v="0"/>
    <n v="0"/>
    <n v="0"/>
    <x v="1"/>
  </r>
  <r>
    <n v="10837"/>
    <n v="1975"/>
    <n v="48"/>
    <x v="2"/>
    <x v="2"/>
    <x v="0"/>
    <n v="23957"/>
    <x v="2"/>
    <n v="1"/>
    <n v="0"/>
    <d v="2012-10-28T00:00:00"/>
    <n v="47"/>
    <n v="2"/>
    <n v="1"/>
    <n v="18"/>
    <n v="20"/>
    <n v="11"/>
    <n v="16"/>
    <n v="11.333333333333334"/>
    <n v="1"/>
    <n v="2"/>
    <n v="0"/>
    <n v="3"/>
    <n v="6"/>
    <n v="0"/>
    <n v="0"/>
    <n v="0"/>
    <x v="0"/>
    <x v="0"/>
    <n v="0"/>
    <n v="0"/>
    <n v="1"/>
    <n v="0"/>
    <x v="7"/>
  </r>
  <r>
    <n v="810"/>
    <n v="1975"/>
    <n v="48"/>
    <x v="2"/>
    <x v="2"/>
    <x v="0"/>
    <n v="74190"/>
    <x v="1"/>
    <n v="0"/>
    <n v="1"/>
    <d v="2014-05-12T00:00:00"/>
    <n v="49"/>
    <n v="151"/>
    <n v="81"/>
    <n v="86"/>
    <n v="168"/>
    <n v="91"/>
    <n v="64"/>
    <n v="106.83333333333333"/>
    <n v="2"/>
    <n v="4"/>
    <n v="2"/>
    <n v="11"/>
    <n v="2"/>
    <n v="0"/>
    <n v="0"/>
    <n v="0"/>
    <x v="0"/>
    <x v="0"/>
    <n v="0"/>
    <n v="0"/>
    <n v="0"/>
    <n v="0"/>
    <x v="1"/>
  </r>
  <r>
    <n v="89"/>
    <n v="1975"/>
    <n v="48"/>
    <x v="2"/>
    <x v="0"/>
    <x v="0"/>
    <n v="22212"/>
    <x v="2"/>
    <n v="1"/>
    <n v="0"/>
    <d v="2013-12-09T00:00:00"/>
    <n v="49"/>
    <n v="5"/>
    <n v="9"/>
    <n v="20"/>
    <n v="6"/>
    <n v="8"/>
    <n v="21"/>
    <n v="11.5"/>
    <n v="2"/>
    <n v="2"/>
    <n v="0"/>
    <n v="4"/>
    <n v="6"/>
    <n v="0"/>
    <n v="0"/>
    <n v="0"/>
    <x v="0"/>
    <x v="0"/>
    <n v="0"/>
    <n v="0"/>
    <n v="0"/>
    <n v="0"/>
    <x v="5"/>
  </r>
  <r>
    <n v="1406"/>
    <n v="1975"/>
    <n v="48"/>
    <x v="2"/>
    <x v="2"/>
    <x v="1"/>
    <n v="53201"/>
    <x v="1"/>
    <n v="1"/>
    <n v="1"/>
    <d v="2013-02-12T00:00:00"/>
    <n v="49"/>
    <n v="280"/>
    <n v="7"/>
    <n v="81"/>
    <n v="20"/>
    <n v="0"/>
    <n v="27"/>
    <n v="69.166666666666671"/>
    <n v="8"/>
    <n v="6"/>
    <n v="3"/>
    <n v="5"/>
    <n v="7"/>
    <n v="0"/>
    <n v="0"/>
    <n v="0"/>
    <x v="0"/>
    <x v="0"/>
    <n v="0"/>
    <n v="0"/>
    <n v="0"/>
    <n v="0"/>
    <x v="1"/>
  </r>
  <r>
    <n v="11039"/>
    <n v="1975"/>
    <n v="48"/>
    <x v="2"/>
    <x v="2"/>
    <x v="0"/>
    <n v="51948"/>
    <x v="1"/>
    <n v="0"/>
    <n v="1"/>
    <d v="2013-09-17T00:00:00"/>
    <n v="51"/>
    <n v="82"/>
    <n v="33"/>
    <n v="54"/>
    <n v="71"/>
    <n v="30"/>
    <n v="41"/>
    <n v="51.833333333333336"/>
    <n v="2"/>
    <n v="5"/>
    <n v="2"/>
    <n v="4"/>
    <n v="5"/>
    <n v="0"/>
    <n v="0"/>
    <n v="0"/>
    <x v="0"/>
    <x v="0"/>
    <n v="0"/>
    <n v="0"/>
    <n v="0"/>
    <n v="0"/>
    <x v="1"/>
  </r>
  <r>
    <n v="839"/>
    <n v="1975"/>
    <n v="48"/>
    <x v="2"/>
    <x v="4"/>
    <x v="0"/>
    <n v="45503"/>
    <x v="2"/>
    <n v="1"/>
    <n v="0"/>
    <d v="2013-09-25T00:00:00"/>
    <n v="54"/>
    <n v="97"/>
    <n v="4"/>
    <n v="44"/>
    <n v="6"/>
    <n v="1"/>
    <n v="18"/>
    <n v="28.333333333333332"/>
    <n v="1"/>
    <n v="3"/>
    <n v="1"/>
    <n v="4"/>
    <n v="5"/>
    <n v="0"/>
    <n v="0"/>
    <n v="0"/>
    <x v="0"/>
    <x v="0"/>
    <n v="0"/>
    <n v="0"/>
    <n v="0"/>
    <n v="0"/>
    <x v="1"/>
  </r>
  <r>
    <n v="10833"/>
    <n v="1975"/>
    <n v="48"/>
    <x v="2"/>
    <x v="2"/>
    <x v="0"/>
    <n v="65106"/>
    <x v="1"/>
    <n v="0"/>
    <n v="1"/>
    <d v="2014-05-24T00:00:00"/>
    <n v="55"/>
    <n v="790"/>
    <n v="19"/>
    <n v="133"/>
    <n v="12"/>
    <n v="0"/>
    <n v="19"/>
    <n v="162.16666666666666"/>
    <n v="3"/>
    <n v="8"/>
    <n v="3"/>
    <n v="13"/>
    <n v="6"/>
    <n v="0"/>
    <n v="1"/>
    <n v="0"/>
    <x v="0"/>
    <x v="0"/>
    <n v="1"/>
    <n v="1"/>
    <n v="0"/>
    <n v="0"/>
    <x v="1"/>
  </r>
  <r>
    <n v="10156"/>
    <n v="1975"/>
    <n v="48"/>
    <x v="2"/>
    <x v="2"/>
    <x v="1"/>
    <n v="84196"/>
    <x v="1"/>
    <n v="0"/>
    <n v="1"/>
    <d v="2013-06-03T00:00:00"/>
    <n v="56"/>
    <n v="215"/>
    <n v="63"/>
    <n v="507"/>
    <n v="231"/>
    <n v="31"/>
    <n v="190"/>
    <n v="206.16666666666666"/>
    <n v="1"/>
    <n v="8"/>
    <n v="4"/>
    <n v="7"/>
    <n v="3"/>
    <n v="0"/>
    <n v="0"/>
    <n v="0"/>
    <x v="0"/>
    <x v="0"/>
    <n v="0"/>
    <n v="0"/>
    <n v="0"/>
    <n v="0"/>
    <x v="1"/>
  </r>
  <r>
    <n v="8717"/>
    <n v="1975"/>
    <n v="48"/>
    <x v="2"/>
    <x v="4"/>
    <x v="0"/>
    <n v="80427"/>
    <x v="1"/>
    <n v="0"/>
    <n v="1"/>
    <d v="2012-09-12T00:00:00"/>
    <n v="56"/>
    <n v="1149"/>
    <n v="71"/>
    <n v="449"/>
    <n v="69"/>
    <n v="71"/>
    <n v="26"/>
    <n v="305.83333333333331"/>
    <n v="1"/>
    <n v="11"/>
    <n v="8"/>
    <n v="8"/>
    <n v="5"/>
    <n v="0"/>
    <n v="0"/>
    <n v="0"/>
    <x v="0"/>
    <x v="0"/>
    <n v="0"/>
    <n v="0"/>
    <n v="0"/>
    <n v="0"/>
    <x v="3"/>
  </r>
  <r>
    <n v="10236"/>
    <n v="1975"/>
    <n v="48"/>
    <x v="2"/>
    <x v="3"/>
    <x v="1"/>
    <n v="31160"/>
    <x v="2"/>
    <n v="1"/>
    <n v="0"/>
    <d v="2013-09-16T00:00:00"/>
    <n v="59"/>
    <n v="16"/>
    <n v="3"/>
    <n v="25"/>
    <n v="6"/>
    <n v="1"/>
    <n v="13"/>
    <n v="10.666666666666666"/>
    <n v="2"/>
    <n v="2"/>
    <n v="0"/>
    <n v="3"/>
    <n v="8"/>
    <n v="0"/>
    <n v="0"/>
    <n v="0"/>
    <x v="0"/>
    <x v="0"/>
    <n v="0"/>
    <n v="0"/>
    <n v="0"/>
    <n v="0"/>
    <x v="5"/>
  </r>
  <r>
    <n v="4120"/>
    <n v="1975"/>
    <n v="48"/>
    <x v="2"/>
    <x v="0"/>
    <x v="1"/>
    <n v="49514"/>
    <x v="2"/>
    <n v="1"/>
    <n v="0"/>
    <d v="2013-12-17T00:00:00"/>
    <n v="61"/>
    <n v="88"/>
    <n v="39"/>
    <n v="78"/>
    <n v="58"/>
    <n v="13"/>
    <n v="93"/>
    <n v="61.5"/>
    <n v="2"/>
    <n v="6"/>
    <n v="1"/>
    <n v="4"/>
    <n v="7"/>
    <n v="0"/>
    <n v="0"/>
    <n v="0"/>
    <x v="0"/>
    <x v="0"/>
    <n v="0"/>
    <n v="0"/>
    <n v="0"/>
    <n v="0"/>
    <x v="3"/>
  </r>
  <r>
    <n v="4093"/>
    <n v="1975"/>
    <n v="48"/>
    <x v="2"/>
    <x v="3"/>
    <x v="2"/>
    <n v="53253"/>
    <x v="1"/>
    <n v="1"/>
    <n v="1"/>
    <d v="2013-02-11T00:00:00"/>
    <n v="61"/>
    <n v="216"/>
    <n v="9"/>
    <n v="57"/>
    <n v="20"/>
    <n v="9"/>
    <n v="125"/>
    <n v="72.666666666666671"/>
    <n v="7"/>
    <n v="4"/>
    <n v="3"/>
    <n v="5"/>
    <n v="5"/>
    <n v="0"/>
    <n v="0"/>
    <n v="0"/>
    <x v="0"/>
    <x v="0"/>
    <n v="0"/>
    <n v="0"/>
    <n v="0"/>
    <n v="0"/>
    <x v="7"/>
  </r>
  <r>
    <n v="2928"/>
    <n v="1975"/>
    <n v="48"/>
    <x v="2"/>
    <x v="4"/>
    <x v="1"/>
    <n v="52614"/>
    <x v="1"/>
    <n v="0"/>
    <n v="1"/>
    <d v="2012-12-01T00:00:00"/>
    <n v="63"/>
    <n v="789"/>
    <n v="0"/>
    <n v="142"/>
    <n v="12"/>
    <n v="9"/>
    <n v="38"/>
    <n v="165"/>
    <n v="2"/>
    <n v="2"/>
    <n v="4"/>
    <n v="8"/>
    <n v="8"/>
    <n v="0"/>
    <n v="0"/>
    <n v="0"/>
    <x v="0"/>
    <x v="0"/>
    <n v="0"/>
    <n v="0"/>
    <n v="0"/>
    <n v="0"/>
    <x v="1"/>
  </r>
  <r>
    <n v="2920"/>
    <n v="1975"/>
    <n v="48"/>
    <x v="2"/>
    <x v="4"/>
    <x v="1"/>
    <n v="52614"/>
    <x v="1"/>
    <n v="0"/>
    <n v="1"/>
    <d v="2012-12-01T00:00:00"/>
    <n v="63"/>
    <n v="789"/>
    <n v="0"/>
    <n v="142"/>
    <n v="12"/>
    <n v="9"/>
    <n v="38"/>
    <n v="165"/>
    <n v="2"/>
    <n v="2"/>
    <n v="4"/>
    <n v="8"/>
    <n v="8"/>
    <n v="0"/>
    <n v="0"/>
    <n v="0"/>
    <x v="0"/>
    <x v="0"/>
    <n v="0"/>
    <n v="0"/>
    <n v="0"/>
    <n v="0"/>
    <x v="6"/>
  </r>
  <r>
    <n v="8210"/>
    <n v="1975"/>
    <n v="48"/>
    <x v="2"/>
    <x v="3"/>
    <x v="0"/>
    <n v="54730"/>
    <x v="1"/>
    <n v="0"/>
    <n v="1"/>
    <d v="2013-08-15T00:00:00"/>
    <n v="64"/>
    <n v="318"/>
    <n v="3"/>
    <n v="17"/>
    <n v="4"/>
    <n v="7"/>
    <n v="56"/>
    <n v="67.5"/>
    <n v="5"/>
    <n v="4"/>
    <n v="1"/>
    <n v="8"/>
    <n v="4"/>
    <n v="0"/>
    <n v="0"/>
    <n v="0"/>
    <x v="0"/>
    <x v="0"/>
    <n v="0"/>
    <n v="0"/>
    <n v="0"/>
    <n v="0"/>
    <x v="1"/>
  </r>
  <r>
    <n v="10479"/>
    <n v="1975"/>
    <n v="48"/>
    <x v="2"/>
    <x v="4"/>
    <x v="0"/>
    <n v="76618"/>
    <x v="1"/>
    <n v="0"/>
    <n v="0"/>
    <d v="2012-12-07T00:00:00"/>
    <n v="64"/>
    <n v="749"/>
    <n v="40"/>
    <n v="294"/>
    <n v="121"/>
    <n v="160"/>
    <n v="147"/>
    <n v="251.83333333333334"/>
    <n v="1"/>
    <n v="3"/>
    <n v="2"/>
    <n v="5"/>
    <n v="1"/>
    <n v="0"/>
    <n v="0"/>
    <n v="0"/>
    <x v="0"/>
    <x v="0"/>
    <n v="0"/>
    <n v="0"/>
    <n v="0"/>
    <n v="0"/>
    <x v="0"/>
  </r>
  <r>
    <n v="9014"/>
    <n v="1975"/>
    <n v="48"/>
    <x v="2"/>
    <x v="2"/>
    <x v="0"/>
    <n v="37085"/>
    <x v="2"/>
    <n v="1"/>
    <n v="1"/>
    <d v="2014-06-26T00:00:00"/>
    <n v="65"/>
    <n v="39"/>
    <n v="1"/>
    <n v="16"/>
    <n v="2"/>
    <n v="0"/>
    <n v="3"/>
    <n v="10.166666666666666"/>
    <n v="4"/>
    <n v="3"/>
    <n v="0"/>
    <n v="3"/>
    <n v="8"/>
    <n v="0"/>
    <n v="0"/>
    <n v="0"/>
    <x v="0"/>
    <x v="0"/>
    <n v="0"/>
    <n v="0"/>
    <n v="0"/>
    <n v="0"/>
    <x v="3"/>
  </r>
  <r>
    <n v="3422"/>
    <n v="1975"/>
    <n v="48"/>
    <x v="2"/>
    <x v="2"/>
    <x v="0"/>
    <n v="76068"/>
    <x v="1"/>
    <n v="0"/>
    <n v="1"/>
    <d v="2012-11-29T00:00:00"/>
    <n v="67"/>
    <n v="1115"/>
    <n v="12"/>
    <n v="128"/>
    <n v="33"/>
    <n v="12"/>
    <n v="76"/>
    <n v="229.33333333333334"/>
    <n v="1"/>
    <n v="2"/>
    <n v="3"/>
    <n v="4"/>
    <n v="6"/>
    <n v="0"/>
    <n v="1"/>
    <n v="0"/>
    <x v="0"/>
    <x v="1"/>
    <n v="1"/>
    <n v="2"/>
    <n v="0"/>
    <n v="0"/>
    <x v="2"/>
  </r>
  <r>
    <n v="10313"/>
    <n v="1975"/>
    <n v="48"/>
    <x v="2"/>
    <x v="2"/>
    <x v="0"/>
    <n v="48178"/>
    <x v="2"/>
    <n v="1"/>
    <n v="1"/>
    <d v="2012-10-28T00:00:00"/>
    <n v="69"/>
    <n v="159"/>
    <n v="4"/>
    <n v="45"/>
    <n v="6"/>
    <n v="2"/>
    <n v="38"/>
    <n v="42.333333333333336"/>
    <n v="6"/>
    <n v="5"/>
    <n v="1"/>
    <n v="4"/>
    <n v="8"/>
    <n v="0"/>
    <n v="0"/>
    <n v="0"/>
    <x v="0"/>
    <x v="0"/>
    <n v="0"/>
    <n v="0"/>
    <n v="0"/>
    <n v="0"/>
    <x v="1"/>
  </r>
  <r>
    <n v="4122"/>
    <n v="1975"/>
    <n v="48"/>
    <x v="2"/>
    <x v="2"/>
    <x v="0"/>
    <n v="79205"/>
    <x v="1"/>
    <n v="0"/>
    <n v="0"/>
    <d v="2012-08-29T00:00:00"/>
    <n v="73"/>
    <n v="504"/>
    <n v="23"/>
    <n v="117"/>
    <n v="179"/>
    <n v="28"/>
    <n v="44"/>
    <n v="149.16666666666666"/>
    <n v="1"/>
    <n v="6"/>
    <n v="5"/>
    <n v="4"/>
    <n v="4"/>
    <n v="0"/>
    <n v="0"/>
    <n v="0"/>
    <x v="1"/>
    <x v="0"/>
    <n v="1"/>
    <n v="1"/>
    <n v="1"/>
    <n v="0"/>
    <x v="1"/>
  </r>
  <r>
    <n v="5538"/>
    <n v="1975"/>
    <n v="48"/>
    <x v="2"/>
    <x v="2"/>
    <x v="4"/>
    <n v="83829"/>
    <x v="1"/>
    <n v="0"/>
    <n v="0"/>
    <d v="2013-10-08T00:00:00"/>
    <n v="78"/>
    <n v="897"/>
    <n v="161"/>
    <n v="430"/>
    <n v="186"/>
    <n v="161"/>
    <n v="27"/>
    <n v="310.33333333333331"/>
    <n v="0"/>
    <n v="4"/>
    <n v="7"/>
    <n v="6"/>
    <n v="1"/>
    <n v="1"/>
    <n v="0"/>
    <n v="1"/>
    <x v="1"/>
    <x v="0"/>
    <n v="1"/>
    <n v="3"/>
    <n v="1"/>
    <n v="0"/>
    <x v="1"/>
  </r>
  <r>
    <n v="3910"/>
    <n v="1975"/>
    <n v="48"/>
    <x v="2"/>
    <x v="2"/>
    <x v="4"/>
    <n v="83829"/>
    <x v="1"/>
    <n v="0"/>
    <n v="0"/>
    <d v="2013-10-08T00:00:00"/>
    <n v="78"/>
    <n v="897"/>
    <n v="161"/>
    <n v="430"/>
    <n v="186"/>
    <n v="161"/>
    <n v="27"/>
    <n v="310.33333333333331"/>
    <n v="0"/>
    <n v="4"/>
    <n v="7"/>
    <n v="6"/>
    <n v="1"/>
    <n v="1"/>
    <n v="0"/>
    <n v="1"/>
    <x v="1"/>
    <x v="0"/>
    <n v="1"/>
    <n v="3"/>
    <n v="1"/>
    <n v="0"/>
    <x v="1"/>
  </r>
  <r>
    <n v="8916"/>
    <n v="1975"/>
    <n v="48"/>
    <x v="2"/>
    <x v="2"/>
    <x v="4"/>
    <n v="36627"/>
    <x v="2"/>
    <n v="2"/>
    <n v="0"/>
    <d v="2013-07-23T00:00:00"/>
    <n v="78"/>
    <n v="9"/>
    <n v="1"/>
    <n v="5"/>
    <n v="0"/>
    <n v="0"/>
    <n v="1"/>
    <n v="2.6666666666666665"/>
    <n v="1"/>
    <n v="0"/>
    <n v="0"/>
    <n v="3"/>
    <n v="5"/>
    <n v="0"/>
    <n v="0"/>
    <n v="0"/>
    <x v="0"/>
    <x v="0"/>
    <n v="0"/>
    <n v="0"/>
    <n v="0"/>
    <n v="0"/>
    <x v="5"/>
  </r>
  <r>
    <n v="702"/>
    <n v="1975"/>
    <n v="48"/>
    <x v="2"/>
    <x v="0"/>
    <x v="6"/>
    <n v="47682"/>
    <x v="2"/>
    <n v="0"/>
    <n v="1"/>
    <d v="2013-02-15T00:00:00"/>
    <n v="80"/>
    <n v="162"/>
    <n v="61"/>
    <n v="83"/>
    <n v="97"/>
    <n v="57"/>
    <n v="61"/>
    <n v="86.833333333333329"/>
    <n v="4"/>
    <n v="4"/>
    <n v="3"/>
    <n v="8"/>
    <n v="5"/>
    <n v="0"/>
    <n v="0"/>
    <n v="0"/>
    <x v="0"/>
    <x v="0"/>
    <n v="0"/>
    <n v="0"/>
    <n v="0"/>
    <n v="0"/>
    <x v="1"/>
  </r>
  <r>
    <n v="5555"/>
    <n v="1975"/>
    <n v="48"/>
    <x v="2"/>
    <x v="2"/>
    <x v="4"/>
    <n v="153924"/>
    <x v="3"/>
    <n v="0"/>
    <n v="0"/>
    <d v="2014-02-07T00:00:00"/>
    <n v="81"/>
    <n v="1"/>
    <n v="1"/>
    <n v="1"/>
    <n v="1"/>
    <n v="1"/>
    <n v="1"/>
    <n v="1"/>
    <n v="0"/>
    <n v="0"/>
    <n v="0"/>
    <n v="0"/>
    <n v="0"/>
    <n v="0"/>
    <n v="0"/>
    <n v="0"/>
    <x v="0"/>
    <x v="0"/>
    <n v="0"/>
    <n v="0"/>
    <n v="0"/>
    <n v="0"/>
    <x v="1"/>
  </r>
  <r>
    <n v="2456"/>
    <n v="1975"/>
    <n v="48"/>
    <x v="2"/>
    <x v="4"/>
    <x v="0"/>
    <n v="40233"/>
    <x v="2"/>
    <n v="0"/>
    <n v="1"/>
    <d v="2013-10-14T00:00:00"/>
    <n v="84"/>
    <n v="80"/>
    <n v="4"/>
    <n v="46"/>
    <n v="0"/>
    <n v="17"/>
    <n v="2"/>
    <n v="24.833333333333332"/>
    <n v="5"/>
    <n v="2"/>
    <n v="1"/>
    <n v="5"/>
    <n v="6"/>
    <n v="0"/>
    <n v="0"/>
    <n v="0"/>
    <x v="0"/>
    <x v="0"/>
    <n v="0"/>
    <n v="0"/>
    <n v="0"/>
    <n v="0"/>
    <x v="5"/>
  </r>
  <r>
    <n v="11148"/>
    <n v="1975"/>
    <n v="48"/>
    <x v="2"/>
    <x v="2"/>
    <x v="2"/>
    <n v="22280"/>
    <x v="2"/>
    <n v="1"/>
    <n v="0"/>
    <d v="2013-05-19T00:00:00"/>
    <n v="85"/>
    <n v="2"/>
    <n v="1"/>
    <n v="4"/>
    <n v="3"/>
    <n v="1"/>
    <n v="2"/>
    <n v="2.1666666666666665"/>
    <n v="1"/>
    <n v="1"/>
    <n v="0"/>
    <n v="2"/>
    <n v="8"/>
    <n v="0"/>
    <n v="0"/>
    <n v="0"/>
    <x v="0"/>
    <x v="0"/>
    <n v="0"/>
    <n v="0"/>
    <n v="0"/>
    <n v="0"/>
    <x v="1"/>
  </r>
  <r>
    <n v="10703"/>
    <n v="1975"/>
    <n v="48"/>
    <x v="2"/>
    <x v="3"/>
    <x v="1"/>
    <n v="46098"/>
    <x v="2"/>
    <n v="1"/>
    <n v="1"/>
    <d v="2012-08-18T00:00:00"/>
    <n v="86"/>
    <n v="57"/>
    <n v="0"/>
    <n v="27"/>
    <n v="0"/>
    <n v="0"/>
    <n v="36"/>
    <n v="20"/>
    <n v="4"/>
    <n v="3"/>
    <n v="2"/>
    <n v="2"/>
    <n v="8"/>
    <n v="0"/>
    <n v="0"/>
    <n v="0"/>
    <x v="0"/>
    <x v="0"/>
    <n v="0"/>
    <n v="0"/>
    <n v="0"/>
    <n v="0"/>
    <x v="1"/>
  </r>
  <r>
    <n v="9"/>
    <n v="1975"/>
    <n v="48"/>
    <x v="2"/>
    <x v="3"/>
    <x v="1"/>
    <n v="46098"/>
    <x v="2"/>
    <n v="1"/>
    <n v="1"/>
    <d v="2012-08-18T00:00:00"/>
    <n v="86"/>
    <n v="57"/>
    <n v="0"/>
    <n v="27"/>
    <n v="0"/>
    <n v="0"/>
    <n v="36"/>
    <n v="20"/>
    <n v="4"/>
    <n v="3"/>
    <n v="2"/>
    <n v="2"/>
    <n v="8"/>
    <n v="0"/>
    <n v="0"/>
    <n v="0"/>
    <x v="0"/>
    <x v="0"/>
    <n v="0"/>
    <n v="0"/>
    <n v="0"/>
    <n v="0"/>
    <x v="7"/>
  </r>
  <r>
    <n v="2804"/>
    <n v="1975"/>
    <n v="48"/>
    <x v="2"/>
    <x v="3"/>
    <x v="1"/>
    <n v="46098"/>
    <x v="2"/>
    <n v="1"/>
    <n v="1"/>
    <d v="2012-08-18T00:00:00"/>
    <n v="86"/>
    <n v="57"/>
    <n v="0"/>
    <n v="27"/>
    <n v="0"/>
    <n v="0"/>
    <n v="36"/>
    <n v="20"/>
    <n v="4"/>
    <n v="3"/>
    <n v="2"/>
    <n v="2"/>
    <n v="8"/>
    <n v="0"/>
    <n v="0"/>
    <n v="0"/>
    <x v="0"/>
    <x v="0"/>
    <n v="0"/>
    <n v="0"/>
    <n v="1"/>
    <n v="0"/>
    <x v="3"/>
  </r>
  <r>
    <n v="5084"/>
    <n v="1975"/>
    <n v="48"/>
    <x v="2"/>
    <x v="2"/>
    <x v="6"/>
    <n v="58330"/>
    <x v="1"/>
    <n v="0"/>
    <n v="1"/>
    <d v="2013-12-25T00:00:00"/>
    <n v="87"/>
    <n v="445"/>
    <n v="53"/>
    <n v="213"/>
    <n v="104"/>
    <n v="98"/>
    <n v="151"/>
    <n v="177.33333333333334"/>
    <n v="1"/>
    <n v="6"/>
    <n v="4"/>
    <n v="13"/>
    <n v="4"/>
    <n v="0"/>
    <n v="0"/>
    <n v="0"/>
    <x v="0"/>
    <x v="0"/>
    <n v="0"/>
    <n v="0"/>
    <n v="0"/>
    <n v="0"/>
    <x v="1"/>
  </r>
  <r>
    <n v="7094"/>
    <n v="1975"/>
    <n v="48"/>
    <x v="2"/>
    <x v="2"/>
    <x v="6"/>
    <n v="58330"/>
    <x v="1"/>
    <n v="0"/>
    <n v="1"/>
    <d v="2013-12-25T00:00:00"/>
    <n v="87"/>
    <n v="445"/>
    <n v="53"/>
    <n v="213"/>
    <n v="104"/>
    <n v="98"/>
    <n v="151"/>
    <n v="177.33333333333334"/>
    <n v="1"/>
    <n v="6"/>
    <n v="4"/>
    <n v="13"/>
    <n v="4"/>
    <n v="0"/>
    <n v="0"/>
    <n v="0"/>
    <x v="0"/>
    <x v="0"/>
    <n v="0"/>
    <n v="0"/>
    <n v="0"/>
    <n v="0"/>
    <x v="2"/>
  </r>
  <r>
    <n v="8132"/>
    <n v="1975"/>
    <n v="48"/>
    <x v="2"/>
    <x v="4"/>
    <x v="0"/>
    <n v="60631"/>
    <x v="1"/>
    <n v="1"/>
    <n v="1"/>
    <d v="2013-04-05T00:00:00"/>
    <n v="88"/>
    <n v="565"/>
    <n v="6"/>
    <n v="65"/>
    <n v="0"/>
    <n v="6"/>
    <n v="19"/>
    <n v="110.16666666666667"/>
    <n v="5"/>
    <n v="9"/>
    <n v="2"/>
    <n v="8"/>
    <n v="7"/>
    <n v="0"/>
    <n v="1"/>
    <n v="0"/>
    <x v="0"/>
    <x v="0"/>
    <n v="1"/>
    <n v="1"/>
    <n v="0"/>
    <n v="0"/>
    <x v="2"/>
  </r>
  <r>
    <n v="7706"/>
    <n v="1975"/>
    <n v="48"/>
    <x v="2"/>
    <x v="0"/>
    <x v="2"/>
    <n v="46772"/>
    <x v="2"/>
    <n v="0"/>
    <n v="1"/>
    <d v="2012-11-07T00:00:00"/>
    <n v="88"/>
    <n v="350"/>
    <n v="104"/>
    <n v="189"/>
    <n v="197"/>
    <n v="151"/>
    <n v="57"/>
    <n v="174.66666666666666"/>
    <n v="6"/>
    <n v="11"/>
    <n v="8"/>
    <n v="5"/>
    <n v="8"/>
    <n v="1"/>
    <n v="0"/>
    <n v="0"/>
    <x v="0"/>
    <x v="0"/>
    <n v="1"/>
    <n v="1"/>
    <n v="0"/>
    <n v="0"/>
    <x v="7"/>
  </r>
  <r>
    <n v="3426"/>
    <n v="1975"/>
    <n v="48"/>
    <x v="2"/>
    <x v="2"/>
    <x v="4"/>
    <n v="70300"/>
    <x v="1"/>
    <n v="1"/>
    <n v="0"/>
    <d v="2013-07-15T00:00:00"/>
    <n v="89"/>
    <n v="1045"/>
    <n v="61"/>
    <n v="338"/>
    <n v="60"/>
    <n v="46"/>
    <n v="46"/>
    <n v="266"/>
    <n v="3"/>
    <n v="5"/>
    <n v="5"/>
    <n v="13"/>
    <n v="8"/>
    <n v="0"/>
    <n v="0"/>
    <n v="0"/>
    <x v="0"/>
    <x v="0"/>
    <n v="0"/>
    <n v="0"/>
    <n v="0"/>
    <n v="0"/>
    <x v="1"/>
  </r>
  <r>
    <n v="1764"/>
    <n v="1975"/>
    <n v="48"/>
    <x v="2"/>
    <x v="2"/>
    <x v="1"/>
    <n v="33955"/>
    <x v="2"/>
    <n v="1"/>
    <n v="0"/>
    <d v="2013-08-09T00:00:00"/>
    <n v="92"/>
    <n v="100"/>
    <n v="2"/>
    <n v="128"/>
    <n v="23"/>
    <n v="7"/>
    <n v="10"/>
    <n v="45"/>
    <n v="4"/>
    <n v="5"/>
    <n v="1"/>
    <n v="5"/>
    <n v="8"/>
    <n v="0"/>
    <n v="0"/>
    <n v="0"/>
    <x v="0"/>
    <x v="0"/>
    <n v="0"/>
    <n v="0"/>
    <n v="0"/>
    <n v="0"/>
    <x v="5"/>
  </r>
  <r>
    <n v="5948"/>
    <n v="1975"/>
    <n v="48"/>
    <x v="2"/>
    <x v="2"/>
    <x v="1"/>
    <n v="57338"/>
    <x v="1"/>
    <n v="0"/>
    <n v="1"/>
    <d v="2014-04-29T00:00:00"/>
    <n v="96"/>
    <n v="143"/>
    <n v="6"/>
    <n v="52"/>
    <n v="11"/>
    <n v="8"/>
    <n v="17"/>
    <n v="39.5"/>
    <n v="2"/>
    <n v="4"/>
    <n v="1"/>
    <n v="5"/>
    <n v="5"/>
    <n v="0"/>
    <n v="0"/>
    <n v="0"/>
    <x v="0"/>
    <x v="0"/>
    <n v="0"/>
    <n v="0"/>
    <n v="0"/>
    <n v="0"/>
    <x v="4"/>
  </r>
  <r>
    <n v="5794"/>
    <n v="1974"/>
    <n v="49"/>
    <x v="2"/>
    <x v="4"/>
    <x v="0"/>
    <n v="46374"/>
    <x v="2"/>
    <n v="0"/>
    <n v="1"/>
    <d v="2014-03-17T00:00:00"/>
    <n v="1"/>
    <n v="408"/>
    <n v="0"/>
    <n v="21"/>
    <n v="0"/>
    <n v="0"/>
    <n v="17"/>
    <n v="74.333333333333329"/>
    <n v="3"/>
    <n v="7"/>
    <n v="1"/>
    <n v="7"/>
    <n v="8"/>
    <n v="0"/>
    <n v="1"/>
    <n v="0"/>
    <x v="1"/>
    <x v="0"/>
    <n v="1"/>
    <n v="2"/>
    <n v="1"/>
    <n v="0"/>
    <x v="3"/>
  </r>
  <r>
    <n v="6398"/>
    <n v="1974"/>
    <n v="49"/>
    <x v="2"/>
    <x v="1"/>
    <x v="0"/>
    <n v="18393"/>
    <x v="0"/>
    <n v="1"/>
    <n v="0"/>
    <d v="2014-03-29T00:00:00"/>
    <n v="2"/>
    <n v="7"/>
    <n v="10"/>
    <n v="13"/>
    <n v="16"/>
    <n v="0"/>
    <n v="4"/>
    <n v="8.3333333333333339"/>
    <n v="2"/>
    <n v="3"/>
    <n v="0"/>
    <n v="3"/>
    <n v="8"/>
    <n v="0"/>
    <n v="0"/>
    <n v="0"/>
    <x v="0"/>
    <x v="0"/>
    <n v="0"/>
    <n v="0"/>
    <n v="0"/>
    <n v="0"/>
    <x v="1"/>
  </r>
  <r>
    <n v="4865"/>
    <n v="1974"/>
    <n v="49"/>
    <x v="2"/>
    <x v="3"/>
    <x v="4"/>
    <n v="53367"/>
    <x v="1"/>
    <n v="1"/>
    <n v="1"/>
    <d v="2013-08-31T00:00:00"/>
    <n v="2"/>
    <n v="229"/>
    <n v="7"/>
    <n v="140"/>
    <n v="10"/>
    <n v="3"/>
    <n v="11"/>
    <n v="66.666666666666671"/>
    <n v="7"/>
    <n v="5"/>
    <n v="1"/>
    <n v="8"/>
    <n v="7"/>
    <n v="0"/>
    <n v="0"/>
    <n v="0"/>
    <x v="0"/>
    <x v="0"/>
    <n v="0"/>
    <n v="0"/>
    <n v="1"/>
    <n v="0"/>
    <x v="0"/>
  </r>
  <r>
    <n v="10089"/>
    <n v="1974"/>
    <n v="49"/>
    <x v="2"/>
    <x v="2"/>
    <x v="4"/>
    <n v="102692"/>
    <x v="3"/>
    <n v="0"/>
    <n v="0"/>
    <d v="2013-04-05T00:00:00"/>
    <n v="5"/>
    <n v="168"/>
    <n v="148"/>
    <n v="444"/>
    <n v="32"/>
    <n v="172"/>
    <n v="148"/>
    <n v="185.33333333333334"/>
    <n v="1"/>
    <n v="6"/>
    <n v="9"/>
    <n v="13"/>
    <n v="2"/>
    <n v="0"/>
    <n v="1"/>
    <n v="1"/>
    <x v="1"/>
    <x v="1"/>
    <n v="1"/>
    <n v="4"/>
    <n v="1"/>
    <n v="0"/>
    <x v="5"/>
  </r>
  <r>
    <n v="5031"/>
    <n v="1974"/>
    <n v="49"/>
    <x v="2"/>
    <x v="2"/>
    <x v="2"/>
    <n v="83145"/>
    <x v="1"/>
    <n v="0"/>
    <n v="0"/>
    <d v="2012-09-22T00:00:00"/>
    <n v="14"/>
    <n v="777"/>
    <n v="35"/>
    <n v="731"/>
    <n v="39"/>
    <n v="137"/>
    <n v="114"/>
    <n v="305.5"/>
    <n v="1"/>
    <n v="5"/>
    <n v="9"/>
    <n v="11"/>
    <n v="2"/>
    <n v="0"/>
    <n v="0"/>
    <n v="1"/>
    <x v="0"/>
    <x v="0"/>
    <n v="1"/>
    <n v="1"/>
    <n v="1"/>
    <n v="0"/>
    <x v="1"/>
  </r>
  <r>
    <n v="5231"/>
    <n v="1974"/>
    <n v="49"/>
    <x v="2"/>
    <x v="0"/>
    <x v="0"/>
    <n v="45894"/>
    <x v="2"/>
    <n v="0"/>
    <n v="2"/>
    <d v="2014-02-27T00:00:00"/>
    <n v="15"/>
    <n v="27"/>
    <n v="2"/>
    <n v="7"/>
    <n v="0"/>
    <n v="2"/>
    <n v="13"/>
    <n v="8.5"/>
    <n v="1"/>
    <n v="1"/>
    <n v="0"/>
    <n v="3"/>
    <n v="5"/>
    <n v="0"/>
    <n v="0"/>
    <n v="0"/>
    <x v="0"/>
    <x v="0"/>
    <n v="0"/>
    <n v="0"/>
    <n v="0"/>
    <n v="0"/>
    <x v="1"/>
  </r>
  <r>
    <n v="5093"/>
    <n v="1974"/>
    <n v="49"/>
    <x v="2"/>
    <x v="4"/>
    <x v="4"/>
    <n v="25509"/>
    <x v="2"/>
    <n v="1"/>
    <n v="0"/>
    <d v="2012-09-18T00:00:00"/>
    <n v="15"/>
    <n v="40"/>
    <n v="3"/>
    <n v="30"/>
    <n v="10"/>
    <n v="7"/>
    <n v="11"/>
    <n v="16.833333333333332"/>
    <n v="3"/>
    <n v="3"/>
    <n v="0"/>
    <n v="3"/>
    <n v="9"/>
    <n v="0"/>
    <n v="0"/>
    <n v="0"/>
    <x v="0"/>
    <x v="0"/>
    <n v="0"/>
    <n v="0"/>
    <n v="1"/>
    <n v="0"/>
    <x v="1"/>
  </r>
  <r>
    <n v="8524"/>
    <n v="1974"/>
    <n v="49"/>
    <x v="2"/>
    <x v="4"/>
    <x v="4"/>
    <n v="25509"/>
    <x v="2"/>
    <n v="1"/>
    <n v="0"/>
    <d v="2012-09-18T00:00:00"/>
    <n v="15"/>
    <n v="40"/>
    <n v="3"/>
    <n v="30"/>
    <n v="10"/>
    <n v="7"/>
    <n v="11"/>
    <n v="16.833333333333332"/>
    <n v="3"/>
    <n v="3"/>
    <n v="0"/>
    <n v="3"/>
    <n v="9"/>
    <n v="0"/>
    <n v="0"/>
    <n v="0"/>
    <x v="0"/>
    <x v="0"/>
    <n v="0"/>
    <n v="0"/>
    <n v="1"/>
    <n v="0"/>
    <x v="1"/>
  </r>
  <r>
    <n v="4741"/>
    <n v="1974"/>
    <n v="49"/>
    <x v="2"/>
    <x v="0"/>
    <x v="0"/>
    <n v="65463"/>
    <x v="1"/>
    <n v="1"/>
    <n v="0"/>
    <d v="2014-01-30T00:00:00"/>
    <n v="17"/>
    <n v="391"/>
    <n v="32"/>
    <n v="70"/>
    <n v="21"/>
    <n v="32"/>
    <n v="16"/>
    <n v="93.666666666666671"/>
    <n v="2"/>
    <n v="6"/>
    <n v="2"/>
    <n v="9"/>
    <n v="5"/>
    <n v="0"/>
    <n v="1"/>
    <n v="0"/>
    <x v="0"/>
    <x v="0"/>
    <n v="1"/>
    <n v="1"/>
    <n v="0"/>
    <n v="0"/>
    <x v="1"/>
  </r>
  <r>
    <n v="7848"/>
    <n v="1974"/>
    <n v="49"/>
    <x v="2"/>
    <x v="2"/>
    <x v="1"/>
    <n v="49166"/>
    <x v="2"/>
    <n v="0"/>
    <n v="1"/>
    <d v="2013-06-13T00:00:00"/>
    <n v="17"/>
    <n v="224"/>
    <n v="2"/>
    <n v="25"/>
    <n v="7"/>
    <n v="0"/>
    <n v="110"/>
    <n v="61.333333333333336"/>
    <n v="2"/>
    <n v="5"/>
    <n v="3"/>
    <n v="3"/>
    <n v="6"/>
    <n v="0"/>
    <n v="0"/>
    <n v="0"/>
    <x v="0"/>
    <x v="0"/>
    <n v="0"/>
    <n v="0"/>
    <n v="0"/>
    <n v="0"/>
    <x v="3"/>
  </r>
  <r>
    <n v="11056"/>
    <n v="1974"/>
    <n v="49"/>
    <x v="2"/>
    <x v="2"/>
    <x v="0"/>
    <n v="72099"/>
    <x v="1"/>
    <n v="0"/>
    <n v="0"/>
    <d v="2012-10-27T00:00:00"/>
    <n v="18"/>
    <n v="546"/>
    <n v="91"/>
    <n v="410"/>
    <n v="119"/>
    <n v="0"/>
    <n v="22"/>
    <n v="198"/>
    <n v="1"/>
    <n v="3"/>
    <n v="4"/>
    <n v="10"/>
    <n v="1"/>
    <n v="0"/>
    <n v="0"/>
    <n v="0"/>
    <x v="0"/>
    <x v="0"/>
    <n v="0"/>
    <n v="0"/>
    <n v="0"/>
    <n v="0"/>
    <x v="1"/>
  </r>
  <r>
    <n v="4855"/>
    <n v="1974"/>
    <n v="49"/>
    <x v="2"/>
    <x v="4"/>
    <x v="2"/>
    <n v="30351"/>
    <x v="2"/>
    <n v="1"/>
    <n v="0"/>
    <d v="2013-06-06T00:00:00"/>
    <n v="19"/>
    <n v="14"/>
    <n v="0"/>
    <n v="24"/>
    <n v="3"/>
    <n v="3"/>
    <n v="2"/>
    <n v="7.666666666666667"/>
    <n v="1"/>
    <n v="3"/>
    <n v="0"/>
    <n v="2"/>
    <n v="9"/>
    <n v="0"/>
    <n v="0"/>
    <n v="0"/>
    <x v="0"/>
    <x v="0"/>
    <n v="0"/>
    <n v="0"/>
    <n v="1"/>
    <n v="0"/>
    <x v="4"/>
  </r>
  <r>
    <n v="5049"/>
    <n v="1974"/>
    <n v="49"/>
    <x v="2"/>
    <x v="4"/>
    <x v="2"/>
    <n v="30351"/>
    <x v="2"/>
    <n v="1"/>
    <n v="0"/>
    <d v="2013-06-06T00:00:00"/>
    <n v="19"/>
    <n v="14"/>
    <n v="0"/>
    <n v="24"/>
    <n v="3"/>
    <n v="3"/>
    <n v="2"/>
    <n v="7.666666666666667"/>
    <n v="1"/>
    <n v="3"/>
    <n v="0"/>
    <n v="2"/>
    <n v="9"/>
    <n v="0"/>
    <n v="0"/>
    <n v="0"/>
    <x v="0"/>
    <x v="0"/>
    <n v="0"/>
    <n v="0"/>
    <n v="0"/>
    <n v="0"/>
    <x v="1"/>
  </r>
  <r>
    <n v="2877"/>
    <n v="1974"/>
    <n v="49"/>
    <x v="2"/>
    <x v="3"/>
    <x v="2"/>
    <n v="46014"/>
    <x v="2"/>
    <n v="1"/>
    <n v="1"/>
    <d v="2013-01-21T00:00:00"/>
    <n v="21"/>
    <n v="410"/>
    <n v="0"/>
    <n v="59"/>
    <n v="19"/>
    <n v="9"/>
    <n v="44"/>
    <n v="90.166666666666671"/>
    <n v="10"/>
    <n v="7"/>
    <n v="1"/>
    <n v="8"/>
    <n v="7"/>
    <n v="0"/>
    <n v="0"/>
    <n v="0"/>
    <x v="0"/>
    <x v="0"/>
    <n v="0"/>
    <n v="0"/>
    <n v="0"/>
    <n v="0"/>
    <x v="5"/>
  </r>
  <r>
    <n v="2495"/>
    <n v="1974"/>
    <n v="49"/>
    <x v="2"/>
    <x v="3"/>
    <x v="0"/>
    <n v="83891"/>
    <x v="1"/>
    <n v="0"/>
    <n v="1"/>
    <d v="2014-06-20T00:00:00"/>
    <n v="24"/>
    <n v="217"/>
    <n v="38"/>
    <n v="350"/>
    <n v="111"/>
    <n v="85"/>
    <n v="15"/>
    <n v="136"/>
    <n v="1"/>
    <n v="4"/>
    <n v="7"/>
    <n v="10"/>
    <n v="1"/>
    <n v="0"/>
    <n v="0"/>
    <n v="0"/>
    <x v="0"/>
    <x v="0"/>
    <n v="0"/>
    <n v="0"/>
    <n v="0"/>
    <n v="0"/>
    <x v="1"/>
  </r>
  <r>
    <n v="1839"/>
    <n v="1974"/>
    <n v="49"/>
    <x v="2"/>
    <x v="2"/>
    <x v="1"/>
    <n v="43322"/>
    <x v="2"/>
    <n v="0"/>
    <n v="0"/>
    <d v="2014-04-21T00:00:00"/>
    <n v="25"/>
    <n v="56"/>
    <n v="7"/>
    <n v="48"/>
    <n v="10"/>
    <n v="2"/>
    <n v="18"/>
    <n v="23.5"/>
    <n v="1"/>
    <n v="3"/>
    <n v="0"/>
    <n v="4"/>
    <n v="7"/>
    <n v="0"/>
    <n v="0"/>
    <n v="0"/>
    <x v="0"/>
    <x v="0"/>
    <n v="0"/>
    <n v="0"/>
    <n v="0"/>
    <n v="0"/>
    <x v="3"/>
  </r>
  <r>
    <n v="8754"/>
    <n v="1974"/>
    <n v="49"/>
    <x v="2"/>
    <x v="4"/>
    <x v="2"/>
    <n v="45068"/>
    <x v="2"/>
    <n v="0"/>
    <n v="1"/>
    <d v="2013-05-16T00:00:00"/>
    <n v="25"/>
    <n v="14"/>
    <n v="0"/>
    <n v="3"/>
    <n v="0"/>
    <n v="0"/>
    <n v="3"/>
    <n v="3.3333333333333335"/>
    <n v="1"/>
    <n v="1"/>
    <n v="0"/>
    <n v="2"/>
    <n v="7"/>
    <n v="0"/>
    <n v="0"/>
    <n v="0"/>
    <x v="0"/>
    <x v="0"/>
    <n v="0"/>
    <n v="0"/>
    <n v="0"/>
    <n v="0"/>
    <x v="1"/>
  </r>
  <r>
    <n v="6961"/>
    <n v="1974"/>
    <n v="49"/>
    <x v="2"/>
    <x v="2"/>
    <x v="0"/>
    <n v="26751"/>
    <x v="2"/>
    <n v="2"/>
    <n v="0"/>
    <d v="2014-05-22T00:00:00"/>
    <n v="26"/>
    <n v="1"/>
    <n v="1"/>
    <n v="5"/>
    <n v="0"/>
    <n v="3"/>
    <n v="1"/>
    <n v="1.8333333333333333"/>
    <n v="1"/>
    <n v="1"/>
    <n v="0"/>
    <n v="2"/>
    <n v="8"/>
    <n v="0"/>
    <n v="0"/>
    <n v="0"/>
    <x v="0"/>
    <x v="0"/>
    <n v="0"/>
    <n v="0"/>
    <n v="0"/>
    <n v="0"/>
    <x v="1"/>
  </r>
  <r>
    <n v="10432"/>
    <n v="1974"/>
    <n v="49"/>
    <x v="2"/>
    <x v="2"/>
    <x v="4"/>
    <n v="19346"/>
    <x v="0"/>
    <n v="1"/>
    <n v="0"/>
    <d v="2014-01-30T00:00:00"/>
    <n v="26"/>
    <n v="2"/>
    <n v="0"/>
    <n v="9"/>
    <n v="3"/>
    <n v="6"/>
    <n v="2"/>
    <n v="3.6666666666666665"/>
    <n v="1"/>
    <n v="1"/>
    <n v="0"/>
    <n v="3"/>
    <n v="8"/>
    <n v="0"/>
    <n v="0"/>
    <n v="0"/>
    <x v="0"/>
    <x v="0"/>
    <n v="0"/>
    <n v="0"/>
    <n v="0"/>
    <n v="0"/>
    <x v="7"/>
  </r>
  <r>
    <n v="1361"/>
    <n v="1974"/>
    <n v="49"/>
    <x v="2"/>
    <x v="3"/>
    <x v="0"/>
    <n v="82584"/>
    <x v="1"/>
    <n v="0"/>
    <n v="0"/>
    <d v="2013-06-04T00:00:00"/>
    <n v="26"/>
    <n v="1076"/>
    <n v="68"/>
    <n v="103"/>
    <n v="29"/>
    <n v="91"/>
    <n v="68"/>
    <n v="239.16666666666666"/>
    <n v="1"/>
    <n v="3"/>
    <n v="4"/>
    <n v="8"/>
    <n v="1"/>
    <n v="0"/>
    <n v="1"/>
    <n v="1"/>
    <x v="0"/>
    <x v="0"/>
    <n v="1"/>
    <n v="2"/>
    <n v="1"/>
    <n v="0"/>
    <x v="1"/>
  </r>
  <r>
    <n v="6818"/>
    <n v="1974"/>
    <n v="49"/>
    <x v="2"/>
    <x v="2"/>
    <x v="0"/>
    <n v="44989"/>
    <x v="2"/>
    <n v="0"/>
    <n v="1"/>
    <d v="2012-09-12T00:00:00"/>
    <n v="26"/>
    <n v="98"/>
    <n v="0"/>
    <n v="106"/>
    <n v="49"/>
    <n v="10"/>
    <n v="106"/>
    <n v="61.5"/>
    <n v="5"/>
    <n v="5"/>
    <n v="1"/>
    <n v="5"/>
    <n v="6"/>
    <n v="0"/>
    <n v="0"/>
    <n v="0"/>
    <x v="0"/>
    <x v="0"/>
    <n v="0"/>
    <n v="0"/>
    <n v="0"/>
    <n v="0"/>
    <x v="1"/>
  </r>
  <r>
    <n v="7807"/>
    <n v="1974"/>
    <n v="49"/>
    <x v="2"/>
    <x v="2"/>
    <x v="0"/>
    <n v="44989"/>
    <x v="2"/>
    <n v="0"/>
    <n v="1"/>
    <d v="2012-09-12T00:00:00"/>
    <n v="26"/>
    <n v="98"/>
    <n v="0"/>
    <n v="106"/>
    <n v="49"/>
    <n v="10"/>
    <n v="106"/>
    <n v="61.5"/>
    <n v="5"/>
    <n v="5"/>
    <n v="1"/>
    <n v="5"/>
    <n v="6"/>
    <n v="0"/>
    <n v="0"/>
    <n v="0"/>
    <x v="0"/>
    <x v="0"/>
    <n v="0"/>
    <n v="0"/>
    <n v="0"/>
    <n v="0"/>
    <x v="1"/>
  </r>
  <r>
    <n v="8346"/>
    <n v="1974"/>
    <n v="49"/>
    <x v="2"/>
    <x v="2"/>
    <x v="1"/>
    <n v="32233"/>
    <x v="2"/>
    <n v="1"/>
    <n v="0"/>
    <d v="2012-08-19T00:00:00"/>
    <n v="26"/>
    <n v="138"/>
    <n v="15"/>
    <n v="35"/>
    <n v="25"/>
    <n v="11"/>
    <n v="72"/>
    <n v="49.333333333333336"/>
    <n v="2"/>
    <n v="6"/>
    <n v="2"/>
    <n v="2"/>
    <n v="9"/>
    <n v="1"/>
    <n v="0"/>
    <n v="0"/>
    <x v="0"/>
    <x v="0"/>
    <n v="1"/>
    <n v="1"/>
    <n v="1"/>
    <n v="0"/>
    <x v="1"/>
  </r>
  <r>
    <n v="9967"/>
    <n v="1974"/>
    <n v="49"/>
    <x v="2"/>
    <x v="2"/>
    <x v="4"/>
    <n v="53034"/>
    <x v="1"/>
    <n v="1"/>
    <n v="1"/>
    <d v="2013-05-30T00:00:00"/>
    <n v="30"/>
    <n v="160"/>
    <n v="15"/>
    <n v="196"/>
    <n v="15"/>
    <n v="11"/>
    <n v="50"/>
    <n v="74.5"/>
    <n v="8"/>
    <n v="6"/>
    <n v="1"/>
    <n v="7"/>
    <n v="8"/>
    <n v="0"/>
    <n v="0"/>
    <n v="0"/>
    <x v="0"/>
    <x v="0"/>
    <n v="0"/>
    <n v="0"/>
    <n v="0"/>
    <n v="0"/>
    <x v="4"/>
  </r>
  <r>
    <n v="5304"/>
    <n v="1974"/>
    <n v="49"/>
    <x v="2"/>
    <x v="4"/>
    <x v="1"/>
    <n v="30899"/>
    <x v="2"/>
    <n v="1"/>
    <n v="0"/>
    <d v="2012-10-13T00:00:00"/>
    <n v="35"/>
    <n v="24"/>
    <n v="0"/>
    <n v="8"/>
    <n v="0"/>
    <n v="0"/>
    <n v="1"/>
    <n v="5.5"/>
    <n v="2"/>
    <n v="1"/>
    <n v="0"/>
    <n v="3"/>
    <n v="6"/>
    <n v="0"/>
    <n v="0"/>
    <n v="0"/>
    <x v="0"/>
    <x v="0"/>
    <n v="0"/>
    <n v="0"/>
    <n v="0"/>
    <n v="0"/>
    <x v="5"/>
  </r>
  <r>
    <n v="5866"/>
    <n v="1974"/>
    <n v="49"/>
    <x v="2"/>
    <x v="2"/>
    <x v="2"/>
    <n v="48186"/>
    <x v="2"/>
    <n v="1"/>
    <n v="0"/>
    <d v="2014-03-20T00:00:00"/>
    <n v="39"/>
    <n v="97"/>
    <n v="3"/>
    <n v="66"/>
    <n v="12"/>
    <n v="7"/>
    <n v="34"/>
    <n v="36.5"/>
    <n v="3"/>
    <n v="4"/>
    <n v="1"/>
    <n v="4"/>
    <n v="7"/>
    <n v="0"/>
    <n v="0"/>
    <n v="0"/>
    <x v="0"/>
    <x v="0"/>
    <n v="0"/>
    <n v="0"/>
    <n v="0"/>
    <n v="0"/>
    <x v="1"/>
  </r>
  <r>
    <n v="5303"/>
    <n v="1974"/>
    <n v="49"/>
    <x v="2"/>
    <x v="4"/>
    <x v="2"/>
    <n v="79632"/>
    <x v="1"/>
    <n v="0"/>
    <n v="0"/>
    <d v="2014-04-08T00:00:00"/>
    <n v="42"/>
    <n v="471"/>
    <n v="0"/>
    <n v="510"/>
    <n v="99"/>
    <n v="21"/>
    <n v="12"/>
    <n v="185.5"/>
    <n v="1"/>
    <n v="6"/>
    <n v="4"/>
    <n v="9"/>
    <n v="2"/>
    <n v="0"/>
    <n v="0"/>
    <n v="0"/>
    <x v="0"/>
    <x v="0"/>
    <n v="0"/>
    <n v="0"/>
    <n v="0"/>
    <n v="0"/>
    <x v="5"/>
  </r>
  <r>
    <n v="6872"/>
    <n v="1974"/>
    <n v="49"/>
    <x v="2"/>
    <x v="4"/>
    <x v="0"/>
    <n v="65352"/>
    <x v="1"/>
    <n v="0"/>
    <n v="1"/>
    <d v="2013-08-21T00:00:00"/>
    <n v="43"/>
    <n v="284"/>
    <n v="3"/>
    <n v="84"/>
    <n v="4"/>
    <n v="7"/>
    <n v="23"/>
    <n v="67.5"/>
    <n v="2"/>
    <n v="4"/>
    <n v="2"/>
    <n v="8"/>
    <n v="4"/>
    <n v="0"/>
    <n v="0"/>
    <n v="0"/>
    <x v="0"/>
    <x v="0"/>
    <n v="0"/>
    <n v="0"/>
    <n v="0"/>
    <n v="0"/>
    <x v="5"/>
  </r>
  <r>
    <n v="3969"/>
    <n v="1974"/>
    <n v="49"/>
    <x v="2"/>
    <x v="3"/>
    <x v="2"/>
    <n v="43018"/>
    <x v="2"/>
    <n v="0"/>
    <n v="1"/>
    <d v="2013-11-01T00:00:00"/>
    <n v="46"/>
    <n v="35"/>
    <n v="4"/>
    <n v="17"/>
    <n v="7"/>
    <n v="6"/>
    <n v="64"/>
    <n v="22.166666666666668"/>
    <n v="1"/>
    <n v="2"/>
    <n v="2"/>
    <n v="2"/>
    <n v="5"/>
    <n v="0"/>
    <n v="0"/>
    <n v="0"/>
    <x v="0"/>
    <x v="0"/>
    <n v="0"/>
    <n v="0"/>
    <n v="0"/>
    <n v="0"/>
    <x v="2"/>
  </r>
  <r>
    <n v="2937"/>
    <n v="1974"/>
    <n v="49"/>
    <x v="2"/>
    <x v="4"/>
    <x v="1"/>
    <n v="68352"/>
    <x v="1"/>
    <n v="0"/>
    <n v="1"/>
    <d v="2013-08-28T00:00:00"/>
    <n v="47"/>
    <n v="614"/>
    <n v="16"/>
    <n v="132"/>
    <n v="43"/>
    <n v="33"/>
    <n v="33"/>
    <n v="145.16666666666666"/>
    <n v="3"/>
    <n v="8"/>
    <n v="5"/>
    <n v="9"/>
    <n v="6"/>
    <n v="0"/>
    <n v="0"/>
    <n v="0"/>
    <x v="0"/>
    <x v="0"/>
    <n v="0"/>
    <n v="0"/>
    <n v="0"/>
    <n v="0"/>
    <x v="7"/>
  </r>
  <r>
    <n v="5922"/>
    <n v="1974"/>
    <n v="49"/>
    <x v="2"/>
    <x v="4"/>
    <x v="0"/>
    <n v="40344"/>
    <x v="2"/>
    <n v="0"/>
    <n v="1"/>
    <d v="2013-10-13T00:00:00"/>
    <n v="48"/>
    <n v="210"/>
    <n v="0"/>
    <n v="6"/>
    <n v="0"/>
    <n v="0"/>
    <n v="2"/>
    <n v="36.333333333333336"/>
    <n v="2"/>
    <n v="4"/>
    <n v="1"/>
    <n v="5"/>
    <n v="7"/>
    <n v="0"/>
    <n v="0"/>
    <n v="0"/>
    <x v="0"/>
    <x v="0"/>
    <n v="0"/>
    <n v="0"/>
    <n v="0"/>
    <n v="0"/>
    <x v="1"/>
  </r>
  <r>
    <n v="2620"/>
    <n v="1974"/>
    <n v="49"/>
    <x v="2"/>
    <x v="4"/>
    <x v="0"/>
    <n v="34596"/>
    <x v="2"/>
    <n v="1"/>
    <n v="0"/>
    <d v="2013-04-13T00:00:00"/>
    <n v="48"/>
    <n v="14"/>
    <n v="0"/>
    <n v="2"/>
    <n v="0"/>
    <n v="0"/>
    <n v="7"/>
    <n v="3.8333333333333335"/>
    <n v="1"/>
    <n v="1"/>
    <n v="0"/>
    <n v="2"/>
    <n v="8"/>
    <n v="0"/>
    <n v="0"/>
    <n v="0"/>
    <x v="0"/>
    <x v="0"/>
    <n v="0"/>
    <n v="0"/>
    <n v="1"/>
    <n v="0"/>
    <x v="5"/>
  </r>
  <r>
    <n v="8254"/>
    <n v="1974"/>
    <n v="49"/>
    <x v="2"/>
    <x v="4"/>
    <x v="0"/>
    <n v="34596"/>
    <x v="2"/>
    <n v="1"/>
    <n v="0"/>
    <d v="2013-04-13T00:00:00"/>
    <n v="48"/>
    <n v="14"/>
    <n v="0"/>
    <n v="2"/>
    <n v="0"/>
    <n v="0"/>
    <n v="7"/>
    <n v="3.8333333333333335"/>
    <n v="1"/>
    <n v="1"/>
    <n v="0"/>
    <n v="2"/>
    <n v="8"/>
    <n v="0"/>
    <n v="0"/>
    <n v="0"/>
    <x v="0"/>
    <x v="0"/>
    <n v="0"/>
    <n v="0"/>
    <n v="0"/>
    <n v="0"/>
    <x v="2"/>
  </r>
  <r>
    <n v="1321"/>
    <n v="1974"/>
    <n v="49"/>
    <x v="2"/>
    <x v="2"/>
    <x v="0"/>
    <n v="26067"/>
    <x v="2"/>
    <n v="1"/>
    <n v="0"/>
    <d v="2013-11-04T00:00:00"/>
    <n v="49"/>
    <n v="22"/>
    <n v="2"/>
    <n v="18"/>
    <n v="0"/>
    <n v="2"/>
    <n v="12"/>
    <n v="9.3333333333333339"/>
    <n v="3"/>
    <n v="3"/>
    <n v="0"/>
    <n v="3"/>
    <n v="8"/>
    <n v="0"/>
    <n v="0"/>
    <n v="0"/>
    <x v="0"/>
    <x v="0"/>
    <n v="0"/>
    <n v="0"/>
    <n v="0"/>
    <n v="0"/>
    <x v="7"/>
  </r>
  <r>
    <n v="7037"/>
    <n v="1974"/>
    <n v="49"/>
    <x v="2"/>
    <x v="4"/>
    <x v="0"/>
    <n v="37087"/>
    <x v="2"/>
    <n v="1"/>
    <n v="0"/>
    <d v="2013-08-11T00:00:00"/>
    <n v="50"/>
    <n v="194"/>
    <n v="55"/>
    <n v="134"/>
    <n v="15"/>
    <n v="0"/>
    <n v="3"/>
    <n v="66.833333333333329"/>
    <n v="3"/>
    <n v="4"/>
    <n v="2"/>
    <n v="8"/>
    <n v="6"/>
    <n v="0"/>
    <n v="0"/>
    <n v="0"/>
    <x v="0"/>
    <x v="0"/>
    <n v="0"/>
    <n v="0"/>
    <n v="0"/>
    <n v="0"/>
    <x v="5"/>
  </r>
  <r>
    <n v="1077"/>
    <n v="1974"/>
    <n v="49"/>
    <x v="2"/>
    <x v="2"/>
    <x v="2"/>
    <n v="56715"/>
    <x v="1"/>
    <n v="0"/>
    <n v="0"/>
    <d v="2012-12-05T00:00:00"/>
    <n v="52"/>
    <n v="258"/>
    <n v="105"/>
    <n v="239"/>
    <n v="237"/>
    <n v="172"/>
    <n v="9"/>
    <n v="170"/>
    <n v="1"/>
    <n v="7"/>
    <n v="3"/>
    <n v="4"/>
    <n v="4"/>
    <n v="0"/>
    <n v="0"/>
    <n v="0"/>
    <x v="0"/>
    <x v="0"/>
    <n v="0"/>
    <n v="0"/>
    <n v="0"/>
    <n v="0"/>
    <x v="1"/>
  </r>
  <r>
    <n v="4961"/>
    <n v="1974"/>
    <n v="49"/>
    <x v="2"/>
    <x v="3"/>
    <x v="2"/>
    <n v="21255"/>
    <x v="2"/>
    <n v="1"/>
    <n v="0"/>
    <d v="2014-01-21T00:00:00"/>
    <n v="56"/>
    <n v="29"/>
    <n v="0"/>
    <n v="25"/>
    <n v="2"/>
    <n v="2"/>
    <n v="3"/>
    <n v="10.166666666666666"/>
    <n v="4"/>
    <n v="2"/>
    <n v="1"/>
    <n v="4"/>
    <n v="4"/>
    <n v="0"/>
    <n v="0"/>
    <n v="0"/>
    <x v="0"/>
    <x v="0"/>
    <n v="0"/>
    <n v="0"/>
    <n v="0"/>
    <n v="0"/>
    <x v="1"/>
  </r>
  <r>
    <n v="5177"/>
    <n v="1974"/>
    <n v="49"/>
    <x v="2"/>
    <x v="3"/>
    <x v="0"/>
    <n v="58494"/>
    <x v="1"/>
    <n v="0"/>
    <n v="1"/>
    <d v="2013-12-12T00:00:00"/>
    <n v="56"/>
    <n v="298"/>
    <n v="7"/>
    <n v="68"/>
    <n v="4"/>
    <n v="0"/>
    <n v="19"/>
    <n v="66"/>
    <n v="2"/>
    <n v="6"/>
    <n v="2"/>
    <n v="6"/>
    <n v="6"/>
    <n v="0"/>
    <n v="0"/>
    <n v="0"/>
    <x v="0"/>
    <x v="0"/>
    <n v="0"/>
    <n v="0"/>
    <n v="0"/>
    <n v="0"/>
    <x v="5"/>
  </r>
  <r>
    <n v="368"/>
    <n v="1974"/>
    <n v="49"/>
    <x v="2"/>
    <x v="2"/>
    <x v="0"/>
    <n v="40049"/>
    <x v="2"/>
    <n v="0"/>
    <n v="1"/>
    <d v="2012-11-29T00:00:00"/>
    <n v="61"/>
    <n v="91"/>
    <n v="65"/>
    <n v="52"/>
    <n v="10"/>
    <n v="44"/>
    <n v="28"/>
    <n v="48.333333333333336"/>
    <n v="3"/>
    <n v="3"/>
    <n v="2"/>
    <n v="6"/>
    <n v="5"/>
    <n v="0"/>
    <n v="0"/>
    <n v="0"/>
    <x v="0"/>
    <x v="0"/>
    <n v="0"/>
    <n v="0"/>
    <n v="0"/>
    <n v="0"/>
    <x v="3"/>
  </r>
  <r>
    <n v="6661"/>
    <n v="1974"/>
    <n v="49"/>
    <x v="2"/>
    <x v="2"/>
    <x v="0"/>
    <n v="67445"/>
    <x v="1"/>
    <n v="0"/>
    <n v="1"/>
    <d v="2012-08-12T00:00:00"/>
    <n v="63"/>
    <n v="757"/>
    <n v="80"/>
    <n v="217"/>
    <n v="29"/>
    <n v="80"/>
    <n v="11"/>
    <n v="195.66666666666666"/>
    <n v="5"/>
    <n v="9"/>
    <n v="6"/>
    <n v="12"/>
    <n v="6"/>
    <n v="0"/>
    <n v="0"/>
    <n v="0"/>
    <x v="0"/>
    <x v="0"/>
    <n v="0"/>
    <n v="0"/>
    <n v="0"/>
    <n v="0"/>
    <x v="1"/>
  </r>
  <r>
    <n v="5462"/>
    <n v="1974"/>
    <n v="49"/>
    <x v="2"/>
    <x v="2"/>
    <x v="0"/>
    <n v="67445"/>
    <x v="1"/>
    <n v="0"/>
    <n v="1"/>
    <d v="2012-08-12T00:00:00"/>
    <n v="63"/>
    <n v="757"/>
    <n v="80"/>
    <n v="217"/>
    <n v="29"/>
    <n v="80"/>
    <n v="11"/>
    <n v="195.66666666666666"/>
    <n v="5"/>
    <n v="9"/>
    <n v="6"/>
    <n v="12"/>
    <n v="6"/>
    <n v="0"/>
    <n v="0"/>
    <n v="0"/>
    <x v="0"/>
    <x v="0"/>
    <n v="0"/>
    <n v="0"/>
    <n v="0"/>
    <n v="0"/>
    <x v="3"/>
  </r>
  <r>
    <n v="10897"/>
    <n v="1974"/>
    <n v="49"/>
    <x v="2"/>
    <x v="2"/>
    <x v="0"/>
    <n v="67445"/>
    <x v="1"/>
    <n v="0"/>
    <n v="1"/>
    <d v="2012-08-12T00:00:00"/>
    <n v="63"/>
    <n v="757"/>
    <n v="80"/>
    <n v="217"/>
    <n v="29"/>
    <n v="80"/>
    <n v="11"/>
    <n v="195.66666666666666"/>
    <n v="5"/>
    <n v="9"/>
    <n v="6"/>
    <n v="12"/>
    <n v="6"/>
    <n v="0"/>
    <n v="0"/>
    <n v="0"/>
    <x v="0"/>
    <x v="0"/>
    <n v="0"/>
    <n v="0"/>
    <n v="0"/>
    <n v="0"/>
    <x v="0"/>
  </r>
  <r>
    <n v="5966"/>
    <n v="1974"/>
    <n v="49"/>
    <x v="2"/>
    <x v="4"/>
    <x v="0"/>
    <n v="45207"/>
    <x v="2"/>
    <n v="1"/>
    <n v="1"/>
    <d v="2012-11-10T00:00:00"/>
    <n v="64"/>
    <n v="203"/>
    <n v="0"/>
    <n v="10"/>
    <n v="0"/>
    <n v="0"/>
    <n v="2"/>
    <n v="35.833333333333336"/>
    <n v="5"/>
    <n v="3"/>
    <n v="1"/>
    <n v="6"/>
    <n v="6"/>
    <n v="0"/>
    <n v="1"/>
    <n v="0"/>
    <x v="0"/>
    <x v="0"/>
    <n v="1"/>
    <n v="1"/>
    <n v="0"/>
    <n v="0"/>
    <x v="1"/>
  </r>
  <r>
    <n v="3643"/>
    <n v="1974"/>
    <n v="49"/>
    <x v="2"/>
    <x v="3"/>
    <x v="0"/>
    <n v="63206"/>
    <x v="1"/>
    <n v="0"/>
    <n v="0"/>
    <d v="2014-03-20T00:00:00"/>
    <n v="65"/>
    <n v="750"/>
    <n v="8"/>
    <n v="125"/>
    <n v="11"/>
    <n v="8"/>
    <n v="26"/>
    <n v="154.66666666666666"/>
    <n v="1"/>
    <n v="4"/>
    <n v="3"/>
    <n v="6"/>
    <n v="2"/>
    <n v="0"/>
    <n v="0"/>
    <n v="1"/>
    <x v="0"/>
    <x v="0"/>
    <n v="1"/>
    <n v="1"/>
    <n v="0"/>
    <n v="0"/>
    <x v="7"/>
  </r>
  <r>
    <n v="10104"/>
    <n v="1974"/>
    <n v="49"/>
    <x v="2"/>
    <x v="2"/>
    <x v="2"/>
    <n v="33590"/>
    <x v="2"/>
    <n v="2"/>
    <n v="1"/>
    <d v="2013-11-03T00:00:00"/>
    <n v="65"/>
    <n v="4"/>
    <n v="0"/>
    <n v="2"/>
    <n v="0"/>
    <n v="0"/>
    <n v="2"/>
    <n v="1.3333333333333333"/>
    <n v="1"/>
    <n v="1"/>
    <n v="0"/>
    <n v="2"/>
    <n v="7"/>
    <n v="0"/>
    <n v="0"/>
    <n v="0"/>
    <x v="0"/>
    <x v="0"/>
    <n v="0"/>
    <n v="0"/>
    <n v="0"/>
    <n v="0"/>
    <x v="7"/>
  </r>
  <r>
    <n v="2525"/>
    <n v="1974"/>
    <n v="49"/>
    <x v="2"/>
    <x v="4"/>
    <x v="0"/>
    <n v="38410"/>
    <x v="2"/>
    <n v="0"/>
    <n v="0"/>
    <d v="2012-09-14T00:00:00"/>
    <n v="65"/>
    <n v="153"/>
    <n v="64"/>
    <n v="123"/>
    <n v="116"/>
    <n v="64"/>
    <n v="14"/>
    <n v="89"/>
    <n v="2"/>
    <n v="5"/>
    <n v="2"/>
    <n v="9"/>
    <n v="6"/>
    <n v="0"/>
    <n v="0"/>
    <n v="0"/>
    <x v="0"/>
    <x v="0"/>
    <n v="0"/>
    <n v="0"/>
    <n v="1"/>
    <n v="0"/>
    <x v="7"/>
  </r>
  <r>
    <n v="10640"/>
    <n v="1974"/>
    <n v="49"/>
    <x v="2"/>
    <x v="2"/>
    <x v="2"/>
    <n v="44392"/>
    <x v="2"/>
    <n v="1"/>
    <n v="1"/>
    <d v="2013-09-05T00:00:00"/>
    <n v="71"/>
    <n v="87"/>
    <n v="5"/>
    <n v="71"/>
    <n v="7"/>
    <n v="12"/>
    <n v="29"/>
    <n v="35.166666666666664"/>
    <n v="5"/>
    <n v="4"/>
    <n v="1"/>
    <n v="4"/>
    <n v="7"/>
    <n v="0"/>
    <n v="0"/>
    <n v="0"/>
    <x v="0"/>
    <x v="0"/>
    <n v="0"/>
    <n v="0"/>
    <n v="0"/>
    <n v="0"/>
    <x v="1"/>
  </r>
  <r>
    <n v="1672"/>
    <n v="1974"/>
    <n v="49"/>
    <x v="2"/>
    <x v="4"/>
    <x v="2"/>
    <n v="65640"/>
    <x v="1"/>
    <n v="0"/>
    <n v="1"/>
    <d v="2014-03-01T00:00:00"/>
    <n v="74"/>
    <n v="204"/>
    <n v="7"/>
    <n v="149"/>
    <n v="20"/>
    <n v="15"/>
    <n v="66"/>
    <n v="76.833333333333329"/>
    <n v="1"/>
    <n v="5"/>
    <n v="1"/>
    <n v="8"/>
    <n v="2"/>
    <n v="0"/>
    <n v="0"/>
    <n v="0"/>
    <x v="0"/>
    <x v="0"/>
    <n v="0"/>
    <n v="0"/>
    <n v="0"/>
    <n v="0"/>
    <x v="5"/>
  </r>
  <r>
    <n v="1990"/>
    <n v="1974"/>
    <n v="49"/>
    <x v="2"/>
    <x v="4"/>
    <x v="1"/>
    <n v="63159"/>
    <x v="1"/>
    <n v="0"/>
    <n v="0"/>
    <d v="2012-11-05T00:00:00"/>
    <n v="74"/>
    <n v="965"/>
    <n v="34"/>
    <n v="586"/>
    <n v="89"/>
    <n v="86"/>
    <n v="37"/>
    <n v="299.5"/>
    <n v="1"/>
    <n v="3"/>
    <n v="5"/>
    <n v="8"/>
    <n v="3"/>
    <n v="1"/>
    <n v="0"/>
    <n v="0"/>
    <x v="0"/>
    <x v="0"/>
    <n v="1"/>
    <n v="1"/>
    <n v="0"/>
    <n v="0"/>
    <x v="1"/>
  </r>
  <r>
    <n v="9974"/>
    <n v="1974"/>
    <n v="49"/>
    <x v="2"/>
    <x v="2"/>
    <x v="0"/>
    <n v="30631"/>
    <x v="2"/>
    <n v="1"/>
    <n v="0"/>
    <d v="2013-07-12T00:00:00"/>
    <n v="75"/>
    <n v="15"/>
    <n v="6"/>
    <n v="20"/>
    <n v="4"/>
    <n v="5"/>
    <n v="20"/>
    <n v="11.666666666666666"/>
    <n v="1"/>
    <n v="3"/>
    <n v="1"/>
    <n v="2"/>
    <n v="7"/>
    <n v="0"/>
    <n v="0"/>
    <n v="0"/>
    <x v="0"/>
    <x v="0"/>
    <n v="0"/>
    <n v="0"/>
    <n v="0"/>
    <n v="0"/>
    <x v="5"/>
  </r>
  <r>
    <n v="520"/>
    <n v="1974"/>
    <n v="49"/>
    <x v="2"/>
    <x v="2"/>
    <x v="0"/>
    <n v="34421"/>
    <x v="2"/>
    <n v="1"/>
    <n v="0"/>
    <d v="2013-07-01T00:00:00"/>
    <n v="81"/>
    <n v="3"/>
    <n v="3"/>
    <n v="7"/>
    <n v="6"/>
    <n v="2"/>
    <n v="9"/>
    <n v="5"/>
    <n v="1"/>
    <n v="1"/>
    <n v="0"/>
    <n v="2"/>
    <n v="7"/>
    <n v="0"/>
    <n v="0"/>
    <n v="0"/>
    <x v="0"/>
    <x v="0"/>
    <n v="0"/>
    <n v="0"/>
    <n v="0"/>
    <n v="0"/>
    <x v="1"/>
  </r>
  <r>
    <n v="8372"/>
    <n v="1974"/>
    <n v="49"/>
    <x v="2"/>
    <x v="2"/>
    <x v="0"/>
    <n v="34421"/>
    <x v="2"/>
    <n v="1"/>
    <n v="0"/>
    <d v="2013-07-01T00:00:00"/>
    <n v="81"/>
    <n v="3"/>
    <n v="3"/>
    <n v="7"/>
    <n v="6"/>
    <n v="2"/>
    <n v="9"/>
    <n v="5"/>
    <n v="1"/>
    <n v="1"/>
    <n v="0"/>
    <n v="2"/>
    <n v="7"/>
    <n v="0"/>
    <n v="0"/>
    <n v="0"/>
    <x v="0"/>
    <x v="0"/>
    <n v="0"/>
    <n v="0"/>
    <n v="0"/>
    <n v="0"/>
    <x v="5"/>
  </r>
  <r>
    <n v="5734"/>
    <n v="1974"/>
    <n v="49"/>
    <x v="2"/>
    <x v="4"/>
    <x v="0"/>
    <n v="61917"/>
    <x v="1"/>
    <n v="1"/>
    <n v="1"/>
    <d v="2013-11-20T00:00:00"/>
    <n v="83"/>
    <n v="46"/>
    <n v="4"/>
    <n v="36"/>
    <n v="2"/>
    <n v="2"/>
    <n v="1"/>
    <n v="15.166666666666666"/>
    <n v="1"/>
    <n v="2"/>
    <n v="0"/>
    <n v="4"/>
    <n v="5"/>
    <n v="0"/>
    <n v="0"/>
    <n v="0"/>
    <x v="0"/>
    <x v="0"/>
    <n v="0"/>
    <n v="0"/>
    <n v="0"/>
    <n v="0"/>
    <x v="1"/>
  </r>
  <r>
    <n v="7617"/>
    <n v="1974"/>
    <n v="49"/>
    <x v="2"/>
    <x v="2"/>
    <x v="1"/>
    <n v="42373"/>
    <x v="2"/>
    <n v="1"/>
    <n v="1"/>
    <d v="2013-08-15T00:00:00"/>
    <n v="83"/>
    <n v="67"/>
    <n v="5"/>
    <n v="61"/>
    <n v="3"/>
    <n v="8"/>
    <n v="19"/>
    <n v="27.166666666666668"/>
    <n v="5"/>
    <n v="2"/>
    <n v="1"/>
    <n v="5"/>
    <n v="5"/>
    <n v="0"/>
    <n v="0"/>
    <n v="0"/>
    <x v="0"/>
    <x v="0"/>
    <n v="0"/>
    <n v="0"/>
    <n v="0"/>
    <n v="0"/>
    <x v="1"/>
  </r>
  <r>
    <n v="8663"/>
    <n v="1974"/>
    <n v="49"/>
    <x v="2"/>
    <x v="2"/>
    <x v="4"/>
    <n v="39996"/>
    <x v="2"/>
    <n v="1"/>
    <n v="1"/>
    <d v="2014-05-22T00:00:00"/>
    <n v="85"/>
    <n v="11"/>
    <n v="0"/>
    <n v="3"/>
    <n v="0"/>
    <n v="0"/>
    <n v="1"/>
    <n v="2.5"/>
    <n v="1"/>
    <n v="1"/>
    <n v="0"/>
    <n v="2"/>
    <n v="6"/>
    <n v="0"/>
    <n v="0"/>
    <n v="0"/>
    <x v="0"/>
    <x v="0"/>
    <n v="0"/>
    <n v="0"/>
    <n v="0"/>
    <n v="0"/>
    <x v="0"/>
  </r>
  <r>
    <n v="3194"/>
    <n v="1974"/>
    <n v="49"/>
    <x v="2"/>
    <x v="4"/>
    <x v="1"/>
    <n v="71466"/>
    <x v="1"/>
    <n v="0"/>
    <n v="0"/>
    <d v="2014-04-05T00:00:00"/>
    <n v="86"/>
    <n v="412"/>
    <n v="12"/>
    <n v="546"/>
    <n v="78"/>
    <n v="182"/>
    <n v="0"/>
    <n v="205"/>
    <n v="1"/>
    <n v="4"/>
    <n v="4"/>
    <n v="10"/>
    <n v="1"/>
    <n v="0"/>
    <n v="0"/>
    <n v="0"/>
    <x v="0"/>
    <x v="0"/>
    <n v="0"/>
    <n v="0"/>
    <n v="0"/>
    <n v="0"/>
    <x v="7"/>
  </r>
  <r>
    <n v="2445"/>
    <n v="1974"/>
    <n v="49"/>
    <x v="2"/>
    <x v="4"/>
    <x v="2"/>
    <n v="28440"/>
    <x v="2"/>
    <n v="1"/>
    <n v="0"/>
    <d v="2013-07-07T00:00:00"/>
    <n v="87"/>
    <n v="38"/>
    <n v="1"/>
    <n v="24"/>
    <n v="0"/>
    <n v="0"/>
    <n v="0"/>
    <n v="10.5"/>
    <n v="1"/>
    <n v="2"/>
    <n v="0"/>
    <n v="3"/>
    <n v="8"/>
    <n v="0"/>
    <n v="0"/>
    <n v="0"/>
    <x v="0"/>
    <x v="0"/>
    <n v="0"/>
    <n v="0"/>
    <n v="0"/>
    <n v="0"/>
    <x v="1"/>
  </r>
  <r>
    <n v="6977"/>
    <n v="1974"/>
    <n v="49"/>
    <x v="2"/>
    <x v="2"/>
    <x v="2"/>
    <n v="75702"/>
    <x v="1"/>
    <n v="0"/>
    <n v="1"/>
    <d v="2012-10-14T00:00:00"/>
    <n v="87"/>
    <n v="1073"/>
    <n v="0"/>
    <n v="629"/>
    <n v="145"/>
    <n v="37"/>
    <n v="37"/>
    <n v="320.16666666666669"/>
    <n v="1"/>
    <n v="10"/>
    <n v="5"/>
    <n v="13"/>
    <n v="6"/>
    <n v="0"/>
    <n v="0"/>
    <n v="1"/>
    <x v="0"/>
    <x v="0"/>
    <n v="1"/>
    <n v="1"/>
    <n v="0"/>
    <n v="0"/>
    <x v="1"/>
  </r>
  <r>
    <n v="3083"/>
    <n v="1974"/>
    <n v="49"/>
    <x v="2"/>
    <x v="2"/>
    <x v="0"/>
    <n v="45837"/>
    <x v="2"/>
    <n v="1"/>
    <n v="1"/>
    <d v="2013-07-26T00:00:00"/>
    <n v="88"/>
    <n v="215"/>
    <n v="13"/>
    <n v="87"/>
    <n v="17"/>
    <n v="17"/>
    <n v="24"/>
    <n v="62.166666666666664"/>
    <n v="5"/>
    <n v="6"/>
    <n v="2"/>
    <n v="5"/>
    <n v="7"/>
    <n v="0"/>
    <n v="0"/>
    <n v="0"/>
    <x v="0"/>
    <x v="0"/>
    <n v="0"/>
    <n v="0"/>
    <n v="0"/>
    <n v="0"/>
    <x v="1"/>
  </r>
  <r>
    <n v="2909"/>
    <n v="1974"/>
    <n v="49"/>
    <x v="2"/>
    <x v="4"/>
    <x v="0"/>
    <n v="78128"/>
    <x v="1"/>
    <n v="0"/>
    <n v="1"/>
    <d v="2014-02-19T00:00:00"/>
    <n v="89"/>
    <n v="934"/>
    <n v="24"/>
    <n v="230"/>
    <n v="16"/>
    <n v="24"/>
    <n v="36"/>
    <n v="210.66666666666666"/>
    <n v="2"/>
    <n v="8"/>
    <n v="4"/>
    <n v="6"/>
    <n v="3"/>
    <n v="0"/>
    <n v="1"/>
    <n v="1"/>
    <x v="0"/>
    <x v="0"/>
    <n v="1"/>
    <n v="2"/>
    <n v="0"/>
    <n v="0"/>
    <x v="2"/>
  </r>
  <r>
    <n v="1833"/>
    <n v="1974"/>
    <n v="49"/>
    <x v="2"/>
    <x v="4"/>
    <x v="1"/>
    <n v="39190"/>
    <x v="2"/>
    <n v="1"/>
    <n v="0"/>
    <d v="2014-04-26T00:00:00"/>
    <n v="91"/>
    <n v="68"/>
    <n v="8"/>
    <n v="18"/>
    <n v="19"/>
    <n v="8"/>
    <n v="12"/>
    <n v="22.166666666666668"/>
    <n v="2"/>
    <n v="2"/>
    <n v="1"/>
    <n v="4"/>
    <n v="5"/>
    <n v="0"/>
    <n v="0"/>
    <n v="0"/>
    <x v="0"/>
    <x v="0"/>
    <n v="0"/>
    <n v="0"/>
    <n v="0"/>
    <n v="0"/>
    <x v="1"/>
  </r>
  <r>
    <n v="5562"/>
    <n v="1974"/>
    <n v="49"/>
    <x v="2"/>
    <x v="2"/>
    <x v="0"/>
    <n v="60093"/>
    <x v="1"/>
    <n v="0"/>
    <n v="1"/>
    <d v="2013-06-26T00:00:00"/>
    <n v="92"/>
    <n v="502"/>
    <n v="12"/>
    <n v="109"/>
    <n v="16"/>
    <n v="6"/>
    <n v="90"/>
    <n v="122.5"/>
    <n v="2"/>
    <n v="7"/>
    <n v="2"/>
    <n v="10"/>
    <n v="6"/>
    <n v="0"/>
    <n v="0"/>
    <n v="0"/>
    <x v="0"/>
    <x v="0"/>
    <n v="0"/>
    <n v="0"/>
    <n v="0"/>
    <n v="0"/>
    <x v="1"/>
  </r>
  <r>
    <n v="6534"/>
    <n v="1974"/>
    <n v="49"/>
    <x v="2"/>
    <x v="2"/>
    <x v="2"/>
    <n v="47889"/>
    <x v="2"/>
    <n v="1"/>
    <n v="0"/>
    <d v="2014-01-04T00:00:00"/>
    <n v="94"/>
    <n v="29"/>
    <n v="0"/>
    <n v="29"/>
    <n v="0"/>
    <n v="5"/>
    <n v="4"/>
    <n v="11.166666666666666"/>
    <n v="1"/>
    <n v="2"/>
    <n v="0"/>
    <n v="3"/>
    <n v="5"/>
    <n v="0"/>
    <n v="0"/>
    <n v="0"/>
    <x v="0"/>
    <x v="0"/>
    <n v="0"/>
    <n v="0"/>
    <n v="0"/>
    <n v="0"/>
    <x v="5"/>
  </r>
  <r>
    <n v="7613"/>
    <n v="1974"/>
    <n v="49"/>
    <x v="2"/>
    <x v="0"/>
    <x v="2"/>
    <n v="49669"/>
    <x v="2"/>
    <n v="1"/>
    <n v="0"/>
    <d v="2014-05-24T00:00:00"/>
    <n v="97"/>
    <n v="166"/>
    <n v="5"/>
    <n v="107"/>
    <n v="11"/>
    <n v="8"/>
    <n v="29"/>
    <n v="54.333333333333336"/>
    <n v="2"/>
    <n v="5"/>
    <n v="1"/>
    <n v="6"/>
    <n v="6"/>
    <n v="0"/>
    <n v="0"/>
    <n v="0"/>
    <x v="0"/>
    <x v="0"/>
    <n v="0"/>
    <n v="0"/>
    <n v="0"/>
    <n v="0"/>
    <x v="1"/>
  </r>
  <r>
    <n v="9706"/>
    <n v="1974"/>
    <n v="49"/>
    <x v="2"/>
    <x v="4"/>
    <x v="1"/>
    <n v="31560"/>
    <x v="2"/>
    <n v="1"/>
    <n v="0"/>
    <d v="2013-06-24T00:00:00"/>
    <n v="98"/>
    <n v="62"/>
    <n v="1"/>
    <n v="20"/>
    <n v="4"/>
    <n v="0"/>
    <n v="7"/>
    <n v="15.666666666666666"/>
    <n v="2"/>
    <n v="2"/>
    <n v="1"/>
    <n v="3"/>
    <n v="8"/>
    <n v="0"/>
    <n v="0"/>
    <n v="0"/>
    <x v="0"/>
    <x v="0"/>
    <n v="0"/>
    <n v="0"/>
    <n v="0"/>
    <n v="0"/>
    <x v="7"/>
  </r>
  <r>
    <n v="3846"/>
    <n v="1974"/>
    <n v="49"/>
    <x v="2"/>
    <x v="2"/>
    <x v="0"/>
    <n v="42557"/>
    <x v="2"/>
    <n v="0"/>
    <n v="1"/>
    <d v="2012-08-29T00:00:00"/>
    <n v="98"/>
    <n v="192"/>
    <n v="5"/>
    <n v="53"/>
    <n v="0"/>
    <n v="5"/>
    <n v="15"/>
    <n v="45"/>
    <n v="4"/>
    <n v="6"/>
    <n v="1"/>
    <n v="4"/>
    <n v="8"/>
    <n v="0"/>
    <n v="0"/>
    <n v="0"/>
    <x v="0"/>
    <x v="0"/>
    <n v="0"/>
    <n v="0"/>
    <n v="0"/>
    <n v="0"/>
    <x v="1"/>
  </r>
  <r>
    <n v="1743"/>
    <n v="1974"/>
    <n v="49"/>
    <x v="2"/>
    <x v="2"/>
    <x v="1"/>
    <n v="69719"/>
    <x v="1"/>
    <n v="0"/>
    <n v="0"/>
    <d v="2014-05-26T00:00:00"/>
    <n v="99"/>
    <n v="273"/>
    <n v="86"/>
    <n v="208"/>
    <n v="177"/>
    <n v="14"/>
    <n v="43"/>
    <n v="133.5"/>
    <n v="1"/>
    <n v="2"/>
    <n v="3"/>
    <n v="5"/>
    <n v="1"/>
    <n v="0"/>
    <n v="0"/>
    <n v="0"/>
    <x v="0"/>
    <x v="0"/>
    <n v="0"/>
    <n v="0"/>
    <n v="0"/>
    <n v="0"/>
    <x v="1"/>
  </r>
  <r>
    <n v="2106"/>
    <n v="1974"/>
    <n v="49"/>
    <x v="2"/>
    <x v="0"/>
    <x v="0"/>
    <n v="20130"/>
    <x v="2"/>
    <n v="0"/>
    <n v="0"/>
    <d v="2014-03-17T00:00:00"/>
    <n v="99"/>
    <n v="0"/>
    <n v="6"/>
    <n v="3"/>
    <n v="7"/>
    <n v="6"/>
    <n v="12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3363"/>
    <n v="1974"/>
    <n v="49"/>
    <x v="2"/>
    <x v="0"/>
    <x v="0"/>
    <n v="20130"/>
    <x v="2"/>
    <n v="0"/>
    <n v="0"/>
    <d v="2014-03-17T00:00:00"/>
    <n v="99"/>
    <n v="0"/>
    <n v="6"/>
    <n v="3"/>
    <n v="7"/>
    <n v="6"/>
    <n v="12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3158"/>
    <n v="1973"/>
    <n v="50"/>
    <x v="2"/>
    <x v="2"/>
    <x v="0"/>
    <n v="32300"/>
    <x v="2"/>
    <n v="1"/>
    <n v="0"/>
    <d v="2013-01-03T00:00:00"/>
    <n v="1"/>
    <n v="13"/>
    <n v="3"/>
    <n v="6"/>
    <n v="6"/>
    <n v="5"/>
    <n v="6"/>
    <n v="6.5"/>
    <n v="1"/>
    <n v="1"/>
    <n v="0"/>
    <n v="3"/>
    <n v="8"/>
    <n v="0"/>
    <n v="0"/>
    <n v="0"/>
    <x v="0"/>
    <x v="0"/>
    <n v="0"/>
    <n v="0"/>
    <n v="0"/>
    <n v="0"/>
    <x v="1"/>
  </r>
  <r>
    <n v="4877"/>
    <n v="1973"/>
    <n v="50"/>
    <x v="2"/>
    <x v="3"/>
    <x v="0"/>
    <n v="38576"/>
    <x v="2"/>
    <n v="0"/>
    <n v="1"/>
    <d v="2014-03-04T00:00:00"/>
    <n v="2"/>
    <n v="34"/>
    <n v="0"/>
    <n v="7"/>
    <n v="0"/>
    <n v="0"/>
    <n v="0"/>
    <n v="6.833333333333333"/>
    <n v="1"/>
    <n v="1"/>
    <n v="0"/>
    <n v="3"/>
    <n v="7"/>
    <n v="0"/>
    <n v="0"/>
    <n v="0"/>
    <x v="0"/>
    <x v="0"/>
    <n v="0"/>
    <n v="0"/>
    <n v="0"/>
    <n v="0"/>
    <x v="3"/>
  </r>
  <r>
    <n v="4098"/>
    <n v="1973"/>
    <n v="50"/>
    <x v="2"/>
    <x v="2"/>
    <x v="0"/>
    <n v="24639"/>
    <x v="2"/>
    <n v="1"/>
    <n v="1"/>
    <d v="2014-01-28T00:00:00"/>
    <n v="3"/>
    <n v="20"/>
    <n v="3"/>
    <n v="16"/>
    <n v="0"/>
    <n v="4"/>
    <n v="1"/>
    <n v="7.333333333333333"/>
    <n v="3"/>
    <n v="2"/>
    <n v="0"/>
    <n v="4"/>
    <n v="6"/>
    <n v="0"/>
    <n v="0"/>
    <n v="0"/>
    <x v="0"/>
    <x v="0"/>
    <n v="0"/>
    <n v="0"/>
    <n v="0"/>
    <n v="0"/>
    <x v="0"/>
  </r>
  <r>
    <n v="1041"/>
    <n v="1973"/>
    <n v="50"/>
    <x v="2"/>
    <x v="4"/>
    <x v="1"/>
    <n v="48432"/>
    <x v="2"/>
    <n v="0"/>
    <n v="1"/>
    <d v="2012-10-18T00:00:00"/>
    <n v="3"/>
    <n v="322"/>
    <n v="3"/>
    <n v="50"/>
    <n v="4"/>
    <n v="3"/>
    <n v="42"/>
    <n v="70.666666666666671"/>
    <n v="5"/>
    <n v="7"/>
    <n v="1"/>
    <n v="6"/>
    <n v="8"/>
    <n v="0"/>
    <n v="0"/>
    <n v="0"/>
    <x v="0"/>
    <x v="0"/>
    <n v="0"/>
    <n v="0"/>
    <n v="1"/>
    <n v="0"/>
    <x v="5"/>
  </r>
  <r>
    <n v="492"/>
    <n v="1973"/>
    <n v="50"/>
    <x v="2"/>
    <x v="4"/>
    <x v="7"/>
    <n v="48432"/>
    <x v="2"/>
    <n v="0"/>
    <n v="1"/>
    <d v="2012-10-18T00:00:00"/>
    <n v="3"/>
    <n v="322"/>
    <n v="3"/>
    <n v="50"/>
    <n v="4"/>
    <n v="3"/>
    <n v="42"/>
    <n v="70.666666666666671"/>
    <n v="5"/>
    <n v="7"/>
    <n v="1"/>
    <n v="6"/>
    <n v="8"/>
    <n v="0"/>
    <n v="0"/>
    <n v="0"/>
    <x v="0"/>
    <x v="0"/>
    <n v="0"/>
    <n v="0"/>
    <n v="0"/>
    <n v="0"/>
    <x v="7"/>
  </r>
  <r>
    <n v="11133"/>
    <n v="1973"/>
    <n v="50"/>
    <x v="2"/>
    <x v="4"/>
    <x v="7"/>
    <n v="48432"/>
    <x v="2"/>
    <n v="0"/>
    <n v="1"/>
    <d v="2012-10-18T00:00:00"/>
    <n v="3"/>
    <n v="322"/>
    <n v="3"/>
    <n v="50"/>
    <n v="4"/>
    <n v="3"/>
    <n v="42"/>
    <n v="70.666666666666671"/>
    <n v="5"/>
    <n v="7"/>
    <n v="1"/>
    <n v="6"/>
    <n v="8"/>
    <n v="0"/>
    <n v="0"/>
    <n v="0"/>
    <x v="0"/>
    <x v="0"/>
    <n v="0"/>
    <n v="0"/>
    <n v="1"/>
    <n v="0"/>
    <x v="3"/>
  </r>
  <r>
    <n v="2870"/>
    <n v="1973"/>
    <n v="50"/>
    <x v="2"/>
    <x v="2"/>
    <x v="0"/>
    <n v="49094"/>
    <x v="2"/>
    <n v="0"/>
    <n v="1"/>
    <d v="2012-09-21T00:00:00"/>
    <n v="6"/>
    <n v="376"/>
    <n v="0"/>
    <n v="38"/>
    <n v="11"/>
    <n v="8"/>
    <n v="69"/>
    <n v="83.666666666666671"/>
    <n v="5"/>
    <n v="6"/>
    <n v="3"/>
    <n v="6"/>
    <n v="6"/>
    <n v="0"/>
    <n v="0"/>
    <n v="0"/>
    <x v="0"/>
    <x v="0"/>
    <n v="0"/>
    <n v="0"/>
    <n v="0"/>
    <n v="0"/>
    <x v="1"/>
  </r>
  <r>
    <n v="1212"/>
    <n v="1973"/>
    <n v="50"/>
    <x v="2"/>
    <x v="2"/>
    <x v="0"/>
    <n v="52845"/>
    <x v="1"/>
    <n v="1"/>
    <n v="0"/>
    <d v="2013-08-13T00:00:00"/>
    <n v="7"/>
    <n v="384"/>
    <n v="25"/>
    <n v="292"/>
    <n v="130"/>
    <n v="41"/>
    <n v="64"/>
    <n v="156"/>
    <n v="3"/>
    <n v="8"/>
    <n v="8"/>
    <n v="6"/>
    <n v="6"/>
    <n v="1"/>
    <n v="0"/>
    <n v="0"/>
    <x v="0"/>
    <x v="0"/>
    <n v="1"/>
    <n v="1"/>
    <n v="0"/>
    <n v="0"/>
    <x v="1"/>
  </r>
  <r>
    <n v="7349"/>
    <n v="1973"/>
    <n v="50"/>
    <x v="2"/>
    <x v="1"/>
    <x v="2"/>
    <n v="9722"/>
    <x v="0"/>
    <n v="1"/>
    <n v="0"/>
    <d v="2012-10-02T00:00:00"/>
    <n v="7"/>
    <n v="6"/>
    <n v="17"/>
    <n v="16"/>
    <n v="6"/>
    <n v="16"/>
    <n v="42"/>
    <n v="17.166666666666668"/>
    <n v="4"/>
    <n v="3"/>
    <n v="1"/>
    <n v="3"/>
    <n v="8"/>
    <n v="0"/>
    <n v="0"/>
    <n v="0"/>
    <x v="0"/>
    <x v="0"/>
    <n v="0"/>
    <n v="0"/>
    <n v="1"/>
    <n v="0"/>
    <x v="1"/>
  </r>
  <r>
    <n v="7628"/>
    <n v="1973"/>
    <n v="50"/>
    <x v="2"/>
    <x v="0"/>
    <x v="0"/>
    <n v="43050"/>
    <x v="2"/>
    <n v="1"/>
    <n v="0"/>
    <d v="2014-03-18T00:00:00"/>
    <n v="10"/>
    <n v="30"/>
    <n v="5"/>
    <n v="24"/>
    <n v="6"/>
    <n v="3"/>
    <n v="8"/>
    <n v="12.666666666666666"/>
    <n v="2"/>
    <n v="2"/>
    <n v="0"/>
    <n v="4"/>
    <n v="5"/>
    <n v="0"/>
    <n v="0"/>
    <n v="0"/>
    <x v="0"/>
    <x v="0"/>
    <n v="0"/>
    <n v="0"/>
    <n v="0"/>
    <n v="0"/>
    <x v="1"/>
  </r>
  <r>
    <n v="8923"/>
    <n v="1973"/>
    <n v="50"/>
    <x v="2"/>
    <x v="2"/>
    <x v="1"/>
    <n v="83917"/>
    <x v="1"/>
    <n v="0"/>
    <n v="0"/>
    <d v="2013-04-18T00:00:00"/>
    <n v="12"/>
    <n v="514"/>
    <n v="22"/>
    <n v="732"/>
    <n v="42"/>
    <n v="198"/>
    <n v="79"/>
    <n v="264.5"/>
    <n v="1"/>
    <n v="6"/>
    <n v="7"/>
    <n v="7"/>
    <n v="3"/>
    <n v="0"/>
    <n v="0"/>
    <n v="0"/>
    <x v="0"/>
    <x v="0"/>
    <n v="0"/>
    <n v="0"/>
    <n v="1"/>
    <n v="0"/>
    <x v="1"/>
  </r>
  <r>
    <n v="8234"/>
    <n v="1973"/>
    <n v="50"/>
    <x v="2"/>
    <x v="1"/>
    <x v="2"/>
    <n v="27190"/>
    <x v="2"/>
    <n v="1"/>
    <n v="0"/>
    <d v="2013-08-15T00:00:00"/>
    <n v="13"/>
    <n v="1"/>
    <n v="6"/>
    <n v="7"/>
    <n v="0"/>
    <n v="1"/>
    <n v="3"/>
    <n v="3"/>
    <n v="1"/>
    <n v="1"/>
    <n v="0"/>
    <n v="2"/>
    <n v="8"/>
    <n v="1"/>
    <n v="0"/>
    <n v="0"/>
    <x v="0"/>
    <x v="0"/>
    <n v="1"/>
    <n v="1"/>
    <n v="1"/>
    <n v="0"/>
    <x v="1"/>
  </r>
  <r>
    <n v="3678"/>
    <n v="1973"/>
    <n v="50"/>
    <x v="2"/>
    <x v="2"/>
    <x v="6"/>
    <n v="60208"/>
    <x v="1"/>
    <n v="1"/>
    <n v="1"/>
    <d v="2012-10-07T00:00:00"/>
    <n v="13"/>
    <n v="488"/>
    <n v="23"/>
    <n v="71"/>
    <n v="15"/>
    <n v="0"/>
    <n v="59"/>
    <n v="109.33333333333333"/>
    <n v="11"/>
    <n v="8"/>
    <n v="3"/>
    <n v="7"/>
    <n v="7"/>
    <n v="0"/>
    <n v="1"/>
    <n v="0"/>
    <x v="0"/>
    <x v="0"/>
    <n v="1"/>
    <n v="1"/>
    <n v="1"/>
    <n v="0"/>
    <x v="1"/>
  </r>
  <r>
    <n v="5929"/>
    <n v="1973"/>
    <n v="50"/>
    <x v="2"/>
    <x v="4"/>
    <x v="0"/>
    <n v="37401"/>
    <x v="2"/>
    <n v="1"/>
    <n v="0"/>
    <d v="2014-05-06T00:00:00"/>
    <n v="14"/>
    <n v="19"/>
    <n v="3"/>
    <n v="19"/>
    <n v="3"/>
    <n v="1"/>
    <n v="3"/>
    <n v="8"/>
    <n v="2"/>
    <n v="2"/>
    <n v="0"/>
    <n v="3"/>
    <n v="7"/>
    <n v="0"/>
    <n v="0"/>
    <n v="0"/>
    <x v="0"/>
    <x v="0"/>
    <n v="0"/>
    <n v="0"/>
    <n v="0"/>
    <n v="0"/>
    <x v="1"/>
  </r>
  <r>
    <n v="10795"/>
    <n v="1973"/>
    <n v="50"/>
    <x v="2"/>
    <x v="4"/>
    <x v="0"/>
    <n v="37401"/>
    <x v="2"/>
    <n v="1"/>
    <n v="0"/>
    <d v="2014-05-06T00:00:00"/>
    <n v="14"/>
    <n v="19"/>
    <n v="3"/>
    <n v="19"/>
    <n v="3"/>
    <n v="1"/>
    <n v="3"/>
    <n v="8"/>
    <n v="2"/>
    <n v="2"/>
    <n v="0"/>
    <n v="3"/>
    <n v="7"/>
    <n v="0"/>
    <n v="0"/>
    <n v="0"/>
    <x v="0"/>
    <x v="0"/>
    <n v="0"/>
    <n v="0"/>
    <n v="0"/>
    <n v="0"/>
    <x v="3"/>
  </r>
  <r>
    <n v="10477"/>
    <n v="1973"/>
    <n v="50"/>
    <x v="2"/>
    <x v="4"/>
    <x v="2"/>
    <n v="39435"/>
    <x v="2"/>
    <n v="1"/>
    <n v="0"/>
    <d v="2013-08-06T00:00:00"/>
    <n v="16"/>
    <n v="71"/>
    <n v="0"/>
    <n v="18"/>
    <n v="0"/>
    <n v="0"/>
    <n v="13"/>
    <n v="17"/>
    <n v="1"/>
    <n v="3"/>
    <n v="1"/>
    <n v="2"/>
    <n v="7"/>
    <n v="0"/>
    <n v="0"/>
    <n v="0"/>
    <x v="0"/>
    <x v="0"/>
    <n v="0"/>
    <n v="0"/>
    <n v="0"/>
    <n v="0"/>
    <x v="1"/>
  </r>
  <r>
    <n v="2727"/>
    <n v="1973"/>
    <n v="50"/>
    <x v="2"/>
    <x v="2"/>
    <x v="2"/>
    <n v="57100"/>
    <x v="1"/>
    <n v="0"/>
    <n v="0"/>
    <d v="2013-12-04T00:00:00"/>
    <n v="19"/>
    <n v="181"/>
    <n v="21"/>
    <n v="69"/>
    <n v="39"/>
    <n v="3"/>
    <n v="96"/>
    <n v="68.166666666666671"/>
    <n v="1"/>
    <n v="3"/>
    <n v="3"/>
    <n v="6"/>
    <n v="3"/>
    <n v="0"/>
    <n v="0"/>
    <n v="0"/>
    <x v="0"/>
    <x v="0"/>
    <n v="0"/>
    <n v="0"/>
    <n v="0"/>
    <n v="0"/>
    <x v="5"/>
  </r>
  <r>
    <n v="5320"/>
    <n v="1973"/>
    <n v="50"/>
    <x v="2"/>
    <x v="3"/>
    <x v="4"/>
    <n v="44051"/>
    <x v="2"/>
    <n v="1"/>
    <n v="1"/>
    <d v="2013-01-29T00:00:00"/>
    <n v="20"/>
    <n v="79"/>
    <n v="7"/>
    <n v="58"/>
    <n v="6"/>
    <n v="3"/>
    <n v="18"/>
    <n v="28.5"/>
    <n v="4"/>
    <n v="3"/>
    <n v="1"/>
    <n v="4"/>
    <n v="6"/>
    <n v="0"/>
    <n v="0"/>
    <n v="0"/>
    <x v="0"/>
    <x v="0"/>
    <n v="0"/>
    <n v="0"/>
    <n v="1"/>
    <n v="0"/>
    <x v="5"/>
  </r>
  <r>
    <n v="10430"/>
    <n v="1973"/>
    <n v="50"/>
    <x v="2"/>
    <x v="2"/>
    <x v="4"/>
    <n v="89694"/>
    <x v="1"/>
    <n v="1"/>
    <n v="1"/>
    <d v="2013-10-09T00:00:00"/>
    <n v="22"/>
    <n v="1126"/>
    <n v="28"/>
    <n v="211"/>
    <n v="37"/>
    <n v="28"/>
    <n v="42"/>
    <n v="245.33333333333334"/>
    <n v="3"/>
    <n v="4"/>
    <n v="3"/>
    <n v="4"/>
    <n v="5"/>
    <n v="0"/>
    <n v="1"/>
    <n v="1"/>
    <x v="1"/>
    <x v="0"/>
    <n v="1"/>
    <n v="3"/>
    <n v="0"/>
    <n v="0"/>
    <x v="0"/>
  </r>
  <r>
    <n v="793"/>
    <n v="1973"/>
    <n v="50"/>
    <x v="2"/>
    <x v="2"/>
    <x v="0"/>
    <n v="20895"/>
    <x v="2"/>
    <n v="1"/>
    <n v="0"/>
    <d v="2012-10-06T00:00:00"/>
    <n v="24"/>
    <n v="18"/>
    <n v="3"/>
    <n v="17"/>
    <n v="3"/>
    <n v="0"/>
    <n v="4"/>
    <n v="7.5"/>
    <n v="1"/>
    <n v="2"/>
    <n v="0"/>
    <n v="3"/>
    <n v="9"/>
    <n v="0"/>
    <n v="0"/>
    <n v="0"/>
    <x v="0"/>
    <x v="0"/>
    <n v="0"/>
    <n v="0"/>
    <n v="0"/>
    <n v="0"/>
    <x v="0"/>
  </r>
  <r>
    <n v="1523"/>
    <n v="1973"/>
    <n v="50"/>
    <x v="2"/>
    <x v="2"/>
    <x v="0"/>
    <n v="59041"/>
    <x v="1"/>
    <n v="1"/>
    <n v="1"/>
    <d v="2014-05-07T00:00:00"/>
    <n v="25"/>
    <n v="69"/>
    <n v="2"/>
    <n v="15"/>
    <n v="2"/>
    <n v="2"/>
    <n v="6"/>
    <n v="16"/>
    <n v="2"/>
    <n v="2"/>
    <n v="0"/>
    <n v="4"/>
    <n v="5"/>
    <n v="0"/>
    <n v="0"/>
    <n v="0"/>
    <x v="0"/>
    <x v="0"/>
    <n v="0"/>
    <n v="0"/>
    <n v="0"/>
    <n v="0"/>
    <x v="5"/>
  </r>
  <r>
    <n v="10629"/>
    <n v="1973"/>
    <n v="50"/>
    <x v="2"/>
    <x v="0"/>
    <x v="0"/>
    <m/>
    <x v="0"/>
    <n v="1"/>
    <n v="0"/>
    <d v="2012-09-14T00:00:00"/>
    <n v="25"/>
    <n v="25"/>
    <n v="3"/>
    <n v="43"/>
    <n v="17"/>
    <n v="4"/>
    <n v="17"/>
    <n v="18.166666666666668"/>
    <n v="3"/>
    <n v="3"/>
    <n v="0"/>
    <n v="3"/>
    <n v="8"/>
    <n v="0"/>
    <n v="0"/>
    <n v="0"/>
    <x v="0"/>
    <x v="0"/>
    <n v="0"/>
    <n v="0"/>
    <n v="0"/>
    <n v="0"/>
    <x v="2"/>
  </r>
  <r>
    <n v="2036"/>
    <n v="1973"/>
    <n v="50"/>
    <x v="2"/>
    <x v="4"/>
    <x v="2"/>
    <n v="57906"/>
    <x v="1"/>
    <n v="0"/>
    <n v="1"/>
    <d v="2013-06-11T00:00:00"/>
    <n v="29"/>
    <n v="243"/>
    <n v="11"/>
    <n v="119"/>
    <n v="10"/>
    <n v="3"/>
    <n v="15"/>
    <n v="66.833333333333329"/>
    <n v="3"/>
    <n v="4"/>
    <n v="2"/>
    <n v="8"/>
    <n v="4"/>
    <n v="0"/>
    <n v="0"/>
    <n v="0"/>
    <x v="0"/>
    <x v="0"/>
    <n v="0"/>
    <n v="0"/>
    <n v="0"/>
    <n v="0"/>
    <x v="3"/>
  </r>
  <r>
    <n v="7873"/>
    <n v="1973"/>
    <n v="50"/>
    <x v="2"/>
    <x v="4"/>
    <x v="2"/>
    <n v="63516"/>
    <x v="1"/>
    <n v="1"/>
    <n v="1"/>
    <d v="2013-07-06T00:00:00"/>
    <n v="30"/>
    <n v="141"/>
    <n v="11"/>
    <n v="114"/>
    <n v="15"/>
    <n v="14"/>
    <n v="5"/>
    <n v="50"/>
    <n v="4"/>
    <n v="4"/>
    <n v="1"/>
    <n v="7"/>
    <n v="5"/>
    <n v="0"/>
    <n v="0"/>
    <n v="0"/>
    <x v="0"/>
    <x v="0"/>
    <n v="0"/>
    <n v="0"/>
    <n v="0"/>
    <n v="0"/>
    <x v="7"/>
  </r>
  <r>
    <n v="2256"/>
    <n v="1973"/>
    <n v="50"/>
    <x v="2"/>
    <x v="3"/>
    <x v="0"/>
    <n v="27159"/>
    <x v="2"/>
    <n v="1"/>
    <n v="1"/>
    <d v="2014-03-29T00:00:00"/>
    <n v="33"/>
    <n v="17"/>
    <n v="0"/>
    <n v="3"/>
    <n v="0"/>
    <n v="0"/>
    <n v="1"/>
    <n v="3.5"/>
    <n v="2"/>
    <n v="1"/>
    <n v="0"/>
    <n v="3"/>
    <n v="6"/>
    <n v="0"/>
    <n v="0"/>
    <n v="0"/>
    <x v="0"/>
    <x v="0"/>
    <n v="0"/>
    <n v="0"/>
    <n v="0"/>
    <n v="0"/>
    <x v="1"/>
  </r>
  <r>
    <n v="10489"/>
    <n v="1973"/>
    <n v="50"/>
    <x v="2"/>
    <x v="2"/>
    <x v="0"/>
    <n v="92955"/>
    <x v="1"/>
    <n v="0"/>
    <n v="0"/>
    <d v="2013-08-19T00:00:00"/>
    <n v="35"/>
    <n v="693"/>
    <n v="21"/>
    <n v="925"/>
    <n v="31"/>
    <n v="24"/>
    <n v="84"/>
    <n v="296.33333333333331"/>
    <n v="1"/>
    <n v="6"/>
    <n v="7"/>
    <n v="9"/>
    <n v="2"/>
    <n v="0"/>
    <n v="0"/>
    <n v="1"/>
    <x v="1"/>
    <x v="0"/>
    <n v="1"/>
    <n v="2"/>
    <n v="1"/>
    <n v="0"/>
    <x v="5"/>
  </r>
  <r>
    <n v="7660"/>
    <n v="1973"/>
    <n v="50"/>
    <x v="2"/>
    <x v="4"/>
    <x v="5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1"/>
    <n v="0"/>
    <x v="7"/>
  </r>
  <r>
    <n v="2055"/>
    <n v="1973"/>
    <n v="50"/>
    <x v="2"/>
    <x v="4"/>
    <x v="4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0"/>
    <n v="0"/>
    <x v="1"/>
  </r>
  <r>
    <n v="5107"/>
    <n v="1973"/>
    <n v="50"/>
    <x v="2"/>
    <x v="4"/>
    <x v="4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0"/>
    <n v="0"/>
    <x v="1"/>
  </r>
  <r>
    <n v="1626"/>
    <n v="1973"/>
    <n v="50"/>
    <x v="2"/>
    <x v="4"/>
    <x v="4"/>
    <n v="35860"/>
    <x v="2"/>
    <n v="1"/>
    <n v="1"/>
    <d v="2014-05-19T00:00:00"/>
    <n v="37"/>
    <n v="15"/>
    <n v="0"/>
    <n v="8"/>
    <n v="4"/>
    <n v="2"/>
    <n v="20"/>
    <n v="8.1666666666666661"/>
    <n v="2"/>
    <n v="1"/>
    <n v="1"/>
    <n v="2"/>
    <n v="5"/>
    <n v="1"/>
    <n v="0"/>
    <n v="0"/>
    <x v="0"/>
    <x v="0"/>
    <n v="1"/>
    <n v="1"/>
    <n v="1"/>
    <n v="0"/>
    <x v="5"/>
  </r>
  <r>
    <n v="326"/>
    <n v="1973"/>
    <n v="50"/>
    <x v="2"/>
    <x v="2"/>
    <x v="0"/>
    <n v="51148"/>
    <x v="1"/>
    <n v="1"/>
    <n v="1"/>
    <d v="2013-02-18T00:00:00"/>
    <n v="38"/>
    <n v="235"/>
    <n v="6"/>
    <n v="45"/>
    <n v="8"/>
    <n v="9"/>
    <n v="12"/>
    <n v="52.5"/>
    <n v="4"/>
    <n v="5"/>
    <n v="1"/>
    <n v="6"/>
    <n v="6"/>
    <n v="0"/>
    <n v="0"/>
    <n v="0"/>
    <x v="0"/>
    <x v="0"/>
    <n v="0"/>
    <n v="0"/>
    <n v="0"/>
    <n v="0"/>
    <x v="3"/>
  </r>
  <r>
    <n v="5370"/>
    <n v="1973"/>
    <n v="50"/>
    <x v="2"/>
    <x v="4"/>
    <x v="0"/>
    <n v="32644"/>
    <x v="2"/>
    <n v="1"/>
    <n v="0"/>
    <d v="2013-01-16T00:00:00"/>
    <n v="38"/>
    <n v="239"/>
    <n v="3"/>
    <n v="141"/>
    <n v="0"/>
    <n v="7"/>
    <n v="23"/>
    <n v="68.833333333333329"/>
    <n v="4"/>
    <n v="7"/>
    <n v="1"/>
    <n v="6"/>
    <n v="8"/>
    <n v="1"/>
    <n v="0"/>
    <n v="0"/>
    <x v="0"/>
    <x v="0"/>
    <n v="1"/>
    <n v="1"/>
    <n v="0"/>
    <n v="0"/>
    <x v="1"/>
  </r>
  <r>
    <n v="4643"/>
    <n v="1973"/>
    <n v="50"/>
    <x v="2"/>
    <x v="2"/>
    <x v="0"/>
    <n v="27803"/>
    <x v="2"/>
    <n v="1"/>
    <n v="0"/>
    <d v="2012-08-26T00:00:00"/>
    <n v="40"/>
    <n v="8"/>
    <n v="26"/>
    <n v="46"/>
    <n v="38"/>
    <n v="9"/>
    <n v="49"/>
    <n v="29.333333333333332"/>
    <n v="2"/>
    <n v="3"/>
    <n v="0"/>
    <n v="4"/>
    <n v="8"/>
    <n v="0"/>
    <n v="0"/>
    <n v="0"/>
    <x v="0"/>
    <x v="0"/>
    <n v="0"/>
    <n v="0"/>
    <n v="0"/>
    <n v="0"/>
    <x v="0"/>
  </r>
  <r>
    <n v="1927"/>
    <n v="1973"/>
    <n v="50"/>
    <x v="2"/>
    <x v="0"/>
    <x v="2"/>
    <n v="69401"/>
    <x v="1"/>
    <n v="0"/>
    <n v="1"/>
    <d v="2014-03-23T00:00:00"/>
    <n v="41"/>
    <n v="399"/>
    <n v="27"/>
    <n v="159"/>
    <n v="58"/>
    <n v="8"/>
    <n v="39"/>
    <n v="115"/>
    <n v="4"/>
    <n v="4"/>
    <n v="4"/>
    <n v="5"/>
    <n v="2"/>
    <n v="0"/>
    <n v="0"/>
    <n v="0"/>
    <x v="0"/>
    <x v="0"/>
    <n v="0"/>
    <n v="0"/>
    <n v="0"/>
    <n v="0"/>
    <x v="2"/>
  </r>
  <r>
    <n v="6682"/>
    <n v="1973"/>
    <n v="50"/>
    <x v="2"/>
    <x v="1"/>
    <x v="0"/>
    <n v="18978"/>
    <x v="0"/>
    <n v="1"/>
    <n v="0"/>
    <d v="2012-12-11T00:00:00"/>
    <n v="41"/>
    <n v="2"/>
    <n v="8"/>
    <n v="1"/>
    <n v="4"/>
    <n v="7"/>
    <n v="15"/>
    <n v="6.166666666666667"/>
    <n v="1"/>
    <n v="1"/>
    <n v="0"/>
    <n v="3"/>
    <n v="8"/>
    <n v="0"/>
    <n v="0"/>
    <n v="0"/>
    <x v="0"/>
    <x v="0"/>
    <n v="0"/>
    <n v="0"/>
    <n v="0"/>
    <n v="0"/>
    <x v="1"/>
  </r>
  <r>
    <n v="7011"/>
    <n v="1973"/>
    <n v="50"/>
    <x v="2"/>
    <x v="2"/>
    <x v="0"/>
    <n v="33471"/>
    <x v="2"/>
    <n v="1"/>
    <n v="0"/>
    <d v="2012-10-12T00:00:00"/>
    <n v="47"/>
    <n v="43"/>
    <n v="2"/>
    <n v="27"/>
    <n v="0"/>
    <n v="9"/>
    <n v="12"/>
    <n v="15.5"/>
    <n v="3"/>
    <n v="3"/>
    <n v="0"/>
    <n v="4"/>
    <n v="7"/>
    <n v="0"/>
    <n v="0"/>
    <n v="0"/>
    <x v="0"/>
    <x v="0"/>
    <n v="0"/>
    <n v="0"/>
    <n v="0"/>
    <n v="0"/>
    <x v="5"/>
  </r>
  <r>
    <n v="2478"/>
    <n v="1973"/>
    <n v="50"/>
    <x v="2"/>
    <x v="2"/>
    <x v="0"/>
    <n v="25410"/>
    <x v="2"/>
    <n v="1"/>
    <n v="0"/>
    <d v="2013-08-31T00:00:00"/>
    <n v="48"/>
    <n v="2"/>
    <n v="2"/>
    <n v="4"/>
    <n v="13"/>
    <n v="13"/>
    <n v="4"/>
    <n v="6.333333333333333"/>
    <n v="1"/>
    <n v="1"/>
    <n v="0"/>
    <n v="4"/>
    <n v="4"/>
    <n v="0"/>
    <n v="0"/>
    <n v="0"/>
    <x v="0"/>
    <x v="0"/>
    <n v="0"/>
    <n v="0"/>
    <n v="0"/>
    <n v="0"/>
    <x v="1"/>
  </r>
  <r>
    <n v="1176"/>
    <n v="1973"/>
    <n v="50"/>
    <x v="2"/>
    <x v="2"/>
    <x v="0"/>
    <n v="26228"/>
    <x v="2"/>
    <n v="1"/>
    <n v="0"/>
    <d v="2013-09-22T00:00:00"/>
    <n v="50"/>
    <n v="2"/>
    <n v="6"/>
    <n v="4"/>
    <n v="3"/>
    <n v="1"/>
    <n v="9"/>
    <n v="4.166666666666667"/>
    <n v="1"/>
    <n v="1"/>
    <n v="0"/>
    <n v="2"/>
    <n v="8"/>
    <n v="0"/>
    <n v="0"/>
    <n v="0"/>
    <x v="0"/>
    <x v="0"/>
    <n v="0"/>
    <n v="0"/>
    <n v="0"/>
    <n v="0"/>
    <x v="1"/>
  </r>
  <r>
    <n v="8140"/>
    <n v="1973"/>
    <n v="50"/>
    <x v="2"/>
    <x v="2"/>
    <x v="2"/>
    <n v="22682"/>
    <x v="2"/>
    <n v="1"/>
    <n v="0"/>
    <d v="2013-10-03T00:00:00"/>
    <n v="51"/>
    <n v="10"/>
    <n v="14"/>
    <n v="29"/>
    <n v="4"/>
    <n v="2"/>
    <n v="36"/>
    <n v="15.833333333333334"/>
    <n v="3"/>
    <n v="2"/>
    <n v="1"/>
    <n v="4"/>
    <n v="4"/>
    <n v="0"/>
    <n v="0"/>
    <n v="0"/>
    <x v="0"/>
    <x v="0"/>
    <n v="0"/>
    <n v="0"/>
    <n v="0"/>
    <n v="0"/>
    <x v="0"/>
  </r>
  <r>
    <n v="10033"/>
    <n v="1973"/>
    <n v="50"/>
    <x v="2"/>
    <x v="0"/>
    <x v="4"/>
    <n v="31163"/>
    <x v="2"/>
    <n v="1"/>
    <n v="0"/>
    <d v="2014-02-13T00:00:00"/>
    <n v="54"/>
    <n v="2"/>
    <n v="3"/>
    <n v="10"/>
    <n v="11"/>
    <n v="2"/>
    <n v="10"/>
    <n v="6.333333333333333"/>
    <n v="1"/>
    <n v="1"/>
    <n v="0"/>
    <n v="3"/>
    <n v="6"/>
    <n v="0"/>
    <n v="0"/>
    <n v="0"/>
    <x v="0"/>
    <x v="0"/>
    <n v="0"/>
    <n v="0"/>
    <n v="0"/>
    <n v="0"/>
    <x v="2"/>
  </r>
  <r>
    <n v="5751"/>
    <n v="1973"/>
    <n v="50"/>
    <x v="2"/>
    <x v="0"/>
    <x v="4"/>
    <n v="31163"/>
    <x v="2"/>
    <n v="1"/>
    <n v="0"/>
    <d v="2014-02-13T00:00:00"/>
    <n v="54"/>
    <n v="2"/>
    <n v="3"/>
    <n v="10"/>
    <n v="11"/>
    <n v="2"/>
    <n v="10"/>
    <n v="6.333333333333333"/>
    <n v="1"/>
    <n v="1"/>
    <n v="0"/>
    <n v="3"/>
    <n v="6"/>
    <n v="0"/>
    <n v="0"/>
    <n v="0"/>
    <x v="0"/>
    <x v="0"/>
    <n v="0"/>
    <n v="0"/>
    <n v="0"/>
    <n v="0"/>
    <x v="7"/>
  </r>
  <r>
    <n v="7297"/>
    <n v="1973"/>
    <n v="50"/>
    <x v="2"/>
    <x v="2"/>
    <x v="1"/>
    <n v="7500"/>
    <x v="0"/>
    <n v="1"/>
    <n v="0"/>
    <d v="2013-12-26T00:00:00"/>
    <n v="54"/>
    <n v="5"/>
    <n v="3"/>
    <n v="10"/>
    <n v="12"/>
    <n v="7"/>
    <n v="20"/>
    <n v="9.5"/>
    <n v="4"/>
    <n v="3"/>
    <n v="1"/>
    <n v="3"/>
    <n v="7"/>
    <n v="0"/>
    <n v="0"/>
    <n v="0"/>
    <x v="0"/>
    <x v="0"/>
    <n v="0"/>
    <n v="0"/>
    <n v="0"/>
    <n v="0"/>
    <x v="5"/>
  </r>
  <r>
    <n v="3749"/>
    <n v="1973"/>
    <n v="50"/>
    <x v="2"/>
    <x v="2"/>
    <x v="2"/>
    <n v="73926"/>
    <x v="1"/>
    <n v="0"/>
    <n v="0"/>
    <d v="2013-03-02T00:00:00"/>
    <n v="54"/>
    <n v="627"/>
    <n v="91"/>
    <n v="597"/>
    <n v="159"/>
    <n v="91"/>
    <n v="15"/>
    <n v="263.33333333333331"/>
    <n v="1"/>
    <n v="6"/>
    <n v="5"/>
    <n v="12"/>
    <n v="3"/>
    <n v="0"/>
    <n v="0"/>
    <n v="0"/>
    <x v="0"/>
    <x v="0"/>
    <n v="0"/>
    <n v="0"/>
    <n v="0"/>
    <n v="0"/>
    <x v="7"/>
  </r>
  <r>
    <n v="11110"/>
    <n v="1973"/>
    <n v="50"/>
    <x v="2"/>
    <x v="2"/>
    <x v="1"/>
    <n v="3502"/>
    <x v="0"/>
    <n v="1"/>
    <n v="0"/>
    <d v="2013-04-13T00:00:00"/>
    <n v="56"/>
    <n v="2"/>
    <n v="1"/>
    <n v="1"/>
    <n v="0"/>
    <n v="0"/>
    <n v="1"/>
    <n v="0.83333333333333337"/>
    <n v="0"/>
    <n v="0"/>
    <n v="0"/>
    <n v="0"/>
    <n v="14"/>
    <n v="0"/>
    <n v="0"/>
    <n v="0"/>
    <x v="0"/>
    <x v="0"/>
    <n v="0"/>
    <n v="0"/>
    <n v="0"/>
    <n v="0"/>
    <x v="3"/>
  </r>
  <r>
    <n v="5136"/>
    <n v="1973"/>
    <n v="50"/>
    <x v="2"/>
    <x v="2"/>
    <x v="1"/>
    <n v="65333"/>
    <x v="1"/>
    <n v="0"/>
    <n v="1"/>
    <d v="2014-01-17T00:00:00"/>
    <n v="58"/>
    <n v="654"/>
    <n v="7"/>
    <n v="92"/>
    <n v="0"/>
    <n v="15"/>
    <n v="30"/>
    <n v="133"/>
    <n v="7"/>
    <n v="9"/>
    <n v="4"/>
    <n v="8"/>
    <n v="6"/>
    <n v="0"/>
    <n v="1"/>
    <n v="1"/>
    <x v="0"/>
    <x v="0"/>
    <n v="1"/>
    <n v="2"/>
    <n v="0"/>
    <n v="0"/>
    <x v="7"/>
  </r>
  <r>
    <n v="5300"/>
    <n v="1973"/>
    <n v="50"/>
    <x v="2"/>
    <x v="3"/>
    <x v="0"/>
    <n v="38961"/>
    <x v="2"/>
    <n v="1"/>
    <n v="0"/>
    <d v="2013-12-30T00:00:00"/>
    <n v="60"/>
    <n v="19"/>
    <n v="7"/>
    <n v="19"/>
    <n v="0"/>
    <n v="1"/>
    <n v="24"/>
    <n v="11.666666666666666"/>
    <n v="1"/>
    <n v="2"/>
    <n v="1"/>
    <n v="2"/>
    <n v="7"/>
    <n v="0"/>
    <n v="0"/>
    <n v="0"/>
    <x v="0"/>
    <x v="0"/>
    <n v="0"/>
    <n v="0"/>
    <n v="0"/>
    <n v="0"/>
    <x v="1"/>
  </r>
  <r>
    <n v="10701"/>
    <n v="1973"/>
    <n v="50"/>
    <x v="2"/>
    <x v="2"/>
    <x v="0"/>
    <n v="65308"/>
    <x v="1"/>
    <n v="0"/>
    <n v="0"/>
    <d v="2013-09-11T00:00:00"/>
    <n v="60"/>
    <n v="713"/>
    <n v="0"/>
    <n v="264"/>
    <n v="120"/>
    <n v="80"/>
    <n v="34"/>
    <n v="201.83333333333334"/>
    <n v="1"/>
    <n v="7"/>
    <n v="8"/>
    <n v="12"/>
    <n v="4"/>
    <n v="0"/>
    <n v="0"/>
    <n v="1"/>
    <x v="1"/>
    <x v="0"/>
    <n v="1"/>
    <n v="2"/>
    <n v="0"/>
    <n v="0"/>
    <x v="4"/>
  </r>
  <r>
    <n v="4480"/>
    <n v="1973"/>
    <n v="50"/>
    <x v="2"/>
    <x v="3"/>
    <x v="0"/>
    <n v="60432"/>
    <x v="1"/>
    <n v="0"/>
    <n v="1"/>
    <d v="2014-03-09T00:00:00"/>
    <n v="61"/>
    <n v="365"/>
    <n v="3"/>
    <n v="15"/>
    <n v="4"/>
    <n v="3"/>
    <n v="11"/>
    <n v="66.833333333333329"/>
    <n v="5"/>
    <n v="7"/>
    <n v="2"/>
    <n v="5"/>
    <n v="6"/>
    <n v="0"/>
    <n v="0"/>
    <n v="0"/>
    <x v="0"/>
    <x v="0"/>
    <n v="0"/>
    <n v="0"/>
    <n v="0"/>
    <n v="0"/>
    <x v="5"/>
  </r>
  <r>
    <n v="4937"/>
    <n v="1973"/>
    <n v="50"/>
    <x v="2"/>
    <x v="0"/>
    <x v="0"/>
    <n v="46094"/>
    <x v="2"/>
    <n v="1"/>
    <n v="1"/>
    <d v="2014-06-10T00:00:00"/>
    <n v="62"/>
    <n v="12"/>
    <n v="2"/>
    <n v="20"/>
    <n v="3"/>
    <n v="2"/>
    <n v="5"/>
    <n v="7.333333333333333"/>
    <n v="1"/>
    <n v="1"/>
    <n v="0"/>
    <n v="3"/>
    <n v="7"/>
    <n v="0"/>
    <n v="0"/>
    <n v="0"/>
    <x v="0"/>
    <x v="0"/>
    <n v="0"/>
    <n v="0"/>
    <n v="0"/>
    <n v="0"/>
    <x v="1"/>
  </r>
  <r>
    <n v="1127"/>
    <n v="1973"/>
    <n v="50"/>
    <x v="2"/>
    <x v="4"/>
    <x v="0"/>
    <n v="85844"/>
    <x v="1"/>
    <n v="0"/>
    <n v="0"/>
    <d v="2014-05-29T00:00:00"/>
    <n v="62"/>
    <n v="938"/>
    <n v="19"/>
    <n v="843"/>
    <n v="25"/>
    <n v="95"/>
    <n v="38"/>
    <n v="326.33333333333331"/>
    <n v="1"/>
    <n v="6"/>
    <n v="6"/>
    <n v="7"/>
    <n v="2"/>
    <n v="0"/>
    <n v="0"/>
    <n v="1"/>
    <x v="0"/>
    <x v="0"/>
    <n v="1"/>
    <n v="1"/>
    <n v="0"/>
    <n v="0"/>
    <x v="1"/>
  </r>
  <r>
    <n v="4298"/>
    <n v="1973"/>
    <n v="50"/>
    <x v="2"/>
    <x v="4"/>
    <x v="2"/>
    <n v="20427"/>
    <x v="2"/>
    <n v="1"/>
    <n v="0"/>
    <d v="2014-03-24T00:00:00"/>
    <n v="63"/>
    <n v="5"/>
    <n v="0"/>
    <n v="4"/>
    <n v="0"/>
    <n v="0"/>
    <n v="1"/>
    <n v="1.6666666666666667"/>
    <n v="1"/>
    <n v="1"/>
    <n v="0"/>
    <n v="2"/>
    <n v="8"/>
    <n v="0"/>
    <n v="0"/>
    <n v="0"/>
    <x v="0"/>
    <x v="0"/>
    <n v="0"/>
    <n v="0"/>
    <n v="0"/>
    <n v="0"/>
    <x v="1"/>
  </r>
  <r>
    <n v="10722"/>
    <n v="1973"/>
    <n v="50"/>
    <x v="2"/>
    <x v="2"/>
    <x v="2"/>
    <n v="55593"/>
    <x v="1"/>
    <n v="0"/>
    <n v="1"/>
    <d v="2013-08-21T00:00:00"/>
    <n v="63"/>
    <n v="293"/>
    <n v="8"/>
    <n v="124"/>
    <n v="11"/>
    <n v="4"/>
    <n v="106"/>
    <n v="91"/>
    <n v="2"/>
    <n v="6"/>
    <n v="6"/>
    <n v="3"/>
    <n v="6"/>
    <n v="1"/>
    <n v="0"/>
    <n v="0"/>
    <x v="0"/>
    <x v="0"/>
    <n v="1"/>
    <n v="1"/>
    <n v="0"/>
    <n v="0"/>
    <x v="3"/>
  </r>
  <r>
    <n v="675"/>
    <n v="1973"/>
    <n v="50"/>
    <x v="2"/>
    <x v="3"/>
    <x v="4"/>
    <n v="52034"/>
    <x v="1"/>
    <n v="1"/>
    <n v="1"/>
    <d v="2013-05-17T00:00:00"/>
    <n v="67"/>
    <n v="146"/>
    <n v="0"/>
    <n v="93"/>
    <n v="7"/>
    <n v="13"/>
    <n v="73"/>
    <n v="55.333333333333336"/>
    <n v="5"/>
    <n v="4"/>
    <n v="2"/>
    <n v="5"/>
    <n v="7"/>
    <n v="0"/>
    <n v="0"/>
    <n v="0"/>
    <x v="0"/>
    <x v="0"/>
    <n v="0"/>
    <n v="0"/>
    <n v="0"/>
    <n v="0"/>
    <x v="1"/>
  </r>
  <r>
    <n v="7072"/>
    <n v="1973"/>
    <n v="50"/>
    <x v="2"/>
    <x v="2"/>
    <x v="0"/>
    <n v="67432"/>
    <x v="1"/>
    <n v="0"/>
    <n v="1"/>
    <d v="2013-03-29T00:00:00"/>
    <n v="69"/>
    <n v="432"/>
    <n v="79"/>
    <n v="341"/>
    <n v="177"/>
    <n v="136"/>
    <n v="170"/>
    <n v="222.5"/>
    <n v="2"/>
    <n v="8"/>
    <n v="5"/>
    <n v="4"/>
    <n v="4"/>
    <n v="0"/>
    <n v="0"/>
    <n v="0"/>
    <x v="0"/>
    <x v="0"/>
    <n v="0"/>
    <n v="0"/>
    <n v="0"/>
    <n v="0"/>
    <x v="0"/>
  </r>
  <r>
    <n v="8504"/>
    <n v="1973"/>
    <n v="50"/>
    <x v="2"/>
    <x v="2"/>
    <x v="0"/>
    <n v="79593"/>
    <x v="1"/>
    <n v="0"/>
    <n v="0"/>
    <d v="2014-05-12T00:00:00"/>
    <n v="70"/>
    <n v="350"/>
    <n v="60"/>
    <n v="568"/>
    <n v="110"/>
    <n v="133"/>
    <n v="145"/>
    <n v="227.66666666666666"/>
    <n v="1"/>
    <n v="5"/>
    <n v="6"/>
    <n v="7"/>
    <n v="2"/>
    <n v="0"/>
    <n v="0"/>
    <n v="1"/>
    <x v="0"/>
    <x v="0"/>
    <n v="1"/>
    <n v="1"/>
    <n v="0"/>
    <n v="0"/>
    <x v="2"/>
  </r>
  <r>
    <n v="1020"/>
    <n v="1973"/>
    <n v="50"/>
    <x v="2"/>
    <x v="2"/>
    <x v="0"/>
    <n v="79593"/>
    <x v="1"/>
    <n v="0"/>
    <n v="0"/>
    <d v="2014-05-12T00:00:00"/>
    <n v="70"/>
    <n v="350"/>
    <n v="60"/>
    <n v="568"/>
    <n v="110"/>
    <n v="133"/>
    <n v="145"/>
    <n v="227.66666666666666"/>
    <n v="1"/>
    <n v="5"/>
    <n v="6"/>
    <n v="7"/>
    <n v="2"/>
    <n v="0"/>
    <n v="0"/>
    <n v="1"/>
    <x v="0"/>
    <x v="0"/>
    <n v="1"/>
    <n v="1"/>
    <n v="0"/>
    <n v="0"/>
    <x v="1"/>
  </r>
  <r>
    <n v="1928"/>
    <n v="1973"/>
    <n v="50"/>
    <x v="2"/>
    <x v="2"/>
    <x v="0"/>
    <n v="31814"/>
    <x v="2"/>
    <n v="1"/>
    <n v="0"/>
    <d v="2013-02-09T00:00:00"/>
    <n v="73"/>
    <n v="35"/>
    <n v="3"/>
    <n v="20"/>
    <n v="4"/>
    <n v="1"/>
    <n v="20"/>
    <n v="13.833333333333334"/>
    <n v="2"/>
    <n v="2"/>
    <n v="0"/>
    <n v="3"/>
    <n v="9"/>
    <n v="1"/>
    <n v="0"/>
    <n v="0"/>
    <x v="0"/>
    <x v="0"/>
    <n v="1"/>
    <n v="1"/>
    <n v="0"/>
    <n v="0"/>
    <x v="5"/>
  </r>
  <r>
    <n v="3594"/>
    <n v="1973"/>
    <n v="50"/>
    <x v="2"/>
    <x v="3"/>
    <x v="0"/>
    <n v="54108"/>
    <x v="1"/>
    <n v="1"/>
    <n v="1"/>
    <d v="2012-11-05T00:00:00"/>
    <n v="74"/>
    <n v="539"/>
    <n v="6"/>
    <n v="91"/>
    <n v="8"/>
    <n v="6"/>
    <n v="97"/>
    <n v="124.5"/>
    <n v="13"/>
    <n v="8"/>
    <n v="2"/>
    <n v="9"/>
    <n v="8"/>
    <n v="0"/>
    <n v="0"/>
    <n v="0"/>
    <x v="0"/>
    <x v="0"/>
    <n v="0"/>
    <n v="0"/>
    <n v="0"/>
    <n v="0"/>
    <x v="7"/>
  </r>
  <r>
    <n v="274"/>
    <n v="1973"/>
    <n v="50"/>
    <x v="2"/>
    <x v="2"/>
    <x v="1"/>
    <n v="34853"/>
    <x v="2"/>
    <n v="1"/>
    <n v="1"/>
    <d v="2013-12-23T00:00:00"/>
    <n v="75"/>
    <n v="9"/>
    <n v="3"/>
    <n v="15"/>
    <n v="2"/>
    <n v="3"/>
    <n v="2"/>
    <n v="5.666666666666667"/>
    <n v="2"/>
    <n v="2"/>
    <n v="0"/>
    <n v="3"/>
    <n v="6"/>
    <n v="0"/>
    <n v="0"/>
    <n v="0"/>
    <x v="0"/>
    <x v="0"/>
    <n v="0"/>
    <n v="0"/>
    <n v="0"/>
    <n v="0"/>
    <x v="2"/>
  </r>
  <r>
    <n v="5287"/>
    <n v="1973"/>
    <n v="50"/>
    <x v="2"/>
    <x v="2"/>
    <x v="0"/>
    <n v="34961"/>
    <x v="2"/>
    <n v="1"/>
    <n v="0"/>
    <d v="2014-06-19T00:00:00"/>
    <n v="77"/>
    <n v="45"/>
    <n v="2"/>
    <n v="26"/>
    <n v="4"/>
    <n v="1"/>
    <n v="1"/>
    <n v="13.166666666666666"/>
    <n v="3"/>
    <n v="3"/>
    <n v="1"/>
    <n v="3"/>
    <n v="7"/>
    <n v="0"/>
    <n v="0"/>
    <n v="0"/>
    <x v="0"/>
    <x v="0"/>
    <n v="0"/>
    <n v="0"/>
    <n v="0"/>
    <n v="0"/>
    <x v="1"/>
  </r>
  <r>
    <n v="10022"/>
    <n v="1973"/>
    <n v="50"/>
    <x v="2"/>
    <x v="4"/>
    <x v="1"/>
    <n v="54466"/>
    <x v="1"/>
    <n v="1"/>
    <n v="1"/>
    <d v="2014-02-09T00:00:00"/>
    <n v="78"/>
    <n v="12"/>
    <n v="0"/>
    <n v="4"/>
    <n v="0"/>
    <n v="0"/>
    <n v="0"/>
    <n v="2.6666666666666665"/>
    <n v="1"/>
    <n v="1"/>
    <n v="0"/>
    <n v="2"/>
    <n v="5"/>
    <n v="0"/>
    <n v="0"/>
    <n v="0"/>
    <x v="0"/>
    <x v="0"/>
    <n v="0"/>
    <n v="0"/>
    <n v="0"/>
    <n v="0"/>
    <x v="1"/>
  </r>
  <r>
    <n v="7441"/>
    <n v="1973"/>
    <n v="50"/>
    <x v="2"/>
    <x v="2"/>
    <x v="4"/>
    <n v="71128"/>
    <x v="1"/>
    <n v="1"/>
    <n v="0"/>
    <d v="2012-10-06T00:00:00"/>
    <n v="80"/>
    <n v="958"/>
    <n v="159"/>
    <n v="447"/>
    <n v="20"/>
    <n v="0"/>
    <n v="31"/>
    <n v="269.16666666666669"/>
    <n v="3"/>
    <n v="2"/>
    <n v="10"/>
    <n v="12"/>
    <n v="7"/>
    <n v="0"/>
    <n v="0"/>
    <n v="0"/>
    <x v="0"/>
    <x v="0"/>
    <n v="0"/>
    <n v="0"/>
    <n v="0"/>
    <n v="0"/>
    <x v="4"/>
  </r>
  <r>
    <n v="3182"/>
    <n v="1973"/>
    <n v="50"/>
    <x v="2"/>
    <x v="4"/>
    <x v="1"/>
    <n v="46854"/>
    <x v="2"/>
    <n v="1"/>
    <n v="1"/>
    <d v="2014-03-31T00:00:00"/>
    <n v="81"/>
    <n v="96"/>
    <n v="1"/>
    <n v="79"/>
    <n v="7"/>
    <n v="1"/>
    <n v="79"/>
    <n v="43.833333333333336"/>
    <n v="6"/>
    <n v="5"/>
    <n v="1"/>
    <n v="3"/>
    <n v="8"/>
    <n v="1"/>
    <n v="0"/>
    <n v="0"/>
    <x v="0"/>
    <x v="0"/>
    <n v="1"/>
    <n v="1"/>
    <n v="1"/>
    <n v="0"/>
    <x v="3"/>
  </r>
  <r>
    <n v="1958"/>
    <n v="1973"/>
    <n v="50"/>
    <x v="2"/>
    <x v="4"/>
    <x v="2"/>
    <n v="55012"/>
    <x v="1"/>
    <n v="0"/>
    <n v="1"/>
    <d v="2014-03-21T00:00:00"/>
    <n v="85"/>
    <n v="582"/>
    <n v="0"/>
    <n v="65"/>
    <n v="0"/>
    <n v="0"/>
    <n v="13"/>
    <n v="110"/>
    <n v="6"/>
    <n v="8"/>
    <n v="2"/>
    <n v="9"/>
    <n v="5"/>
    <n v="0"/>
    <n v="0"/>
    <n v="0"/>
    <x v="0"/>
    <x v="0"/>
    <n v="0"/>
    <n v="0"/>
    <n v="0"/>
    <n v="0"/>
    <x v="1"/>
  </r>
  <r>
    <n v="5798"/>
    <n v="1973"/>
    <n v="50"/>
    <x v="2"/>
    <x v="3"/>
    <x v="2"/>
    <m/>
    <x v="0"/>
    <n v="0"/>
    <n v="0"/>
    <d v="2013-11-23T00:00:00"/>
    <n v="87"/>
    <n v="445"/>
    <n v="37"/>
    <n v="359"/>
    <n v="98"/>
    <n v="28"/>
    <n v="18"/>
    <n v="164.16666666666666"/>
    <n v="1"/>
    <n v="2"/>
    <n v="4"/>
    <n v="8"/>
    <n v="1"/>
    <n v="0"/>
    <n v="0"/>
    <n v="0"/>
    <x v="0"/>
    <x v="0"/>
    <n v="0"/>
    <n v="0"/>
    <n v="0"/>
    <n v="0"/>
    <x v="2"/>
  </r>
  <r>
    <n v="5346"/>
    <n v="1973"/>
    <n v="50"/>
    <x v="2"/>
    <x v="0"/>
    <x v="0"/>
    <n v="23559"/>
    <x v="2"/>
    <n v="1"/>
    <n v="0"/>
    <d v="2013-07-03T00:00:00"/>
    <n v="87"/>
    <n v="25"/>
    <n v="5"/>
    <n v="19"/>
    <n v="7"/>
    <n v="0"/>
    <n v="23"/>
    <n v="13.166666666666666"/>
    <n v="3"/>
    <n v="3"/>
    <n v="0"/>
    <n v="3"/>
    <n v="7"/>
    <n v="0"/>
    <n v="0"/>
    <n v="0"/>
    <x v="0"/>
    <x v="0"/>
    <n v="0"/>
    <n v="0"/>
    <n v="0"/>
    <n v="0"/>
    <x v="2"/>
  </r>
  <r>
    <n v="5885"/>
    <n v="1973"/>
    <n v="50"/>
    <x v="2"/>
    <x v="0"/>
    <x v="0"/>
    <n v="35688"/>
    <x v="2"/>
    <n v="2"/>
    <n v="1"/>
    <d v="2012-08-22T00:00:00"/>
    <n v="94"/>
    <n v="73"/>
    <n v="3"/>
    <n v="90"/>
    <n v="12"/>
    <n v="1"/>
    <n v="32"/>
    <n v="35.166666666666664"/>
    <n v="7"/>
    <n v="4"/>
    <n v="1"/>
    <n v="4"/>
    <n v="8"/>
    <n v="0"/>
    <n v="0"/>
    <n v="0"/>
    <x v="0"/>
    <x v="0"/>
    <n v="0"/>
    <n v="0"/>
    <n v="0"/>
    <n v="0"/>
    <x v="7"/>
  </r>
  <r>
    <n v="3310"/>
    <n v="1973"/>
    <n v="50"/>
    <x v="2"/>
    <x v="0"/>
    <x v="0"/>
    <n v="35688"/>
    <x v="2"/>
    <n v="2"/>
    <n v="1"/>
    <d v="2012-08-22T00:00:00"/>
    <n v="94"/>
    <n v="73"/>
    <n v="3"/>
    <n v="90"/>
    <n v="12"/>
    <n v="1"/>
    <n v="32"/>
    <n v="35.166666666666664"/>
    <n v="7"/>
    <n v="4"/>
    <n v="1"/>
    <n v="4"/>
    <n v="8"/>
    <n v="0"/>
    <n v="0"/>
    <n v="0"/>
    <x v="0"/>
    <x v="0"/>
    <n v="0"/>
    <n v="0"/>
    <n v="0"/>
    <n v="0"/>
    <x v="1"/>
  </r>
  <r>
    <n v="3231"/>
    <n v="1973"/>
    <n v="50"/>
    <x v="2"/>
    <x v="2"/>
    <x v="0"/>
    <n v="37971"/>
    <x v="2"/>
    <n v="1"/>
    <n v="0"/>
    <d v="2013-11-25T00:00:00"/>
    <n v="97"/>
    <n v="5"/>
    <n v="4"/>
    <n v="10"/>
    <n v="2"/>
    <n v="2"/>
    <n v="7"/>
    <n v="5"/>
    <n v="1"/>
    <n v="1"/>
    <n v="0"/>
    <n v="3"/>
    <n v="8"/>
    <n v="0"/>
    <n v="0"/>
    <n v="0"/>
    <x v="0"/>
    <x v="0"/>
    <n v="0"/>
    <n v="0"/>
    <n v="0"/>
    <n v="0"/>
    <x v="4"/>
  </r>
  <r>
    <n v="8475"/>
    <n v="1973"/>
    <n v="50"/>
    <x v="2"/>
    <x v="4"/>
    <x v="0"/>
    <n v="157243"/>
    <x v="3"/>
    <n v="0"/>
    <n v="1"/>
    <d v="2014-03-01T00:00:00"/>
    <n v="98"/>
    <n v="20"/>
    <n v="2"/>
    <n v="1582"/>
    <n v="1"/>
    <n v="2"/>
    <n v="1"/>
    <n v="268"/>
    <n v="15"/>
    <n v="0"/>
    <n v="22"/>
    <n v="0"/>
    <n v="0"/>
    <n v="0"/>
    <n v="0"/>
    <n v="0"/>
    <x v="0"/>
    <x v="0"/>
    <n v="0"/>
    <n v="0"/>
    <n v="0"/>
    <n v="0"/>
    <x v="3"/>
  </r>
  <r>
    <n v="8070"/>
    <n v="1973"/>
    <n v="50"/>
    <x v="2"/>
    <x v="4"/>
    <x v="0"/>
    <n v="54222"/>
    <x v="1"/>
    <n v="0"/>
    <n v="1"/>
    <d v="2014-03-01T00:00:00"/>
    <n v="98"/>
    <n v="199"/>
    <n v="12"/>
    <n v="31"/>
    <n v="3"/>
    <n v="12"/>
    <n v="7"/>
    <n v="44"/>
    <n v="1"/>
    <n v="3"/>
    <n v="3"/>
    <n v="5"/>
    <n v="3"/>
    <n v="0"/>
    <n v="0"/>
    <n v="0"/>
    <x v="0"/>
    <x v="0"/>
    <n v="0"/>
    <n v="0"/>
    <n v="0"/>
    <n v="0"/>
    <x v="1"/>
  </r>
  <r>
    <n v="8595"/>
    <n v="1973"/>
    <n v="50"/>
    <x v="2"/>
    <x v="2"/>
    <x v="6"/>
    <n v="42429"/>
    <x v="2"/>
    <n v="0"/>
    <n v="1"/>
    <d v="2014-02-11T00:00:00"/>
    <n v="99"/>
    <n v="55"/>
    <n v="0"/>
    <n v="6"/>
    <n v="2"/>
    <n v="0"/>
    <n v="4"/>
    <n v="11.166666666666666"/>
    <n v="2"/>
    <n v="1"/>
    <n v="1"/>
    <n v="3"/>
    <n v="5"/>
    <n v="0"/>
    <n v="0"/>
    <n v="0"/>
    <x v="0"/>
    <x v="0"/>
    <n v="0"/>
    <n v="0"/>
    <n v="0"/>
    <n v="0"/>
    <x v="0"/>
  </r>
  <r>
    <n v="7232"/>
    <n v="1973"/>
    <n v="50"/>
    <x v="2"/>
    <x v="2"/>
    <x v="6"/>
    <n v="42429"/>
    <x v="2"/>
    <n v="0"/>
    <n v="1"/>
    <d v="2014-02-11T00:00:00"/>
    <n v="99"/>
    <n v="55"/>
    <n v="0"/>
    <n v="6"/>
    <n v="2"/>
    <n v="0"/>
    <n v="4"/>
    <n v="11.166666666666666"/>
    <n v="2"/>
    <n v="1"/>
    <n v="1"/>
    <n v="3"/>
    <n v="5"/>
    <n v="0"/>
    <n v="0"/>
    <n v="0"/>
    <x v="0"/>
    <x v="0"/>
    <n v="0"/>
    <n v="0"/>
    <n v="0"/>
    <n v="0"/>
    <x v="1"/>
  </r>
  <r>
    <n v="9977"/>
    <n v="1973"/>
    <n v="50"/>
    <x v="2"/>
    <x v="2"/>
    <x v="4"/>
    <n v="78901"/>
    <x v="1"/>
    <n v="0"/>
    <n v="1"/>
    <d v="2013-09-17T00:00:00"/>
    <n v="99"/>
    <n v="321"/>
    <n v="11"/>
    <n v="309"/>
    <n v="33"/>
    <n v="26"/>
    <n v="34"/>
    <n v="122.33333333333333"/>
    <n v="3"/>
    <n v="9"/>
    <n v="3"/>
    <n v="5"/>
    <n v="4"/>
    <n v="0"/>
    <n v="0"/>
    <n v="0"/>
    <x v="0"/>
    <x v="0"/>
    <n v="0"/>
    <n v="0"/>
    <n v="0"/>
    <n v="0"/>
    <x v="4"/>
  </r>
  <r>
    <n v="5824"/>
    <n v="1972"/>
    <n v="51"/>
    <x v="3"/>
    <x v="4"/>
    <x v="2"/>
    <n v="34578"/>
    <x v="2"/>
    <n v="2"/>
    <n v="1"/>
    <d v="2014-04-11T00:00:00"/>
    <n v="1"/>
    <n v="7"/>
    <n v="0"/>
    <n v="1"/>
    <n v="0"/>
    <n v="0"/>
    <n v="0"/>
    <n v="1.3333333333333333"/>
    <n v="1"/>
    <n v="1"/>
    <n v="0"/>
    <n v="2"/>
    <n v="6"/>
    <n v="0"/>
    <n v="0"/>
    <n v="0"/>
    <x v="0"/>
    <x v="0"/>
    <n v="0"/>
    <n v="0"/>
    <n v="0"/>
    <n v="0"/>
    <x v="0"/>
  </r>
  <r>
    <n v="5585"/>
    <n v="1972"/>
    <n v="51"/>
    <x v="3"/>
    <x v="2"/>
    <x v="1"/>
    <n v="21359"/>
    <x v="2"/>
    <n v="1"/>
    <n v="0"/>
    <d v="2013-04-20T00:00:00"/>
    <n v="1"/>
    <n v="12"/>
    <n v="2"/>
    <n v="17"/>
    <n v="6"/>
    <n v="1"/>
    <n v="10"/>
    <n v="8"/>
    <n v="2"/>
    <n v="2"/>
    <n v="0"/>
    <n v="3"/>
    <n v="8"/>
    <n v="0"/>
    <n v="0"/>
    <n v="0"/>
    <x v="0"/>
    <x v="0"/>
    <n v="0"/>
    <n v="0"/>
    <n v="1"/>
    <n v="0"/>
    <x v="7"/>
  </r>
  <r>
    <n v="1519"/>
    <n v="1972"/>
    <n v="51"/>
    <x v="3"/>
    <x v="4"/>
    <x v="1"/>
    <n v="38578"/>
    <x v="2"/>
    <n v="1"/>
    <n v="1"/>
    <d v="2013-06-22T00:00:00"/>
    <n v="2"/>
    <n v="38"/>
    <n v="4"/>
    <n v="22"/>
    <n v="3"/>
    <n v="3"/>
    <n v="3"/>
    <n v="12.166666666666666"/>
    <n v="3"/>
    <n v="3"/>
    <n v="0"/>
    <n v="3"/>
    <n v="8"/>
    <n v="0"/>
    <n v="0"/>
    <n v="0"/>
    <x v="0"/>
    <x v="0"/>
    <n v="0"/>
    <n v="0"/>
    <n v="1"/>
    <n v="0"/>
    <x v="1"/>
  </r>
  <r>
    <n v="9080"/>
    <n v="1972"/>
    <n v="51"/>
    <x v="3"/>
    <x v="4"/>
    <x v="1"/>
    <n v="38578"/>
    <x v="2"/>
    <n v="1"/>
    <n v="1"/>
    <d v="2013-06-22T00:00:00"/>
    <n v="2"/>
    <n v="38"/>
    <n v="4"/>
    <n v="22"/>
    <n v="3"/>
    <n v="3"/>
    <n v="3"/>
    <n v="12.166666666666666"/>
    <n v="3"/>
    <n v="3"/>
    <n v="0"/>
    <n v="3"/>
    <n v="8"/>
    <n v="0"/>
    <n v="0"/>
    <n v="0"/>
    <x v="0"/>
    <x v="0"/>
    <n v="0"/>
    <n v="0"/>
    <n v="0"/>
    <n v="0"/>
    <x v="1"/>
  </r>
  <r>
    <n v="7233"/>
    <n v="1972"/>
    <n v="51"/>
    <x v="3"/>
    <x v="2"/>
    <x v="0"/>
    <n v="69209"/>
    <x v="1"/>
    <n v="0"/>
    <n v="0"/>
    <d v="2012-09-17T00:00:00"/>
    <n v="4"/>
    <n v="496"/>
    <n v="32"/>
    <n v="849"/>
    <n v="229"/>
    <n v="48"/>
    <n v="128"/>
    <n v="297"/>
    <n v="2"/>
    <n v="5"/>
    <n v="3"/>
    <n v="6"/>
    <n v="4"/>
    <n v="0"/>
    <n v="0"/>
    <n v="0"/>
    <x v="1"/>
    <x v="0"/>
    <n v="1"/>
    <n v="1"/>
    <n v="0"/>
    <n v="0"/>
    <x v="7"/>
  </r>
  <r>
    <n v="67"/>
    <n v="1972"/>
    <n v="51"/>
    <x v="3"/>
    <x v="3"/>
    <x v="1"/>
    <n v="46423"/>
    <x v="2"/>
    <n v="1"/>
    <n v="1"/>
    <d v="2013-09-18T00:00:00"/>
    <n v="6"/>
    <n v="68"/>
    <n v="0"/>
    <n v="16"/>
    <n v="0"/>
    <n v="0"/>
    <n v="8"/>
    <n v="15.333333333333334"/>
    <n v="3"/>
    <n v="2"/>
    <n v="0"/>
    <n v="4"/>
    <n v="7"/>
    <n v="0"/>
    <n v="0"/>
    <n v="0"/>
    <x v="0"/>
    <x v="0"/>
    <n v="0"/>
    <n v="0"/>
    <n v="0"/>
    <n v="0"/>
    <x v="1"/>
  </r>
  <r>
    <n v="9923"/>
    <n v="1972"/>
    <n v="51"/>
    <x v="3"/>
    <x v="3"/>
    <x v="1"/>
    <n v="46423"/>
    <x v="2"/>
    <n v="1"/>
    <n v="1"/>
    <d v="2013-09-18T00:00:00"/>
    <n v="6"/>
    <n v="68"/>
    <n v="0"/>
    <n v="16"/>
    <n v="0"/>
    <n v="0"/>
    <n v="8"/>
    <n v="15.333333333333334"/>
    <n v="3"/>
    <n v="2"/>
    <n v="0"/>
    <n v="4"/>
    <n v="7"/>
    <n v="0"/>
    <n v="0"/>
    <n v="0"/>
    <x v="0"/>
    <x v="0"/>
    <n v="0"/>
    <n v="0"/>
    <n v="0"/>
    <n v="0"/>
    <x v="1"/>
  </r>
  <r>
    <n v="8216"/>
    <n v="1972"/>
    <n v="51"/>
    <x v="3"/>
    <x v="3"/>
    <x v="0"/>
    <n v="53761"/>
    <x v="1"/>
    <n v="1"/>
    <n v="1"/>
    <d v="2013-10-11T00:00:00"/>
    <n v="7"/>
    <n v="158"/>
    <n v="0"/>
    <n v="76"/>
    <n v="13"/>
    <n v="7"/>
    <n v="71"/>
    <n v="54.166666666666664"/>
    <n v="6"/>
    <n v="4"/>
    <n v="4"/>
    <n v="3"/>
    <n v="5"/>
    <n v="0"/>
    <n v="0"/>
    <n v="0"/>
    <x v="0"/>
    <x v="0"/>
    <n v="0"/>
    <n v="0"/>
    <n v="0"/>
    <n v="0"/>
    <x v="0"/>
  </r>
  <r>
    <n v="4290"/>
    <n v="1972"/>
    <n v="51"/>
    <x v="3"/>
    <x v="2"/>
    <x v="0"/>
    <n v="30467"/>
    <x v="2"/>
    <n v="1"/>
    <n v="0"/>
    <d v="2014-03-19T00:00:00"/>
    <n v="8"/>
    <n v="1"/>
    <n v="3"/>
    <n v="8"/>
    <n v="2"/>
    <n v="5"/>
    <n v="5"/>
    <n v="4"/>
    <n v="1"/>
    <n v="1"/>
    <n v="0"/>
    <n v="2"/>
    <n v="7"/>
    <n v="0"/>
    <n v="0"/>
    <n v="0"/>
    <x v="0"/>
    <x v="0"/>
    <n v="0"/>
    <n v="0"/>
    <n v="0"/>
    <n v="0"/>
    <x v="7"/>
  </r>
  <r>
    <n v="10084"/>
    <n v="1972"/>
    <n v="51"/>
    <x v="3"/>
    <x v="2"/>
    <x v="0"/>
    <n v="24434"/>
    <x v="2"/>
    <n v="2"/>
    <n v="0"/>
    <d v="2014-05-18T00:00:00"/>
    <n v="9"/>
    <n v="3"/>
    <n v="2"/>
    <n v="8"/>
    <n v="20"/>
    <n v="0"/>
    <n v="17"/>
    <n v="8.3333333333333339"/>
    <n v="2"/>
    <n v="2"/>
    <n v="1"/>
    <n v="2"/>
    <n v="7"/>
    <n v="0"/>
    <n v="0"/>
    <n v="0"/>
    <x v="0"/>
    <x v="0"/>
    <n v="0"/>
    <n v="0"/>
    <n v="0"/>
    <n v="0"/>
    <x v="3"/>
  </r>
  <r>
    <n v="1048"/>
    <n v="1972"/>
    <n v="51"/>
    <x v="3"/>
    <x v="3"/>
    <x v="0"/>
    <n v="35641"/>
    <x v="2"/>
    <n v="1"/>
    <n v="0"/>
    <d v="2013-07-14T00:00:00"/>
    <n v="11"/>
    <n v="63"/>
    <n v="3"/>
    <n v="67"/>
    <n v="8"/>
    <n v="9"/>
    <n v="28"/>
    <n v="29.666666666666668"/>
    <n v="2"/>
    <n v="3"/>
    <n v="1"/>
    <n v="4"/>
    <n v="7"/>
    <n v="0"/>
    <n v="0"/>
    <n v="0"/>
    <x v="0"/>
    <x v="0"/>
    <n v="0"/>
    <n v="0"/>
    <n v="1"/>
    <n v="0"/>
    <x v="5"/>
  </r>
  <r>
    <n v="2324"/>
    <n v="1972"/>
    <n v="51"/>
    <x v="3"/>
    <x v="2"/>
    <x v="2"/>
    <n v="77044"/>
    <x v="1"/>
    <n v="0"/>
    <n v="1"/>
    <d v="2013-10-27T00:00:00"/>
    <n v="12"/>
    <n v="625"/>
    <n v="38"/>
    <n v="242"/>
    <n v="50"/>
    <n v="34"/>
    <n v="76"/>
    <n v="177.5"/>
    <n v="2"/>
    <n v="7"/>
    <n v="11"/>
    <n v="11"/>
    <n v="4"/>
    <n v="1"/>
    <n v="0"/>
    <n v="0"/>
    <x v="0"/>
    <x v="0"/>
    <n v="1"/>
    <n v="1"/>
    <n v="0"/>
    <n v="0"/>
    <x v="1"/>
  </r>
  <r>
    <n v="4099"/>
    <n v="1972"/>
    <n v="51"/>
    <x v="3"/>
    <x v="2"/>
    <x v="0"/>
    <n v="30675"/>
    <x v="2"/>
    <n v="1"/>
    <n v="0"/>
    <d v="2012-11-12T00:00:00"/>
    <n v="14"/>
    <n v="10"/>
    <n v="2"/>
    <n v="16"/>
    <n v="11"/>
    <n v="2"/>
    <n v="21"/>
    <n v="10.333333333333334"/>
    <n v="1"/>
    <n v="1"/>
    <n v="0"/>
    <n v="3"/>
    <n v="8"/>
    <n v="0"/>
    <n v="0"/>
    <n v="0"/>
    <x v="0"/>
    <x v="0"/>
    <n v="0"/>
    <n v="0"/>
    <n v="0"/>
    <n v="0"/>
    <x v="1"/>
  </r>
  <r>
    <n v="8443"/>
    <n v="1972"/>
    <n v="51"/>
    <x v="3"/>
    <x v="2"/>
    <x v="1"/>
    <n v="24762"/>
    <x v="2"/>
    <n v="1"/>
    <n v="0"/>
    <d v="2014-02-10T00:00:00"/>
    <n v="16"/>
    <n v="6"/>
    <n v="10"/>
    <n v="12"/>
    <n v="3"/>
    <n v="15"/>
    <n v="40"/>
    <n v="14.333333333333334"/>
    <n v="3"/>
    <n v="3"/>
    <n v="1"/>
    <n v="2"/>
    <n v="8"/>
    <n v="1"/>
    <n v="0"/>
    <n v="0"/>
    <x v="0"/>
    <x v="0"/>
    <n v="1"/>
    <n v="1"/>
    <n v="1"/>
    <n v="0"/>
    <x v="5"/>
  </r>
  <r>
    <n v="3769"/>
    <n v="1972"/>
    <n v="51"/>
    <x v="3"/>
    <x v="4"/>
    <x v="2"/>
    <m/>
    <x v="0"/>
    <n v="1"/>
    <n v="0"/>
    <d v="2014-03-02T00:00:00"/>
    <n v="17"/>
    <n v="25"/>
    <n v="1"/>
    <n v="13"/>
    <n v="0"/>
    <n v="0"/>
    <n v="3"/>
    <n v="7"/>
    <n v="1"/>
    <n v="1"/>
    <n v="0"/>
    <n v="3"/>
    <n v="7"/>
    <n v="0"/>
    <n v="0"/>
    <n v="0"/>
    <x v="0"/>
    <x v="0"/>
    <n v="0"/>
    <n v="0"/>
    <n v="0"/>
    <n v="0"/>
    <x v="0"/>
  </r>
  <r>
    <n v="10146"/>
    <n v="1972"/>
    <n v="51"/>
    <x v="3"/>
    <x v="4"/>
    <x v="2"/>
    <n v="38887"/>
    <x v="2"/>
    <n v="1"/>
    <n v="0"/>
    <d v="2014-03-02T00:00:00"/>
    <n v="17"/>
    <n v="25"/>
    <n v="1"/>
    <n v="13"/>
    <n v="0"/>
    <n v="0"/>
    <n v="3"/>
    <n v="7"/>
    <n v="1"/>
    <n v="1"/>
    <n v="0"/>
    <n v="3"/>
    <n v="7"/>
    <n v="0"/>
    <n v="0"/>
    <n v="0"/>
    <x v="0"/>
    <x v="0"/>
    <n v="0"/>
    <n v="0"/>
    <n v="0"/>
    <n v="0"/>
    <x v="0"/>
  </r>
  <r>
    <n v="7000"/>
    <n v="1972"/>
    <n v="51"/>
    <x v="3"/>
    <x v="0"/>
    <x v="1"/>
    <n v="65704"/>
    <x v="1"/>
    <n v="0"/>
    <n v="0"/>
    <d v="2013-10-13T00:00:00"/>
    <n v="18"/>
    <n v="279"/>
    <n v="172"/>
    <n v="74"/>
    <n v="38"/>
    <n v="8"/>
    <n v="246"/>
    <n v="136.16666666666666"/>
    <n v="1"/>
    <n v="2"/>
    <n v="10"/>
    <n v="10"/>
    <n v="1"/>
    <n v="0"/>
    <n v="0"/>
    <n v="0"/>
    <x v="0"/>
    <x v="0"/>
    <n v="0"/>
    <n v="0"/>
    <n v="0"/>
    <n v="0"/>
    <x v="2"/>
  </r>
  <r>
    <n v="3645"/>
    <n v="1972"/>
    <n v="51"/>
    <x v="3"/>
    <x v="4"/>
    <x v="1"/>
    <n v="27213"/>
    <x v="2"/>
    <n v="1"/>
    <n v="0"/>
    <d v="2012-08-30T00:00:00"/>
    <n v="19"/>
    <n v="19"/>
    <n v="3"/>
    <n v="26"/>
    <n v="10"/>
    <n v="9"/>
    <n v="3"/>
    <n v="11.666666666666666"/>
    <n v="3"/>
    <n v="2"/>
    <n v="0"/>
    <n v="4"/>
    <n v="8"/>
    <n v="0"/>
    <n v="0"/>
    <n v="0"/>
    <x v="0"/>
    <x v="0"/>
    <n v="0"/>
    <n v="0"/>
    <n v="1"/>
    <n v="0"/>
    <x v="1"/>
  </r>
  <r>
    <n v="2587"/>
    <n v="1972"/>
    <n v="51"/>
    <x v="3"/>
    <x v="4"/>
    <x v="0"/>
    <n v="29791"/>
    <x v="2"/>
    <n v="1"/>
    <n v="0"/>
    <d v="2014-05-15T00:00:00"/>
    <n v="21"/>
    <n v="14"/>
    <n v="0"/>
    <n v="6"/>
    <n v="0"/>
    <n v="0"/>
    <n v="0"/>
    <n v="3.3333333333333335"/>
    <n v="2"/>
    <n v="2"/>
    <n v="0"/>
    <n v="3"/>
    <n v="5"/>
    <n v="0"/>
    <n v="0"/>
    <n v="0"/>
    <x v="0"/>
    <x v="0"/>
    <n v="0"/>
    <n v="0"/>
    <n v="0"/>
    <n v="0"/>
    <x v="0"/>
  </r>
  <r>
    <n v="2666"/>
    <n v="1972"/>
    <n v="51"/>
    <x v="3"/>
    <x v="3"/>
    <x v="0"/>
    <n v="76234"/>
    <x v="1"/>
    <n v="0"/>
    <n v="1"/>
    <d v="2014-02-06T00:00:00"/>
    <n v="21"/>
    <n v="519"/>
    <n v="50"/>
    <n v="167"/>
    <n v="130"/>
    <n v="0"/>
    <n v="41"/>
    <n v="151.16666666666666"/>
    <n v="1"/>
    <n v="8"/>
    <n v="3"/>
    <n v="11"/>
    <n v="3"/>
    <n v="0"/>
    <n v="1"/>
    <n v="0"/>
    <x v="0"/>
    <x v="0"/>
    <n v="1"/>
    <n v="1"/>
    <n v="0"/>
    <n v="0"/>
    <x v="7"/>
  </r>
  <r>
    <n v="195"/>
    <n v="1972"/>
    <n v="51"/>
    <x v="3"/>
    <x v="2"/>
    <x v="1"/>
    <n v="38808"/>
    <x v="2"/>
    <n v="1"/>
    <n v="0"/>
    <d v="2012-08-26T00:00:00"/>
    <n v="21"/>
    <n v="125"/>
    <n v="17"/>
    <n v="52"/>
    <n v="3"/>
    <n v="19"/>
    <n v="30"/>
    <n v="41"/>
    <n v="4"/>
    <n v="5"/>
    <n v="1"/>
    <n v="4"/>
    <n v="8"/>
    <n v="1"/>
    <n v="0"/>
    <n v="0"/>
    <x v="0"/>
    <x v="0"/>
    <n v="1"/>
    <n v="1"/>
    <n v="1"/>
    <n v="0"/>
    <x v="1"/>
  </r>
  <r>
    <n v="2371"/>
    <n v="1972"/>
    <n v="51"/>
    <x v="3"/>
    <x v="2"/>
    <x v="0"/>
    <n v="33622"/>
    <x v="2"/>
    <n v="1"/>
    <n v="1"/>
    <d v="2013-04-13T00:00:00"/>
    <n v="22"/>
    <n v="39"/>
    <n v="1"/>
    <n v="22"/>
    <n v="3"/>
    <n v="4"/>
    <n v="12"/>
    <n v="13.5"/>
    <n v="3"/>
    <n v="2"/>
    <n v="0"/>
    <n v="4"/>
    <n v="7"/>
    <n v="0"/>
    <n v="0"/>
    <n v="0"/>
    <x v="0"/>
    <x v="0"/>
    <n v="0"/>
    <n v="0"/>
    <n v="0"/>
    <n v="0"/>
    <x v="2"/>
  </r>
  <r>
    <n v="1378"/>
    <n v="1972"/>
    <n v="51"/>
    <x v="3"/>
    <x v="0"/>
    <x v="2"/>
    <n v="50334"/>
    <x v="1"/>
    <n v="0"/>
    <n v="1"/>
    <d v="2013-07-24T00:00:00"/>
    <n v="24"/>
    <n v="284"/>
    <n v="16"/>
    <n v="160"/>
    <n v="84"/>
    <n v="16"/>
    <n v="134"/>
    <n v="115.66666666666667"/>
    <n v="6"/>
    <n v="7"/>
    <n v="4"/>
    <n v="6"/>
    <n v="6"/>
    <n v="0"/>
    <n v="0"/>
    <n v="0"/>
    <x v="0"/>
    <x v="0"/>
    <n v="0"/>
    <n v="0"/>
    <n v="0"/>
    <n v="0"/>
    <x v="5"/>
  </r>
  <r>
    <n v="4444"/>
    <n v="1972"/>
    <n v="51"/>
    <x v="3"/>
    <x v="2"/>
    <x v="0"/>
    <n v="30023"/>
    <x v="2"/>
    <n v="1"/>
    <n v="0"/>
    <d v="2014-03-24T00:00:00"/>
    <n v="28"/>
    <n v="11"/>
    <n v="0"/>
    <n v="16"/>
    <n v="7"/>
    <n v="6"/>
    <n v="21"/>
    <n v="10.166666666666666"/>
    <n v="1"/>
    <n v="2"/>
    <n v="0"/>
    <n v="3"/>
    <n v="8"/>
    <n v="0"/>
    <n v="0"/>
    <n v="0"/>
    <x v="0"/>
    <x v="0"/>
    <n v="0"/>
    <n v="0"/>
    <n v="0"/>
    <n v="0"/>
    <x v="1"/>
  </r>
  <r>
    <n v="7798"/>
    <n v="1972"/>
    <n v="51"/>
    <x v="3"/>
    <x v="0"/>
    <x v="2"/>
    <n v="46344"/>
    <x v="2"/>
    <n v="0"/>
    <n v="1"/>
    <d v="2012-12-14T00:00:00"/>
    <n v="28"/>
    <n v="233"/>
    <n v="20"/>
    <n v="57"/>
    <n v="8"/>
    <n v="20"/>
    <n v="91"/>
    <n v="71.5"/>
    <n v="4"/>
    <n v="7"/>
    <n v="1"/>
    <n v="5"/>
    <n v="7"/>
    <n v="0"/>
    <n v="0"/>
    <n v="0"/>
    <x v="0"/>
    <x v="0"/>
    <n v="0"/>
    <n v="0"/>
    <n v="0"/>
    <n v="0"/>
    <x v="7"/>
  </r>
  <r>
    <n v="9850"/>
    <n v="1972"/>
    <n v="51"/>
    <x v="3"/>
    <x v="0"/>
    <x v="0"/>
    <n v="24884"/>
    <x v="2"/>
    <n v="1"/>
    <n v="0"/>
    <d v="2012-11-29T00:00:00"/>
    <n v="32"/>
    <n v="3"/>
    <n v="6"/>
    <n v="7"/>
    <n v="0"/>
    <n v="0"/>
    <n v="3"/>
    <n v="3.1666666666666665"/>
    <n v="1"/>
    <n v="0"/>
    <n v="0"/>
    <n v="3"/>
    <n v="7"/>
    <n v="0"/>
    <n v="0"/>
    <n v="0"/>
    <x v="0"/>
    <x v="0"/>
    <n v="0"/>
    <n v="0"/>
    <n v="0"/>
    <n v="0"/>
    <x v="1"/>
  </r>
  <r>
    <n v="5654"/>
    <n v="1972"/>
    <n v="51"/>
    <x v="3"/>
    <x v="2"/>
    <x v="0"/>
    <n v="36026"/>
    <x v="2"/>
    <n v="2"/>
    <n v="1"/>
    <d v="2014-03-16T00:00:00"/>
    <n v="34"/>
    <n v="20"/>
    <n v="4"/>
    <n v="10"/>
    <n v="6"/>
    <n v="4"/>
    <n v="17"/>
    <n v="10.166666666666666"/>
    <n v="2"/>
    <n v="2"/>
    <n v="0"/>
    <n v="3"/>
    <n v="6"/>
    <n v="0"/>
    <n v="0"/>
    <n v="0"/>
    <x v="0"/>
    <x v="0"/>
    <n v="0"/>
    <n v="0"/>
    <n v="0"/>
    <n v="0"/>
    <x v="0"/>
  </r>
  <r>
    <n v="1859"/>
    <n v="1972"/>
    <n v="51"/>
    <x v="3"/>
    <x v="3"/>
    <x v="0"/>
    <n v="75251"/>
    <x v="1"/>
    <n v="0"/>
    <n v="0"/>
    <d v="2012-08-27T00:00:00"/>
    <n v="34"/>
    <n v="721"/>
    <n v="111"/>
    <n v="925"/>
    <n v="97"/>
    <n v="18"/>
    <n v="18"/>
    <n v="315"/>
    <n v="1"/>
    <n v="7"/>
    <n v="6"/>
    <n v="5"/>
    <n v="5"/>
    <n v="0"/>
    <n v="0"/>
    <n v="0"/>
    <x v="0"/>
    <x v="0"/>
    <n v="0"/>
    <n v="0"/>
    <n v="1"/>
    <n v="0"/>
    <x v="2"/>
  </r>
  <r>
    <n v="1646"/>
    <n v="1972"/>
    <n v="51"/>
    <x v="3"/>
    <x v="1"/>
    <x v="0"/>
    <n v="25224"/>
    <x v="2"/>
    <n v="1"/>
    <n v="0"/>
    <d v="2014-03-16T00:00:00"/>
    <n v="36"/>
    <n v="4"/>
    <n v="9"/>
    <n v="12"/>
    <n v="11"/>
    <n v="2"/>
    <n v="8"/>
    <n v="7.666666666666667"/>
    <n v="2"/>
    <n v="1"/>
    <n v="1"/>
    <n v="3"/>
    <n v="3"/>
    <n v="0"/>
    <n v="0"/>
    <n v="0"/>
    <x v="0"/>
    <x v="0"/>
    <n v="0"/>
    <n v="0"/>
    <n v="0"/>
    <n v="0"/>
    <x v="7"/>
  </r>
  <r>
    <n v="6658"/>
    <n v="1972"/>
    <n v="51"/>
    <x v="3"/>
    <x v="2"/>
    <x v="2"/>
    <n v="59868"/>
    <x v="1"/>
    <n v="0"/>
    <n v="1"/>
    <d v="2013-07-22T00:00:00"/>
    <n v="37"/>
    <n v="771"/>
    <n v="51"/>
    <n v="154"/>
    <n v="54"/>
    <n v="10"/>
    <n v="154"/>
    <n v="199"/>
    <n v="7"/>
    <n v="11"/>
    <n v="2"/>
    <n v="12"/>
    <n v="6"/>
    <n v="0"/>
    <n v="0"/>
    <n v="0"/>
    <x v="0"/>
    <x v="0"/>
    <n v="0"/>
    <n v="0"/>
    <n v="0"/>
    <n v="0"/>
    <x v="1"/>
  </r>
  <r>
    <n v="11100"/>
    <n v="1972"/>
    <n v="51"/>
    <x v="3"/>
    <x v="2"/>
    <x v="4"/>
    <n v="51813"/>
    <x v="1"/>
    <n v="1"/>
    <n v="1"/>
    <d v="2013-04-11T00:00:00"/>
    <n v="37"/>
    <n v="51"/>
    <n v="2"/>
    <n v="7"/>
    <n v="0"/>
    <n v="1"/>
    <n v="2"/>
    <n v="10.5"/>
    <n v="2"/>
    <n v="2"/>
    <n v="0"/>
    <n v="3"/>
    <n v="7"/>
    <n v="0"/>
    <n v="0"/>
    <n v="0"/>
    <x v="0"/>
    <x v="0"/>
    <n v="0"/>
    <n v="0"/>
    <n v="0"/>
    <n v="0"/>
    <x v="7"/>
  </r>
  <r>
    <n v="10219"/>
    <n v="1972"/>
    <n v="51"/>
    <x v="3"/>
    <x v="2"/>
    <x v="2"/>
    <n v="31590"/>
    <x v="2"/>
    <n v="1"/>
    <n v="0"/>
    <d v="2013-06-18T00:00:00"/>
    <n v="40"/>
    <n v="6"/>
    <n v="2"/>
    <n v="15"/>
    <n v="6"/>
    <n v="6"/>
    <n v="3"/>
    <n v="6.333333333333333"/>
    <n v="1"/>
    <n v="1"/>
    <n v="0"/>
    <n v="3"/>
    <n v="8"/>
    <n v="0"/>
    <n v="0"/>
    <n v="0"/>
    <x v="0"/>
    <x v="0"/>
    <n v="0"/>
    <n v="0"/>
    <n v="0"/>
    <n v="0"/>
    <x v="7"/>
  </r>
  <r>
    <n v="2176"/>
    <n v="1972"/>
    <n v="51"/>
    <x v="3"/>
    <x v="2"/>
    <x v="0"/>
    <n v="80134"/>
    <x v="1"/>
    <n v="1"/>
    <n v="0"/>
    <d v="2013-05-20T00:00:00"/>
    <n v="40"/>
    <n v="1218"/>
    <n v="16"/>
    <n v="272"/>
    <n v="104"/>
    <n v="0"/>
    <n v="80"/>
    <n v="281.66666666666669"/>
    <n v="2"/>
    <n v="5"/>
    <n v="3"/>
    <n v="6"/>
    <n v="6"/>
    <n v="0"/>
    <n v="1"/>
    <n v="1"/>
    <x v="1"/>
    <x v="0"/>
    <n v="1"/>
    <n v="3"/>
    <n v="1"/>
    <n v="0"/>
    <x v="5"/>
  </r>
  <r>
    <n v="9121"/>
    <n v="1972"/>
    <n v="51"/>
    <x v="3"/>
    <x v="2"/>
    <x v="0"/>
    <n v="80134"/>
    <x v="1"/>
    <n v="1"/>
    <n v="0"/>
    <d v="2013-05-20T00:00:00"/>
    <n v="40"/>
    <n v="1218"/>
    <n v="16"/>
    <n v="272"/>
    <n v="104"/>
    <n v="0"/>
    <n v="80"/>
    <n v="281.66666666666669"/>
    <n v="2"/>
    <n v="5"/>
    <n v="3"/>
    <n v="6"/>
    <n v="6"/>
    <n v="0"/>
    <n v="1"/>
    <n v="1"/>
    <x v="1"/>
    <x v="0"/>
    <n v="1"/>
    <n v="3"/>
    <n v="1"/>
    <n v="0"/>
    <x v="0"/>
  </r>
  <r>
    <n v="5802"/>
    <n v="1972"/>
    <n v="51"/>
    <x v="3"/>
    <x v="1"/>
    <x v="0"/>
    <n v="14188"/>
    <x v="0"/>
    <n v="0"/>
    <n v="0"/>
    <d v="2013-02-28T00:00:00"/>
    <n v="40"/>
    <n v="2"/>
    <n v="7"/>
    <n v="11"/>
    <n v="16"/>
    <n v="12"/>
    <n v="27"/>
    <n v="12.5"/>
    <n v="1"/>
    <n v="2"/>
    <n v="0"/>
    <n v="4"/>
    <n v="6"/>
    <n v="0"/>
    <n v="0"/>
    <n v="0"/>
    <x v="0"/>
    <x v="0"/>
    <n v="0"/>
    <n v="0"/>
    <n v="0"/>
    <n v="0"/>
    <x v="2"/>
  </r>
  <r>
    <n v="1143"/>
    <n v="1972"/>
    <n v="51"/>
    <x v="3"/>
    <x v="2"/>
    <x v="0"/>
    <n v="22063"/>
    <x v="2"/>
    <n v="1"/>
    <n v="0"/>
    <d v="2013-08-08T00:00:00"/>
    <n v="43"/>
    <n v="7"/>
    <n v="10"/>
    <n v="13"/>
    <n v="3"/>
    <n v="11"/>
    <n v="11"/>
    <n v="9.1666666666666661"/>
    <n v="2"/>
    <n v="2"/>
    <n v="0"/>
    <n v="3"/>
    <n v="7"/>
    <n v="0"/>
    <n v="0"/>
    <n v="0"/>
    <x v="0"/>
    <x v="0"/>
    <n v="0"/>
    <n v="0"/>
    <n v="0"/>
    <n v="0"/>
    <x v="7"/>
  </r>
  <r>
    <n v="9145"/>
    <n v="1972"/>
    <n v="51"/>
    <x v="3"/>
    <x v="2"/>
    <x v="1"/>
    <n v="72504"/>
    <x v="1"/>
    <n v="0"/>
    <n v="1"/>
    <d v="2013-04-06T00:00:00"/>
    <n v="43"/>
    <n v="604"/>
    <n v="26"/>
    <n v="470"/>
    <n v="123"/>
    <n v="161"/>
    <n v="94"/>
    <n v="246.33333333333334"/>
    <n v="2"/>
    <n v="5"/>
    <n v="9"/>
    <n v="6"/>
    <n v="2"/>
    <n v="0"/>
    <n v="0"/>
    <n v="0"/>
    <x v="0"/>
    <x v="0"/>
    <n v="0"/>
    <n v="0"/>
    <n v="0"/>
    <n v="0"/>
    <x v="7"/>
  </r>
  <r>
    <n v="6141"/>
    <n v="1972"/>
    <n v="51"/>
    <x v="3"/>
    <x v="3"/>
    <x v="1"/>
    <n v="49494"/>
    <x v="2"/>
    <n v="1"/>
    <n v="0"/>
    <d v="2013-04-25T00:00:00"/>
    <n v="46"/>
    <n v="191"/>
    <n v="9"/>
    <n v="97"/>
    <n v="0"/>
    <n v="6"/>
    <n v="82"/>
    <n v="64.166666666666671"/>
    <n v="2"/>
    <n v="6"/>
    <n v="1"/>
    <n v="5"/>
    <n v="7"/>
    <n v="0"/>
    <n v="0"/>
    <n v="0"/>
    <x v="0"/>
    <x v="0"/>
    <n v="0"/>
    <n v="0"/>
    <n v="0"/>
    <n v="0"/>
    <x v="7"/>
  </r>
  <r>
    <n v="5788"/>
    <n v="1972"/>
    <n v="51"/>
    <x v="3"/>
    <x v="2"/>
    <x v="2"/>
    <n v="46053"/>
    <x v="2"/>
    <n v="1"/>
    <n v="0"/>
    <d v="2013-02-17T00:00:00"/>
    <n v="46"/>
    <n v="56"/>
    <n v="10"/>
    <n v="92"/>
    <n v="19"/>
    <n v="7"/>
    <n v="25"/>
    <n v="34.833333333333336"/>
    <n v="3"/>
    <n v="3"/>
    <n v="2"/>
    <n v="4"/>
    <n v="5"/>
    <n v="0"/>
    <n v="0"/>
    <n v="0"/>
    <x v="0"/>
    <x v="0"/>
    <n v="0"/>
    <n v="0"/>
    <n v="0"/>
    <n v="0"/>
    <x v="2"/>
  </r>
  <r>
    <n v="3075"/>
    <n v="1972"/>
    <n v="51"/>
    <x v="3"/>
    <x v="4"/>
    <x v="0"/>
    <n v="59973"/>
    <x v="1"/>
    <n v="0"/>
    <n v="0"/>
    <d v="2013-09-11T00:00:00"/>
    <n v="47"/>
    <n v="130"/>
    <n v="30"/>
    <n v="168"/>
    <n v="20"/>
    <n v="34"/>
    <n v="0"/>
    <n v="63.666666666666664"/>
    <n v="1"/>
    <n v="3"/>
    <n v="4"/>
    <n v="7"/>
    <n v="1"/>
    <n v="0"/>
    <n v="0"/>
    <n v="0"/>
    <x v="0"/>
    <x v="0"/>
    <n v="0"/>
    <n v="0"/>
    <n v="0"/>
    <n v="0"/>
    <x v="1"/>
  </r>
  <r>
    <n v="851"/>
    <n v="1972"/>
    <n v="51"/>
    <x v="3"/>
    <x v="3"/>
    <x v="0"/>
    <n v="57136"/>
    <x v="1"/>
    <n v="1"/>
    <n v="1"/>
    <d v="2013-07-09T00:00:00"/>
    <n v="48"/>
    <n v="306"/>
    <n v="5"/>
    <n v="109"/>
    <n v="21"/>
    <n v="109"/>
    <n v="92"/>
    <n v="107"/>
    <n v="9"/>
    <n v="5"/>
    <n v="2"/>
    <n v="10"/>
    <n v="6"/>
    <n v="0"/>
    <n v="0"/>
    <n v="0"/>
    <x v="0"/>
    <x v="0"/>
    <n v="0"/>
    <n v="0"/>
    <n v="0"/>
    <n v="0"/>
    <x v="7"/>
  </r>
  <r>
    <n v="2157"/>
    <n v="1972"/>
    <n v="51"/>
    <x v="3"/>
    <x v="2"/>
    <x v="2"/>
    <n v="26290"/>
    <x v="2"/>
    <n v="1"/>
    <n v="1"/>
    <d v="2013-01-12T00:00:00"/>
    <n v="49"/>
    <n v="15"/>
    <n v="8"/>
    <n v="16"/>
    <n v="11"/>
    <n v="5"/>
    <n v="22"/>
    <n v="12.833333333333334"/>
    <n v="4"/>
    <n v="2"/>
    <n v="0"/>
    <n v="4"/>
    <n v="6"/>
    <n v="0"/>
    <n v="0"/>
    <n v="0"/>
    <x v="0"/>
    <x v="0"/>
    <n v="0"/>
    <n v="0"/>
    <n v="0"/>
    <n v="0"/>
    <x v="7"/>
  </r>
  <r>
    <n v="10380"/>
    <n v="1972"/>
    <n v="51"/>
    <x v="3"/>
    <x v="3"/>
    <x v="0"/>
    <n v="37787"/>
    <x v="2"/>
    <n v="1"/>
    <n v="0"/>
    <d v="2013-09-20T00:00:00"/>
    <n v="50"/>
    <n v="40"/>
    <n v="1"/>
    <n v="40"/>
    <n v="4"/>
    <n v="3"/>
    <n v="18"/>
    <n v="17.666666666666668"/>
    <n v="1"/>
    <n v="3"/>
    <n v="0"/>
    <n v="3"/>
    <n v="8"/>
    <n v="0"/>
    <n v="0"/>
    <n v="0"/>
    <x v="0"/>
    <x v="0"/>
    <n v="0"/>
    <n v="0"/>
    <n v="0"/>
    <n v="0"/>
    <x v="3"/>
  </r>
  <r>
    <n v="3598"/>
    <n v="1972"/>
    <n v="51"/>
    <x v="3"/>
    <x v="2"/>
    <x v="0"/>
    <n v="62710"/>
    <x v="1"/>
    <n v="0"/>
    <n v="1"/>
    <d v="2013-05-23T00:00:00"/>
    <n v="53"/>
    <n v="441"/>
    <n v="35"/>
    <n v="83"/>
    <n v="7"/>
    <n v="29"/>
    <n v="11"/>
    <n v="101"/>
    <n v="4"/>
    <n v="4"/>
    <n v="2"/>
    <n v="12"/>
    <n v="4"/>
    <n v="0"/>
    <n v="0"/>
    <n v="0"/>
    <x v="0"/>
    <x v="0"/>
    <n v="0"/>
    <n v="0"/>
    <n v="0"/>
    <n v="0"/>
    <x v="1"/>
  </r>
  <r>
    <n v="3900"/>
    <n v="1972"/>
    <n v="51"/>
    <x v="3"/>
    <x v="2"/>
    <x v="0"/>
    <n v="65685"/>
    <x v="1"/>
    <n v="0"/>
    <n v="1"/>
    <d v="2014-03-29T00:00:00"/>
    <n v="54"/>
    <n v="642"/>
    <n v="14"/>
    <n v="49"/>
    <n v="0"/>
    <n v="7"/>
    <n v="57"/>
    <n v="128.16666666666666"/>
    <n v="1"/>
    <n v="9"/>
    <n v="2"/>
    <n v="9"/>
    <n v="5"/>
    <n v="0"/>
    <n v="0"/>
    <n v="0"/>
    <x v="0"/>
    <x v="0"/>
    <n v="0"/>
    <n v="0"/>
    <n v="0"/>
    <n v="0"/>
    <x v="7"/>
  </r>
  <r>
    <n v="9958"/>
    <n v="1972"/>
    <n v="51"/>
    <x v="3"/>
    <x v="2"/>
    <x v="0"/>
    <n v="65685"/>
    <x v="1"/>
    <n v="0"/>
    <n v="1"/>
    <d v="2014-03-29T00:00:00"/>
    <n v="54"/>
    <n v="642"/>
    <n v="14"/>
    <n v="49"/>
    <n v="0"/>
    <n v="7"/>
    <n v="57"/>
    <n v="128.16666666666666"/>
    <n v="1"/>
    <n v="9"/>
    <n v="2"/>
    <n v="9"/>
    <n v="5"/>
    <n v="0"/>
    <n v="0"/>
    <n v="0"/>
    <x v="0"/>
    <x v="0"/>
    <n v="0"/>
    <n v="0"/>
    <n v="0"/>
    <n v="0"/>
    <x v="0"/>
  </r>
  <r>
    <n v="5154"/>
    <n v="1972"/>
    <n v="51"/>
    <x v="3"/>
    <x v="3"/>
    <x v="4"/>
    <n v="37760"/>
    <x v="2"/>
    <n v="1"/>
    <n v="0"/>
    <d v="2013-08-11T00:00:00"/>
    <n v="54"/>
    <n v="26"/>
    <n v="3"/>
    <n v="13"/>
    <n v="2"/>
    <n v="10"/>
    <n v="0"/>
    <n v="9"/>
    <n v="1"/>
    <n v="2"/>
    <n v="0"/>
    <n v="3"/>
    <n v="6"/>
    <n v="0"/>
    <n v="0"/>
    <n v="0"/>
    <x v="0"/>
    <x v="0"/>
    <n v="0"/>
    <n v="0"/>
    <n v="0"/>
    <n v="0"/>
    <x v="1"/>
  </r>
  <r>
    <n v="4012"/>
    <n v="1972"/>
    <n v="51"/>
    <x v="3"/>
    <x v="4"/>
    <x v="2"/>
    <n v="62220"/>
    <x v="1"/>
    <n v="0"/>
    <n v="1"/>
    <d v="2012-08-11T00:00:00"/>
    <n v="55"/>
    <n v="799"/>
    <n v="12"/>
    <n v="375"/>
    <n v="16"/>
    <n v="12"/>
    <n v="12"/>
    <n v="204.33333333333334"/>
    <n v="5"/>
    <n v="7"/>
    <n v="6"/>
    <n v="5"/>
    <n v="6"/>
    <n v="0"/>
    <n v="0"/>
    <n v="0"/>
    <x v="0"/>
    <x v="0"/>
    <n v="0"/>
    <n v="0"/>
    <n v="1"/>
    <n v="0"/>
    <x v="2"/>
  </r>
  <r>
    <n v="3283"/>
    <n v="1972"/>
    <n v="51"/>
    <x v="3"/>
    <x v="0"/>
    <x v="0"/>
    <n v="70932"/>
    <x v="1"/>
    <n v="0"/>
    <n v="1"/>
    <d v="2014-01-19T00:00:00"/>
    <n v="57"/>
    <n v="200"/>
    <n v="193"/>
    <n v="100"/>
    <n v="46"/>
    <n v="185"/>
    <n v="185"/>
    <n v="151.5"/>
    <n v="2"/>
    <n v="6"/>
    <n v="2"/>
    <n v="12"/>
    <n v="3"/>
    <n v="0"/>
    <n v="0"/>
    <n v="0"/>
    <x v="0"/>
    <x v="0"/>
    <n v="0"/>
    <n v="0"/>
    <n v="0"/>
    <n v="0"/>
    <x v="1"/>
  </r>
  <r>
    <n v="7165"/>
    <n v="1972"/>
    <n v="51"/>
    <x v="3"/>
    <x v="2"/>
    <x v="2"/>
    <n v="64474"/>
    <x v="1"/>
    <n v="0"/>
    <n v="1"/>
    <d v="2013-10-22T00:00:00"/>
    <n v="59"/>
    <n v="381"/>
    <n v="35"/>
    <n v="172"/>
    <n v="56"/>
    <n v="86"/>
    <n v="93"/>
    <n v="137.16666666666666"/>
    <n v="2"/>
    <n v="8"/>
    <n v="2"/>
    <n v="10"/>
    <n v="5"/>
    <n v="0"/>
    <n v="0"/>
    <n v="0"/>
    <x v="0"/>
    <x v="0"/>
    <n v="0"/>
    <n v="0"/>
    <n v="0"/>
    <n v="0"/>
    <x v="1"/>
  </r>
  <r>
    <n v="2392"/>
    <n v="1972"/>
    <n v="51"/>
    <x v="3"/>
    <x v="2"/>
    <x v="0"/>
    <n v="40321"/>
    <x v="2"/>
    <n v="1"/>
    <n v="1"/>
    <d v="2013-07-29T00:00:00"/>
    <n v="59"/>
    <n v="44"/>
    <n v="4"/>
    <n v="21"/>
    <n v="6"/>
    <n v="0"/>
    <n v="27"/>
    <n v="17"/>
    <n v="2"/>
    <n v="3"/>
    <n v="0"/>
    <n v="3"/>
    <n v="7"/>
    <n v="0"/>
    <n v="0"/>
    <n v="0"/>
    <x v="0"/>
    <x v="0"/>
    <n v="0"/>
    <n v="0"/>
    <n v="0"/>
    <n v="0"/>
    <x v="1"/>
  </r>
  <r>
    <n v="1920"/>
    <n v="1972"/>
    <n v="51"/>
    <x v="3"/>
    <x v="2"/>
    <x v="0"/>
    <n v="40321"/>
    <x v="2"/>
    <n v="1"/>
    <n v="1"/>
    <d v="2013-07-29T00:00:00"/>
    <n v="59"/>
    <n v="44"/>
    <n v="4"/>
    <n v="21"/>
    <n v="6"/>
    <n v="0"/>
    <n v="27"/>
    <n v="17"/>
    <n v="2"/>
    <n v="3"/>
    <n v="0"/>
    <n v="3"/>
    <n v="7"/>
    <n v="0"/>
    <n v="0"/>
    <n v="0"/>
    <x v="0"/>
    <x v="0"/>
    <n v="0"/>
    <n v="0"/>
    <n v="0"/>
    <n v="0"/>
    <x v="1"/>
  </r>
  <r>
    <n v="2836"/>
    <n v="1972"/>
    <n v="51"/>
    <x v="3"/>
    <x v="4"/>
    <x v="0"/>
    <n v="43269"/>
    <x v="2"/>
    <n v="1"/>
    <n v="0"/>
    <d v="2013-09-16T00:00:00"/>
    <n v="61"/>
    <n v="10"/>
    <n v="1"/>
    <n v="7"/>
    <n v="0"/>
    <n v="0"/>
    <n v="1"/>
    <n v="3.1666666666666665"/>
    <n v="1"/>
    <n v="1"/>
    <n v="0"/>
    <n v="2"/>
    <n v="8"/>
    <n v="0"/>
    <n v="0"/>
    <n v="0"/>
    <x v="0"/>
    <x v="0"/>
    <n v="0"/>
    <n v="0"/>
    <n v="0"/>
    <n v="0"/>
    <x v="2"/>
  </r>
  <r>
    <n v="5763"/>
    <n v="1972"/>
    <n v="51"/>
    <x v="3"/>
    <x v="3"/>
    <x v="2"/>
    <n v="49854"/>
    <x v="2"/>
    <n v="1"/>
    <n v="0"/>
    <d v="2013-11-10T00:00:00"/>
    <n v="63"/>
    <n v="123"/>
    <n v="17"/>
    <n v="171"/>
    <n v="39"/>
    <n v="0"/>
    <n v="30"/>
    <n v="63.333333333333336"/>
    <n v="5"/>
    <n v="6"/>
    <n v="2"/>
    <n v="5"/>
    <n v="6"/>
    <n v="0"/>
    <n v="0"/>
    <n v="0"/>
    <x v="0"/>
    <x v="0"/>
    <n v="0"/>
    <n v="0"/>
    <n v="0"/>
    <n v="0"/>
    <x v="7"/>
  </r>
  <r>
    <n v="3439"/>
    <n v="1972"/>
    <n v="51"/>
    <x v="3"/>
    <x v="2"/>
    <x v="0"/>
    <n v="56721"/>
    <x v="1"/>
    <n v="1"/>
    <n v="1"/>
    <d v="2012-10-31T00:00:00"/>
    <n v="64"/>
    <n v="157"/>
    <n v="6"/>
    <n v="39"/>
    <n v="6"/>
    <n v="13"/>
    <n v="75"/>
    <n v="49.333333333333336"/>
    <n v="5"/>
    <n v="4"/>
    <n v="1"/>
    <n v="5"/>
    <n v="6"/>
    <n v="0"/>
    <n v="0"/>
    <n v="0"/>
    <x v="0"/>
    <x v="0"/>
    <n v="0"/>
    <n v="0"/>
    <n v="0"/>
    <n v="0"/>
    <x v="1"/>
  </r>
  <r>
    <n v="2589"/>
    <n v="1972"/>
    <n v="51"/>
    <x v="3"/>
    <x v="2"/>
    <x v="4"/>
    <n v="26759"/>
    <x v="2"/>
    <n v="1"/>
    <n v="0"/>
    <d v="2014-02-07T00:00:00"/>
    <n v="65"/>
    <n v="25"/>
    <n v="3"/>
    <n v="16"/>
    <n v="8"/>
    <n v="5"/>
    <n v="2"/>
    <n v="9.8333333333333339"/>
    <n v="2"/>
    <n v="2"/>
    <n v="1"/>
    <n v="3"/>
    <n v="6"/>
    <n v="0"/>
    <n v="0"/>
    <n v="0"/>
    <x v="0"/>
    <x v="0"/>
    <n v="0"/>
    <n v="0"/>
    <n v="0"/>
    <n v="0"/>
    <x v="0"/>
  </r>
  <r>
    <n v="916"/>
    <n v="1972"/>
    <n v="51"/>
    <x v="3"/>
    <x v="4"/>
    <x v="1"/>
    <n v="41644"/>
    <x v="2"/>
    <n v="1"/>
    <n v="1"/>
    <d v="2014-05-09T00:00:00"/>
    <n v="67"/>
    <n v="20"/>
    <n v="3"/>
    <n v="4"/>
    <n v="2"/>
    <n v="0"/>
    <n v="2"/>
    <n v="5.166666666666667"/>
    <n v="2"/>
    <n v="1"/>
    <n v="0"/>
    <n v="3"/>
    <n v="3"/>
    <n v="0"/>
    <n v="0"/>
    <n v="0"/>
    <x v="0"/>
    <x v="0"/>
    <n v="0"/>
    <n v="0"/>
    <n v="0"/>
    <n v="0"/>
    <x v="1"/>
  </r>
  <r>
    <n v="11178"/>
    <n v="1972"/>
    <n v="51"/>
    <x v="3"/>
    <x v="3"/>
    <x v="1"/>
    <n v="42394"/>
    <x v="2"/>
    <n v="1"/>
    <n v="0"/>
    <d v="2014-03-23T00:00:00"/>
    <n v="69"/>
    <n v="15"/>
    <n v="2"/>
    <n v="10"/>
    <n v="0"/>
    <n v="1"/>
    <n v="4"/>
    <n v="5.333333333333333"/>
    <n v="1"/>
    <n v="1"/>
    <n v="0"/>
    <n v="3"/>
    <n v="7"/>
    <n v="0"/>
    <n v="0"/>
    <n v="0"/>
    <x v="0"/>
    <x v="0"/>
    <n v="0"/>
    <n v="0"/>
    <n v="0"/>
    <n v="0"/>
    <x v="2"/>
  </r>
  <r>
    <n v="8858"/>
    <n v="1972"/>
    <n v="51"/>
    <x v="3"/>
    <x v="4"/>
    <x v="0"/>
    <n v="44325"/>
    <x v="2"/>
    <n v="0"/>
    <n v="1"/>
    <d v="2013-03-07T00:00:00"/>
    <n v="69"/>
    <n v="516"/>
    <n v="0"/>
    <n v="21"/>
    <n v="0"/>
    <n v="0"/>
    <n v="5"/>
    <n v="90.333333333333329"/>
    <n v="4"/>
    <n v="8"/>
    <n v="2"/>
    <n v="7"/>
    <n v="8"/>
    <n v="0"/>
    <n v="1"/>
    <n v="0"/>
    <x v="0"/>
    <x v="0"/>
    <n v="1"/>
    <n v="1"/>
    <n v="0"/>
    <n v="0"/>
    <x v="7"/>
  </r>
  <r>
    <n v="5545"/>
    <n v="1972"/>
    <n v="51"/>
    <x v="3"/>
    <x v="4"/>
    <x v="0"/>
    <n v="78075"/>
    <x v="1"/>
    <n v="0"/>
    <n v="0"/>
    <d v="2014-04-05T00:00:00"/>
    <n v="72"/>
    <n v="572"/>
    <n v="8"/>
    <n v="259"/>
    <n v="34"/>
    <n v="35"/>
    <n v="80"/>
    <n v="164.66666666666666"/>
    <n v="1"/>
    <n v="3"/>
    <n v="5"/>
    <n v="5"/>
    <n v="1"/>
    <n v="0"/>
    <n v="0"/>
    <n v="0"/>
    <x v="0"/>
    <x v="0"/>
    <n v="0"/>
    <n v="0"/>
    <n v="0"/>
    <n v="0"/>
    <x v="1"/>
  </r>
  <r>
    <n v="460"/>
    <n v="1972"/>
    <n v="51"/>
    <x v="3"/>
    <x v="4"/>
    <x v="0"/>
    <n v="79930"/>
    <x v="1"/>
    <n v="0"/>
    <n v="0"/>
    <d v="2012-08-08T00:00:00"/>
    <n v="72"/>
    <n v="792"/>
    <n v="86"/>
    <n v="740"/>
    <n v="67"/>
    <n v="51"/>
    <n v="17"/>
    <n v="292.16666666666669"/>
    <n v="1"/>
    <n v="3"/>
    <n v="5"/>
    <n v="8"/>
    <n v="2"/>
    <n v="0"/>
    <n v="0"/>
    <n v="0"/>
    <x v="0"/>
    <x v="0"/>
    <n v="0"/>
    <n v="0"/>
    <n v="0"/>
    <n v="0"/>
    <x v="5"/>
  </r>
  <r>
    <n v="9029"/>
    <n v="1972"/>
    <n v="51"/>
    <x v="3"/>
    <x v="4"/>
    <x v="0"/>
    <n v="70116"/>
    <x v="1"/>
    <n v="0"/>
    <n v="0"/>
    <d v="2013-01-26T00:00:00"/>
    <n v="73"/>
    <n v="707"/>
    <n v="44"/>
    <n v="603"/>
    <n v="95"/>
    <n v="58"/>
    <n v="29"/>
    <n v="256"/>
    <n v="1"/>
    <n v="2"/>
    <n v="8"/>
    <n v="12"/>
    <n v="1"/>
    <n v="0"/>
    <n v="0"/>
    <n v="0"/>
    <x v="0"/>
    <x v="0"/>
    <n v="0"/>
    <n v="0"/>
    <n v="0"/>
    <n v="0"/>
    <x v="1"/>
  </r>
  <r>
    <n v="1362"/>
    <n v="1972"/>
    <n v="51"/>
    <x v="3"/>
    <x v="2"/>
    <x v="1"/>
    <n v="31907"/>
    <x v="2"/>
    <n v="0"/>
    <n v="0"/>
    <d v="2013-03-04T00:00:00"/>
    <n v="75"/>
    <n v="33"/>
    <n v="87"/>
    <n v="64"/>
    <n v="175"/>
    <n v="16"/>
    <n v="74"/>
    <n v="74.833333333333329"/>
    <n v="1"/>
    <n v="6"/>
    <n v="1"/>
    <n v="6"/>
    <n v="7"/>
    <n v="0"/>
    <n v="0"/>
    <n v="0"/>
    <x v="0"/>
    <x v="0"/>
    <n v="0"/>
    <n v="0"/>
    <n v="0"/>
    <n v="0"/>
    <x v="2"/>
  </r>
  <r>
    <n v="2375"/>
    <n v="1972"/>
    <n v="51"/>
    <x v="3"/>
    <x v="2"/>
    <x v="2"/>
    <n v="30261"/>
    <x v="2"/>
    <n v="1"/>
    <n v="2"/>
    <d v="2012-09-25T00:00:00"/>
    <n v="75"/>
    <n v="8"/>
    <n v="0"/>
    <n v="5"/>
    <n v="0"/>
    <n v="3"/>
    <n v="6"/>
    <n v="3.6666666666666665"/>
    <n v="1"/>
    <n v="0"/>
    <n v="0"/>
    <n v="3"/>
    <n v="8"/>
    <n v="0"/>
    <n v="0"/>
    <n v="0"/>
    <x v="0"/>
    <x v="0"/>
    <n v="0"/>
    <n v="0"/>
    <n v="0"/>
    <n v="0"/>
    <x v="1"/>
  </r>
  <r>
    <n v="5883"/>
    <n v="1972"/>
    <n v="51"/>
    <x v="3"/>
    <x v="2"/>
    <x v="0"/>
    <n v="77981"/>
    <x v="1"/>
    <n v="1"/>
    <n v="0"/>
    <d v="2013-05-26T00:00:00"/>
    <n v="78"/>
    <n v="138"/>
    <n v="120"/>
    <n v="204"/>
    <n v="16"/>
    <n v="126"/>
    <n v="60"/>
    <n v="110.66666666666667"/>
    <n v="3"/>
    <n v="7"/>
    <n v="4"/>
    <n v="7"/>
    <n v="5"/>
    <n v="0"/>
    <n v="0"/>
    <n v="0"/>
    <x v="0"/>
    <x v="0"/>
    <n v="0"/>
    <n v="0"/>
    <n v="0"/>
    <n v="0"/>
    <x v="1"/>
  </r>
  <r>
    <n v="9010"/>
    <n v="1972"/>
    <n v="51"/>
    <x v="3"/>
    <x v="3"/>
    <x v="0"/>
    <n v="83151"/>
    <x v="1"/>
    <n v="0"/>
    <n v="0"/>
    <d v="2013-02-10T00:00:00"/>
    <n v="80"/>
    <n v="968"/>
    <n v="147"/>
    <n v="842"/>
    <n v="137"/>
    <n v="42"/>
    <n v="210"/>
    <n v="391"/>
    <n v="1"/>
    <n v="5"/>
    <n v="7"/>
    <n v="10"/>
    <n v="2"/>
    <n v="1"/>
    <n v="0"/>
    <n v="1"/>
    <x v="1"/>
    <x v="0"/>
    <n v="1"/>
    <n v="3"/>
    <n v="1"/>
    <n v="0"/>
    <x v="1"/>
  </r>
  <r>
    <n v="9224"/>
    <n v="1972"/>
    <n v="51"/>
    <x v="3"/>
    <x v="4"/>
    <x v="1"/>
    <n v="55260"/>
    <x v="1"/>
    <n v="0"/>
    <n v="1"/>
    <d v="2012-12-12T00:00:00"/>
    <n v="81"/>
    <n v="825"/>
    <n v="8"/>
    <n v="53"/>
    <n v="11"/>
    <n v="0"/>
    <n v="242"/>
    <n v="189.83333333333334"/>
    <n v="2"/>
    <n v="8"/>
    <n v="10"/>
    <n v="5"/>
    <n v="6"/>
    <n v="0"/>
    <n v="0"/>
    <n v="0"/>
    <x v="0"/>
    <x v="0"/>
    <n v="0"/>
    <n v="0"/>
    <n v="0"/>
    <n v="0"/>
    <x v="5"/>
  </r>
  <r>
    <n v="339"/>
    <n v="1972"/>
    <n v="51"/>
    <x v="3"/>
    <x v="4"/>
    <x v="0"/>
    <n v="57091"/>
    <x v="1"/>
    <n v="0"/>
    <n v="1"/>
    <d v="2012-11-23T00:00:00"/>
    <n v="82"/>
    <n v="462"/>
    <n v="0"/>
    <n v="24"/>
    <n v="6"/>
    <n v="0"/>
    <n v="4"/>
    <n v="82.666666666666671"/>
    <n v="2"/>
    <n v="9"/>
    <n v="2"/>
    <n v="5"/>
    <n v="7"/>
    <n v="0"/>
    <n v="1"/>
    <n v="0"/>
    <x v="0"/>
    <x v="0"/>
    <n v="1"/>
    <n v="1"/>
    <n v="1"/>
    <n v="0"/>
    <x v="1"/>
  </r>
  <r>
    <n v="3722"/>
    <n v="1972"/>
    <n v="51"/>
    <x v="3"/>
    <x v="2"/>
    <x v="1"/>
    <n v="44503"/>
    <x v="2"/>
    <n v="1"/>
    <n v="1"/>
    <d v="2014-04-16T00:00:00"/>
    <n v="83"/>
    <n v="31"/>
    <n v="1"/>
    <n v="8"/>
    <n v="0"/>
    <n v="0"/>
    <n v="8"/>
    <n v="8"/>
    <n v="2"/>
    <n v="2"/>
    <n v="0"/>
    <n v="3"/>
    <n v="6"/>
    <n v="0"/>
    <n v="0"/>
    <n v="0"/>
    <x v="0"/>
    <x v="0"/>
    <n v="0"/>
    <n v="0"/>
    <n v="0"/>
    <n v="0"/>
    <x v="1"/>
  </r>
  <r>
    <n v="2350"/>
    <n v="1972"/>
    <n v="51"/>
    <x v="3"/>
    <x v="2"/>
    <x v="0"/>
    <n v="59666"/>
    <x v="1"/>
    <n v="1"/>
    <n v="1"/>
    <d v="2013-03-22T00:00:00"/>
    <n v="87"/>
    <n v="623"/>
    <n v="53"/>
    <n v="178"/>
    <n v="23"/>
    <n v="17"/>
    <n v="133"/>
    <n v="171.16666666666666"/>
    <n v="7"/>
    <n v="3"/>
    <n v="2"/>
    <n v="8"/>
    <n v="8"/>
    <n v="0"/>
    <n v="1"/>
    <n v="0"/>
    <x v="0"/>
    <x v="0"/>
    <n v="1"/>
    <n v="1"/>
    <n v="0"/>
    <n v="0"/>
    <x v="7"/>
  </r>
  <r>
    <n v="6974"/>
    <n v="1972"/>
    <n v="51"/>
    <x v="3"/>
    <x v="4"/>
    <x v="2"/>
    <n v="83443"/>
    <x v="1"/>
    <n v="0"/>
    <n v="0"/>
    <d v="2013-12-31T00:00:00"/>
    <n v="89"/>
    <n v="518"/>
    <n v="42"/>
    <n v="742"/>
    <n v="55"/>
    <n v="56"/>
    <n v="84"/>
    <n v="249.5"/>
    <n v="1"/>
    <n v="6"/>
    <n v="10"/>
    <n v="5"/>
    <n v="2"/>
    <n v="0"/>
    <n v="0"/>
    <n v="0"/>
    <x v="0"/>
    <x v="0"/>
    <n v="0"/>
    <n v="0"/>
    <n v="0"/>
    <n v="0"/>
    <x v="2"/>
  </r>
  <r>
    <n v="4148"/>
    <n v="1972"/>
    <n v="51"/>
    <x v="3"/>
    <x v="2"/>
    <x v="0"/>
    <n v="38988"/>
    <x v="2"/>
    <n v="1"/>
    <n v="2"/>
    <d v="2012-08-20T00:00:00"/>
    <n v="90"/>
    <n v="164"/>
    <n v="24"/>
    <n v="103"/>
    <n v="12"/>
    <n v="3"/>
    <n v="42"/>
    <n v="58"/>
    <n v="7"/>
    <n v="5"/>
    <n v="1"/>
    <n v="6"/>
    <n v="8"/>
    <n v="0"/>
    <n v="0"/>
    <n v="0"/>
    <x v="0"/>
    <x v="0"/>
    <n v="0"/>
    <n v="0"/>
    <n v="0"/>
    <n v="0"/>
    <x v="1"/>
  </r>
  <r>
    <n v="5954"/>
    <n v="1972"/>
    <n v="51"/>
    <x v="3"/>
    <x v="3"/>
    <x v="4"/>
    <n v="42618"/>
    <x v="2"/>
    <n v="1"/>
    <n v="0"/>
    <d v="2013-10-09T00:00:00"/>
    <n v="92"/>
    <n v="76"/>
    <n v="14"/>
    <n v="74"/>
    <n v="13"/>
    <n v="5"/>
    <n v="10"/>
    <n v="32"/>
    <n v="2"/>
    <n v="5"/>
    <n v="0"/>
    <n v="4"/>
    <n v="8"/>
    <n v="0"/>
    <n v="0"/>
    <n v="0"/>
    <x v="0"/>
    <x v="0"/>
    <n v="0"/>
    <n v="0"/>
    <n v="0"/>
    <n v="0"/>
    <x v="1"/>
  </r>
  <r>
    <n v="961"/>
    <n v="1972"/>
    <n v="51"/>
    <x v="3"/>
    <x v="2"/>
    <x v="0"/>
    <n v="74716"/>
    <x v="1"/>
    <n v="0"/>
    <n v="1"/>
    <d v="2013-09-12T00:00:00"/>
    <n v="92"/>
    <n v="133"/>
    <n v="27"/>
    <n v="421"/>
    <n v="13"/>
    <n v="195"/>
    <n v="71"/>
    <n v="143.33333333333334"/>
    <n v="2"/>
    <n v="7"/>
    <n v="3"/>
    <n v="5"/>
    <n v="4"/>
    <n v="0"/>
    <n v="0"/>
    <n v="0"/>
    <x v="0"/>
    <x v="0"/>
    <n v="0"/>
    <n v="0"/>
    <n v="0"/>
    <n v="0"/>
    <x v="1"/>
  </r>
  <r>
    <n v="8970"/>
    <n v="1972"/>
    <n v="51"/>
    <x v="3"/>
    <x v="4"/>
    <x v="0"/>
    <n v="62010"/>
    <x v="1"/>
    <n v="0"/>
    <n v="1"/>
    <d v="2012-10-23T00:00:00"/>
    <n v="93"/>
    <n v="371"/>
    <n v="22"/>
    <n v="39"/>
    <n v="6"/>
    <n v="0"/>
    <n v="92"/>
    <n v="88.333333333333329"/>
    <n v="4"/>
    <n v="6"/>
    <n v="2"/>
    <n v="7"/>
    <n v="5"/>
    <n v="0"/>
    <n v="0"/>
    <n v="0"/>
    <x v="0"/>
    <x v="0"/>
    <n v="0"/>
    <n v="0"/>
    <n v="0"/>
    <n v="0"/>
    <x v="1"/>
  </r>
  <r>
    <n v="9826"/>
    <n v="1972"/>
    <n v="51"/>
    <x v="3"/>
    <x v="4"/>
    <x v="1"/>
    <n v="86857"/>
    <x v="1"/>
    <n v="0"/>
    <n v="0"/>
    <d v="2012-09-12T00:00:00"/>
    <n v="96"/>
    <n v="899"/>
    <n v="102"/>
    <n v="838"/>
    <n v="133"/>
    <n v="102"/>
    <n v="40"/>
    <n v="352.33333333333331"/>
    <n v="1"/>
    <n v="5"/>
    <n v="6"/>
    <n v="10"/>
    <n v="2"/>
    <n v="0"/>
    <n v="0"/>
    <n v="0"/>
    <x v="0"/>
    <x v="0"/>
    <n v="0"/>
    <n v="0"/>
    <n v="1"/>
    <n v="0"/>
    <x v="4"/>
  </r>
  <r>
    <n v="5830"/>
    <n v="1972"/>
    <n v="51"/>
    <x v="3"/>
    <x v="4"/>
    <x v="1"/>
    <n v="86857"/>
    <x v="1"/>
    <n v="0"/>
    <n v="0"/>
    <d v="2012-09-12T00:00:00"/>
    <n v="96"/>
    <n v="899"/>
    <n v="102"/>
    <n v="838"/>
    <n v="133"/>
    <n v="102"/>
    <n v="40"/>
    <n v="352.33333333333331"/>
    <n v="1"/>
    <n v="5"/>
    <n v="6"/>
    <n v="10"/>
    <n v="2"/>
    <n v="0"/>
    <n v="0"/>
    <n v="0"/>
    <x v="0"/>
    <x v="0"/>
    <n v="0"/>
    <n v="0"/>
    <n v="1"/>
    <n v="0"/>
    <x v="5"/>
  </r>
  <r>
    <n v="9757"/>
    <n v="1972"/>
    <n v="51"/>
    <x v="3"/>
    <x v="2"/>
    <x v="2"/>
    <n v="84906"/>
    <x v="1"/>
    <n v="0"/>
    <n v="0"/>
    <d v="2013-10-04T00:00:00"/>
    <n v="98"/>
    <n v="997"/>
    <n v="15"/>
    <n v="414"/>
    <n v="99"/>
    <n v="30"/>
    <n v="76"/>
    <n v="271.83333333333331"/>
    <n v="1"/>
    <n v="5"/>
    <n v="6"/>
    <n v="12"/>
    <n v="2"/>
    <n v="0"/>
    <n v="1"/>
    <n v="1"/>
    <x v="0"/>
    <x v="1"/>
    <n v="1"/>
    <n v="3"/>
    <n v="0"/>
    <n v="0"/>
    <x v="1"/>
  </r>
  <r>
    <n v="2088"/>
    <n v="1972"/>
    <n v="51"/>
    <x v="3"/>
    <x v="2"/>
    <x v="2"/>
    <n v="84906"/>
    <x v="1"/>
    <n v="0"/>
    <n v="0"/>
    <d v="2013-10-04T00:00:00"/>
    <n v="98"/>
    <n v="997"/>
    <n v="15"/>
    <n v="414"/>
    <n v="99"/>
    <n v="30"/>
    <n v="76"/>
    <n v="271.83333333333331"/>
    <n v="1"/>
    <n v="5"/>
    <n v="6"/>
    <n v="12"/>
    <n v="2"/>
    <n v="0"/>
    <n v="1"/>
    <n v="1"/>
    <x v="0"/>
    <x v="1"/>
    <n v="1"/>
    <n v="3"/>
    <n v="0"/>
    <n v="0"/>
    <x v="2"/>
  </r>
  <r>
    <n v="8890"/>
    <n v="1971"/>
    <n v="52"/>
    <x v="3"/>
    <x v="4"/>
    <x v="4"/>
    <n v="65808"/>
    <x v="1"/>
    <n v="1"/>
    <n v="1"/>
    <d v="2014-05-30T00:00:00"/>
    <n v="1"/>
    <n v="155"/>
    <n v="7"/>
    <n v="80"/>
    <n v="13"/>
    <n v="7"/>
    <n v="10"/>
    <n v="45.333333333333336"/>
    <n v="3"/>
    <n v="5"/>
    <n v="1"/>
    <n v="5"/>
    <n v="6"/>
    <n v="0"/>
    <n v="0"/>
    <n v="0"/>
    <x v="0"/>
    <x v="0"/>
    <n v="0"/>
    <n v="0"/>
    <n v="0"/>
    <n v="0"/>
    <x v="1"/>
  </r>
  <r>
    <n v="7022"/>
    <n v="1971"/>
    <n v="52"/>
    <x v="3"/>
    <x v="2"/>
    <x v="0"/>
    <n v="76445"/>
    <x v="1"/>
    <n v="1"/>
    <n v="0"/>
    <d v="2012-09-28T00:00:00"/>
    <n v="2"/>
    <n v="739"/>
    <n v="107"/>
    <n v="309"/>
    <n v="140"/>
    <n v="80"/>
    <n v="35"/>
    <n v="235"/>
    <n v="1"/>
    <n v="2"/>
    <n v="5"/>
    <n v="13"/>
    <n v="6"/>
    <n v="0"/>
    <n v="0"/>
    <n v="0"/>
    <x v="0"/>
    <x v="0"/>
    <n v="0"/>
    <n v="0"/>
    <n v="0"/>
    <n v="0"/>
    <x v="5"/>
  </r>
  <r>
    <n v="8581"/>
    <n v="1971"/>
    <n v="52"/>
    <x v="3"/>
    <x v="3"/>
    <x v="0"/>
    <n v="49505"/>
    <x v="2"/>
    <n v="1"/>
    <n v="1"/>
    <d v="2013-03-05T00:00:00"/>
    <n v="4"/>
    <n v="604"/>
    <n v="0"/>
    <n v="100"/>
    <n v="19"/>
    <n v="0"/>
    <n v="28"/>
    <n v="125.16666666666667"/>
    <n v="9"/>
    <n v="10"/>
    <n v="2"/>
    <n v="8"/>
    <n v="8"/>
    <n v="0"/>
    <n v="0"/>
    <n v="0"/>
    <x v="0"/>
    <x v="0"/>
    <n v="0"/>
    <n v="0"/>
    <n v="0"/>
    <n v="0"/>
    <x v="1"/>
  </r>
  <r>
    <n v="9256"/>
    <n v="1971"/>
    <n v="52"/>
    <x v="3"/>
    <x v="2"/>
    <x v="1"/>
    <n v="58350"/>
    <x v="1"/>
    <n v="0"/>
    <n v="1"/>
    <d v="2013-01-04T00:00:00"/>
    <n v="5"/>
    <n v="493"/>
    <n v="26"/>
    <n v="206"/>
    <n v="116"/>
    <n v="80"/>
    <n v="80"/>
    <n v="166.83333333333334"/>
    <n v="4"/>
    <n v="8"/>
    <n v="3"/>
    <n v="12"/>
    <n v="6"/>
    <n v="0"/>
    <n v="0"/>
    <n v="0"/>
    <x v="0"/>
    <x v="0"/>
    <n v="0"/>
    <n v="0"/>
    <n v="0"/>
    <n v="0"/>
    <x v="1"/>
  </r>
  <r>
    <n v="7261"/>
    <n v="1971"/>
    <n v="52"/>
    <x v="3"/>
    <x v="2"/>
    <x v="2"/>
    <n v="34600"/>
    <x v="2"/>
    <n v="1"/>
    <n v="1"/>
    <d v="2013-01-01T00:00:00"/>
    <n v="8"/>
    <n v="199"/>
    <n v="33"/>
    <n v="60"/>
    <n v="8"/>
    <n v="3"/>
    <n v="15"/>
    <n v="53"/>
    <n v="5"/>
    <n v="5"/>
    <n v="2"/>
    <n v="5"/>
    <n v="8"/>
    <n v="0"/>
    <n v="0"/>
    <n v="0"/>
    <x v="0"/>
    <x v="0"/>
    <n v="0"/>
    <n v="0"/>
    <n v="1"/>
    <n v="0"/>
    <x v="1"/>
  </r>
  <r>
    <n v="2452"/>
    <n v="1971"/>
    <n v="52"/>
    <x v="3"/>
    <x v="2"/>
    <x v="2"/>
    <n v="34600"/>
    <x v="2"/>
    <n v="1"/>
    <n v="1"/>
    <d v="2013-01-01T00:00:00"/>
    <n v="8"/>
    <n v="199"/>
    <n v="33"/>
    <n v="60"/>
    <n v="8"/>
    <n v="3"/>
    <n v="15"/>
    <n v="53"/>
    <n v="5"/>
    <n v="5"/>
    <n v="2"/>
    <n v="5"/>
    <n v="8"/>
    <n v="0"/>
    <n v="0"/>
    <n v="0"/>
    <x v="0"/>
    <x v="0"/>
    <n v="0"/>
    <n v="0"/>
    <n v="1"/>
    <n v="0"/>
    <x v="1"/>
  </r>
  <r>
    <n v="6019"/>
    <n v="1971"/>
    <n v="52"/>
    <x v="3"/>
    <x v="4"/>
    <x v="0"/>
    <n v="37126"/>
    <x v="2"/>
    <n v="1"/>
    <n v="0"/>
    <d v="2014-03-30T00:00:00"/>
    <n v="9"/>
    <n v="45"/>
    <n v="3"/>
    <n v="9"/>
    <n v="4"/>
    <n v="4"/>
    <n v="7"/>
    <n v="12"/>
    <n v="1"/>
    <n v="1"/>
    <n v="2"/>
    <n v="2"/>
    <n v="6"/>
    <n v="1"/>
    <n v="0"/>
    <n v="0"/>
    <x v="0"/>
    <x v="0"/>
    <n v="1"/>
    <n v="1"/>
    <n v="1"/>
    <n v="0"/>
    <x v="1"/>
  </r>
  <r>
    <n v="3524"/>
    <n v="1971"/>
    <n v="52"/>
    <x v="3"/>
    <x v="3"/>
    <x v="1"/>
    <n v="39763"/>
    <x v="2"/>
    <n v="1"/>
    <n v="0"/>
    <d v="2013-08-04T00:00:00"/>
    <n v="9"/>
    <n v="80"/>
    <n v="1"/>
    <n v="60"/>
    <n v="4"/>
    <n v="6"/>
    <n v="16"/>
    <n v="27.833333333333332"/>
    <n v="2"/>
    <n v="5"/>
    <n v="1"/>
    <n v="2"/>
    <n v="9"/>
    <n v="0"/>
    <n v="0"/>
    <n v="0"/>
    <x v="0"/>
    <x v="0"/>
    <n v="0"/>
    <n v="0"/>
    <n v="1"/>
    <n v="0"/>
    <x v="1"/>
  </r>
  <r>
    <n v="8036"/>
    <n v="1971"/>
    <n v="52"/>
    <x v="3"/>
    <x v="0"/>
    <x v="2"/>
    <n v="26850"/>
    <x v="2"/>
    <n v="1"/>
    <n v="1"/>
    <d v="2014-04-18T00:00:00"/>
    <n v="10"/>
    <n v="31"/>
    <n v="1"/>
    <n v="13"/>
    <n v="7"/>
    <n v="2"/>
    <n v="9"/>
    <n v="10.5"/>
    <n v="4"/>
    <n v="2"/>
    <n v="1"/>
    <n v="4"/>
    <n v="4"/>
    <n v="0"/>
    <n v="0"/>
    <n v="0"/>
    <x v="0"/>
    <x v="0"/>
    <n v="0"/>
    <n v="0"/>
    <n v="0"/>
    <n v="0"/>
    <x v="1"/>
  </r>
  <r>
    <n v="2521"/>
    <n v="1971"/>
    <n v="52"/>
    <x v="3"/>
    <x v="3"/>
    <x v="0"/>
    <n v="35178"/>
    <x v="2"/>
    <n v="1"/>
    <n v="0"/>
    <d v="2013-01-10T00:00:00"/>
    <n v="10"/>
    <n v="23"/>
    <n v="1"/>
    <n v="13"/>
    <n v="2"/>
    <n v="2"/>
    <n v="18"/>
    <n v="9.8333333333333339"/>
    <n v="1"/>
    <n v="1"/>
    <n v="1"/>
    <n v="2"/>
    <n v="7"/>
    <n v="1"/>
    <n v="0"/>
    <n v="0"/>
    <x v="0"/>
    <x v="0"/>
    <n v="1"/>
    <n v="1"/>
    <n v="1"/>
    <n v="0"/>
    <x v="1"/>
  </r>
  <r>
    <n v="4301"/>
    <n v="1971"/>
    <n v="52"/>
    <x v="3"/>
    <x v="3"/>
    <x v="0"/>
    <n v="35178"/>
    <x v="2"/>
    <n v="1"/>
    <n v="0"/>
    <d v="2013-01-10T00:00:00"/>
    <n v="10"/>
    <n v="23"/>
    <n v="1"/>
    <n v="13"/>
    <n v="2"/>
    <n v="2"/>
    <n v="18"/>
    <n v="9.8333333333333339"/>
    <n v="1"/>
    <n v="1"/>
    <n v="1"/>
    <n v="2"/>
    <n v="7"/>
    <n v="1"/>
    <n v="0"/>
    <n v="0"/>
    <x v="0"/>
    <x v="0"/>
    <n v="1"/>
    <n v="1"/>
    <n v="1"/>
    <n v="0"/>
    <x v="0"/>
  </r>
  <r>
    <n v="9780"/>
    <n v="1971"/>
    <n v="52"/>
    <x v="3"/>
    <x v="3"/>
    <x v="2"/>
    <n v="71499"/>
    <x v="1"/>
    <n v="0"/>
    <n v="1"/>
    <d v="2013-06-25T00:00:00"/>
    <n v="12"/>
    <n v="465"/>
    <n v="25"/>
    <n v="132"/>
    <n v="136"/>
    <n v="0"/>
    <n v="37"/>
    <n v="132.5"/>
    <n v="2"/>
    <n v="8"/>
    <n v="3"/>
    <n v="13"/>
    <n v="4"/>
    <n v="0"/>
    <n v="0"/>
    <n v="0"/>
    <x v="0"/>
    <x v="0"/>
    <n v="0"/>
    <n v="0"/>
    <n v="0"/>
    <n v="0"/>
    <x v="1"/>
  </r>
  <r>
    <n v="9668"/>
    <n v="1971"/>
    <n v="52"/>
    <x v="3"/>
    <x v="2"/>
    <x v="0"/>
    <n v="18793"/>
    <x v="0"/>
    <n v="1"/>
    <n v="0"/>
    <d v="2013-01-12T00:00:00"/>
    <n v="14"/>
    <n v="4"/>
    <n v="16"/>
    <n v="20"/>
    <n v="0"/>
    <n v="17"/>
    <n v="20"/>
    <n v="12.833333333333334"/>
    <n v="3"/>
    <n v="2"/>
    <n v="0"/>
    <n v="4"/>
    <n v="8"/>
    <n v="0"/>
    <n v="0"/>
    <n v="0"/>
    <x v="0"/>
    <x v="0"/>
    <n v="0"/>
    <n v="0"/>
    <n v="0"/>
    <n v="0"/>
    <x v="5"/>
  </r>
  <r>
    <n v="247"/>
    <n v="1971"/>
    <n v="52"/>
    <x v="3"/>
    <x v="2"/>
    <x v="0"/>
    <n v="36715"/>
    <x v="2"/>
    <n v="1"/>
    <n v="0"/>
    <d v="2012-11-17T00:00:00"/>
    <n v="16"/>
    <n v="172"/>
    <n v="10"/>
    <n v="125"/>
    <n v="21"/>
    <n v="13"/>
    <n v="16"/>
    <n v="59.5"/>
    <n v="6"/>
    <n v="7"/>
    <n v="2"/>
    <n v="4"/>
    <n v="9"/>
    <n v="0"/>
    <n v="0"/>
    <n v="0"/>
    <x v="0"/>
    <x v="0"/>
    <n v="0"/>
    <n v="0"/>
    <n v="1"/>
    <n v="0"/>
    <x v="1"/>
  </r>
  <r>
    <n v="9392"/>
    <n v="1971"/>
    <n v="52"/>
    <x v="3"/>
    <x v="2"/>
    <x v="1"/>
    <n v="26954"/>
    <x v="2"/>
    <n v="1"/>
    <n v="0"/>
    <d v="2014-05-08T00:00:00"/>
    <n v="17"/>
    <n v="4"/>
    <n v="1"/>
    <n v="11"/>
    <n v="0"/>
    <n v="0"/>
    <n v="1"/>
    <n v="2.8333333333333335"/>
    <n v="1"/>
    <n v="1"/>
    <n v="0"/>
    <n v="2"/>
    <n v="7"/>
    <n v="0"/>
    <n v="0"/>
    <n v="0"/>
    <x v="0"/>
    <x v="0"/>
    <n v="0"/>
    <n v="0"/>
    <n v="0"/>
    <n v="0"/>
    <x v="1"/>
  </r>
  <r>
    <n v="6471"/>
    <n v="1971"/>
    <n v="52"/>
    <x v="3"/>
    <x v="3"/>
    <x v="1"/>
    <n v="36230"/>
    <x v="2"/>
    <n v="1"/>
    <n v="0"/>
    <d v="2013-10-17T00:00:00"/>
    <n v="17"/>
    <n v="14"/>
    <n v="2"/>
    <n v="30"/>
    <n v="8"/>
    <n v="2"/>
    <n v="3"/>
    <n v="9.8333333333333339"/>
    <n v="1"/>
    <n v="2"/>
    <n v="0"/>
    <n v="4"/>
    <n v="5"/>
    <n v="0"/>
    <n v="0"/>
    <n v="0"/>
    <x v="0"/>
    <x v="0"/>
    <n v="0"/>
    <n v="0"/>
    <n v="0"/>
    <n v="0"/>
    <x v="1"/>
  </r>
  <r>
    <n v="3478"/>
    <n v="1971"/>
    <n v="52"/>
    <x v="3"/>
    <x v="4"/>
    <x v="0"/>
    <n v="60585"/>
    <x v="1"/>
    <n v="1"/>
    <n v="1"/>
    <d v="2013-06-24T00:00:00"/>
    <n v="17"/>
    <n v="267"/>
    <n v="42"/>
    <n v="309"/>
    <n v="55"/>
    <n v="42"/>
    <n v="21"/>
    <n v="122.66666666666667"/>
    <n v="10"/>
    <n v="7"/>
    <n v="4"/>
    <n v="9"/>
    <n v="5"/>
    <n v="0"/>
    <n v="0"/>
    <n v="0"/>
    <x v="0"/>
    <x v="0"/>
    <n v="0"/>
    <n v="0"/>
    <n v="1"/>
    <n v="0"/>
    <x v="7"/>
  </r>
  <r>
    <n v="1064"/>
    <n v="1971"/>
    <n v="52"/>
    <x v="3"/>
    <x v="4"/>
    <x v="0"/>
    <n v="42403"/>
    <x v="2"/>
    <n v="1"/>
    <n v="0"/>
    <d v="2013-12-11T00:00:00"/>
    <n v="18"/>
    <n v="22"/>
    <n v="1"/>
    <n v="11"/>
    <n v="0"/>
    <n v="5"/>
    <n v="3"/>
    <n v="7"/>
    <n v="1"/>
    <n v="1"/>
    <n v="0"/>
    <n v="3"/>
    <n v="8"/>
    <n v="0"/>
    <n v="0"/>
    <n v="0"/>
    <x v="0"/>
    <x v="0"/>
    <n v="0"/>
    <n v="0"/>
    <n v="0"/>
    <n v="0"/>
    <x v="1"/>
  </r>
  <r>
    <n v="7414"/>
    <n v="1971"/>
    <n v="52"/>
    <x v="3"/>
    <x v="2"/>
    <x v="0"/>
    <n v="43824"/>
    <x v="2"/>
    <n v="1"/>
    <n v="1"/>
    <d v="2012-09-15T00:00:00"/>
    <n v="18"/>
    <n v="96"/>
    <n v="1"/>
    <n v="42"/>
    <n v="12"/>
    <n v="3"/>
    <n v="32"/>
    <n v="31"/>
    <n v="4"/>
    <n v="3"/>
    <n v="1"/>
    <n v="4"/>
    <n v="8"/>
    <n v="0"/>
    <n v="0"/>
    <n v="0"/>
    <x v="0"/>
    <x v="0"/>
    <n v="0"/>
    <n v="0"/>
    <n v="0"/>
    <n v="0"/>
    <x v="1"/>
  </r>
  <r>
    <n v="3967"/>
    <n v="1971"/>
    <n v="52"/>
    <x v="3"/>
    <x v="4"/>
    <x v="0"/>
    <n v="78931"/>
    <x v="1"/>
    <n v="0"/>
    <n v="0"/>
    <d v="2013-10-25T00:00:00"/>
    <n v="19"/>
    <n v="331"/>
    <n v="197"/>
    <n v="170"/>
    <n v="58"/>
    <n v="152"/>
    <n v="35"/>
    <n v="157.16666666666666"/>
    <n v="1"/>
    <n v="2"/>
    <n v="8"/>
    <n v="13"/>
    <n v="1"/>
    <n v="0"/>
    <n v="0"/>
    <n v="0"/>
    <x v="0"/>
    <x v="0"/>
    <n v="0"/>
    <n v="0"/>
    <n v="0"/>
    <n v="0"/>
    <x v="7"/>
  </r>
  <r>
    <n v="5313"/>
    <n v="1971"/>
    <n v="52"/>
    <x v="3"/>
    <x v="3"/>
    <x v="0"/>
    <n v="38196"/>
    <x v="2"/>
    <n v="1"/>
    <n v="1"/>
    <d v="2014-04-18T00:00:00"/>
    <n v="20"/>
    <n v="30"/>
    <n v="0"/>
    <n v="11"/>
    <n v="0"/>
    <n v="0"/>
    <n v="3"/>
    <n v="7.333333333333333"/>
    <n v="3"/>
    <n v="2"/>
    <n v="0"/>
    <n v="4"/>
    <n v="5"/>
    <n v="0"/>
    <n v="0"/>
    <n v="0"/>
    <x v="0"/>
    <x v="0"/>
    <n v="0"/>
    <n v="0"/>
    <n v="0"/>
    <n v="0"/>
    <x v="1"/>
  </r>
  <r>
    <n v="5204"/>
    <n v="1971"/>
    <n v="52"/>
    <x v="3"/>
    <x v="2"/>
    <x v="2"/>
    <n v="74538"/>
    <x v="1"/>
    <n v="0"/>
    <n v="0"/>
    <d v="2013-06-29T00:00:00"/>
    <n v="21"/>
    <n v="380"/>
    <n v="98"/>
    <n v="733"/>
    <n v="110"/>
    <n v="112"/>
    <n v="28"/>
    <n v="243.5"/>
    <n v="1"/>
    <n v="8"/>
    <n v="8"/>
    <n v="5"/>
    <n v="3"/>
    <n v="0"/>
    <n v="0"/>
    <n v="1"/>
    <x v="0"/>
    <x v="0"/>
    <n v="1"/>
    <n v="1"/>
    <n v="1"/>
    <n v="0"/>
    <x v="1"/>
  </r>
  <r>
    <n v="8643"/>
    <n v="1971"/>
    <n v="52"/>
    <x v="3"/>
    <x v="2"/>
    <x v="2"/>
    <n v="69930"/>
    <x v="1"/>
    <n v="0"/>
    <n v="0"/>
    <d v="2013-05-26T00:00:00"/>
    <n v="21"/>
    <n v="252"/>
    <n v="98"/>
    <n v="827"/>
    <n v="219"/>
    <n v="70"/>
    <n v="196"/>
    <n v="277"/>
    <n v="1"/>
    <n v="4"/>
    <n v="5"/>
    <n v="12"/>
    <n v="3"/>
    <n v="0"/>
    <n v="0"/>
    <n v="0"/>
    <x v="0"/>
    <x v="0"/>
    <n v="0"/>
    <n v="0"/>
    <n v="0"/>
    <n v="0"/>
    <x v="3"/>
  </r>
  <r>
    <n v="8773"/>
    <n v="1971"/>
    <n v="52"/>
    <x v="3"/>
    <x v="3"/>
    <x v="2"/>
    <n v="57420"/>
    <x v="1"/>
    <n v="0"/>
    <n v="1"/>
    <d v="2013-06-25T00:00:00"/>
    <n v="22"/>
    <n v="280"/>
    <n v="0"/>
    <n v="18"/>
    <n v="0"/>
    <n v="0"/>
    <n v="24"/>
    <n v="53.666666666666664"/>
    <n v="3"/>
    <n v="5"/>
    <n v="1"/>
    <n v="6"/>
    <n v="7"/>
    <n v="0"/>
    <n v="1"/>
    <n v="0"/>
    <x v="0"/>
    <x v="0"/>
    <n v="1"/>
    <n v="1"/>
    <n v="0"/>
    <n v="0"/>
    <x v="4"/>
  </r>
  <r>
    <n v="1818"/>
    <n v="1971"/>
    <n v="52"/>
    <x v="3"/>
    <x v="4"/>
    <x v="2"/>
    <n v="29732"/>
    <x v="2"/>
    <n v="1"/>
    <n v="0"/>
    <d v="2014-03-25T00:00:00"/>
    <n v="23"/>
    <n v="25"/>
    <n v="0"/>
    <n v="8"/>
    <n v="0"/>
    <n v="1"/>
    <n v="4"/>
    <n v="6.333333333333333"/>
    <n v="1"/>
    <n v="2"/>
    <n v="0"/>
    <n v="2"/>
    <n v="9"/>
    <n v="0"/>
    <n v="0"/>
    <n v="0"/>
    <x v="0"/>
    <x v="0"/>
    <n v="0"/>
    <n v="0"/>
    <n v="0"/>
    <n v="0"/>
    <x v="7"/>
  </r>
  <r>
    <n v="1802"/>
    <n v="1971"/>
    <n v="52"/>
    <x v="3"/>
    <x v="2"/>
    <x v="0"/>
    <n v="64795"/>
    <x v="1"/>
    <n v="0"/>
    <n v="1"/>
    <d v="2013-01-17T00:00:00"/>
    <n v="23"/>
    <n v="412"/>
    <n v="5"/>
    <n v="119"/>
    <n v="38"/>
    <n v="29"/>
    <n v="77"/>
    <n v="113.33333333333333"/>
    <n v="3"/>
    <n v="3"/>
    <n v="3"/>
    <n v="12"/>
    <n v="2"/>
    <n v="0"/>
    <n v="0"/>
    <n v="0"/>
    <x v="0"/>
    <x v="0"/>
    <n v="0"/>
    <n v="0"/>
    <n v="0"/>
    <n v="0"/>
    <x v="1"/>
  </r>
  <r>
    <n v="5684"/>
    <n v="1971"/>
    <n v="52"/>
    <x v="3"/>
    <x v="3"/>
    <x v="4"/>
    <n v="44635"/>
    <x v="2"/>
    <n v="1"/>
    <n v="1"/>
    <d v="2013-10-11T00:00:00"/>
    <n v="25"/>
    <n v="56"/>
    <n v="0"/>
    <n v="9"/>
    <n v="0"/>
    <n v="0"/>
    <n v="3"/>
    <n v="11.333333333333334"/>
    <n v="2"/>
    <n v="2"/>
    <n v="0"/>
    <n v="3"/>
    <n v="7"/>
    <n v="0"/>
    <n v="0"/>
    <n v="0"/>
    <x v="0"/>
    <x v="0"/>
    <n v="0"/>
    <n v="0"/>
    <n v="0"/>
    <n v="0"/>
    <x v="1"/>
  </r>
  <r>
    <n v="8486"/>
    <n v="1971"/>
    <n v="52"/>
    <x v="3"/>
    <x v="3"/>
    <x v="2"/>
    <n v="30538"/>
    <x v="2"/>
    <n v="1"/>
    <n v="0"/>
    <d v="2012-10-01T00:00:00"/>
    <n v="27"/>
    <n v="284"/>
    <n v="0"/>
    <n v="52"/>
    <n v="8"/>
    <n v="3"/>
    <n v="20"/>
    <n v="61.166666666666664"/>
    <n v="4"/>
    <n v="9"/>
    <n v="0"/>
    <n v="4"/>
    <n v="10"/>
    <n v="0"/>
    <n v="0"/>
    <n v="0"/>
    <x v="0"/>
    <x v="0"/>
    <n v="0"/>
    <n v="0"/>
    <n v="0"/>
    <n v="0"/>
    <x v="1"/>
  </r>
  <r>
    <n v="10736"/>
    <n v="1971"/>
    <n v="52"/>
    <x v="3"/>
    <x v="2"/>
    <x v="1"/>
    <n v="72258"/>
    <x v="1"/>
    <n v="0"/>
    <n v="1"/>
    <d v="2013-09-12T00:00:00"/>
    <n v="28"/>
    <n v="522"/>
    <n v="0"/>
    <n v="522"/>
    <n v="227"/>
    <n v="120"/>
    <n v="134"/>
    <n v="254.16666666666666"/>
    <n v="2"/>
    <n v="6"/>
    <n v="9"/>
    <n v="5"/>
    <n v="2"/>
    <n v="0"/>
    <n v="0"/>
    <n v="0"/>
    <x v="0"/>
    <x v="0"/>
    <n v="0"/>
    <n v="0"/>
    <n v="0"/>
    <n v="0"/>
    <x v="7"/>
  </r>
  <r>
    <n v="948"/>
    <n v="1971"/>
    <n v="52"/>
    <x v="3"/>
    <x v="2"/>
    <x v="1"/>
    <n v="10245"/>
    <x v="0"/>
    <n v="1"/>
    <n v="0"/>
    <d v="2013-05-15T00:00:00"/>
    <n v="32"/>
    <n v="4"/>
    <n v="7"/>
    <n v="7"/>
    <n v="6"/>
    <n v="4"/>
    <n v="13"/>
    <n v="6.833333333333333"/>
    <n v="3"/>
    <n v="1"/>
    <n v="2"/>
    <n v="2"/>
    <n v="5"/>
    <n v="0"/>
    <n v="0"/>
    <n v="0"/>
    <x v="0"/>
    <x v="0"/>
    <n v="0"/>
    <n v="0"/>
    <n v="0"/>
    <n v="0"/>
    <x v="1"/>
  </r>
  <r>
    <n v="4377"/>
    <n v="1971"/>
    <n v="52"/>
    <x v="3"/>
    <x v="2"/>
    <x v="0"/>
    <n v="52914"/>
    <x v="1"/>
    <n v="0"/>
    <n v="1"/>
    <d v="2013-01-07T00:00:00"/>
    <n v="32"/>
    <n v="254"/>
    <n v="10"/>
    <n v="44"/>
    <n v="30"/>
    <n v="10"/>
    <n v="227"/>
    <n v="95.833333333333329"/>
    <n v="2"/>
    <n v="7"/>
    <n v="3"/>
    <n v="3"/>
    <n v="7"/>
    <n v="1"/>
    <n v="0"/>
    <n v="0"/>
    <x v="0"/>
    <x v="0"/>
    <n v="1"/>
    <n v="1"/>
    <n v="0"/>
    <n v="0"/>
    <x v="7"/>
  </r>
  <r>
    <n v="8842"/>
    <n v="1971"/>
    <n v="52"/>
    <x v="3"/>
    <x v="2"/>
    <x v="6"/>
    <n v="30372"/>
    <x v="2"/>
    <n v="1"/>
    <n v="1"/>
    <d v="2012-12-25T00:00:00"/>
    <n v="33"/>
    <n v="15"/>
    <n v="0"/>
    <n v="12"/>
    <n v="7"/>
    <n v="3"/>
    <n v="7"/>
    <n v="7.333333333333333"/>
    <n v="3"/>
    <n v="2"/>
    <n v="0"/>
    <n v="3"/>
    <n v="7"/>
    <n v="0"/>
    <n v="0"/>
    <n v="0"/>
    <x v="0"/>
    <x v="0"/>
    <n v="0"/>
    <n v="0"/>
    <n v="0"/>
    <n v="0"/>
    <x v="1"/>
  </r>
  <r>
    <n v="2154"/>
    <n v="1971"/>
    <n v="52"/>
    <x v="3"/>
    <x v="2"/>
    <x v="6"/>
    <n v="30372"/>
    <x v="2"/>
    <n v="1"/>
    <n v="1"/>
    <d v="2012-12-25T00:00:00"/>
    <n v="33"/>
    <n v="15"/>
    <n v="0"/>
    <n v="12"/>
    <n v="7"/>
    <n v="3"/>
    <n v="7"/>
    <n v="7.333333333333333"/>
    <n v="3"/>
    <n v="2"/>
    <n v="0"/>
    <n v="3"/>
    <n v="7"/>
    <n v="0"/>
    <n v="0"/>
    <n v="0"/>
    <x v="0"/>
    <x v="0"/>
    <n v="0"/>
    <n v="0"/>
    <n v="0"/>
    <n v="0"/>
    <x v="1"/>
  </r>
  <r>
    <n v="9216"/>
    <n v="1971"/>
    <n v="52"/>
    <x v="3"/>
    <x v="2"/>
    <x v="0"/>
    <n v="35788"/>
    <x v="2"/>
    <n v="1"/>
    <n v="1"/>
    <d v="2014-01-23T00:00:00"/>
    <n v="34"/>
    <n v="23"/>
    <n v="2"/>
    <n v="11"/>
    <n v="3"/>
    <n v="1"/>
    <n v="4"/>
    <n v="7.333333333333333"/>
    <n v="2"/>
    <n v="2"/>
    <n v="0"/>
    <n v="3"/>
    <n v="6"/>
    <n v="0"/>
    <n v="0"/>
    <n v="0"/>
    <x v="0"/>
    <x v="0"/>
    <n v="0"/>
    <n v="0"/>
    <n v="0"/>
    <n v="0"/>
    <x v="7"/>
  </r>
  <r>
    <n v="7275"/>
    <n v="1971"/>
    <n v="52"/>
    <x v="3"/>
    <x v="3"/>
    <x v="1"/>
    <n v="33316"/>
    <x v="2"/>
    <n v="1"/>
    <n v="1"/>
    <d v="2013-10-04T00:00:00"/>
    <n v="34"/>
    <n v="79"/>
    <n v="1"/>
    <n v="31"/>
    <n v="4"/>
    <n v="4"/>
    <n v="12"/>
    <n v="21.833333333333332"/>
    <n v="3"/>
    <n v="2"/>
    <n v="1"/>
    <n v="4"/>
    <n v="6"/>
    <n v="0"/>
    <n v="0"/>
    <n v="0"/>
    <x v="0"/>
    <x v="0"/>
    <n v="0"/>
    <n v="0"/>
    <n v="0"/>
    <n v="0"/>
    <x v="4"/>
  </r>
  <r>
    <n v="8334"/>
    <n v="1971"/>
    <n v="52"/>
    <x v="3"/>
    <x v="3"/>
    <x v="1"/>
    <n v="33316"/>
    <x v="2"/>
    <n v="1"/>
    <n v="1"/>
    <d v="2013-10-04T00:00:00"/>
    <n v="34"/>
    <n v="79"/>
    <n v="1"/>
    <n v="31"/>
    <n v="4"/>
    <n v="4"/>
    <n v="12"/>
    <n v="21.833333333333332"/>
    <n v="3"/>
    <n v="2"/>
    <n v="1"/>
    <n v="4"/>
    <n v="6"/>
    <n v="0"/>
    <n v="0"/>
    <n v="0"/>
    <x v="0"/>
    <x v="0"/>
    <n v="0"/>
    <n v="0"/>
    <n v="0"/>
    <n v="0"/>
    <x v="1"/>
  </r>
  <r>
    <n v="965"/>
    <n v="1971"/>
    <n v="52"/>
    <x v="3"/>
    <x v="2"/>
    <x v="4"/>
    <n v="55635"/>
    <x v="1"/>
    <n v="0"/>
    <n v="1"/>
    <d v="2012-11-13T00:00:00"/>
    <n v="34"/>
    <n v="235"/>
    <n v="65"/>
    <n v="164"/>
    <n v="50"/>
    <n v="49"/>
    <n v="27"/>
    <n v="98.333333333333329"/>
    <n v="4"/>
    <n v="7"/>
    <n v="3"/>
    <n v="7"/>
    <n v="6"/>
    <n v="0"/>
    <n v="0"/>
    <n v="0"/>
    <x v="0"/>
    <x v="0"/>
    <n v="0"/>
    <n v="0"/>
    <n v="0"/>
    <n v="0"/>
    <x v="4"/>
  </r>
  <r>
    <n v="8041"/>
    <n v="1971"/>
    <n v="52"/>
    <x v="3"/>
    <x v="4"/>
    <x v="6"/>
    <n v="47111"/>
    <x v="2"/>
    <n v="0"/>
    <n v="1"/>
    <d v="2012-09-08T00:00:00"/>
    <n v="35"/>
    <n v="595"/>
    <n v="71"/>
    <n v="153"/>
    <n v="120"/>
    <n v="112"/>
    <n v="41"/>
    <n v="182"/>
    <n v="6"/>
    <n v="3"/>
    <n v="2"/>
    <n v="10"/>
    <n v="9"/>
    <n v="0"/>
    <n v="0"/>
    <n v="0"/>
    <x v="0"/>
    <x v="0"/>
    <n v="0"/>
    <n v="0"/>
    <n v="0"/>
    <n v="0"/>
    <x v="5"/>
  </r>
  <r>
    <n v="1968"/>
    <n v="1971"/>
    <n v="52"/>
    <x v="3"/>
    <x v="2"/>
    <x v="6"/>
    <n v="45684"/>
    <x v="2"/>
    <n v="1"/>
    <n v="0"/>
    <d v="2013-12-02T00:00:00"/>
    <n v="37"/>
    <n v="5"/>
    <n v="1"/>
    <n v="5"/>
    <n v="10"/>
    <n v="0"/>
    <n v="7"/>
    <n v="4.666666666666667"/>
    <n v="1"/>
    <n v="1"/>
    <n v="0"/>
    <n v="2"/>
    <n v="7"/>
    <n v="0"/>
    <n v="0"/>
    <n v="0"/>
    <x v="0"/>
    <x v="0"/>
    <n v="0"/>
    <n v="0"/>
    <n v="0"/>
    <n v="0"/>
    <x v="5"/>
  </r>
  <r>
    <n v="5336"/>
    <n v="1971"/>
    <n v="52"/>
    <x v="3"/>
    <x v="3"/>
    <x v="2"/>
    <n v="157733"/>
    <x v="3"/>
    <n v="1"/>
    <n v="0"/>
    <d v="2013-06-04T00:00:00"/>
    <n v="37"/>
    <n v="39"/>
    <n v="1"/>
    <n v="9"/>
    <n v="2"/>
    <n v="0"/>
    <n v="8"/>
    <n v="9.8333333333333339"/>
    <n v="0"/>
    <n v="1"/>
    <n v="0"/>
    <n v="1"/>
    <n v="1"/>
    <n v="0"/>
    <n v="0"/>
    <n v="0"/>
    <x v="0"/>
    <x v="0"/>
    <n v="0"/>
    <n v="0"/>
    <n v="0"/>
    <n v="0"/>
    <x v="1"/>
  </r>
  <r>
    <n v="7901"/>
    <n v="1971"/>
    <n v="52"/>
    <x v="3"/>
    <x v="3"/>
    <x v="0"/>
    <n v="34109"/>
    <x v="2"/>
    <n v="0"/>
    <n v="1"/>
    <d v="2013-11-06T00:00:00"/>
    <n v="39"/>
    <n v="9"/>
    <n v="1"/>
    <n v="5"/>
    <n v="2"/>
    <n v="1"/>
    <n v="4"/>
    <n v="3.6666666666666665"/>
    <n v="1"/>
    <n v="0"/>
    <n v="0"/>
    <n v="3"/>
    <n v="4"/>
    <n v="0"/>
    <n v="0"/>
    <n v="0"/>
    <x v="0"/>
    <x v="0"/>
    <n v="0"/>
    <n v="0"/>
    <n v="0"/>
    <n v="0"/>
    <x v="0"/>
  </r>
  <r>
    <n v="843"/>
    <n v="1971"/>
    <n v="52"/>
    <x v="3"/>
    <x v="2"/>
    <x v="0"/>
    <n v="64722"/>
    <x v="1"/>
    <n v="1"/>
    <n v="0"/>
    <d v="2014-05-26T00:00:00"/>
    <n v="47"/>
    <n v="303"/>
    <n v="0"/>
    <n v="280"/>
    <n v="60"/>
    <n v="147"/>
    <n v="15"/>
    <n v="134.16666666666666"/>
    <n v="4"/>
    <n v="8"/>
    <n v="2"/>
    <n v="11"/>
    <n v="6"/>
    <n v="0"/>
    <n v="0"/>
    <n v="0"/>
    <x v="0"/>
    <x v="0"/>
    <n v="0"/>
    <n v="0"/>
    <n v="0"/>
    <n v="0"/>
    <x v="1"/>
  </r>
  <r>
    <n v="6147"/>
    <n v="1971"/>
    <n v="52"/>
    <x v="3"/>
    <x v="2"/>
    <x v="4"/>
    <n v="25818"/>
    <x v="2"/>
    <n v="1"/>
    <n v="0"/>
    <d v="2012-10-18T00:00:00"/>
    <n v="51"/>
    <n v="5"/>
    <n v="2"/>
    <n v="8"/>
    <n v="2"/>
    <n v="2"/>
    <n v="9"/>
    <n v="4.666666666666667"/>
    <n v="1"/>
    <n v="0"/>
    <n v="1"/>
    <n v="2"/>
    <n v="7"/>
    <n v="0"/>
    <n v="0"/>
    <n v="0"/>
    <x v="0"/>
    <x v="0"/>
    <n v="0"/>
    <n v="0"/>
    <n v="0"/>
    <n v="0"/>
    <x v="2"/>
  </r>
  <r>
    <n v="5048"/>
    <n v="1971"/>
    <n v="52"/>
    <x v="3"/>
    <x v="4"/>
    <x v="1"/>
    <n v="42767"/>
    <x v="2"/>
    <n v="2"/>
    <n v="0"/>
    <d v="2013-05-11T00:00:00"/>
    <n v="53"/>
    <n v="20"/>
    <n v="6"/>
    <n v="43"/>
    <n v="19"/>
    <n v="5"/>
    <n v="38"/>
    <n v="21.833333333333332"/>
    <n v="1"/>
    <n v="3"/>
    <n v="1"/>
    <n v="2"/>
    <n v="8"/>
    <n v="0"/>
    <n v="0"/>
    <n v="0"/>
    <x v="0"/>
    <x v="0"/>
    <n v="0"/>
    <n v="0"/>
    <n v="0"/>
    <n v="0"/>
    <x v="5"/>
  </r>
  <r>
    <n v="6230"/>
    <n v="1971"/>
    <n v="52"/>
    <x v="3"/>
    <x v="2"/>
    <x v="4"/>
    <n v="44421"/>
    <x v="2"/>
    <n v="1"/>
    <n v="1"/>
    <d v="2013-02-15T00:00:00"/>
    <n v="53"/>
    <n v="110"/>
    <n v="5"/>
    <n v="59"/>
    <n v="7"/>
    <n v="1"/>
    <n v="7"/>
    <n v="31.5"/>
    <n v="5"/>
    <n v="5"/>
    <n v="0"/>
    <n v="4"/>
    <n v="8"/>
    <n v="0"/>
    <n v="0"/>
    <n v="0"/>
    <x v="0"/>
    <x v="0"/>
    <n v="0"/>
    <n v="0"/>
    <n v="0"/>
    <n v="0"/>
    <x v="1"/>
  </r>
  <r>
    <n v="1628"/>
    <n v="1971"/>
    <n v="52"/>
    <x v="3"/>
    <x v="2"/>
    <x v="2"/>
    <n v="71796"/>
    <x v="1"/>
    <n v="0"/>
    <n v="0"/>
    <d v="2013-10-24T00:00:00"/>
    <n v="54"/>
    <n v="354"/>
    <n v="21"/>
    <n v="311"/>
    <n v="167"/>
    <n v="75"/>
    <n v="32"/>
    <n v="160"/>
    <n v="1"/>
    <n v="9"/>
    <n v="3"/>
    <n v="4"/>
    <n v="4"/>
    <n v="0"/>
    <n v="0"/>
    <n v="0"/>
    <x v="0"/>
    <x v="0"/>
    <n v="0"/>
    <n v="0"/>
    <n v="0"/>
    <n v="0"/>
    <x v="5"/>
  </r>
  <r>
    <n v="4381"/>
    <n v="1971"/>
    <n v="52"/>
    <x v="3"/>
    <x v="4"/>
    <x v="0"/>
    <n v="46463"/>
    <x v="2"/>
    <n v="1"/>
    <n v="1"/>
    <d v="2013-08-18T00:00:00"/>
    <n v="56"/>
    <n v="163"/>
    <n v="2"/>
    <n v="40"/>
    <n v="8"/>
    <n v="11"/>
    <n v="11"/>
    <n v="39.166666666666664"/>
    <n v="7"/>
    <n v="3"/>
    <n v="1"/>
    <n v="6"/>
    <n v="6"/>
    <n v="0"/>
    <n v="0"/>
    <n v="0"/>
    <x v="0"/>
    <x v="0"/>
    <n v="0"/>
    <n v="0"/>
    <n v="0"/>
    <n v="0"/>
    <x v="1"/>
  </r>
  <r>
    <n v="10319"/>
    <n v="1971"/>
    <n v="52"/>
    <x v="3"/>
    <x v="2"/>
    <x v="0"/>
    <n v="66303"/>
    <x v="1"/>
    <n v="0"/>
    <n v="1"/>
    <d v="2013-02-26T00:00:00"/>
    <n v="56"/>
    <n v="1090"/>
    <n v="12"/>
    <n v="96"/>
    <n v="16"/>
    <n v="12"/>
    <n v="60"/>
    <n v="214.33333333333334"/>
    <n v="4"/>
    <n v="3"/>
    <n v="4"/>
    <n v="11"/>
    <n v="8"/>
    <n v="0"/>
    <n v="1"/>
    <n v="0"/>
    <x v="0"/>
    <x v="0"/>
    <n v="1"/>
    <n v="1"/>
    <n v="0"/>
    <n v="0"/>
    <x v="1"/>
  </r>
  <r>
    <n v="701"/>
    <n v="1971"/>
    <n v="52"/>
    <x v="3"/>
    <x v="2"/>
    <x v="0"/>
    <n v="73691"/>
    <x v="1"/>
    <n v="0"/>
    <n v="1"/>
    <d v="2013-11-06T00:00:00"/>
    <n v="58"/>
    <n v="707"/>
    <n v="21"/>
    <n v="250"/>
    <n v="85"/>
    <n v="43"/>
    <n v="73"/>
    <n v="196.5"/>
    <n v="2"/>
    <n v="6"/>
    <n v="2"/>
    <n v="8"/>
    <n v="2"/>
    <n v="1"/>
    <n v="0"/>
    <n v="0"/>
    <x v="0"/>
    <x v="0"/>
    <n v="1"/>
    <n v="1"/>
    <n v="0"/>
    <n v="0"/>
    <x v="1"/>
  </r>
  <r>
    <n v="9220"/>
    <n v="1971"/>
    <n v="52"/>
    <x v="3"/>
    <x v="2"/>
    <x v="1"/>
    <n v="91700"/>
    <x v="1"/>
    <n v="0"/>
    <n v="0"/>
    <d v="2013-01-17T00:00:00"/>
    <n v="58"/>
    <n v="576"/>
    <n v="172"/>
    <n v="961"/>
    <n v="125"/>
    <n v="115"/>
    <n v="19"/>
    <n v="328"/>
    <n v="1"/>
    <n v="8"/>
    <n v="6"/>
    <n v="5"/>
    <n v="3"/>
    <n v="0"/>
    <n v="0"/>
    <n v="0"/>
    <x v="0"/>
    <x v="0"/>
    <n v="0"/>
    <n v="0"/>
    <n v="1"/>
    <n v="0"/>
    <x v="1"/>
  </r>
  <r>
    <n v="3673"/>
    <n v="1971"/>
    <n v="52"/>
    <x v="3"/>
    <x v="2"/>
    <x v="1"/>
    <n v="55239"/>
    <x v="1"/>
    <n v="0"/>
    <n v="1"/>
    <d v="2013-07-14T00:00:00"/>
    <n v="59"/>
    <n v="371"/>
    <n v="17"/>
    <n v="238"/>
    <n v="23"/>
    <n v="24"/>
    <n v="106"/>
    <n v="129.83333333333334"/>
    <n v="3"/>
    <n v="7"/>
    <n v="5"/>
    <n v="11"/>
    <n v="5"/>
    <n v="0"/>
    <n v="0"/>
    <n v="0"/>
    <x v="0"/>
    <x v="0"/>
    <n v="0"/>
    <n v="0"/>
    <n v="0"/>
    <n v="0"/>
    <x v="5"/>
  </r>
  <r>
    <n v="1079"/>
    <n v="1971"/>
    <n v="52"/>
    <x v="3"/>
    <x v="4"/>
    <x v="0"/>
    <n v="71969"/>
    <x v="1"/>
    <n v="0"/>
    <n v="1"/>
    <d v="2012-10-16T00:00:00"/>
    <n v="59"/>
    <n v="1000"/>
    <n v="0"/>
    <n v="76"/>
    <n v="0"/>
    <n v="0"/>
    <n v="10"/>
    <n v="181"/>
    <n v="3"/>
    <n v="3"/>
    <n v="4"/>
    <n v="9"/>
    <n v="8"/>
    <n v="0"/>
    <n v="1"/>
    <n v="0"/>
    <x v="0"/>
    <x v="0"/>
    <n v="1"/>
    <n v="1"/>
    <n v="0"/>
    <n v="0"/>
    <x v="3"/>
  </r>
  <r>
    <n v="2656"/>
    <n v="1971"/>
    <n v="52"/>
    <x v="3"/>
    <x v="2"/>
    <x v="4"/>
    <n v="40851"/>
    <x v="2"/>
    <n v="1"/>
    <n v="1"/>
    <d v="2013-02-21T00:00:00"/>
    <n v="63"/>
    <n v="23"/>
    <n v="1"/>
    <n v="7"/>
    <n v="0"/>
    <n v="4"/>
    <n v="24"/>
    <n v="9.8333333333333339"/>
    <n v="1"/>
    <n v="1"/>
    <n v="1"/>
    <n v="2"/>
    <n v="7"/>
    <n v="0"/>
    <n v="0"/>
    <n v="0"/>
    <x v="0"/>
    <x v="0"/>
    <n v="0"/>
    <n v="0"/>
    <n v="0"/>
    <n v="0"/>
    <x v="7"/>
  </r>
  <r>
    <n v="773"/>
    <n v="1971"/>
    <n v="52"/>
    <x v="3"/>
    <x v="3"/>
    <x v="4"/>
    <n v="42835"/>
    <x v="2"/>
    <n v="1"/>
    <n v="1"/>
    <d v="2013-06-30T00:00:00"/>
    <n v="64"/>
    <n v="379"/>
    <n v="4"/>
    <n v="93"/>
    <n v="12"/>
    <n v="9"/>
    <n v="98"/>
    <n v="99.166666666666671"/>
    <n v="7"/>
    <n v="6"/>
    <n v="6"/>
    <n v="4"/>
    <n v="6"/>
    <n v="0"/>
    <n v="0"/>
    <n v="0"/>
    <x v="0"/>
    <x v="0"/>
    <n v="0"/>
    <n v="0"/>
    <n v="0"/>
    <n v="0"/>
    <x v="3"/>
  </r>
  <r>
    <n v="6862"/>
    <n v="1971"/>
    <n v="52"/>
    <x v="3"/>
    <x v="2"/>
    <x v="4"/>
    <n v="1730"/>
    <x v="0"/>
    <n v="0"/>
    <n v="0"/>
    <d v="2014-05-18T00:00:00"/>
    <n v="65"/>
    <n v="1"/>
    <n v="1"/>
    <n v="3"/>
    <n v="1"/>
    <n v="1"/>
    <n v="1"/>
    <n v="1.3333333333333333"/>
    <n v="15"/>
    <n v="0"/>
    <n v="0"/>
    <n v="0"/>
    <n v="20"/>
    <n v="0"/>
    <n v="0"/>
    <n v="0"/>
    <x v="0"/>
    <x v="0"/>
    <n v="0"/>
    <n v="0"/>
    <n v="0"/>
    <n v="0"/>
    <x v="1"/>
  </r>
  <r>
    <n v="3254"/>
    <n v="1971"/>
    <n v="52"/>
    <x v="3"/>
    <x v="2"/>
    <x v="0"/>
    <n v="70886"/>
    <x v="1"/>
    <n v="1"/>
    <n v="0"/>
    <d v="2013-10-14T00:00:00"/>
    <n v="65"/>
    <n v="407"/>
    <n v="70"/>
    <n v="239"/>
    <n v="103"/>
    <n v="88"/>
    <n v="53"/>
    <n v="160"/>
    <n v="1"/>
    <n v="5"/>
    <n v="4"/>
    <n v="4"/>
    <n v="2"/>
    <n v="0"/>
    <n v="0"/>
    <n v="0"/>
    <x v="0"/>
    <x v="0"/>
    <n v="0"/>
    <n v="0"/>
    <n v="0"/>
    <n v="0"/>
    <x v="1"/>
  </r>
  <r>
    <n v="1606"/>
    <n v="1971"/>
    <n v="52"/>
    <x v="3"/>
    <x v="2"/>
    <x v="2"/>
    <n v="38590"/>
    <x v="2"/>
    <n v="1"/>
    <n v="0"/>
    <d v="2013-05-15T00:00:00"/>
    <n v="65"/>
    <n v="3"/>
    <n v="1"/>
    <n v="8"/>
    <n v="4"/>
    <n v="3"/>
    <n v="3"/>
    <n v="3.6666666666666665"/>
    <n v="1"/>
    <n v="1"/>
    <n v="0"/>
    <n v="2"/>
    <n v="8"/>
    <n v="0"/>
    <n v="0"/>
    <n v="0"/>
    <x v="0"/>
    <x v="0"/>
    <n v="0"/>
    <n v="0"/>
    <n v="0"/>
    <n v="0"/>
    <x v="5"/>
  </r>
  <r>
    <n v="5113"/>
    <n v="1971"/>
    <n v="52"/>
    <x v="3"/>
    <x v="4"/>
    <x v="4"/>
    <n v="86979"/>
    <x v="1"/>
    <n v="0"/>
    <n v="0"/>
    <d v="2013-11-07T00:00:00"/>
    <n v="67"/>
    <n v="584"/>
    <n v="100"/>
    <n v="835"/>
    <n v="65"/>
    <n v="83"/>
    <n v="35"/>
    <n v="283.66666666666669"/>
    <n v="1"/>
    <n v="5"/>
    <n v="5"/>
    <n v="5"/>
    <n v="2"/>
    <n v="1"/>
    <n v="0"/>
    <n v="0"/>
    <x v="0"/>
    <x v="0"/>
    <n v="1"/>
    <n v="1"/>
    <n v="1"/>
    <n v="0"/>
    <x v="1"/>
  </r>
  <r>
    <n v="378"/>
    <n v="1971"/>
    <n v="52"/>
    <x v="3"/>
    <x v="2"/>
    <x v="0"/>
    <n v="52531"/>
    <x v="1"/>
    <n v="0"/>
    <n v="0"/>
    <d v="2012-12-30T00:00:00"/>
    <n v="68"/>
    <n v="283"/>
    <n v="112"/>
    <n v="151"/>
    <n v="51"/>
    <n v="72"/>
    <n v="125"/>
    <n v="132.33333333333334"/>
    <n v="2"/>
    <n v="7"/>
    <n v="2"/>
    <n v="10"/>
    <n v="6"/>
    <n v="0"/>
    <n v="0"/>
    <n v="0"/>
    <x v="0"/>
    <x v="0"/>
    <n v="0"/>
    <n v="0"/>
    <n v="0"/>
    <n v="0"/>
    <x v="1"/>
  </r>
  <r>
    <n v="4356"/>
    <n v="1971"/>
    <n v="52"/>
    <x v="3"/>
    <x v="2"/>
    <x v="2"/>
    <n v="71819"/>
    <x v="1"/>
    <n v="0"/>
    <n v="1"/>
    <d v="2013-08-28T00:00:00"/>
    <n v="70"/>
    <n v="1224"/>
    <n v="28"/>
    <n v="140"/>
    <n v="0"/>
    <n v="14"/>
    <n v="168"/>
    <n v="262.33333333333331"/>
    <n v="3"/>
    <n v="3"/>
    <n v="3"/>
    <n v="5"/>
    <n v="6"/>
    <n v="0"/>
    <n v="1"/>
    <n v="1"/>
    <x v="0"/>
    <x v="0"/>
    <n v="1"/>
    <n v="2"/>
    <n v="0"/>
    <n v="0"/>
    <x v="1"/>
  </r>
  <r>
    <n v="2886"/>
    <n v="1971"/>
    <n v="52"/>
    <x v="3"/>
    <x v="3"/>
    <x v="4"/>
    <n v="74290"/>
    <x v="1"/>
    <n v="0"/>
    <n v="1"/>
    <d v="2013-08-12T00:00:00"/>
    <n v="70"/>
    <n v="1121"/>
    <n v="0"/>
    <n v="72"/>
    <n v="0"/>
    <n v="12"/>
    <n v="12"/>
    <n v="202.83333333333334"/>
    <n v="4"/>
    <n v="10"/>
    <n v="8"/>
    <n v="10"/>
    <n v="6"/>
    <n v="0"/>
    <n v="1"/>
    <n v="0"/>
    <x v="1"/>
    <x v="0"/>
    <n v="1"/>
    <n v="2"/>
    <n v="0"/>
    <n v="0"/>
    <x v="1"/>
  </r>
  <r>
    <n v="9240"/>
    <n v="1971"/>
    <n v="52"/>
    <x v="3"/>
    <x v="4"/>
    <x v="1"/>
    <n v="60504"/>
    <x v="1"/>
    <n v="0"/>
    <n v="1"/>
    <d v="2014-02-07T00:00:00"/>
    <n v="73"/>
    <n v="458"/>
    <n v="0"/>
    <n v="24"/>
    <n v="6"/>
    <n v="4"/>
    <n v="34"/>
    <n v="87.666666666666671"/>
    <n v="2"/>
    <n v="6"/>
    <n v="2"/>
    <n v="8"/>
    <n v="6"/>
    <n v="0"/>
    <n v="0"/>
    <n v="0"/>
    <x v="0"/>
    <x v="0"/>
    <n v="0"/>
    <n v="0"/>
    <n v="0"/>
    <n v="0"/>
    <x v="1"/>
  </r>
  <r>
    <n v="10735"/>
    <n v="1971"/>
    <n v="52"/>
    <x v="3"/>
    <x v="2"/>
    <x v="1"/>
    <n v="22804"/>
    <x v="2"/>
    <n v="1"/>
    <n v="0"/>
    <d v="2013-07-31T00:00:00"/>
    <n v="75"/>
    <n v="14"/>
    <n v="1"/>
    <n v="7"/>
    <n v="2"/>
    <n v="1"/>
    <n v="1"/>
    <n v="4.333333333333333"/>
    <n v="1"/>
    <n v="2"/>
    <n v="0"/>
    <n v="2"/>
    <n v="9"/>
    <n v="0"/>
    <n v="0"/>
    <n v="0"/>
    <x v="0"/>
    <x v="0"/>
    <n v="0"/>
    <n v="0"/>
    <n v="0"/>
    <n v="0"/>
    <x v="5"/>
  </r>
  <r>
    <n v="5068"/>
    <n v="1971"/>
    <n v="52"/>
    <x v="3"/>
    <x v="2"/>
    <x v="1"/>
    <n v="22804"/>
    <x v="2"/>
    <n v="1"/>
    <n v="0"/>
    <d v="2013-07-31T00:00:00"/>
    <n v="75"/>
    <n v="14"/>
    <n v="1"/>
    <n v="7"/>
    <n v="2"/>
    <n v="1"/>
    <n v="1"/>
    <n v="4.333333333333333"/>
    <n v="1"/>
    <n v="2"/>
    <n v="0"/>
    <n v="2"/>
    <n v="9"/>
    <n v="0"/>
    <n v="0"/>
    <n v="0"/>
    <x v="0"/>
    <x v="0"/>
    <n v="0"/>
    <n v="0"/>
    <n v="0"/>
    <n v="0"/>
    <x v="1"/>
  </r>
  <r>
    <n v="8082"/>
    <n v="1971"/>
    <n v="52"/>
    <x v="3"/>
    <x v="2"/>
    <x v="0"/>
    <n v="25721"/>
    <x v="2"/>
    <n v="1"/>
    <n v="0"/>
    <d v="2013-05-21T00:00:00"/>
    <n v="75"/>
    <n v="1"/>
    <n v="3"/>
    <n v="6"/>
    <n v="3"/>
    <n v="6"/>
    <n v="15"/>
    <n v="5.666666666666667"/>
    <n v="1"/>
    <n v="1"/>
    <n v="1"/>
    <n v="2"/>
    <n v="7"/>
    <n v="0"/>
    <n v="0"/>
    <n v="0"/>
    <x v="0"/>
    <x v="0"/>
    <n v="0"/>
    <n v="0"/>
    <n v="1"/>
    <n v="0"/>
    <x v="0"/>
  </r>
  <r>
    <n v="4927"/>
    <n v="1971"/>
    <n v="52"/>
    <x v="3"/>
    <x v="2"/>
    <x v="2"/>
    <n v="16626"/>
    <x v="0"/>
    <n v="2"/>
    <n v="0"/>
    <d v="2014-01-15T00:00:00"/>
    <n v="76"/>
    <n v="8"/>
    <n v="3"/>
    <n v="22"/>
    <n v="21"/>
    <n v="1"/>
    <n v="13"/>
    <n v="11.333333333333334"/>
    <n v="3"/>
    <n v="3"/>
    <n v="0"/>
    <n v="3"/>
    <n v="9"/>
    <n v="0"/>
    <n v="0"/>
    <n v="0"/>
    <x v="0"/>
    <x v="0"/>
    <n v="0"/>
    <n v="0"/>
    <n v="0"/>
    <n v="0"/>
    <x v="5"/>
  </r>
  <r>
    <n v="7426"/>
    <n v="1971"/>
    <n v="52"/>
    <x v="3"/>
    <x v="0"/>
    <x v="0"/>
    <n v="54690"/>
    <x v="1"/>
    <n v="1"/>
    <n v="1"/>
    <d v="2013-11-07T00:00:00"/>
    <n v="76"/>
    <n v="111"/>
    <n v="16"/>
    <n v="37"/>
    <n v="7"/>
    <n v="9"/>
    <n v="18"/>
    <n v="33"/>
    <n v="3"/>
    <n v="3"/>
    <n v="1"/>
    <n v="5"/>
    <n v="3"/>
    <n v="0"/>
    <n v="0"/>
    <n v="0"/>
    <x v="0"/>
    <x v="0"/>
    <n v="0"/>
    <n v="0"/>
    <n v="0"/>
    <n v="0"/>
    <x v="1"/>
  </r>
  <r>
    <n v="8360"/>
    <n v="1971"/>
    <n v="52"/>
    <x v="3"/>
    <x v="0"/>
    <x v="0"/>
    <n v="54690"/>
    <x v="1"/>
    <n v="1"/>
    <n v="1"/>
    <d v="2013-11-07T00:00:00"/>
    <n v="76"/>
    <n v="111"/>
    <n v="16"/>
    <n v="37"/>
    <n v="7"/>
    <n v="9"/>
    <n v="18"/>
    <n v="33"/>
    <n v="3"/>
    <n v="3"/>
    <n v="1"/>
    <n v="5"/>
    <n v="3"/>
    <n v="0"/>
    <n v="0"/>
    <n v="0"/>
    <x v="0"/>
    <x v="0"/>
    <n v="0"/>
    <n v="0"/>
    <n v="0"/>
    <n v="0"/>
    <x v="1"/>
  </r>
  <r>
    <n v="2337"/>
    <n v="1971"/>
    <n v="52"/>
    <x v="3"/>
    <x v="2"/>
    <x v="4"/>
    <n v="29819"/>
    <x v="2"/>
    <n v="1"/>
    <n v="0"/>
    <d v="2013-10-24T00:00:00"/>
    <n v="77"/>
    <n v="9"/>
    <n v="1"/>
    <n v="24"/>
    <n v="2"/>
    <n v="1"/>
    <n v="2"/>
    <n v="6.5"/>
    <n v="3"/>
    <n v="3"/>
    <n v="0"/>
    <n v="3"/>
    <n v="6"/>
    <n v="0"/>
    <n v="0"/>
    <n v="0"/>
    <x v="0"/>
    <x v="0"/>
    <n v="0"/>
    <n v="0"/>
    <n v="0"/>
    <n v="0"/>
    <x v="1"/>
  </r>
  <r>
    <n v="6383"/>
    <n v="1971"/>
    <n v="52"/>
    <x v="3"/>
    <x v="4"/>
    <x v="2"/>
    <n v="32892"/>
    <x v="2"/>
    <n v="1"/>
    <n v="0"/>
    <d v="2014-05-25T00:00:00"/>
    <n v="78"/>
    <n v="26"/>
    <n v="0"/>
    <n v="15"/>
    <n v="2"/>
    <n v="1"/>
    <n v="2"/>
    <n v="7.666666666666667"/>
    <n v="2"/>
    <n v="3"/>
    <n v="0"/>
    <n v="3"/>
    <n v="8"/>
    <n v="0"/>
    <n v="0"/>
    <n v="0"/>
    <x v="0"/>
    <x v="0"/>
    <n v="0"/>
    <n v="0"/>
    <n v="0"/>
    <n v="0"/>
    <x v="5"/>
  </r>
  <r>
    <n v="10536"/>
    <n v="1971"/>
    <n v="52"/>
    <x v="3"/>
    <x v="4"/>
    <x v="2"/>
    <n v="32892"/>
    <x v="2"/>
    <n v="1"/>
    <n v="0"/>
    <d v="2014-05-25T00:00:00"/>
    <n v="78"/>
    <n v="26"/>
    <n v="0"/>
    <n v="15"/>
    <n v="2"/>
    <n v="1"/>
    <n v="2"/>
    <n v="7.666666666666667"/>
    <n v="2"/>
    <n v="3"/>
    <n v="0"/>
    <n v="3"/>
    <n v="8"/>
    <n v="0"/>
    <n v="0"/>
    <n v="0"/>
    <x v="0"/>
    <x v="0"/>
    <n v="0"/>
    <n v="0"/>
    <n v="0"/>
    <n v="0"/>
    <x v="1"/>
  </r>
  <r>
    <n v="4095"/>
    <n v="1971"/>
    <n v="52"/>
    <x v="3"/>
    <x v="2"/>
    <x v="0"/>
    <n v="37150"/>
    <x v="2"/>
    <n v="1"/>
    <n v="0"/>
    <d v="2012-09-11T00:00:00"/>
    <n v="80"/>
    <n v="167"/>
    <n v="37"/>
    <n v="64"/>
    <n v="49"/>
    <n v="34"/>
    <n v="116"/>
    <n v="77.833333333333329"/>
    <n v="8"/>
    <n v="4"/>
    <n v="3"/>
    <n v="6"/>
    <n v="7"/>
    <n v="0"/>
    <n v="0"/>
    <n v="0"/>
    <x v="0"/>
    <x v="0"/>
    <n v="0"/>
    <n v="0"/>
    <n v="0"/>
    <n v="0"/>
    <x v="4"/>
  </r>
  <r>
    <n v="17"/>
    <n v="1971"/>
    <n v="52"/>
    <x v="3"/>
    <x v="4"/>
    <x v="0"/>
    <n v="60491"/>
    <x v="1"/>
    <n v="0"/>
    <n v="1"/>
    <d v="2013-09-06T00:00:00"/>
    <n v="81"/>
    <n v="637"/>
    <n v="47"/>
    <n v="237"/>
    <n v="12"/>
    <n v="19"/>
    <n v="76"/>
    <n v="171.33333333333334"/>
    <n v="4"/>
    <n v="6"/>
    <n v="11"/>
    <n v="7"/>
    <n v="5"/>
    <n v="0"/>
    <n v="0"/>
    <n v="0"/>
    <x v="0"/>
    <x v="0"/>
    <n v="0"/>
    <n v="0"/>
    <n v="0"/>
    <n v="0"/>
    <x v="1"/>
  </r>
  <r>
    <n v="5079"/>
    <n v="1971"/>
    <n v="52"/>
    <x v="3"/>
    <x v="2"/>
    <x v="0"/>
    <m/>
    <x v="0"/>
    <n v="1"/>
    <n v="1"/>
    <d v="2013-03-03T00:00:00"/>
    <n v="82"/>
    <n v="71"/>
    <n v="1"/>
    <n v="16"/>
    <n v="0"/>
    <n v="0"/>
    <n v="9"/>
    <n v="16.166666666666668"/>
    <n v="4"/>
    <n v="2"/>
    <n v="1"/>
    <n v="3"/>
    <n v="8"/>
    <n v="0"/>
    <n v="0"/>
    <n v="0"/>
    <x v="0"/>
    <x v="0"/>
    <n v="0"/>
    <n v="0"/>
    <n v="0"/>
    <n v="0"/>
    <x v="0"/>
  </r>
  <r>
    <n v="7326"/>
    <n v="1971"/>
    <n v="52"/>
    <x v="3"/>
    <x v="3"/>
    <x v="0"/>
    <n v="56850"/>
    <x v="1"/>
    <n v="0"/>
    <n v="1"/>
    <d v="2014-03-23T00:00:00"/>
    <n v="83"/>
    <n v="34"/>
    <n v="1"/>
    <n v="19"/>
    <n v="2"/>
    <n v="7"/>
    <n v="0"/>
    <n v="10.5"/>
    <n v="1"/>
    <n v="1"/>
    <n v="1"/>
    <n v="3"/>
    <n v="2"/>
    <n v="0"/>
    <n v="0"/>
    <n v="0"/>
    <x v="0"/>
    <x v="0"/>
    <n v="0"/>
    <n v="0"/>
    <n v="0"/>
    <n v="0"/>
    <x v="7"/>
  </r>
  <r>
    <n v="11088"/>
    <n v="1971"/>
    <n v="52"/>
    <x v="3"/>
    <x v="4"/>
    <x v="2"/>
    <n v="78642"/>
    <x v="1"/>
    <n v="0"/>
    <n v="1"/>
    <d v="2013-04-21T00:00:00"/>
    <n v="83"/>
    <n v="1396"/>
    <n v="0"/>
    <n v="322"/>
    <n v="46"/>
    <n v="35"/>
    <n v="17"/>
    <n v="302.66666666666669"/>
    <n v="1"/>
    <n v="4"/>
    <n v="9"/>
    <n v="4"/>
    <n v="6"/>
    <n v="0"/>
    <n v="0"/>
    <n v="0"/>
    <x v="0"/>
    <x v="0"/>
    <n v="0"/>
    <n v="0"/>
    <n v="0"/>
    <n v="0"/>
    <x v="1"/>
  </r>
  <r>
    <n v="5939"/>
    <n v="1971"/>
    <n v="52"/>
    <x v="3"/>
    <x v="2"/>
    <x v="2"/>
    <n v="38232"/>
    <x v="2"/>
    <n v="1"/>
    <n v="1"/>
    <d v="2014-01-17T00:00:00"/>
    <n v="84"/>
    <n v="43"/>
    <n v="5"/>
    <n v="28"/>
    <n v="7"/>
    <n v="6"/>
    <n v="33"/>
    <n v="20.333333333333332"/>
    <n v="4"/>
    <n v="3"/>
    <n v="1"/>
    <n v="3"/>
    <n v="5"/>
    <n v="0"/>
    <n v="0"/>
    <n v="0"/>
    <x v="0"/>
    <x v="0"/>
    <n v="0"/>
    <n v="0"/>
    <n v="0"/>
    <n v="0"/>
    <x v="1"/>
  </r>
  <r>
    <n v="9209"/>
    <n v="1971"/>
    <n v="52"/>
    <x v="3"/>
    <x v="3"/>
    <x v="2"/>
    <n v="80573"/>
    <x v="1"/>
    <n v="0"/>
    <n v="0"/>
    <d v="2012-10-14T00:00:00"/>
    <n v="85"/>
    <n v="829"/>
    <n v="138"/>
    <n v="430"/>
    <n v="60"/>
    <n v="92"/>
    <n v="15"/>
    <n v="260.66666666666669"/>
    <n v="1"/>
    <n v="4"/>
    <n v="6"/>
    <n v="13"/>
    <n v="2"/>
    <n v="0"/>
    <n v="0"/>
    <n v="0"/>
    <x v="0"/>
    <x v="0"/>
    <n v="0"/>
    <n v="0"/>
    <n v="0"/>
    <n v="0"/>
    <x v="5"/>
  </r>
  <r>
    <n v="6417"/>
    <n v="1971"/>
    <n v="52"/>
    <x v="3"/>
    <x v="3"/>
    <x v="2"/>
    <n v="80573"/>
    <x v="1"/>
    <n v="0"/>
    <n v="0"/>
    <d v="2012-10-14T00:00:00"/>
    <n v="85"/>
    <n v="829"/>
    <n v="138"/>
    <n v="430"/>
    <n v="60"/>
    <n v="92"/>
    <n v="15"/>
    <n v="260.66666666666669"/>
    <n v="1"/>
    <n v="4"/>
    <n v="6"/>
    <n v="13"/>
    <n v="2"/>
    <n v="0"/>
    <n v="0"/>
    <n v="0"/>
    <x v="0"/>
    <x v="0"/>
    <n v="0"/>
    <n v="0"/>
    <n v="0"/>
    <n v="0"/>
    <x v="1"/>
  </r>
  <r>
    <n v="4042"/>
    <n v="1971"/>
    <n v="52"/>
    <x v="3"/>
    <x v="2"/>
    <x v="4"/>
    <n v="43300"/>
    <x v="2"/>
    <n v="0"/>
    <n v="1"/>
    <d v="2012-10-13T00:00:00"/>
    <n v="87"/>
    <n v="91"/>
    <n v="3"/>
    <n v="52"/>
    <n v="2"/>
    <n v="1"/>
    <n v="31"/>
    <n v="30"/>
    <n v="3"/>
    <n v="4"/>
    <n v="0"/>
    <n v="4"/>
    <n v="8"/>
    <n v="0"/>
    <n v="0"/>
    <n v="0"/>
    <x v="0"/>
    <x v="0"/>
    <n v="0"/>
    <n v="0"/>
    <n v="1"/>
    <n v="0"/>
    <x v="7"/>
  </r>
  <r>
    <n v="5455"/>
    <n v="1971"/>
    <n v="52"/>
    <x v="3"/>
    <x v="4"/>
    <x v="0"/>
    <n v="32011"/>
    <x v="2"/>
    <n v="1"/>
    <n v="0"/>
    <d v="2013-08-22T00:00:00"/>
    <n v="89"/>
    <n v="99"/>
    <n v="0"/>
    <n v="15"/>
    <n v="2"/>
    <n v="1"/>
    <n v="5"/>
    <n v="20.333333333333332"/>
    <n v="3"/>
    <n v="2"/>
    <n v="1"/>
    <n v="4"/>
    <n v="7"/>
    <n v="0"/>
    <n v="0"/>
    <n v="0"/>
    <x v="0"/>
    <x v="0"/>
    <n v="0"/>
    <n v="0"/>
    <n v="0"/>
    <n v="0"/>
    <x v="1"/>
  </r>
  <r>
    <n v="8212"/>
    <n v="1971"/>
    <n v="52"/>
    <x v="3"/>
    <x v="3"/>
    <x v="0"/>
    <n v="39791"/>
    <x v="2"/>
    <n v="0"/>
    <n v="1"/>
    <d v="2013-03-28T00:00:00"/>
    <n v="89"/>
    <n v="85"/>
    <n v="15"/>
    <n v="27"/>
    <n v="13"/>
    <n v="13"/>
    <n v="21"/>
    <n v="29"/>
    <n v="2"/>
    <n v="3"/>
    <n v="1"/>
    <n v="4"/>
    <n v="7"/>
    <n v="0"/>
    <n v="0"/>
    <n v="0"/>
    <x v="0"/>
    <x v="0"/>
    <n v="0"/>
    <n v="0"/>
    <n v="0"/>
    <n v="0"/>
    <x v="1"/>
  </r>
  <r>
    <n v="9516"/>
    <n v="1971"/>
    <n v="52"/>
    <x v="3"/>
    <x v="0"/>
    <x v="4"/>
    <n v="49118"/>
    <x v="2"/>
    <n v="0"/>
    <n v="0"/>
    <d v="2012-08-18T00:00:00"/>
    <n v="90"/>
    <n v="620"/>
    <n v="54"/>
    <n v="239"/>
    <n v="99"/>
    <n v="98"/>
    <n v="119"/>
    <n v="204.83333333333334"/>
    <n v="2"/>
    <n v="9"/>
    <n v="7"/>
    <n v="10"/>
    <n v="7"/>
    <n v="0"/>
    <n v="1"/>
    <n v="0"/>
    <x v="0"/>
    <x v="1"/>
    <n v="1"/>
    <n v="2"/>
    <n v="1"/>
    <n v="0"/>
    <x v="1"/>
  </r>
  <r>
    <n v="6941"/>
    <n v="1971"/>
    <n v="52"/>
    <x v="3"/>
    <x v="2"/>
    <x v="1"/>
    <n v="31632"/>
    <x v="2"/>
    <n v="0"/>
    <n v="0"/>
    <d v="2013-07-14T00:00:00"/>
    <n v="92"/>
    <n v="17"/>
    <n v="8"/>
    <n v="12"/>
    <n v="11"/>
    <n v="15"/>
    <n v="32"/>
    <n v="15.833333333333334"/>
    <n v="1"/>
    <n v="2"/>
    <n v="1"/>
    <n v="2"/>
    <n v="7"/>
    <n v="0"/>
    <n v="0"/>
    <n v="0"/>
    <x v="0"/>
    <x v="0"/>
    <n v="0"/>
    <n v="0"/>
    <n v="0"/>
    <n v="0"/>
    <x v="1"/>
  </r>
  <r>
    <n v="3916"/>
    <n v="1971"/>
    <n v="52"/>
    <x v="3"/>
    <x v="4"/>
    <x v="2"/>
    <n v="49269"/>
    <x v="2"/>
    <n v="1"/>
    <n v="0"/>
    <d v="2012-08-15T00:00:00"/>
    <n v="92"/>
    <n v="639"/>
    <n v="8"/>
    <n v="166"/>
    <n v="11"/>
    <n v="8"/>
    <n v="58"/>
    <n v="148.33333333333334"/>
    <n v="3"/>
    <n v="7"/>
    <n v="3"/>
    <n v="12"/>
    <n v="7"/>
    <n v="0"/>
    <n v="0"/>
    <n v="0"/>
    <x v="0"/>
    <x v="0"/>
    <n v="0"/>
    <n v="0"/>
    <n v="0"/>
    <n v="0"/>
    <x v="1"/>
  </r>
  <r>
    <n v="8204"/>
    <n v="1971"/>
    <n v="52"/>
    <x v="3"/>
    <x v="0"/>
    <x v="0"/>
    <n v="78041"/>
    <x v="1"/>
    <n v="0"/>
    <n v="0"/>
    <d v="2012-12-16T00:00:00"/>
    <n v="93"/>
    <n v="482"/>
    <n v="35"/>
    <n v="553"/>
    <n v="72"/>
    <n v="160"/>
    <n v="17"/>
    <n v="219.83333333333334"/>
    <n v="1"/>
    <n v="4"/>
    <n v="4"/>
    <n v="9"/>
    <n v="2"/>
    <n v="0"/>
    <n v="0"/>
    <n v="0"/>
    <x v="0"/>
    <x v="0"/>
    <n v="0"/>
    <n v="0"/>
    <n v="0"/>
    <n v="0"/>
    <x v="2"/>
  </r>
  <r>
    <n v="1890"/>
    <n v="1971"/>
    <n v="52"/>
    <x v="3"/>
    <x v="0"/>
    <x v="2"/>
    <n v="42033"/>
    <x v="2"/>
    <n v="1"/>
    <n v="1"/>
    <d v="2012-09-19T00:00:00"/>
    <n v="95"/>
    <n v="11"/>
    <n v="1"/>
    <n v="4"/>
    <n v="2"/>
    <n v="0"/>
    <n v="7"/>
    <n v="4.166666666666667"/>
    <n v="1"/>
    <n v="1"/>
    <n v="0"/>
    <n v="2"/>
    <n v="7"/>
    <n v="0"/>
    <n v="0"/>
    <n v="0"/>
    <x v="0"/>
    <x v="0"/>
    <n v="0"/>
    <n v="0"/>
    <n v="0"/>
    <n v="0"/>
    <x v="1"/>
  </r>
  <r>
    <n v="1826"/>
    <n v="1970"/>
    <n v="53"/>
    <x v="3"/>
    <x v="2"/>
    <x v="4"/>
    <n v="84835"/>
    <x v="1"/>
    <n v="0"/>
    <n v="0"/>
    <d v="2014-06-16T00:00:00"/>
    <n v="0"/>
    <n v="189"/>
    <n v="104"/>
    <n v="379"/>
    <n v="111"/>
    <n v="189"/>
    <n v="218"/>
    <n v="198.33333333333334"/>
    <n v="1"/>
    <n v="4"/>
    <n v="4"/>
    <n v="6"/>
    <n v="1"/>
    <n v="0"/>
    <n v="0"/>
    <n v="0"/>
    <x v="0"/>
    <x v="0"/>
    <n v="0"/>
    <n v="0"/>
    <n v="1"/>
    <n v="0"/>
    <x v="1"/>
  </r>
  <r>
    <n v="5740"/>
    <n v="1970"/>
    <n v="53"/>
    <x v="3"/>
    <x v="0"/>
    <x v="4"/>
    <n v="25959"/>
    <x v="2"/>
    <n v="1"/>
    <n v="1"/>
    <d v="2013-02-14T00:00:00"/>
    <n v="1"/>
    <n v="4"/>
    <n v="2"/>
    <n v="12"/>
    <n v="7"/>
    <n v="5"/>
    <n v="26"/>
    <n v="9.3333333333333339"/>
    <n v="2"/>
    <n v="1"/>
    <n v="2"/>
    <n v="2"/>
    <n v="6"/>
    <n v="0"/>
    <n v="0"/>
    <n v="0"/>
    <x v="0"/>
    <x v="0"/>
    <n v="0"/>
    <n v="0"/>
    <n v="1"/>
    <n v="0"/>
    <x v="1"/>
  </r>
  <r>
    <n v="340"/>
    <n v="1970"/>
    <n v="53"/>
    <x v="3"/>
    <x v="2"/>
    <x v="4"/>
    <n v="72967"/>
    <x v="1"/>
    <n v="0"/>
    <n v="1"/>
    <d v="2012-12-15T00:00:00"/>
    <n v="1"/>
    <n v="158"/>
    <n v="35"/>
    <n v="179"/>
    <n v="0"/>
    <n v="0"/>
    <n v="125"/>
    <n v="82.833333333333329"/>
    <n v="2"/>
    <n v="7"/>
    <n v="2"/>
    <n v="8"/>
    <n v="5"/>
    <n v="1"/>
    <n v="0"/>
    <n v="0"/>
    <x v="0"/>
    <x v="0"/>
    <n v="1"/>
    <n v="1"/>
    <n v="1"/>
    <n v="0"/>
    <x v="2"/>
  </r>
  <r>
    <n v="3887"/>
    <n v="1970"/>
    <n v="53"/>
    <x v="3"/>
    <x v="2"/>
    <x v="1"/>
    <n v="27242"/>
    <x v="2"/>
    <n v="1"/>
    <n v="0"/>
    <d v="2012-11-11T00:00:00"/>
    <n v="2"/>
    <n v="3"/>
    <n v="17"/>
    <n v="26"/>
    <n v="20"/>
    <n v="1"/>
    <n v="39"/>
    <n v="17.666666666666668"/>
    <n v="2"/>
    <n v="2"/>
    <n v="0"/>
    <n v="3"/>
    <n v="9"/>
    <n v="0"/>
    <n v="0"/>
    <n v="0"/>
    <x v="0"/>
    <x v="0"/>
    <n v="0"/>
    <n v="0"/>
    <n v="1"/>
    <n v="0"/>
    <x v="3"/>
  </r>
  <r>
    <n v="4785"/>
    <n v="1970"/>
    <n v="53"/>
    <x v="3"/>
    <x v="4"/>
    <x v="2"/>
    <n v="77622"/>
    <x v="1"/>
    <n v="0"/>
    <n v="2"/>
    <d v="2014-04-14T00:00:00"/>
    <n v="3"/>
    <n v="520"/>
    <n v="7"/>
    <n v="154"/>
    <n v="19"/>
    <n v="0"/>
    <n v="14"/>
    <n v="119"/>
    <n v="2"/>
    <n v="6"/>
    <n v="3"/>
    <n v="11"/>
    <n v="3"/>
    <n v="0"/>
    <n v="0"/>
    <n v="0"/>
    <x v="0"/>
    <x v="0"/>
    <n v="0"/>
    <n v="0"/>
    <n v="0"/>
    <n v="0"/>
    <x v="5"/>
  </r>
  <r>
    <n v="10914"/>
    <n v="1970"/>
    <n v="53"/>
    <x v="3"/>
    <x v="2"/>
    <x v="1"/>
    <n v="24163"/>
    <x v="2"/>
    <n v="1"/>
    <n v="1"/>
    <d v="2013-10-12T00:00:00"/>
    <n v="3"/>
    <n v="4"/>
    <n v="1"/>
    <n v="7"/>
    <n v="2"/>
    <n v="1"/>
    <n v="2"/>
    <n v="2.8333333333333335"/>
    <n v="2"/>
    <n v="1"/>
    <n v="0"/>
    <n v="3"/>
    <n v="4"/>
    <n v="0"/>
    <n v="0"/>
    <n v="0"/>
    <x v="0"/>
    <x v="0"/>
    <n v="0"/>
    <n v="0"/>
    <n v="0"/>
    <n v="0"/>
    <x v="1"/>
  </r>
  <r>
    <n v="1349"/>
    <n v="1970"/>
    <n v="53"/>
    <x v="3"/>
    <x v="2"/>
    <x v="0"/>
    <n v="50447"/>
    <x v="1"/>
    <n v="2"/>
    <n v="0"/>
    <d v="2014-04-21T00:00:00"/>
    <n v="4"/>
    <n v="85"/>
    <n v="7"/>
    <n v="24"/>
    <n v="2"/>
    <n v="3"/>
    <n v="27"/>
    <n v="24.666666666666668"/>
    <n v="1"/>
    <n v="3"/>
    <n v="1"/>
    <n v="3"/>
    <n v="6"/>
    <n v="0"/>
    <n v="0"/>
    <n v="0"/>
    <x v="0"/>
    <x v="0"/>
    <n v="0"/>
    <n v="0"/>
    <n v="0"/>
    <n v="0"/>
    <x v="3"/>
  </r>
  <r>
    <n v="3376"/>
    <n v="1970"/>
    <n v="53"/>
    <x v="3"/>
    <x v="3"/>
    <x v="4"/>
    <n v="55282"/>
    <x v="1"/>
    <n v="1"/>
    <n v="0"/>
    <d v="2013-12-13T00:00:00"/>
    <n v="9"/>
    <n v="125"/>
    <n v="6"/>
    <n v="73"/>
    <n v="8"/>
    <n v="4"/>
    <n v="19"/>
    <n v="39.166666666666664"/>
    <n v="1"/>
    <n v="3"/>
    <n v="1"/>
    <n v="6"/>
    <n v="4"/>
    <n v="0"/>
    <n v="0"/>
    <n v="0"/>
    <x v="0"/>
    <x v="0"/>
    <n v="0"/>
    <n v="0"/>
    <n v="0"/>
    <n v="0"/>
    <x v="1"/>
  </r>
  <r>
    <n v="10281"/>
    <n v="1970"/>
    <n v="53"/>
    <x v="3"/>
    <x v="2"/>
    <x v="4"/>
    <n v="64713"/>
    <x v="1"/>
    <n v="1"/>
    <n v="0"/>
    <d v="2014-02-07T00:00:00"/>
    <n v="11"/>
    <n v="180"/>
    <n v="60"/>
    <n v="241"/>
    <n v="13"/>
    <n v="54"/>
    <n v="54"/>
    <n v="100.33333333333333"/>
    <n v="2"/>
    <n v="5"/>
    <n v="5"/>
    <n v="7"/>
    <n v="4"/>
    <n v="0"/>
    <n v="0"/>
    <n v="0"/>
    <x v="0"/>
    <x v="0"/>
    <n v="0"/>
    <n v="0"/>
    <n v="1"/>
    <n v="0"/>
    <x v="0"/>
  </r>
  <r>
    <n v="4557"/>
    <n v="1970"/>
    <n v="53"/>
    <x v="3"/>
    <x v="2"/>
    <x v="2"/>
    <n v="22070"/>
    <x v="2"/>
    <n v="1"/>
    <n v="0"/>
    <d v="2013-10-04T00:00:00"/>
    <n v="11"/>
    <n v="10"/>
    <n v="7"/>
    <n v="19"/>
    <n v="8"/>
    <n v="2"/>
    <n v="21"/>
    <n v="11.166666666666666"/>
    <n v="2"/>
    <n v="2"/>
    <n v="2"/>
    <n v="2"/>
    <n v="6"/>
    <n v="0"/>
    <n v="0"/>
    <n v="0"/>
    <x v="0"/>
    <x v="0"/>
    <n v="0"/>
    <n v="0"/>
    <n v="0"/>
    <n v="0"/>
    <x v="5"/>
  </r>
  <r>
    <n v="11176"/>
    <n v="1970"/>
    <n v="53"/>
    <x v="3"/>
    <x v="4"/>
    <x v="2"/>
    <n v="65968"/>
    <x v="1"/>
    <n v="0"/>
    <n v="1"/>
    <d v="2014-05-12T00:00:00"/>
    <n v="12"/>
    <n v="376"/>
    <n v="9"/>
    <n v="83"/>
    <n v="19"/>
    <n v="4"/>
    <n v="4"/>
    <n v="82.5"/>
    <n v="2"/>
    <n v="5"/>
    <n v="4"/>
    <n v="7"/>
    <n v="3"/>
    <n v="0"/>
    <n v="0"/>
    <n v="0"/>
    <x v="0"/>
    <x v="0"/>
    <n v="0"/>
    <n v="0"/>
    <n v="0"/>
    <n v="0"/>
    <x v="7"/>
  </r>
  <r>
    <n v="7849"/>
    <n v="1970"/>
    <n v="53"/>
    <x v="3"/>
    <x v="4"/>
    <x v="0"/>
    <n v="80336"/>
    <x v="1"/>
    <n v="0"/>
    <n v="0"/>
    <d v="2013-09-09T00:00:00"/>
    <n v="12"/>
    <n v="209"/>
    <n v="19"/>
    <n v="456"/>
    <n v="160"/>
    <n v="142"/>
    <n v="66"/>
    <n v="175.33333333333334"/>
    <n v="1"/>
    <n v="2"/>
    <n v="9"/>
    <n v="13"/>
    <n v="1"/>
    <n v="0"/>
    <n v="0"/>
    <n v="0"/>
    <x v="0"/>
    <x v="0"/>
    <n v="0"/>
    <n v="0"/>
    <n v="0"/>
    <n v="0"/>
    <x v="1"/>
  </r>
  <r>
    <n v="10681"/>
    <n v="1970"/>
    <n v="53"/>
    <x v="3"/>
    <x v="0"/>
    <x v="0"/>
    <n v="62466"/>
    <x v="1"/>
    <n v="0"/>
    <n v="1"/>
    <d v="2014-01-15T00:00:00"/>
    <n v="13"/>
    <n v="129"/>
    <n v="129"/>
    <n v="259"/>
    <n v="168"/>
    <n v="121"/>
    <n v="83"/>
    <n v="148.16666666666666"/>
    <n v="5"/>
    <n v="6"/>
    <n v="3"/>
    <n v="12"/>
    <n v="4"/>
    <n v="0"/>
    <n v="0"/>
    <n v="0"/>
    <x v="0"/>
    <x v="0"/>
    <n v="0"/>
    <n v="0"/>
    <n v="0"/>
    <n v="0"/>
    <x v="1"/>
  </r>
  <r>
    <n v="5156"/>
    <n v="1970"/>
    <n v="53"/>
    <x v="3"/>
    <x v="0"/>
    <x v="0"/>
    <n v="62466"/>
    <x v="1"/>
    <n v="0"/>
    <n v="1"/>
    <d v="2014-01-15T00:00:00"/>
    <n v="13"/>
    <n v="129"/>
    <n v="129"/>
    <n v="259"/>
    <n v="168"/>
    <n v="121"/>
    <n v="83"/>
    <n v="148.16666666666666"/>
    <n v="5"/>
    <n v="6"/>
    <n v="3"/>
    <n v="12"/>
    <n v="4"/>
    <n v="0"/>
    <n v="0"/>
    <n v="0"/>
    <x v="0"/>
    <x v="0"/>
    <n v="0"/>
    <n v="0"/>
    <n v="0"/>
    <n v="0"/>
    <x v="1"/>
  </r>
  <r>
    <n v="291"/>
    <n v="1970"/>
    <n v="53"/>
    <x v="3"/>
    <x v="2"/>
    <x v="0"/>
    <n v="72940"/>
    <x v="1"/>
    <n v="0"/>
    <n v="0"/>
    <d v="2013-06-19T00:00:00"/>
    <n v="13"/>
    <n v="182"/>
    <n v="74"/>
    <n v="298"/>
    <n v="162"/>
    <n v="149"/>
    <n v="116"/>
    <n v="163.5"/>
    <n v="1"/>
    <n v="3"/>
    <n v="3"/>
    <n v="6"/>
    <n v="1"/>
    <n v="0"/>
    <n v="0"/>
    <n v="0"/>
    <x v="0"/>
    <x v="0"/>
    <n v="0"/>
    <n v="0"/>
    <n v="0"/>
    <n v="0"/>
    <x v="5"/>
  </r>
  <r>
    <n v="9213"/>
    <n v="1970"/>
    <n v="53"/>
    <x v="3"/>
    <x v="2"/>
    <x v="6"/>
    <n v="31880"/>
    <x v="2"/>
    <n v="1"/>
    <n v="0"/>
    <d v="2012-10-31T00:00:00"/>
    <n v="13"/>
    <n v="4"/>
    <n v="1"/>
    <n v="5"/>
    <n v="2"/>
    <n v="0"/>
    <n v="3"/>
    <n v="2.5"/>
    <n v="1"/>
    <n v="1"/>
    <n v="0"/>
    <n v="2"/>
    <n v="8"/>
    <n v="0"/>
    <n v="0"/>
    <n v="0"/>
    <x v="0"/>
    <x v="0"/>
    <n v="0"/>
    <n v="0"/>
    <n v="0"/>
    <n v="0"/>
    <x v="1"/>
  </r>
  <r>
    <n v="10133"/>
    <n v="1970"/>
    <n v="53"/>
    <x v="3"/>
    <x v="2"/>
    <x v="1"/>
    <n v="93790"/>
    <x v="1"/>
    <n v="0"/>
    <n v="0"/>
    <d v="2014-02-12T00:00:00"/>
    <n v="16"/>
    <n v="1302"/>
    <n v="68"/>
    <n v="731"/>
    <n v="89"/>
    <n v="114"/>
    <n v="45"/>
    <n v="391.5"/>
    <n v="0"/>
    <n v="6"/>
    <n v="7"/>
    <n v="12"/>
    <n v="2"/>
    <n v="0"/>
    <n v="1"/>
    <n v="1"/>
    <x v="1"/>
    <x v="0"/>
    <n v="1"/>
    <n v="3"/>
    <n v="1"/>
    <n v="0"/>
    <x v="7"/>
  </r>
  <r>
    <n v="6072"/>
    <n v="1970"/>
    <n v="53"/>
    <x v="3"/>
    <x v="3"/>
    <x v="1"/>
    <n v="75345"/>
    <x v="1"/>
    <n v="0"/>
    <n v="0"/>
    <d v="2013-02-02T00:00:00"/>
    <n v="16"/>
    <n v="918"/>
    <n v="57"/>
    <n v="842"/>
    <n v="99"/>
    <n v="38"/>
    <n v="133"/>
    <n v="347.83333333333331"/>
    <n v="1"/>
    <n v="5"/>
    <n v="8"/>
    <n v="6"/>
    <n v="3"/>
    <n v="0"/>
    <n v="0"/>
    <n v="0"/>
    <x v="1"/>
    <x v="0"/>
    <n v="1"/>
    <n v="1"/>
    <n v="1"/>
    <n v="0"/>
    <x v="1"/>
  </r>
  <r>
    <n v="3525"/>
    <n v="1970"/>
    <n v="53"/>
    <x v="3"/>
    <x v="2"/>
    <x v="2"/>
    <n v="38200"/>
    <x v="2"/>
    <n v="1"/>
    <n v="1"/>
    <d v="2012-12-07T00:00:00"/>
    <n v="19"/>
    <n v="12"/>
    <n v="0"/>
    <n v="4"/>
    <n v="0"/>
    <n v="0"/>
    <n v="1"/>
    <n v="2.8333333333333335"/>
    <n v="1"/>
    <n v="1"/>
    <n v="0"/>
    <n v="2"/>
    <n v="7"/>
    <n v="0"/>
    <n v="0"/>
    <n v="0"/>
    <x v="0"/>
    <x v="0"/>
    <n v="0"/>
    <n v="0"/>
    <n v="0"/>
    <n v="0"/>
    <x v="1"/>
  </r>
  <r>
    <n v="2428"/>
    <n v="1970"/>
    <n v="53"/>
    <x v="3"/>
    <x v="2"/>
    <x v="0"/>
    <n v="28164"/>
    <x v="2"/>
    <n v="1"/>
    <n v="0"/>
    <d v="2013-05-04T00:00:00"/>
    <n v="23"/>
    <n v="3"/>
    <n v="18"/>
    <n v="26"/>
    <n v="11"/>
    <n v="8"/>
    <n v="12"/>
    <n v="13"/>
    <n v="3"/>
    <n v="2"/>
    <n v="0"/>
    <n v="4"/>
    <n v="7"/>
    <n v="0"/>
    <n v="0"/>
    <n v="0"/>
    <x v="0"/>
    <x v="0"/>
    <n v="0"/>
    <n v="0"/>
    <n v="0"/>
    <n v="0"/>
    <x v="2"/>
  </r>
  <r>
    <n v="1726"/>
    <n v="1970"/>
    <n v="53"/>
    <x v="3"/>
    <x v="2"/>
    <x v="1"/>
    <n v="22585"/>
    <x v="2"/>
    <n v="0"/>
    <n v="0"/>
    <d v="2013-03-18T00:00:00"/>
    <n v="23"/>
    <n v="3"/>
    <n v="9"/>
    <n v="15"/>
    <n v="13"/>
    <n v="2"/>
    <n v="39"/>
    <n v="13.5"/>
    <n v="1"/>
    <n v="1"/>
    <n v="1"/>
    <n v="2"/>
    <n v="9"/>
    <n v="1"/>
    <n v="0"/>
    <n v="0"/>
    <x v="0"/>
    <x v="0"/>
    <n v="1"/>
    <n v="1"/>
    <n v="1"/>
    <n v="0"/>
    <x v="1"/>
  </r>
  <r>
    <n v="4286"/>
    <n v="1970"/>
    <n v="53"/>
    <x v="3"/>
    <x v="4"/>
    <x v="1"/>
    <n v="57642"/>
    <x v="1"/>
    <n v="0"/>
    <n v="1"/>
    <d v="2014-01-09T00:00:00"/>
    <n v="24"/>
    <n v="580"/>
    <n v="6"/>
    <n v="58"/>
    <n v="8"/>
    <n v="0"/>
    <n v="27"/>
    <n v="113.16666666666667"/>
    <n v="3"/>
    <n v="7"/>
    <n v="6"/>
    <n v="6"/>
    <n v="4"/>
    <n v="1"/>
    <n v="0"/>
    <n v="0"/>
    <x v="0"/>
    <x v="0"/>
    <n v="1"/>
    <n v="1"/>
    <n v="0"/>
    <n v="0"/>
    <x v="3"/>
  </r>
  <r>
    <n v="1592"/>
    <n v="1970"/>
    <n v="53"/>
    <x v="3"/>
    <x v="2"/>
    <x v="0"/>
    <n v="90765"/>
    <x v="1"/>
    <n v="0"/>
    <n v="0"/>
    <d v="2014-01-24T00:00:00"/>
    <n v="25"/>
    <n v="547"/>
    <n v="99"/>
    <n v="812"/>
    <n v="151"/>
    <n v="82"/>
    <n v="33"/>
    <n v="287.33333333333331"/>
    <n v="0"/>
    <n v="4"/>
    <n v="6"/>
    <n v="5"/>
    <n v="1"/>
    <n v="0"/>
    <n v="0"/>
    <n v="1"/>
    <x v="1"/>
    <x v="0"/>
    <n v="1"/>
    <n v="2"/>
    <n v="0"/>
    <n v="0"/>
    <x v="7"/>
  </r>
  <r>
    <n v="4220"/>
    <n v="1970"/>
    <n v="53"/>
    <x v="3"/>
    <x v="4"/>
    <x v="0"/>
    <n v="59892"/>
    <x v="1"/>
    <n v="0"/>
    <n v="1"/>
    <d v="2013-11-02T00:00:00"/>
    <n v="26"/>
    <n v="73"/>
    <n v="0"/>
    <n v="13"/>
    <n v="0"/>
    <n v="1"/>
    <n v="0"/>
    <n v="14.5"/>
    <n v="1"/>
    <n v="2"/>
    <n v="1"/>
    <n v="3"/>
    <n v="3"/>
    <n v="0"/>
    <n v="0"/>
    <n v="0"/>
    <x v="0"/>
    <x v="0"/>
    <n v="0"/>
    <n v="0"/>
    <n v="0"/>
    <n v="0"/>
    <x v="7"/>
  </r>
  <r>
    <n v="8420"/>
    <n v="1970"/>
    <n v="53"/>
    <x v="3"/>
    <x v="0"/>
    <x v="0"/>
    <n v="15315"/>
    <x v="0"/>
    <n v="0"/>
    <n v="0"/>
    <d v="2013-08-03T00:00:00"/>
    <n v="27"/>
    <n v="7"/>
    <n v="4"/>
    <n v="13"/>
    <n v="15"/>
    <n v="8"/>
    <n v="17"/>
    <n v="10.666666666666666"/>
    <n v="2"/>
    <n v="2"/>
    <n v="0"/>
    <n v="4"/>
    <n v="5"/>
    <n v="0"/>
    <n v="0"/>
    <n v="0"/>
    <x v="0"/>
    <x v="0"/>
    <n v="0"/>
    <n v="0"/>
    <n v="0"/>
    <n v="0"/>
    <x v="1"/>
  </r>
  <r>
    <n v="10065"/>
    <n v="1970"/>
    <n v="53"/>
    <x v="3"/>
    <x v="0"/>
    <x v="0"/>
    <n v="15315"/>
    <x v="0"/>
    <n v="0"/>
    <n v="0"/>
    <d v="2013-08-03T00:00:00"/>
    <n v="27"/>
    <n v="7"/>
    <n v="4"/>
    <n v="13"/>
    <n v="15"/>
    <n v="8"/>
    <n v="17"/>
    <n v="10.666666666666666"/>
    <n v="2"/>
    <n v="2"/>
    <n v="0"/>
    <n v="4"/>
    <n v="5"/>
    <n v="0"/>
    <n v="0"/>
    <n v="0"/>
    <x v="0"/>
    <x v="0"/>
    <n v="0"/>
    <n v="0"/>
    <n v="0"/>
    <n v="0"/>
    <x v="1"/>
  </r>
  <r>
    <n v="1029"/>
    <n v="1970"/>
    <n v="53"/>
    <x v="3"/>
    <x v="4"/>
    <x v="2"/>
    <n v="64413"/>
    <x v="1"/>
    <n v="0"/>
    <n v="1"/>
    <d v="2013-08-01T00:00:00"/>
    <n v="27"/>
    <n v="200"/>
    <n v="5"/>
    <n v="44"/>
    <n v="0"/>
    <n v="10"/>
    <n v="20"/>
    <n v="46.5"/>
    <n v="1"/>
    <n v="5"/>
    <n v="1"/>
    <n v="5"/>
    <n v="5"/>
    <n v="0"/>
    <n v="0"/>
    <n v="0"/>
    <x v="0"/>
    <x v="0"/>
    <n v="0"/>
    <n v="0"/>
    <n v="0"/>
    <n v="0"/>
    <x v="1"/>
  </r>
  <r>
    <n v="498"/>
    <n v="1970"/>
    <n v="53"/>
    <x v="3"/>
    <x v="2"/>
    <x v="1"/>
    <n v="30015"/>
    <x v="2"/>
    <n v="1"/>
    <n v="0"/>
    <d v="2014-02-02T00:00:00"/>
    <n v="28"/>
    <n v="25"/>
    <n v="0"/>
    <n v="22"/>
    <n v="2"/>
    <n v="3"/>
    <n v="5"/>
    <n v="9.5"/>
    <n v="2"/>
    <n v="1"/>
    <n v="0"/>
    <n v="4"/>
    <n v="5"/>
    <n v="0"/>
    <n v="0"/>
    <n v="0"/>
    <x v="0"/>
    <x v="0"/>
    <n v="0"/>
    <n v="0"/>
    <n v="0"/>
    <n v="0"/>
    <x v="1"/>
  </r>
  <r>
    <n v="4406"/>
    <n v="1970"/>
    <n v="53"/>
    <x v="3"/>
    <x v="2"/>
    <x v="2"/>
    <n v="67419"/>
    <x v="1"/>
    <n v="0"/>
    <n v="1"/>
    <d v="2013-01-16T00:00:00"/>
    <n v="29"/>
    <n v="846"/>
    <n v="84"/>
    <n v="352"/>
    <n v="91"/>
    <n v="56"/>
    <n v="42"/>
    <n v="245.16666666666666"/>
    <n v="4"/>
    <n v="9"/>
    <n v="4"/>
    <n v="8"/>
    <n v="5"/>
    <n v="0"/>
    <n v="0"/>
    <n v="0"/>
    <x v="0"/>
    <x v="0"/>
    <n v="0"/>
    <n v="0"/>
    <n v="0"/>
    <n v="0"/>
    <x v="7"/>
  </r>
  <r>
    <n v="4023"/>
    <n v="1970"/>
    <n v="53"/>
    <x v="3"/>
    <x v="2"/>
    <x v="0"/>
    <n v="22979"/>
    <x v="2"/>
    <n v="1"/>
    <n v="0"/>
    <d v="2012-09-06T00:00:00"/>
    <n v="29"/>
    <n v="16"/>
    <n v="17"/>
    <n v="19"/>
    <n v="20"/>
    <n v="21"/>
    <n v="22"/>
    <n v="19.166666666666668"/>
    <n v="3"/>
    <n v="3"/>
    <n v="2"/>
    <n v="2"/>
    <n v="8"/>
    <n v="0"/>
    <n v="0"/>
    <n v="0"/>
    <x v="0"/>
    <x v="0"/>
    <n v="0"/>
    <n v="0"/>
    <n v="1"/>
    <n v="0"/>
    <x v="1"/>
  </r>
  <r>
    <n v="5710"/>
    <n v="1970"/>
    <n v="53"/>
    <x v="3"/>
    <x v="2"/>
    <x v="2"/>
    <n v="40548"/>
    <x v="2"/>
    <n v="0"/>
    <n v="1"/>
    <d v="2012-10-10T00:00:00"/>
    <n v="31"/>
    <n v="110"/>
    <n v="0"/>
    <n v="5"/>
    <n v="2"/>
    <n v="0"/>
    <n v="3"/>
    <n v="20"/>
    <n v="2"/>
    <n v="2"/>
    <n v="1"/>
    <n v="4"/>
    <n v="5"/>
    <n v="0"/>
    <n v="1"/>
    <n v="0"/>
    <x v="0"/>
    <x v="0"/>
    <n v="1"/>
    <n v="1"/>
    <n v="0"/>
    <n v="0"/>
    <x v="0"/>
  </r>
  <r>
    <n v="5544"/>
    <n v="1970"/>
    <n v="53"/>
    <x v="3"/>
    <x v="2"/>
    <x v="1"/>
    <n v="67384"/>
    <x v="1"/>
    <n v="0"/>
    <n v="1"/>
    <d v="2012-11-10T00:00:00"/>
    <n v="32"/>
    <n v="957"/>
    <n v="40"/>
    <n v="175"/>
    <n v="158"/>
    <n v="53"/>
    <n v="107"/>
    <n v="248.33333333333334"/>
    <n v="2"/>
    <n v="7"/>
    <n v="8"/>
    <n v="5"/>
    <n v="5"/>
    <n v="0"/>
    <n v="1"/>
    <n v="0"/>
    <x v="0"/>
    <x v="0"/>
    <n v="1"/>
    <n v="1"/>
    <n v="0"/>
    <n v="0"/>
    <x v="1"/>
  </r>
  <r>
    <n v="9204"/>
    <n v="1970"/>
    <n v="53"/>
    <x v="3"/>
    <x v="2"/>
    <x v="6"/>
    <n v="66731"/>
    <x v="1"/>
    <n v="0"/>
    <n v="1"/>
    <d v="2012-09-12T00:00:00"/>
    <n v="33"/>
    <n v="371"/>
    <n v="159"/>
    <n v="194"/>
    <n v="58"/>
    <n v="106"/>
    <n v="141"/>
    <n v="171.5"/>
    <n v="4"/>
    <n v="4"/>
    <n v="3"/>
    <n v="6"/>
    <n v="3"/>
    <n v="0"/>
    <n v="0"/>
    <n v="0"/>
    <x v="0"/>
    <x v="0"/>
    <n v="0"/>
    <n v="0"/>
    <n v="0"/>
    <n v="0"/>
    <x v="1"/>
  </r>
  <r>
    <n v="4472"/>
    <n v="1970"/>
    <n v="53"/>
    <x v="3"/>
    <x v="4"/>
    <x v="4"/>
    <n v="35682"/>
    <x v="2"/>
    <n v="1"/>
    <n v="0"/>
    <d v="2014-06-27T00:00:00"/>
    <n v="34"/>
    <n v="23"/>
    <n v="0"/>
    <n v="8"/>
    <n v="6"/>
    <n v="2"/>
    <n v="18"/>
    <n v="9.5"/>
    <n v="1"/>
    <n v="1"/>
    <n v="1"/>
    <n v="3"/>
    <n v="2"/>
    <n v="0"/>
    <n v="0"/>
    <n v="0"/>
    <x v="0"/>
    <x v="0"/>
    <n v="0"/>
    <n v="0"/>
    <n v="0"/>
    <n v="0"/>
    <x v="0"/>
  </r>
  <r>
    <n v="2281"/>
    <n v="1970"/>
    <n v="53"/>
    <x v="3"/>
    <x v="2"/>
    <x v="1"/>
    <n v="33697"/>
    <x v="2"/>
    <n v="1"/>
    <n v="0"/>
    <d v="2013-09-15T00:00:00"/>
    <n v="34"/>
    <n v="4"/>
    <n v="3"/>
    <n v="7"/>
    <n v="0"/>
    <n v="3"/>
    <n v="11"/>
    <n v="4.666666666666667"/>
    <n v="1"/>
    <n v="1"/>
    <n v="0"/>
    <n v="2"/>
    <n v="7"/>
    <n v="1"/>
    <n v="0"/>
    <n v="0"/>
    <x v="0"/>
    <x v="0"/>
    <n v="1"/>
    <n v="1"/>
    <n v="0"/>
    <n v="0"/>
    <x v="2"/>
  </r>
  <r>
    <n v="590"/>
    <n v="1970"/>
    <n v="53"/>
    <x v="3"/>
    <x v="3"/>
    <x v="4"/>
    <n v="78579"/>
    <x v="1"/>
    <n v="0"/>
    <n v="0"/>
    <d v="2012-12-22T00:00:00"/>
    <n v="35"/>
    <n v="816"/>
    <n v="66"/>
    <n v="549"/>
    <n v="216"/>
    <n v="66"/>
    <n v="99"/>
    <n v="302"/>
    <n v="1"/>
    <n v="5"/>
    <n v="6"/>
    <n v="4"/>
    <n v="3"/>
    <n v="0"/>
    <n v="0"/>
    <n v="0"/>
    <x v="0"/>
    <x v="0"/>
    <n v="0"/>
    <n v="0"/>
    <n v="1"/>
    <n v="0"/>
    <x v="1"/>
  </r>
  <r>
    <n v="4611"/>
    <n v="1970"/>
    <n v="53"/>
    <x v="3"/>
    <x v="2"/>
    <x v="2"/>
    <n v="105471"/>
    <x v="3"/>
    <n v="0"/>
    <n v="0"/>
    <d v="2013-01-21T00:00:00"/>
    <n v="36"/>
    <n v="1009"/>
    <n v="181"/>
    <n v="104"/>
    <n v="202"/>
    <n v="21"/>
    <n v="207"/>
    <n v="287.33333333333331"/>
    <n v="0"/>
    <n v="9"/>
    <n v="8"/>
    <n v="13"/>
    <n v="3"/>
    <n v="0"/>
    <n v="0"/>
    <n v="1"/>
    <x v="1"/>
    <x v="0"/>
    <n v="1"/>
    <n v="2"/>
    <n v="1"/>
    <n v="0"/>
    <x v="1"/>
  </r>
  <r>
    <n v="4339"/>
    <n v="1970"/>
    <n v="53"/>
    <x v="3"/>
    <x v="4"/>
    <x v="0"/>
    <n v="67353"/>
    <x v="1"/>
    <n v="0"/>
    <n v="1"/>
    <d v="2013-12-31T00:00:00"/>
    <n v="37"/>
    <n v="702"/>
    <n v="17"/>
    <n v="151"/>
    <n v="0"/>
    <n v="8"/>
    <n v="35"/>
    <n v="152.16666666666666"/>
    <n v="5"/>
    <n v="5"/>
    <n v="6"/>
    <n v="12"/>
    <n v="2"/>
    <n v="0"/>
    <n v="0"/>
    <n v="0"/>
    <x v="0"/>
    <x v="0"/>
    <n v="0"/>
    <n v="0"/>
    <n v="0"/>
    <n v="0"/>
    <x v="0"/>
  </r>
  <r>
    <n v="49"/>
    <n v="1970"/>
    <n v="53"/>
    <x v="3"/>
    <x v="2"/>
    <x v="1"/>
    <n v="20587"/>
    <x v="2"/>
    <n v="1"/>
    <n v="0"/>
    <d v="2014-05-11T00:00:00"/>
    <n v="39"/>
    <n v="2"/>
    <n v="3"/>
    <n v="6"/>
    <n v="4"/>
    <n v="1"/>
    <n v="9"/>
    <n v="4.166666666666667"/>
    <n v="1"/>
    <n v="1"/>
    <n v="1"/>
    <n v="2"/>
    <n v="7"/>
    <n v="0"/>
    <n v="0"/>
    <n v="0"/>
    <x v="0"/>
    <x v="0"/>
    <n v="0"/>
    <n v="0"/>
    <n v="0"/>
    <n v="0"/>
    <x v="7"/>
  </r>
  <r>
    <n v="4973"/>
    <n v="1970"/>
    <n v="53"/>
    <x v="3"/>
    <x v="2"/>
    <x v="1"/>
    <n v="20587"/>
    <x v="2"/>
    <n v="1"/>
    <n v="0"/>
    <d v="2014-05-11T00:00:00"/>
    <n v="39"/>
    <n v="2"/>
    <n v="3"/>
    <n v="6"/>
    <n v="4"/>
    <n v="1"/>
    <n v="9"/>
    <n v="4.166666666666667"/>
    <n v="1"/>
    <n v="1"/>
    <n v="1"/>
    <n v="2"/>
    <n v="7"/>
    <n v="0"/>
    <n v="0"/>
    <n v="0"/>
    <x v="0"/>
    <x v="0"/>
    <n v="0"/>
    <n v="0"/>
    <n v="0"/>
    <n v="0"/>
    <x v="7"/>
  </r>
  <r>
    <n v="10475"/>
    <n v="1970"/>
    <n v="53"/>
    <x v="3"/>
    <x v="3"/>
    <x v="2"/>
    <m/>
    <x v="0"/>
    <n v="0"/>
    <n v="1"/>
    <d v="2013-04-01T00:00:00"/>
    <n v="39"/>
    <n v="187"/>
    <n v="5"/>
    <n v="65"/>
    <n v="26"/>
    <n v="20"/>
    <n v="14"/>
    <n v="52.833333333333336"/>
    <n v="2"/>
    <n v="4"/>
    <n v="2"/>
    <n v="6"/>
    <n v="5"/>
    <n v="0"/>
    <n v="0"/>
    <n v="0"/>
    <x v="0"/>
    <x v="0"/>
    <n v="0"/>
    <n v="0"/>
    <n v="0"/>
    <n v="0"/>
    <x v="4"/>
  </r>
  <r>
    <n v="6613"/>
    <n v="1970"/>
    <n v="53"/>
    <x v="3"/>
    <x v="3"/>
    <x v="0"/>
    <n v="44511"/>
    <x v="2"/>
    <n v="1"/>
    <n v="0"/>
    <d v="2012-10-12T00:00:00"/>
    <n v="39"/>
    <n v="513"/>
    <n v="7"/>
    <n v="133"/>
    <n v="46"/>
    <n v="14"/>
    <n v="14"/>
    <n v="121.16666666666667"/>
    <n v="6"/>
    <n v="8"/>
    <n v="4"/>
    <n v="8"/>
    <n v="8"/>
    <n v="0"/>
    <n v="0"/>
    <n v="0"/>
    <x v="0"/>
    <x v="0"/>
    <n v="0"/>
    <n v="0"/>
    <n v="0"/>
    <n v="0"/>
    <x v="0"/>
  </r>
  <r>
    <n v="5848"/>
    <n v="1970"/>
    <n v="53"/>
    <x v="3"/>
    <x v="2"/>
    <x v="2"/>
    <n v="81205"/>
    <x v="1"/>
    <n v="0"/>
    <n v="0"/>
    <d v="2014-01-13T00:00:00"/>
    <n v="43"/>
    <n v="724"/>
    <n v="74"/>
    <n v="929"/>
    <n v="97"/>
    <n v="55"/>
    <n v="130"/>
    <n v="334.83333333333331"/>
    <n v="1"/>
    <n v="5"/>
    <n v="6"/>
    <n v="7"/>
    <n v="2"/>
    <n v="1"/>
    <n v="0"/>
    <n v="1"/>
    <x v="0"/>
    <x v="1"/>
    <n v="1"/>
    <n v="3"/>
    <n v="1"/>
    <n v="0"/>
    <x v="3"/>
  </r>
  <r>
    <n v="10727"/>
    <n v="1970"/>
    <n v="53"/>
    <x v="3"/>
    <x v="4"/>
    <x v="0"/>
    <n v="69084"/>
    <x v="1"/>
    <n v="1"/>
    <n v="0"/>
    <d v="2013-11-19T00:00:00"/>
    <n v="43"/>
    <n v="1181"/>
    <n v="107"/>
    <n v="199"/>
    <n v="39"/>
    <n v="30"/>
    <n v="30"/>
    <n v="264.33333333333331"/>
    <n v="2"/>
    <n v="7"/>
    <n v="3"/>
    <n v="13"/>
    <n v="8"/>
    <n v="0"/>
    <n v="0"/>
    <n v="0"/>
    <x v="0"/>
    <x v="0"/>
    <n v="0"/>
    <n v="0"/>
    <n v="0"/>
    <n v="0"/>
    <x v="1"/>
  </r>
  <r>
    <n v="5299"/>
    <n v="1970"/>
    <n v="53"/>
    <x v="3"/>
    <x v="4"/>
    <x v="0"/>
    <n v="69084"/>
    <x v="1"/>
    <n v="1"/>
    <n v="0"/>
    <d v="2013-11-19T00:00:00"/>
    <n v="43"/>
    <n v="1181"/>
    <n v="107"/>
    <n v="199"/>
    <n v="39"/>
    <n v="30"/>
    <n v="30"/>
    <n v="264.33333333333331"/>
    <n v="2"/>
    <n v="7"/>
    <n v="3"/>
    <n v="13"/>
    <n v="8"/>
    <n v="0"/>
    <n v="0"/>
    <n v="0"/>
    <x v="0"/>
    <x v="0"/>
    <n v="0"/>
    <n v="0"/>
    <n v="0"/>
    <n v="0"/>
    <x v="1"/>
  </r>
  <r>
    <n v="5267"/>
    <n v="1970"/>
    <n v="53"/>
    <x v="3"/>
    <x v="2"/>
    <x v="4"/>
    <n v="33986"/>
    <x v="2"/>
    <n v="1"/>
    <n v="0"/>
    <d v="2013-03-14T00:00:00"/>
    <n v="43"/>
    <n v="16"/>
    <n v="2"/>
    <n v="18"/>
    <n v="2"/>
    <n v="1"/>
    <n v="5"/>
    <n v="7.333333333333333"/>
    <n v="1"/>
    <n v="1"/>
    <n v="0"/>
    <n v="3"/>
    <n v="7"/>
    <n v="0"/>
    <n v="0"/>
    <n v="0"/>
    <x v="0"/>
    <x v="0"/>
    <n v="0"/>
    <n v="0"/>
    <n v="0"/>
    <n v="0"/>
    <x v="1"/>
  </r>
  <r>
    <n v="3507"/>
    <n v="1970"/>
    <n v="53"/>
    <x v="3"/>
    <x v="2"/>
    <x v="1"/>
    <n v="76467"/>
    <x v="1"/>
    <n v="1"/>
    <n v="0"/>
    <d v="2012-08-17T00:00:00"/>
    <n v="44"/>
    <n v="676"/>
    <n v="161"/>
    <n v="426"/>
    <n v="210"/>
    <n v="44"/>
    <n v="58"/>
    <n v="262.5"/>
    <n v="2"/>
    <n v="2"/>
    <n v="5"/>
    <n v="5"/>
    <n v="6"/>
    <n v="0"/>
    <n v="0"/>
    <n v="0"/>
    <x v="0"/>
    <x v="0"/>
    <n v="0"/>
    <n v="0"/>
    <n v="1"/>
    <n v="0"/>
    <x v="4"/>
  </r>
  <r>
    <n v="2181"/>
    <n v="1970"/>
    <n v="53"/>
    <x v="3"/>
    <x v="2"/>
    <x v="0"/>
    <n v="70617"/>
    <x v="1"/>
    <n v="0"/>
    <n v="0"/>
    <d v="2013-06-23T00:00:00"/>
    <n v="45"/>
    <n v="353"/>
    <n v="61"/>
    <n v="753"/>
    <n v="40"/>
    <n v="46"/>
    <n v="27"/>
    <n v="213.33333333333334"/>
    <n v="1"/>
    <n v="3"/>
    <n v="3"/>
    <n v="7"/>
    <n v="2"/>
    <n v="0"/>
    <n v="0"/>
    <n v="0"/>
    <x v="0"/>
    <x v="0"/>
    <n v="0"/>
    <n v="0"/>
    <n v="0"/>
    <n v="0"/>
    <x v="1"/>
  </r>
  <r>
    <n v="1204"/>
    <n v="1970"/>
    <n v="53"/>
    <x v="3"/>
    <x v="4"/>
    <x v="0"/>
    <n v="67536"/>
    <x v="1"/>
    <n v="0"/>
    <n v="1"/>
    <d v="2013-05-22T00:00:00"/>
    <n v="45"/>
    <n v="1253"/>
    <n v="0"/>
    <n v="447"/>
    <n v="23"/>
    <n v="71"/>
    <n v="35"/>
    <n v="304.83333333333331"/>
    <n v="3"/>
    <n v="11"/>
    <n v="5"/>
    <n v="11"/>
    <n v="8"/>
    <n v="0"/>
    <n v="0"/>
    <n v="0"/>
    <x v="1"/>
    <x v="0"/>
    <n v="1"/>
    <n v="1"/>
    <n v="0"/>
    <n v="0"/>
    <x v="5"/>
  </r>
  <r>
    <n v="8945"/>
    <n v="1970"/>
    <n v="53"/>
    <x v="3"/>
    <x v="2"/>
    <x v="4"/>
    <n v="54137"/>
    <x v="1"/>
    <n v="0"/>
    <n v="1"/>
    <d v="2013-08-16T00:00:00"/>
    <n v="46"/>
    <n v="171"/>
    <n v="0"/>
    <n v="11"/>
    <n v="0"/>
    <n v="1"/>
    <n v="20"/>
    <n v="33.833333333333336"/>
    <n v="2"/>
    <n v="4"/>
    <n v="1"/>
    <n v="4"/>
    <n v="6"/>
    <n v="0"/>
    <n v="0"/>
    <n v="0"/>
    <x v="0"/>
    <x v="0"/>
    <n v="0"/>
    <n v="0"/>
    <n v="0"/>
    <n v="0"/>
    <x v="5"/>
  </r>
  <r>
    <n v="1160"/>
    <n v="1970"/>
    <n v="53"/>
    <x v="3"/>
    <x v="2"/>
    <x v="0"/>
    <n v="13260"/>
    <x v="0"/>
    <n v="1"/>
    <n v="1"/>
    <d v="2013-08-23T00:00:00"/>
    <n v="48"/>
    <n v="9"/>
    <n v="4"/>
    <n v="17"/>
    <n v="10"/>
    <n v="2"/>
    <n v="7"/>
    <n v="8.1666666666666661"/>
    <n v="4"/>
    <n v="3"/>
    <n v="0"/>
    <n v="3"/>
    <n v="8"/>
    <n v="0"/>
    <n v="0"/>
    <n v="0"/>
    <x v="0"/>
    <x v="0"/>
    <n v="0"/>
    <n v="0"/>
    <n v="0"/>
    <n v="0"/>
    <x v="1"/>
  </r>
  <r>
    <n v="273"/>
    <n v="1970"/>
    <n v="53"/>
    <x v="3"/>
    <x v="3"/>
    <x v="0"/>
    <n v="36138"/>
    <x v="2"/>
    <n v="1"/>
    <n v="1"/>
    <d v="2013-07-16T00:00:00"/>
    <n v="48"/>
    <n v="130"/>
    <n v="0"/>
    <n v="16"/>
    <n v="0"/>
    <n v="0"/>
    <n v="5"/>
    <n v="25.166666666666668"/>
    <n v="5"/>
    <n v="3"/>
    <n v="1"/>
    <n v="4"/>
    <n v="7"/>
    <n v="0"/>
    <n v="1"/>
    <n v="0"/>
    <x v="0"/>
    <x v="0"/>
    <n v="1"/>
    <n v="1"/>
    <n v="0"/>
    <n v="0"/>
    <x v="2"/>
  </r>
  <r>
    <n v="3099"/>
    <n v="1970"/>
    <n v="53"/>
    <x v="3"/>
    <x v="2"/>
    <x v="4"/>
    <n v="44267"/>
    <x v="2"/>
    <n v="1"/>
    <n v="1"/>
    <d v="2013-02-25T00:00:00"/>
    <n v="48"/>
    <n v="183"/>
    <n v="5"/>
    <n v="65"/>
    <n v="3"/>
    <n v="5"/>
    <n v="49"/>
    <n v="51.666666666666664"/>
    <n v="5"/>
    <n v="5"/>
    <n v="2"/>
    <n v="4"/>
    <n v="9"/>
    <n v="0"/>
    <n v="0"/>
    <n v="0"/>
    <x v="0"/>
    <x v="0"/>
    <n v="0"/>
    <n v="0"/>
    <n v="0"/>
    <n v="0"/>
    <x v="1"/>
  </r>
  <r>
    <n v="2557"/>
    <n v="1970"/>
    <n v="53"/>
    <x v="3"/>
    <x v="3"/>
    <x v="1"/>
    <n v="29548"/>
    <x v="2"/>
    <n v="1"/>
    <n v="0"/>
    <d v="2013-08-29T00:00:00"/>
    <n v="52"/>
    <n v="7"/>
    <n v="1"/>
    <n v="6"/>
    <n v="3"/>
    <n v="1"/>
    <n v="11"/>
    <n v="4.833333333333333"/>
    <n v="1"/>
    <n v="1"/>
    <n v="1"/>
    <n v="2"/>
    <n v="4"/>
    <n v="1"/>
    <n v="0"/>
    <n v="0"/>
    <x v="0"/>
    <x v="0"/>
    <n v="1"/>
    <n v="1"/>
    <n v="0"/>
    <n v="0"/>
    <x v="1"/>
  </r>
  <r>
    <n v="3599"/>
    <n v="1970"/>
    <n v="53"/>
    <x v="3"/>
    <x v="2"/>
    <x v="0"/>
    <n v="63684"/>
    <x v="1"/>
    <n v="0"/>
    <n v="1"/>
    <d v="2012-11-26T00:00:00"/>
    <n v="61"/>
    <n v="575"/>
    <n v="80"/>
    <n v="428"/>
    <n v="208"/>
    <n v="93"/>
    <n v="80"/>
    <n v="244"/>
    <n v="3"/>
    <n v="8"/>
    <n v="4"/>
    <n v="8"/>
    <n v="5"/>
    <n v="0"/>
    <n v="0"/>
    <n v="0"/>
    <x v="0"/>
    <x v="0"/>
    <n v="0"/>
    <n v="0"/>
    <n v="0"/>
    <n v="0"/>
    <x v="1"/>
  </r>
  <r>
    <n v="3389"/>
    <n v="1970"/>
    <n v="53"/>
    <x v="3"/>
    <x v="2"/>
    <x v="0"/>
    <n v="69016"/>
    <x v="1"/>
    <n v="0"/>
    <n v="1"/>
    <d v="2012-11-22T00:00:00"/>
    <n v="61"/>
    <n v="726"/>
    <n v="53"/>
    <n v="363"/>
    <n v="123"/>
    <n v="107"/>
    <n v="161"/>
    <n v="255.5"/>
    <n v="4"/>
    <n v="8"/>
    <n v="9"/>
    <n v="13"/>
    <n v="5"/>
    <n v="0"/>
    <n v="0"/>
    <n v="0"/>
    <x v="0"/>
    <x v="0"/>
    <n v="0"/>
    <n v="0"/>
    <n v="0"/>
    <n v="0"/>
    <x v="1"/>
  </r>
  <r>
    <n v="5823"/>
    <n v="1970"/>
    <n v="53"/>
    <x v="3"/>
    <x v="4"/>
    <x v="1"/>
    <n v="32303"/>
    <x v="2"/>
    <n v="0"/>
    <n v="1"/>
    <d v="2014-03-08T00:00:00"/>
    <n v="63"/>
    <n v="35"/>
    <n v="0"/>
    <n v="2"/>
    <n v="0"/>
    <n v="0"/>
    <n v="2"/>
    <n v="6.5"/>
    <n v="2"/>
    <n v="1"/>
    <n v="0"/>
    <n v="4"/>
    <n v="5"/>
    <n v="0"/>
    <n v="0"/>
    <n v="0"/>
    <x v="0"/>
    <x v="0"/>
    <n v="0"/>
    <n v="0"/>
    <n v="0"/>
    <n v="0"/>
    <x v="3"/>
  </r>
  <r>
    <n v="7409"/>
    <n v="1970"/>
    <n v="53"/>
    <x v="3"/>
    <x v="2"/>
    <x v="2"/>
    <n v="53187"/>
    <x v="1"/>
    <n v="1"/>
    <n v="0"/>
    <d v="2013-10-26T00:00:00"/>
    <n v="66"/>
    <n v="211"/>
    <n v="2"/>
    <n v="30"/>
    <n v="7"/>
    <n v="7"/>
    <n v="10"/>
    <n v="44.5"/>
    <n v="2"/>
    <n v="4"/>
    <n v="1"/>
    <n v="6"/>
    <n v="5"/>
    <n v="0"/>
    <n v="0"/>
    <n v="0"/>
    <x v="0"/>
    <x v="0"/>
    <n v="0"/>
    <n v="0"/>
    <n v="0"/>
    <n v="0"/>
    <x v="1"/>
  </r>
  <r>
    <n v="4860"/>
    <n v="1970"/>
    <n v="53"/>
    <x v="3"/>
    <x v="2"/>
    <x v="1"/>
    <n v="24206"/>
    <x v="2"/>
    <n v="1"/>
    <n v="0"/>
    <d v="2013-03-08T00:00:00"/>
    <n v="66"/>
    <n v="7"/>
    <n v="2"/>
    <n v="8"/>
    <n v="3"/>
    <n v="2"/>
    <n v="3"/>
    <n v="4.166666666666667"/>
    <n v="1"/>
    <n v="1"/>
    <n v="0"/>
    <n v="3"/>
    <n v="6"/>
    <n v="0"/>
    <n v="0"/>
    <n v="0"/>
    <x v="0"/>
    <x v="0"/>
    <n v="0"/>
    <n v="0"/>
    <n v="0"/>
    <n v="0"/>
    <x v="1"/>
  </r>
  <r>
    <n v="2863"/>
    <n v="1970"/>
    <n v="53"/>
    <x v="3"/>
    <x v="2"/>
    <x v="1"/>
    <m/>
    <x v="0"/>
    <n v="1"/>
    <n v="2"/>
    <d v="2013-08-23T00:00:00"/>
    <n v="67"/>
    <n v="738"/>
    <n v="20"/>
    <n v="172"/>
    <n v="52"/>
    <n v="50"/>
    <n v="20"/>
    <n v="175.33333333333334"/>
    <n v="6"/>
    <n v="2"/>
    <n v="3"/>
    <n v="10"/>
    <n v="7"/>
    <n v="0"/>
    <n v="1"/>
    <n v="0"/>
    <x v="1"/>
    <x v="0"/>
    <n v="1"/>
    <n v="2"/>
    <n v="0"/>
    <n v="0"/>
    <x v="1"/>
  </r>
  <r>
    <n v="4597"/>
    <n v="1970"/>
    <n v="53"/>
    <x v="3"/>
    <x v="4"/>
    <x v="2"/>
    <n v="82072"/>
    <x v="1"/>
    <n v="0"/>
    <n v="0"/>
    <d v="2013-07-02T00:00:00"/>
    <n v="67"/>
    <n v="889"/>
    <n v="55"/>
    <n v="685"/>
    <n v="168"/>
    <n v="92"/>
    <n v="129"/>
    <n v="336.33333333333331"/>
    <n v="1"/>
    <n v="3"/>
    <n v="2"/>
    <n v="13"/>
    <n v="1"/>
    <n v="0"/>
    <n v="0"/>
    <n v="0"/>
    <x v="0"/>
    <x v="0"/>
    <n v="0"/>
    <n v="0"/>
    <n v="0"/>
    <n v="0"/>
    <x v="5"/>
  </r>
  <r>
    <n v="9703"/>
    <n v="1970"/>
    <n v="53"/>
    <x v="3"/>
    <x v="4"/>
    <x v="0"/>
    <n v="38097"/>
    <x v="2"/>
    <n v="1"/>
    <n v="1"/>
    <d v="2012-10-15T00:00:00"/>
    <n v="70"/>
    <n v="77"/>
    <n v="2"/>
    <n v="35"/>
    <n v="0"/>
    <n v="1"/>
    <n v="69"/>
    <n v="30.666666666666668"/>
    <n v="4"/>
    <n v="3"/>
    <n v="2"/>
    <n v="2"/>
    <n v="7"/>
    <n v="1"/>
    <n v="0"/>
    <n v="0"/>
    <x v="0"/>
    <x v="0"/>
    <n v="1"/>
    <n v="1"/>
    <n v="1"/>
    <n v="0"/>
    <x v="5"/>
  </r>
  <r>
    <n v="9817"/>
    <n v="1970"/>
    <n v="53"/>
    <x v="3"/>
    <x v="3"/>
    <x v="1"/>
    <n v="44802"/>
    <x v="2"/>
    <n v="0"/>
    <n v="0"/>
    <d v="2012-08-21T00:00:00"/>
    <n v="71"/>
    <n v="853"/>
    <n v="10"/>
    <n v="143"/>
    <n v="13"/>
    <n v="10"/>
    <n v="20"/>
    <n v="174.83333333333334"/>
    <n v="2"/>
    <n v="9"/>
    <n v="4"/>
    <n v="12"/>
    <n v="8"/>
    <n v="0"/>
    <n v="0"/>
    <n v="0"/>
    <x v="0"/>
    <x v="0"/>
    <n v="0"/>
    <n v="0"/>
    <n v="0"/>
    <n v="0"/>
    <x v="3"/>
  </r>
  <r>
    <n v="6653"/>
    <n v="1970"/>
    <n v="53"/>
    <x v="3"/>
    <x v="4"/>
    <x v="0"/>
    <n v="55158"/>
    <x v="1"/>
    <n v="1"/>
    <n v="1"/>
    <d v="2012-07-30T00:00:00"/>
    <n v="72"/>
    <n v="293"/>
    <n v="0"/>
    <n v="87"/>
    <n v="4"/>
    <n v="11"/>
    <n v="23"/>
    <n v="69.666666666666671"/>
    <n v="4"/>
    <n v="7"/>
    <n v="2"/>
    <n v="5"/>
    <n v="7"/>
    <n v="0"/>
    <n v="0"/>
    <n v="0"/>
    <x v="0"/>
    <x v="0"/>
    <n v="0"/>
    <n v="0"/>
    <n v="1"/>
    <n v="0"/>
    <x v="1"/>
  </r>
  <r>
    <n v="143"/>
    <n v="1970"/>
    <n v="53"/>
    <x v="3"/>
    <x v="2"/>
    <x v="1"/>
    <n v="61209"/>
    <x v="1"/>
    <n v="0"/>
    <n v="0"/>
    <d v="2013-08-25T00:00:00"/>
    <n v="73"/>
    <n v="466"/>
    <n v="0"/>
    <n v="224"/>
    <n v="119"/>
    <n v="49"/>
    <n v="99"/>
    <n v="159.5"/>
    <n v="1"/>
    <n v="5"/>
    <n v="3"/>
    <n v="4"/>
    <n v="2"/>
    <n v="0"/>
    <n v="0"/>
    <n v="0"/>
    <x v="0"/>
    <x v="0"/>
    <n v="0"/>
    <n v="0"/>
    <n v="0"/>
    <n v="0"/>
    <x v="4"/>
  </r>
  <r>
    <n v="3968"/>
    <n v="1970"/>
    <n v="53"/>
    <x v="3"/>
    <x v="0"/>
    <x v="4"/>
    <n v="65706"/>
    <x v="1"/>
    <n v="0"/>
    <n v="0"/>
    <d v="2013-06-28T00:00:00"/>
    <n v="77"/>
    <n v="918"/>
    <n v="10"/>
    <n v="129"/>
    <n v="13"/>
    <n v="0"/>
    <n v="129"/>
    <n v="199.83333333333334"/>
    <n v="1"/>
    <n v="11"/>
    <n v="3"/>
    <n v="12"/>
    <n v="7"/>
    <n v="0"/>
    <n v="1"/>
    <n v="1"/>
    <x v="0"/>
    <x v="1"/>
    <n v="1"/>
    <n v="3"/>
    <n v="1"/>
    <n v="0"/>
    <x v="7"/>
  </r>
  <r>
    <n v="10159"/>
    <n v="1970"/>
    <n v="53"/>
    <x v="3"/>
    <x v="2"/>
    <x v="4"/>
    <n v="58710"/>
    <x v="1"/>
    <n v="0"/>
    <n v="1"/>
    <d v="2013-03-31T00:00:00"/>
    <n v="77"/>
    <n v="440"/>
    <n v="81"/>
    <n v="368"/>
    <n v="0"/>
    <n v="122"/>
    <n v="174"/>
    <n v="197.5"/>
    <n v="6"/>
    <n v="11"/>
    <n v="5"/>
    <n v="9"/>
    <n v="6"/>
    <n v="0"/>
    <n v="0"/>
    <n v="0"/>
    <x v="0"/>
    <x v="0"/>
    <n v="0"/>
    <n v="0"/>
    <n v="0"/>
    <n v="0"/>
    <x v="0"/>
  </r>
  <r>
    <n v="5474"/>
    <n v="1970"/>
    <n v="53"/>
    <x v="3"/>
    <x v="2"/>
    <x v="1"/>
    <n v="43020"/>
    <x v="2"/>
    <n v="1"/>
    <n v="0"/>
    <d v="2013-11-30T00:00:00"/>
    <n v="79"/>
    <n v="45"/>
    <n v="7"/>
    <n v="99"/>
    <n v="4"/>
    <n v="25"/>
    <n v="43"/>
    <n v="37.166666666666664"/>
    <n v="3"/>
    <n v="4"/>
    <n v="1"/>
    <n v="4"/>
    <n v="6"/>
    <n v="0"/>
    <n v="0"/>
    <n v="0"/>
    <x v="0"/>
    <x v="0"/>
    <n v="0"/>
    <n v="0"/>
    <n v="0"/>
    <n v="0"/>
    <x v="4"/>
  </r>
  <r>
    <n v="310"/>
    <n v="1970"/>
    <n v="53"/>
    <x v="3"/>
    <x v="3"/>
    <x v="0"/>
    <n v="61872"/>
    <x v="1"/>
    <n v="0"/>
    <n v="1"/>
    <d v="2013-12-13T00:00:00"/>
    <n v="81"/>
    <n v="330"/>
    <n v="5"/>
    <n v="159"/>
    <n v="36"/>
    <n v="27"/>
    <n v="16"/>
    <n v="95.5"/>
    <n v="4"/>
    <n v="4"/>
    <n v="4"/>
    <n v="9"/>
    <n v="4"/>
    <n v="0"/>
    <n v="0"/>
    <n v="0"/>
    <x v="0"/>
    <x v="0"/>
    <n v="0"/>
    <n v="0"/>
    <n v="0"/>
    <n v="0"/>
    <x v="7"/>
  </r>
  <r>
    <n v="9672"/>
    <n v="1970"/>
    <n v="53"/>
    <x v="3"/>
    <x v="0"/>
    <x v="0"/>
    <n v="23162"/>
    <x v="2"/>
    <n v="1"/>
    <n v="1"/>
    <d v="2013-12-21T00:00:00"/>
    <n v="82"/>
    <n v="8"/>
    <n v="3"/>
    <n v="9"/>
    <n v="19"/>
    <n v="4"/>
    <n v="22"/>
    <n v="10.833333333333334"/>
    <n v="3"/>
    <n v="1"/>
    <n v="1"/>
    <n v="3"/>
    <n v="6"/>
    <n v="0"/>
    <n v="0"/>
    <n v="0"/>
    <x v="0"/>
    <x v="0"/>
    <n v="0"/>
    <n v="0"/>
    <n v="0"/>
    <n v="0"/>
    <x v="7"/>
  </r>
  <r>
    <n v="2230"/>
    <n v="1970"/>
    <n v="53"/>
    <x v="3"/>
    <x v="4"/>
    <x v="0"/>
    <n v="23626"/>
    <x v="2"/>
    <n v="1"/>
    <n v="0"/>
    <d v="2014-05-24T00:00:00"/>
    <n v="84"/>
    <n v="27"/>
    <n v="2"/>
    <n v="14"/>
    <n v="0"/>
    <n v="0"/>
    <n v="0"/>
    <n v="7.166666666666667"/>
    <n v="3"/>
    <n v="3"/>
    <n v="1"/>
    <n v="3"/>
    <n v="5"/>
    <n v="0"/>
    <n v="0"/>
    <n v="0"/>
    <x v="0"/>
    <x v="0"/>
    <n v="0"/>
    <n v="0"/>
    <n v="0"/>
    <n v="0"/>
    <x v="2"/>
  </r>
  <r>
    <n v="4200"/>
    <n v="1970"/>
    <n v="53"/>
    <x v="3"/>
    <x v="3"/>
    <x v="0"/>
    <n v="44159"/>
    <x v="2"/>
    <n v="1"/>
    <n v="0"/>
    <d v="2014-06-17T00:00:00"/>
    <n v="85"/>
    <n v="167"/>
    <n v="2"/>
    <n v="62"/>
    <n v="24"/>
    <n v="13"/>
    <n v="7"/>
    <n v="45.833333333333336"/>
    <n v="4"/>
    <n v="4"/>
    <n v="1"/>
    <n v="6"/>
    <n v="5"/>
    <n v="0"/>
    <n v="0"/>
    <n v="0"/>
    <x v="0"/>
    <x v="0"/>
    <n v="0"/>
    <n v="0"/>
    <n v="0"/>
    <n v="0"/>
    <x v="5"/>
  </r>
  <r>
    <n v="10854"/>
    <n v="1970"/>
    <n v="53"/>
    <x v="3"/>
    <x v="4"/>
    <x v="0"/>
    <n v="38853"/>
    <x v="2"/>
    <n v="1"/>
    <n v="1"/>
    <d v="2014-05-23T00:00:00"/>
    <n v="90"/>
    <n v="29"/>
    <n v="0"/>
    <n v="14"/>
    <n v="0"/>
    <n v="0"/>
    <n v="2"/>
    <n v="7.5"/>
    <n v="2"/>
    <n v="2"/>
    <n v="0"/>
    <n v="3"/>
    <n v="7"/>
    <n v="0"/>
    <n v="0"/>
    <n v="0"/>
    <x v="0"/>
    <x v="0"/>
    <n v="0"/>
    <n v="0"/>
    <n v="0"/>
    <n v="0"/>
    <x v="3"/>
  </r>
  <r>
    <n v="1357"/>
    <n v="1970"/>
    <n v="53"/>
    <x v="3"/>
    <x v="2"/>
    <x v="2"/>
    <n v="74854"/>
    <x v="1"/>
    <n v="1"/>
    <n v="2"/>
    <d v="2013-04-08T00:00:00"/>
    <n v="90"/>
    <n v="856"/>
    <n v="59"/>
    <n v="487"/>
    <n v="58"/>
    <n v="29"/>
    <n v="73"/>
    <n v="260.33333333333331"/>
    <n v="7"/>
    <n v="2"/>
    <n v="5"/>
    <n v="5"/>
    <n v="5"/>
    <n v="0"/>
    <n v="0"/>
    <n v="0"/>
    <x v="0"/>
    <x v="0"/>
    <n v="0"/>
    <n v="0"/>
    <n v="0"/>
    <n v="0"/>
    <x v="2"/>
  </r>
  <r>
    <n v="11114"/>
    <n v="1970"/>
    <n v="53"/>
    <x v="3"/>
    <x v="2"/>
    <x v="2"/>
    <n v="19656"/>
    <x v="0"/>
    <n v="1"/>
    <n v="0"/>
    <d v="2013-02-08T00:00:00"/>
    <n v="94"/>
    <n v="25"/>
    <n v="4"/>
    <n v="9"/>
    <n v="6"/>
    <n v="8"/>
    <n v="32"/>
    <n v="14"/>
    <n v="3"/>
    <n v="2"/>
    <n v="1"/>
    <n v="3"/>
    <n v="7"/>
    <n v="0"/>
    <n v="0"/>
    <n v="0"/>
    <x v="0"/>
    <x v="0"/>
    <n v="0"/>
    <n v="0"/>
    <n v="0"/>
    <n v="0"/>
    <x v="1"/>
  </r>
  <r>
    <n v="2939"/>
    <n v="1970"/>
    <n v="53"/>
    <x v="3"/>
    <x v="3"/>
    <x v="2"/>
    <n v="79419"/>
    <x v="1"/>
    <n v="0"/>
    <n v="0"/>
    <d v="2014-06-22T00:00:00"/>
    <n v="96"/>
    <n v="751"/>
    <n v="127"/>
    <n v="687"/>
    <n v="20"/>
    <n v="15"/>
    <n v="31"/>
    <n v="271.83333333333331"/>
    <n v="1"/>
    <n v="4"/>
    <n v="6"/>
    <n v="4"/>
    <n v="2"/>
    <n v="0"/>
    <n v="0"/>
    <n v="0"/>
    <x v="0"/>
    <x v="0"/>
    <n v="0"/>
    <n v="0"/>
    <n v="0"/>
    <n v="0"/>
    <x v="7"/>
  </r>
  <r>
    <n v="4974"/>
    <n v="1970"/>
    <n v="53"/>
    <x v="3"/>
    <x v="2"/>
    <x v="1"/>
    <n v="83273"/>
    <x v="1"/>
    <n v="1"/>
    <n v="2"/>
    <d v="2012-09-25T00:00:00"/>
    <n v="98"/>
    <n v="433"/>
    <n v="89"/>
    <n v="650"/>
    <n v="16"/>
    <n v="102"/>
    <n v="102"/>
    <n v="232"/>
    <n v="10"/>
    <n v="4"/>
    <n v="6"/>
    <n v="9"/>
    <n v="7"/>
    <n v="0"/>
    <n v="0"/>
    <n v="0"/>
    <x v="0"/>
    <x v="0"/>
    <n v="0"/>
    <n v="0"/>
    <n v="0"/>
    <n v="0"/>
    <x v="4"/>
  </r>
  <r>
    <n v="10311"/>
    <n v="1969"/>
    <n v="54"/>
    <x v="3"/>
    <x v="2"/>
    <x v="0"/>
    <n v="4428"/>
    <x v="0"/>
    <n v="0"/>
    <n v="1"/>
    <d v="2013-10-05T00:00:00"/>
    <n v="0"/>
    <n v="16"/>
    <n v="4"/>
    <n v="12"/>
    <n v="2"/>
    <n v="4"/>
    <n v="321"/>
    <n v="59.833333333333336"/>
    <n v="0"/>
    <n v="25"/>
    <n v="0"/>
    <n v="0"/>
    <n v="1"/>
    <n v="0"/>
    <n v="0"/>
    <n v="0"/>
    <x v="0"/>
    <x v="0"/>
    <n v="0"/>
    <n v="0"/>
    <n v="0"/>
    <n v="0"/>
    <x v="1"/>
  </r>
  <r>
    <n v="10968"/>
    <n v="1969"/>
    <n v="54"/>
    <x v="3"/>
    <x v="2"/>
    <x v="1"/>
    <n v="57731"/>
    <x v="1"/>
    <n v="0"/>
    <n v="1"/>
    <d v="2012-11-23T00:00:00"/>
    <n v="0"/>
    <n v="266"/>
    <n v="21"/>
    <n v="300"/>
    <n v="65"/>
    <n v="8"/>
    <n v="44"/>
    <n v="117.33333333333333"/>
    <n v="4"/>
    <n v="8"/>
    <n v="8"/>
    <n v="6"/>
    <n v="6"/>
    <n v="0"/>
    <n v="0"/>
    <n v="0"/>
    <x v="0"/>
    <x v="0"/>
    <n v="0"/>
    <n v="0"/>
    <n v="0"/>
    <n v="0"/>
    <x v="3"/>
  </r>
  <r>
    <n v="9888"/>
    <n v="1969"/>
    <n v="54"/>
    <x v="3"/>
    <x v="2"/>
    <x v="2"/>
    <n v="68695"/>
    <x v="1"/>
    <n v="0"/>
    <n v="0"/>
    <d v="2014-06-25T00:00:00"/>
    <n v="3"/>
    <n v="458"/>
    <n v="81"/>
    <n v="356"/>
    <n v="106"/>
    <n v="50"/>
    <n v="40"/>
    <n v="181.83333333333334"/>
    <n v="1"/>
    <n v="4"/>
    <n v="4"/>
    <n v="7"/>
    <n v="2"/>
    <n v="0"/>
    <n v="0"/>
    <n v="0"/>
    <x v="0"/>
    <x v="0"/>
    <n v="0"/>
    <n v="0"/>
    <n v="0"/>
    <n v="0"/>
    <x v="1"/>
  </r>
  <r>
    <n v="4399"/>
    <n v="1969"/>
    <n v="54"/>
    <x v="3"/>
    <x v="2"/>
    <x v="2"/>
    <n v="68695"/>
    <x v="1"/>
    <n v="0"/>
    <n v="0"/>
    <d v="2014-06-25T00:00:00"/>
    <n v="3"/>
    <n v="458"/>
    <n v="81"/>
    <n v="356"/>
    <n v="106"/>
    <n v="50"/>
    <n v="40"/>
    <n v="181.83333333333334"/>
    <n v="1"/>
    <n v="4"/>
    <n v="4"/>
    <n v="7"/>
    <n v="2"/>
    <n v="0"/>
    <n v="0"/>
    <n v="0"/>
    <x v="0"/>
    <x v="0"/>
    <n v="0"/>
    <n v="0"/>
    <n v="0"/>
    <n v="0"/>
    <x v="7"/>
  </r>
  <r>
    <n v="7279"/>
    <n v="1969"/>
    <n v="54"/>
    <x v="3"/>
    <x v="4"/>
    <x v="2"/>
    <n v="69476"/>
    <x v="1"/>
    <n v="0"/>
    <n v="0"/>
    <d v="2013-09-30T00:00:00"/>
    <n v="3"/>
    <n v="260"/>
    <n v="86"/>
    <n v="559"/>
    <n v="63"/>
    <n v="9"/>
    <n v="67"/>
    <n v="174"/>
    <n v="1"/>
    <n v="4"/>
    <n v="6"/>
    <n v="4"/>
    <n v="2"/>
    <n v="0"/>
    <n v="0"/>
    <n v="0"/>
    <x v="0"/>
    <x v="0"/>
    <n v="0"/>
    <n v="0"/>
    <n v="0"/>
    <n v="0"/>
    <x v="4"/>
  </r>
  <r>
    <n v="2261"/>
    <n v="1969"/>
    <n v="54"/>
    <x v="3"/>
    <x v="2"/>
    <x v="0"/>
    <n v="26304"/>
    <x v="2"/>
    <n v="1"/>
    <n v="0"/>
    <d v="2013-06-23T00:00:00"/>
    <n v="5"/>
    <n v="4"/>
    <n v="1"/>
    <n v="5"/>
    <n v="2"/>
    <n v="0"/>
    <n v="4"/>
    <n v="2.6666666666666665"/>
    <n v="1"/>
    <n v="1"/>
    <n v="0"/>
    <n v="2"/>
    <n v="7"/>
    <n v="0"/>
    <n v="0"/>
    <n v="0"/>
    <x v="0"/>
    <x v="0"/>
    <n v="0"/>
    <n v="0"/>
    <n v="0"/>
    <n v="0"/>
    <x v="2"/>
  </r>
  <r>
    <n v="6184"/>
    <n v="1969"/>
    <n v="54"/>
    <x v="3"/>
    <x v="4"/>
    <x v="0"/>
    <n v="68462"/>
    <x v="1"/>
    <n v="0"/>
    <n v="0"/>
    <d v="2012-12-12T00:00:00"/>
    <n v="6"/>
    <n v="561"/>
    <n v="64"/>
    <n v="785"/>
    <n v="84"/>
    <n v="128"/>
    <n v="48"/>
    <n v="278.33333333333331"/>
    <n v="1"/>
    <n v="3"/>
    <n v="3"/>
    <n v="8"/>
    <n v="1"/>
    <n v="0"/>
    <n v="0"/>
    <n v="0"/>
    <x v="0"/>
    <x v="0"/>
    <n v="0"/>
    <n v="0"/>
    <n v="0"/>
    <n v="0"/>
    <x v="1"/>
  </r>
  <r>
    <n v="5621"/>
    <n v="1969"/>
    <n v="54"/>
    <x v="3"/>
    <x v="2"/>
    <x v="0"/>
    <n v="48752"/>
    <x v="2"/>
    <n v="1"/>
    <n v="1"/>
    <d v="2012-12-12T00:00:00"/>
    <n v="8"/>
    <n v="73"/>
    <n v="57"/>
    <n v="100"/>
    <n v="71"/>
    <n v="15"/>
    <n v="0"/>
    <n v="52.666666666666664"/>
    <n v="5"/>
    <n v="6"/>
    <n v="1"/>
    <n v="5"/>
    <n v="9"/>
    <n v="0"/>
    <n v="0"/>
    <n v="0"/>
    <x v="0"/>
    <x v="0"/>
    <n v="0"/>
    <n v="0"/>
    <n v="1"/>
    <n v="0"/>
    <x v="1"/>
  </r>
  <r>
    <n v="9597"/>
    <n v="1969"/>
    <n v="54"/>
    <x v="3"/>
    <x v="2"/>
    <x v="0"/>
    <n v="73448"/>
    <x v="1"/>
    <n v="0"/>
    <n v="0"/>
    <d v="2014-02-10T00:00:00"/>
    <n v="10"/>
    <n v="236"/>
    <n v="106"/>
    <n v="189"/>
    <n v="23"/>
    <n v="41"/>
    <n v="130"/>
    <n v="120.83333333333333"/>
    <n v="1"/>
    <n v="7"/>
    <n v="2"/>
    <n v="9"/>
    <n v="4"/>
    <n v="0"/>
    <n v="0"/>
    <n v="0"/>
    <x v="0"/>
    <x v="0"/>
    <n v="0"/>
    <n v="0"/>
    <n v="0"/>
    <n v="0"/>
    <x v="7"/>
  </r>
  <r>
    <n v="6404"/>
    <n v="1969"/>
    <n v="54"/>
    <x v="3"/>
    <x v="2"/>
    <x v="2"/>
    <n v="58917"/>
    <x v="1"/>
    <n v="1"/>
    <n v="2"/>
    <d v="2013-03-24T00:00:00"/>
    <n v="10"/>
    <n v="151"/>
    <n v="7"/>
    <n v="89"/>
    <n v="0"/>
    <n v="7"/>
    <n v="28"/>
    <n v="47"/>
    <n v="5"/>
    <n v="4"/>
    <n v="1"/>
    <n v="6"/>
    <n v="5"/>
    <n v="0"/>
    <n v="0"/>
    <n v="0"/>
    <x v="0"/>
    <x v="0"/>
    <n v="0"/>
    <n v="0"/>
    <n v="0"/>
    <n v="0"/>
    <x v="5"/>
  </r>
  <r>
    <n v="6606"/>
    <n v="1969"/>
    <n v="54"/>
    <x v="3"/>
    <x v="3"/>
    <x v="0"/>
    <n v="70091"/>
    <x v="1"/>
    <n v="1"/>
    <n v="0"/>
    <d v="2013-03-31T00:00:00"/>
    <n v="11"/>
    <n v="964"/>
    <n v="34"/>
    <n v="137"/>
    <n v="15"/>
    <n v="0"/>
    <n v="11"/>
    <n v="193.5"/>
    <n v="2"/>
    <n v="5"/>
    <n v="2"/>
    <n v="10"/>
    <n v="8"/>
    <n v="0"/>
    <n v="1"/>
    <n v="0"/>
    <x v="0"/>
    <x v="0"/>
    <n v="1"/>
    <n v="1"/>
    <n v="0"/>
    <n v="0"/>
    <x v="1"/>
  </r>
  <r>
    <n v="10490"/>
    <n v="1969"/>
    <n v="54"/>
    <x v="3"/>
    <x v="4"/>
    <x v="0"/>
    <n v="51039"/>
    <x v="1"/>
    <n v="1"/>
    <n v="1"/>
    <d v="2012-12-10T00:00:00"/>
    <n v="11"/>
    <n v="100"/>
    <n v="64"/>
    <n v="79"/>
    <n v="65"/>
    <n v="0"/>
    <n v="109"/>
    <n v="69.5"/>
    <n v="2"/>
    <n v="6"/>
    <n v="2"/>
    <n v="4"/>
    <n v="7"/>
    <n v="0"/>
    <n v="0"/>
    <n v="0"/>
    <x v="0"/>
    <x v="0"/>
    <n v="0"/>
    <n v="0"/>
    <n v="0"/>
    <n v="0"/>
    <x v="0"/>
  </r>
  <r>
    <n v="3547"/>
    <n v="1969"/>
    <n v="54"/>
    <x v="3"/>
    <x v="3"/>
    <x v="2"/>
    <n v="41021"/>
    <x v="2"/>
    <n v="1"/>
    <n v="0"/>
    <d v="2012-12-30T00:00:00"/>
    <n v="12"/>
    <n v="14"/>
    <n v="7"/>
    <n v="9"/>
    <n v="6"/>
    <n v="16"/>
    <n v="12"/>
    <n v="10.666666666666666"/>
    <n v="2"/>
    <n v="2"/>
    <n v="0"/>
    <n v="3"/>
    <n v="6"/>
    <n v="0"/>
    <n v="0"/>
    <n v="0"/>
    <x v="0"/>
    <x v="0"/>
    <n v="0"/>
    <n v="0"/>
    <n v="1"/>
    <n v="0"/>
    <x v="5"/>
  </r>
  <r>
    <n v="10785"/>
    <n v="1969"/>
    <n v="54"/>
    <x v="3"/>
    <x v="2"/>
    <x v="0"/>
    <n v="44078"/>
    <x v="2"/>
    <n v="1"/>
    <n v="1"/>
    <d v="2014-06-19T00:00:00"/>
    <n v="17"/>
    <n v="24"/>
    <n v="1"/>
    <n v="10"/>
    <n v="2"/>
    <n v="0"/>
    <n v="4"/>
    <n v="6.833333333333333"/>
    <n v="2"/>
    <n v="2"/>
    <n v="0"/>
    <n v="3"/>
    <n v="5"/>
    <n v="0"/>
    <n v="0"/>
    <n v="0"/>
    <x v="0"/>
    <x v="0"/>
    <n v="0"/>
    <n v="0"/>
    <n v="0"/>
    <n v="0"/>
    <x v="5"/>
  </r>
  <r>
    <n v="7444"/>
    <n v="1969"/>
    <n v="54"/>
    <x v="3"/>
    <x v="3"/>
    <x v="0"/>
    <n v="42169"/>
    <x v="2"/>
    <n v="1"/>
    <n v="1"/>
    <d v="2013-10-19T00:00:00"/>
    <n v="20"/>
    <n v="19"/>
    <n v="0"/>
    <n v="9"/>
    <n v="0"/>
    <n v="0"/>
    <n v="2"/>
    <n v="5"/>
    <n v="2"/>
    <n v="1"/>
    <n v="0"/>
    <n v="3"/>
    <n v="8"/>
    <n v="0"/>
    <n v="0"/>
    <n v="0"/>
    <x v="0"/>
    <x v="0"/>
    <n v="0"/>
    <n v="0"/>
    <n v="0"/>
    <n v="0"/>
    <x v="1"/>
  </r>
  <r>
    <n v="3667"/>
    <n v="1969"/>
    <n v="54"/>
    <x v="3"/>
    <x v="2"/>
    <x v="0"/>
    <n v="80952"/>
    <x v="1"/>
    <n v="0"/>
    <n v="0"/>
    <d v="2013-02-28T00:00:00"/>
    <n v="20"/>
    <n v="778"/>
    <n v="178"/>
    <n v="689"/>
    <n v="41"/>
    <n v="27"/>
    <n v="44"/>
    <n v="292.83333333333331"/>
    <n v="1"/>
    <n v="8"/>
    <n v="5"/>
    <n v="11"/>
    <n v="8"/>
    <n v="0"/>
    <n v="1"/>
    <n v="1"/>
    <x v="1"/>
    <x v="0"/>
    <n v="1"/>
    <n v="3"/>
    <n v="1"/>
    <n v="0"/>
    <x v="2"/>
  </r>
  <r>
    <n v="8341"/>
    <n v="1969"/>
    <n v="54"/>
    <x v="3"/>
    <x v="4"/>
    <x v="0"/>
    <n v="30396"/>
    <x v="2"/>
    <n v="1"/>
    <n v="0"/>
    <d v="2014-04-30T00:00:00"/>
    <n v="22"/>
    <n v="15"/>
    <n v="0"/>
    <n v="6"/>
    <n v="0"/>
    <n v="1"/>
    <n v="12"/>
    <n v="5.666666666666667"/>
    <n v="2"/>
    <n v="1"/>
    <n v="1"/>
    <n v="2"/>
    <n v="7"/>
    <n v="1"/>
    <n v="0"/>
    <n v="0"/>
    <x v="0"/>
    <x v="0"/>
    <n v="1"/>
    <n v="1"/>
    <n v="1"/>
    <n v="0"/>
    <x v="1"/>
  </r>
  <r>
    <n v="3436"/>
    <n v="1969"/>
    <n v="54"/>
    <x v="3"/>
    <x v="2"/>
    <x v="0"/>
    <n v="14045"/>
    <x v="0"/>
    <n v="1"/>
    <n v="0"/>
    <d v="2014-01-26T00:00:00"/>
    <n v="24"/>
    <n v="11"/>
    <n v="0"/>
    <n v="5"/>
    <n v="2"/>
    <n v="1"/>
    <n v="1"/>
    <n v="3.3333333333333335"/>
    <n v="1"/>
    <n v="1"/>
    <n v="0"/>
    <n v="3"/>
    <n v="7"/>
    <n v="0"/>
    <n v="0"/>
    <n v="0"/>
    <x v="0"/>
    <x v="0"/>
    <n v="0"/>
    <n v="0"/>
    <n v="0"/>
    <n v="0"/>
    <x v="1"/>
  </r>
  <r>
    <n v="2807"/>
    <n v="1969"/>
    <n v="54"/>
    <x v="3"/>
    <x v="2"/>
    <x v="0"/>
    <n v="56796"/>
    <x v="1"/>
    <n v="0"/>
    <n v="1"/>
    <d v="2013-02-16T00:00:00"/>
    <n v="24"/>
    <n v="656"/>
    <n v="38"/>
    <n v="161"/>
    <n v="62"/>
    <n v="47"/>
    <n v="37"/>
    <n v="166.83333333333334"/>
    <n v="3"/>
    <n v="8"/>
    <n v="9"/>
    <n v="7"/>
    <n v="7"/>
    <n v="0"/>
    <n v="0"/>
    <n v="0"/>
    <x v="0"/>
    <x v="0"/>
    <n v="0"/>
    <n v="0"/>
    <n v="0"/>
    <n v="0"/>
    <x v="1"/>
  </r>
  <r>
    <n v="1052"/>
    <n v="1969"/>
    <n v="54"/>
    <x v="3"/>
    <x v="2"/>
    <x v="0"/>
    <n v="56796"/>
    <x v="1"/>
    <n v="0"/>
    <n v="1"/>
    <d v="2013-02-16T00:00:00"/>
    <n v="24"/>
    <n v="656"/>
    <n v="38"/>
    <n v="161"/>
    <n v="62"/>
    <n v="47"/>
    <n v="37"/>
    <n v="166.83333333333334"/>
    <n v="3"/>
    <n v="8"/>
    <n v="9"/>
    <n v="7"/>
    <n v="7"/>
    <n v="0"/>
    <n v="0"/>
    <n v="0"/>
    <x v="0"/>
    <x v="0"/>
    <n v="0"/>
    <n v="0"/>
    <n v="0"/>
    <n v="0"/>
    <x v="0"/>
  </r>
  <r>
    <n v="5564"/>
    <n v="1969"/>
    <n v="54"/>
    <x v="3"/>
    <x v="2"/>
    <x v="2"/>
    <n v="62882"/>
    <x v="1"/>
    <n v="0"/>
    <n v="1"/>
    <d v="2012-08-09T00:00:00"/>
    <n v="26"/>
    <n v="509"/>
    <n v="133"/>
    <n v="497"/>
    <n v="78"/>
    <n v="24"/>
    <n v="97"/>
    <n v="223"/>
    <n v="2"/>
    <n v="7"/>
    <n v="5"/>
    <n v="6"/>
    <n v="4"/>
    <n v="0"/>
    <n v="0"/>
    <n v="0"/>
    <x v="0"/>
    <x v="0"/>
    <n v="0"/>
    <n v="0"/>
    <n v="0"/>
    <n v="0"/>
    <x v="0"/>
  </r>
  <r>
    <n v="271"/>
    <n v="1969"/>
    <n v="54"/>
    <x v="3"/>
    <x v="2"/>
    <x v="6"/>
    <n v="40590"/>
    <x v="2"/>
    <n v="1"/>
    <n v="1"/>
    <d v="2013-10-02T00:00:00"/>
    <n v="30"/>
    <n v="154"/>
    <n v="0"/>
    <n v="50"/>
    <n v="6"/>
    <n v="11"/>
    <n v="37"/>
    <n v="43"/>
    <n v="5"/>
    <n v="3"/>
    <n v="4"/>
    <n v="3"/>
    <n v="6"/>
    <n v="1"/>
    <n v="0"/>
    <n v="0"/>
    <x v="0"/>
    <x v="0"/>
    <n v="1"/>
    <n v="1"/>
    <n v="0"/>
    <n v="0"/>
    <x v="7"/>
  </r>
  <r>
    <n v="7699"/>
    <n v="1969"/>
    <n v="54"/>
    <x v="3"/>
    <x v="2"/>
    <x v="6"/>
    <n v="40590"/>
    <x v="2"/>
    <n v="1"/>
    <n v="1"/>
    <d v="2013-10-02T00:00:00"/>
    <n v="30"/>
    <n v="154"/>
    <n v="0"/>
    <n v="50"/>
    <n v="6"/>
    <n v="11"/>
    <n v="37"/>
    <n v="43"/>
    <n v="5"/>
    <n v="3"/>
    <n v="4"/>
    <n v="3"/>
    <n v="6"/>
    <n v="1"/>
    <n v="0"/>
    <n v="0"/>
    <x v="0"/>
    <x v="0"/>
    <n v="1"/>
    <n v="1"/>
    <n v="0"/>
    <n v="0"/>
    <x v="7"/>
  </r>
  <r>
    <n v="2072"/>
    <n v="1969"/>
    <n v="54"/>
    <x v="3"/>
    <x v="4"/>
    <x v="2"/>
    <n v="53374"/>
    <x v="1"/>
    <n v="0"/>
    <n v="1"/>
    <d v="2012-08-16T00:00:00"/>
    <n v="34"/>
    <n v="896"/>
    <n v="10"/>
    <n v="101"/>
    <n v="13"/>
    <n v="10"/>
    <n v="34"/>
    <n v="177.33333333333334"/>
    <n v="6"/>
    <n v="4"/>
    <n v="2"/>
    <n v="9"/>
    <n v="9"/>
    <n v="1"/>
    <n v="0"/>
    <n v="0"/>
    <x v="0"/>
    <x v="0"/>
    <n v="1"/>
    <n v="1"/>
    <n v="1"/>
    <n v="0"/>
    <x v="7"/>
  </r>
  <r>
    <n v="807"/>
    <n v="1969"/>
    <n v="54"/>
    <x v="3"/>
    <x v="3"/>
    <x v="2"/>
    <n v="44602"/>
    <x v="2"/>
    <n v="1"/>
    <n v="1"/>
    <d v="2014-02-15T00:00:00"/>
    <n v="35"/>
    <n v="167"/>
    <n v="2"/>
    <n v="89"/>
    <n v="0"/>
    <n v="0"/>
    <n v="34"/>
    <n v="48.666666666666664"/>
    <n v="6"/>
    <n v="6"/>
    <n v="1"/>
    <n v="4"/>
    <n v="8"/>
    <n v="0"/>
    <n v="0"/>
    <n v="0"/>
    <x v="0"/>
    <x v="0"/>
    <n v="0"/>
    <n v="0"/>
    <n v="0"/>
    <n v="0"/>
    <x v="3"/>
  </r>
  <r>
    <n v="9862"/>
    <n v="1969"/>
    <n v="54"/>
    <x v="3"/>
    <x v="2"/>
    <x v="2"/>
    <n v="21918"/>
    <x v="2"/>
    <n v="1"/>
    <n v="0"/>
    <d v="2013-11-14T00:00:00"/>
    <n v="37"/>
    <n v="1"/>
    <n v="6"/>
    <n v="7"/>
    <n v="11"/>
    <n v="5"/>
    <n v="3"/>
    <n v="5.5"/>
    <n v="2"/>
    <n v="2"/>
    <n v="0"/>
    <n v="3"/>
    <n v="6"/>
    <n v="0"/>
    <n v="0"/>
    <n v="0"/>
    <x v="0"/>
    <x v="0"/>
    <n v="0"/>
    <n v="0"/>
    <n v="0"/>
    <n v="0"/>
    <x v="7"/>
  </r>
  <r>
    <n v="10591"/>
    <n v="1969"/>
    <n v="54"/>
    <x v="3"/>
    <x v="2"/>
    <x v="6"/>
    <n v="43638"/>
    <x v="2"/>
    <n v="0"/>
    <n v="1"/>
    <d v="2012-08-06T00:00:00"/>
    <n v="37"/>
    <n v="63"/>
    <n v="10"/>
    <n v="83"/>
    <n v="7"/>
    <n v="19"/>
    <n v="19"/>
    <n v="33.5"/>
    <n v="2"/>
    <n v="4"/>
    <n v="1"/>
    <n v="4"/>
    <n v="7"/>
    <n v="0"/>
    <n v="0"/>
    <n v="0"/>
    <x v="0"/>
    <x v="0"/>
    <n v="0"/>
    <n v="0"/>
    <n v="0"/>
    <n v="0"/>
    <x v="1"/>
  </r>
  <r>
    <n v="9336"/>
    <n v="1969"/>
    <n v="54"/>
    <x v="3"/>
    <x v="4"/>
    <x v="6"/>
    <n v="62187"/>
    <x v="1"/>
    <n v="0"/>
    <n v="1"/>
    <d v="2014-03-22T00:00:00"/>
    <n v="38"/>
    <n v="512"/>
    <n v="0"/>
    <n v="83"/>
    <n v="0"/>
    <n v="0"/>
    <n v="41"/>
    <n v="106"/>
    <n v="3"/>
    <n v="6"/>
    <n v="2"/>
    <n v="10"/>
    <n v="4"/>
    <n v="0"/>
    <n v="0"/>
    <n v="0"/>
    <x v="0"/>
    <x v="0"/>
    <n v="0"/>
    <n v="0"/>
    <n v="0"/>
    <n v="0"/>
    <x v="1"/>
  </r>
  <r>
    <n v="2098"/>
    <n v="1969"/>
    <n v="54"/>
    <x v="3"/>
    <x v="4"/>
    <x v="0"/>
    <n v="33581"/>
    <x v="2"/>
    <n v="2"/>
    <n v="0"/>
    <d v="2013-01-08T00:00:00"/>
    <n v="38"/>
    <n v="11"/>
    <n v="0"/>
    <n v="5"/>
    <n v="0"/>
    <n v="0"/>
    <n v="1"/>
    <n v="2.8333333333333335"/>
    <n v="1"/>
    <n v="1"/>
    <n v="0"/>
    <n v="2"/>
    <n v="8"/>
    <n v="0"/>
    <n v="0"/>
    <n v="0"/>
    <x v="0"/>
    <x v="0"/>
    <n v="0"/>
    <n v="0"/>
    <n v="0"/>
    <n v="0"/>
    <x v="1"/>
  </r>
  <r>
    <n v="4580"/>
    <n v="1969"/>
    <n v="54"/>
    <x v="3"/>
    <x v="2"/>
    <x v="0"/>
    <n v="75759"/>
    <x v="1"/>
    <n v="0"/>
    <n v="0"/>
    <d v="2013-10-25T00:00:00"/>
    <n v="46"/>
    <n v="1394"/>
    <n v="22"/>
    <n v="708"/>
    <n v="89"/>
    <n v="91"/>
    <n v="182"/>
    <n v="414.33333333333331"/>
    <n v="1"/>
    <n v="9"/>
    <n v="7"/>
    <n v="9"/>
    <n v="5"/>
    <n v="1"/>
    <n v="0"/>
    <n v="1"/>
    <x v="1"/>
    <x v="0"/>
    <n v="1"/>
    <n v="3"/>
    <n v="1"/>
    <n v="0"/>
    <x v="5"/>
  </r>
  <r>
    <n v="2686"/>
    <n v="1969"/>
    <n v="54"/>
    <x v="3"/>
    <x v="1"/>
    <x v="2"/>
    <n v="22390"/>
    <x v="2"/>
    <n v="0"/>
    <n v="0"/>
    <d v="2013-10-21T00:00:00"/>
    <n v="49"/>
    <n v="0"/>
    <n v="1"/>
    <n v="4"/>
    <n v="15"/>
    <n v="1"/>
    <n v="5"/>
    <n v="4.333333333333333"/>
    <n v="1"/>
    <n v="1"/>
    <n v="0"/>
    <n v="2"/>
    <n v="7"/>
    <n v="0"/>
    <n v="0"/>
    <n v="0"/>
    <x v="0"/>
    <x v="0"/>
    <n v="0"/>
    <n v="0"/>
    <n v="0"/>
    <n v="0"/>
    <x v="0"/>
  </r>
  <r>
    <n v="2245"/>
    <n v="1969"/>
    <n v="54"/>
    <x v="3"/>
    <x v="3"/>
    <x v="0"/>
    <n v="43641"/>
    <x v="2"/>
    <n v="1"/>
    <n v="1"/>
    <d v="2013-04-22T00:00:00"/>
    <n v="50"/>
    <n v="57"/>
    <n v="2"/>
    <n v="51"/>
    <n v="4"/>
    <n v="2"/>
    <n v="23"/>
    <n v="23.166666666666668"/>
    <n v="3"/>
    <n v="2"/>
    <n v="1"/>
    <n v="4"/>
    <n v="6"/>
    <n v="0"/>
    <n v="0"/>
    <n v="0"/>
    <x v="0"/>
    <x v="0"/>
    <n v="0"/>
    <n v="0"/>
    <n v="0"/>
    <n v="0"/>
    <x v="1"/>
  </r>
  <r>
    <n v="78"/>
    <n v="1969"/>
    <n v="54"/>
    <x v="3"/>
    <x v="2"/>
    <x v="0"/>
    <n v="25293"/>
    <x v="2"/>
    <n v="1"/>
    <n v="0"/>
    <d v="2013-09-15T00:00:00"/>
    <n v="51"/>
    <n v="15"/>
    <n v="0"/>
    <n v="11"/>
    <n v="0"/>
    <n v="2"/>
    <n v="9"/>
    <n v="6.166666666666667"/>
    <n v="1"/>
    <n v="1"/>
    <n v="1"/>
    <n v="2"/>
    <n v="8"/>
    <n v="0"/>
    <n v="0"/>
    <n v="0"/>
    <x v="0"/>
    <x v="0"/>
    <n v="0"/>
    <n v="0"/>
    <n v="0"/>
    <n v="0"/>
    <x v="1"/>
  </r>
  <r>
    <n v="5517"/>
    <n v="1969"/>
    <n v="54"/>
    <x v="3"/>
    <x v="2"/>
    <x v="0"/>
    <n v="25293"/>
    <x v="2"/>
    <n v="1"/>
    <n v="0"/>
    <d v="2013-09-15T00:00:00"/>
    <n v="51"/>
    <n v="15"/>
    <n v="0"/>
    <n v="11"/>
    <n v="0"/>
    <n v="2"/>
    <n v="9"/>
    <n v="6.166666666666667"/>
    <n v="1"/>
    <n v="1"/>
    <n v="1"/>
    <n v="2"/>
    <n v="8"/>
    <n v="0"/>
    <n v="0"/>
    <n v="0"/>
    <x v="0"/>
    <x v="0"/>
    <n v="0"/>
    <n v="0"/>
    <n v="0"/>
    <n v="0"/>
    <x v="0"/>
  </r>
  <r>
    <n v="7187"/>
    <n v="1969"/>
    <n v="54"/>
    <x v="3"/>
    <x v="3"/>
    <x v="2"/>
    <m/>
    <x v="0"/>
    <n v="1"/>
    <n v="1"/>
    <d v="2013-05-18T00:00:00"/>
    <n v="52"/>
    <n v="375"/>
    <n v="42"/>
    <n v="48"/>
    <n v="94"/>
    <n v="66"/>
    <n v="96"/>
    <n v="120.16666666666667"/>
    <n v="7"/>
    <n v="4"/>
    <n v="10"/>
    <n v="4"/>
    <n v="3"/>
    <n v="0"/>
    <n v="0"/>
    <n v="0"/>
    <x v="0"/>
    <x v="0"/>
    <n v="0"/>
    <n v="0"/>
    <n v="0"/>
    <n v="0"/>
    <x v="0"/>
  </r>
  <r>
    <n v="6866"/>
    <n v="1969"/>
    <n v="54"/>
    <x v="3"/>
    <x v="3"/>
    <x v="2"/>
    <n v="35924"/>
    <x v="2"/>
    <n v="1"/>
    <n v="1"/>
    <d v="2014-03-23T00:00:00"/>
    <n v="56"/>
    <n v="8"/>
    <n v="0"/>
    <n v="14"/>
    <n v="2"/>
    <n v="3"/>
    <n v="7"/>
    <n v="5.666666666666667"/>
    <n v="1"/>
    <n v="1"/>
    <n v="0"/>
    <n v="3"/>
    <n v="5"/>
    <n v="0"/>
    <n v="0"/>
    <n v="0"/>
    <x v="0"/>
    <x v="0"/>
    <n v="0"/>
    <n v="0"/>
    <n v="0"/>
    <n v="0"/>
    <x v="5"/>
  </r>
  <r>
    <n v="2075"/>
    <n v="1969"/>
    <n v="54"/>
    <x v="3"/>
    <x v="2"/>
    <x v="0"/>
    <n v="72460"/>
    <x v="1"/>
    <n v="0"/>
    <n v="0"/>
    <d v="2013-11-14T00:00:00"/>
    <n v="56"/>
    <n v="377"/>
    <n v="10"/>
    <n v="540"/>
    <n v="80"/>
    <n v="30"/>
    <n v="10"/>
    <n v="174.5"/>
    <n v="1"/>
    <n v="3"/>
    <n v="5"/>
    <n v="7"/>
    <n v="1"/>
    <n v="0"/>
    <n v="0"/>
    <n v="0"/>
    <x v="0"/>
    <x v="0"/>
    <n v="0"/>
    <n v="0"/>
    <n v="0"/>
    <n v="0"/>
    <x v="5"/>
  </r>
  <r>
    <n v="2683"/>
    <n v="1969"/>
    <n v="54"/>
    <x v="3"/>
    <x v="2"/>
    <x v="0"/>
    <n v="52413"/>
    <x v="1"/>
    <n v="0"/>
    <n v="2"/>
    <d v="2013-02-02T00:00:00"/>
    <n v="56"/>
    <n v="295"/>
    <n v="106"/>
    <n v="271"/>
    <n v="75"/>
    <n v="98"/>
    <n v="65"/>
    <n v="151.66666666666666"/>
    <n v="4"/>
    <n v="6"/>
    <n v="4"/>
    <n v="12"/>
    <n v="6"/>
    <n v="0"/>
    <n v="0"/>
    <n v="0"/>
    <x v="0"/>
    <x v="0"/>
    <n v="0"/>
    <n v="0"/>
    <n v="0"/>
    <n v="0"/>
    <x v="7"/>
  </r>
  <r>
    <n v="8932"/>
    <n v="1969"/>
    <n v="54"/>
    <x v="3"/>
    <x v="3"/>
    <x v="2"/>
    <n v="65176"/>
    <x v="1"/>
    <n v="0"/>
    <n v="1"/>
    <d v="2012-10-29T00:00:00"/>
    <n v="57"/>
    <n v="960"/>
    <n v="28"/>
    <n v="183"/>
    <n v="220"/>
    <n v="70"/>
    <n v="70"/>
    <n v="255.16666666666666"/>
    <n v="4"/>
    <n v="9"/>
    <n v="6"/>
    <n v="6"/>
    <n v="6"/>
    <n v="0"/>
    <n v="0"/>
    <n v="0"/>
    <x v="0"/>
    <x v="0"/>
    <n v="0"/>
    <n v="0"/>
    <n v="0"/>
    <n v="0"/>
    <x v="5"/>
  </r>
  <r>
    <n v="3570"/>
    <n v="1969"/>
    <n v="54"/>
    <x v="3"/>
    <x v="4"/>
    <x v="2"/>
    <n v="42731"/>
    <x v="2"/>
    <n v="1"/>
    <n v="0"/>
    <d v="2013-10-21T00:00:00"/>
    <n v="64"/>
    <n v="159"/>
    <n v="2"/>
    <n v="51"/>
    <n v="6"/>
    <n v="2"/>
    <n v="24"/>
    <n v="40.666666666666664"/>
    <n v="3"/>
    <n v="4"/>
    <n v="1"/>
    <n v="5"/>
    <n v="5"/>
    <n v="0"/>
    <n v="0"/>
    <n v="0"/>
    <x v="0"/>
    <x v="0"/>
    <n v="0"/>
    <n v="0"/>
    <n v="0"/>
    <n v="0"/>
    <x v="5"/>
  </r>
  <r>
    <n v="2004"/>
    <n v="1969"/>
    <n v="54"/>
    <x v="3"/>
    <x v="2"/>
    <x v="1"/>
    <n v="72679"/>
    <x v="1"/>
    <n v="0"/>
    <n v="1"/>
    <d v="2013-09-18T00:00:00"/>
    <n v="65"/>
    <n v="619"/>
    <n v="54"/>
    <n v="260"/>
    <n v="127"/>
    <n v="54"/>
    <n v="54"/>
    <n v="194.66666666666666"/>
    <n v="1"/>
    <n v="4"/>
    <n v="7"/>
    <n v="5"/>
    <n v="1"/>
    <n v="0"/>
    <n v="0"/>
    <n v="0"/>
    <x v="0"/>
    <x v="0"/>
    <n v="0"/>
    <n v="0"/>
    <n v="0"/>
    <n v="0"/>
    <x v="1"/>
  </r>
  <r>
    <n v="9707"/>
    <n v="1969"/>
    <n v="54"/>
    <x v="3"/>
    <x v="4"/>
    <x v="0"/>
    <n v="55212"/>
    <x v="1"/>
    <n v="0"/>
    <n v="1"/>
    <d v="2012-11-23T00:00:00"/>
    <n v="65"/>
    <n v="1103"/>
    <n v="0"/>
    <n v="45"/>
    <n v="0"/>
    <n v="0"/>
    <n v="34"/>
    <n v="197"/>
    <n v="3"/>
    <n v="4"/>
    <n v="2"/>
    <n v="11"/>
    <n v="8"/>
    <n v="0"/>
    <n v="1"/>
    <n v="0"/>
    <x v="0"/>
    <x v="1"/>
    <n v="1"/>
    <n v="2"/>
    <n v="0"/>
    <n v="0"/>
    <x v="1"/>
  </r>
  <r>
    <n v="10872"/>
    <n v="1969"/>
    <n v="54"/>
    <x v="3"/>
    <x v="4"/>
    <x v="0"/>
    <n v="55212"/>
    <x v="1"/>
    <n v="0"/>
    <n v="1"/>
    <d v="2012-11-23T00:00:00"/>
    <n v="65"/>
    <n v="1103"/>
    <n v="0"/>
    <n v="45"/>
    <n v="0"/>
    <n v="0"/>
    <n v="34"/>
    <n v="197"/>
    <n v="3"/>
    <n v="4"/>
    <n v="2"/>
    <n v="11"/>
    <n v="8"/>
    <n v="0"/>
    <n v="1"/>
    <n v="0"/>
    <x v="0"/>
    <x v="1"/>
    <n v="1"/>
    <n v="2"/>
    <n v="0"/>
    <n v="0"/>
    <x v="1"/>
  </r>
  <r>
    <n v="10704"/>
    <n v="1969"/>
    <n v="54"/>
    <x v="3"/>
    <x v="2"/>
    <x v="1"/>
    <n v="54803"/>
    <x v="1"/>
    <n v="0"/>
    <n v="1"/>
    <d v="2012-08-21T00:00:00"/>
    <n v="65"/>
    <n v="404"/>
    <n v="0"/>
    <n v="92"/>
    <n v="28"/>
    <n v="27"/>
    <n v="142"/>
    <n v="115.5"/>
    <n v="2"/>
    <n v="6"/>
    <n v="2"/>
    <n v="9"/>
    <n v="4"/>
    <n v="0"/>
    <n v="0"/>
    <n v="0"/>
    <x v="0"/>
    <x v="0"/>
    <n v="0"/>
    <n v="0"/>
    <n v="0"/>
    <n v="0"/>
    <x v="1"/>
  </r>
  <r>
    <n v="4487"/>
    <n v="1969"/>
    <n v="54"/>
    <x v="3"/>
    <x v="3"/>
    <x v="1"/>
    <n v="39858"/>
    <x v="2"/>
    <n v="1"/>
    <n v="0"/>
    <d v="2013-01-24T00:00:00"/>
    <n v="67"/>
    <n v="15"/>
    <n v="20"/>
    <n v="25"/>
    <n v="2"/>
    <n v="7"/>
    <n v="26"/>
    <n v="15.833333333333334"/>
    <n v="1"/>
    <n v="2"/>
    <n v="0"/>
    <n v="4"/>
    <n v="6"/>
    <n v="0"/>
    <n v="0"/>
    <n v="0"/>
    <x v="0"/>
    <x v="0"/>
    <n v="0"/>
    <n v="0"/>
    <n v="1"/>
    <n v="0"/>
    <x v="5"/>
  </r>
  <r>
    <n v="2410"/>
    <n v="1969"/>
    <n v="54"/>
    <x v="3"/>
    <x v="2"/>
    <x v="1"/>
    <n v="81657"/>
    <x v="1"/>
    <n v="0"/>
    <n v="0"/>
    <d v="2014-01-22T00:00:00"/>
    <n v="69"/>
    <n v="364"/>
    <n v="40"/>
    <n v="425"/>
    <n v="158"/>
    <n v="60"/>
    <n v="50"/>
    <n v="182.83333333333334"/>
    <n v="1"/>
    <n v="3"/>
    <n v="4"/>
    <n v="8"/>
    <n v="1"/>
    <n v="0"/>
    <n v="0"/>
    <n v="0"/>
    <x v="0"/>
    <x v="0"/>
    <n v="0"/>
    <n v="0"/>
    <n v="0"/>
    <n v="0"/>
    <x v="1"/>
  </r>
  <r>
    <n v="4297"/>
    <n v="1969"/>
    <n v="54"/>
    <x v="3"/>
    <x v="2"/>
    <x v="2"/>
    <n v="23228"/>
    <x v="2"/>
    <n v="1"/>
    <n v="0"/>
    <d v="2014-01-26T00:00:00"/>
    <n v="71"/>
    <n v="13"/>
    <n v="2"/>
    <n v="18"/>
    <n v="6"/>
    <n v="1"/>
    <n v="0"/>
    <n v="6.666666666666667"/>
    <n v="2"/>
    <n v="2"/>
    <n v="0"/>
    <n v="3"/>
    <n v="8"/>
    <n v="0"/>
    <n v="0"/>
    <n v="0"/>
    <x v="0"/>
    <x v="0"/>
    <n v="0"/>
    <n v="0"/>
    <n v="0"/>
    <n v="0"/>
    <x v="3"/>
  </r>
  <r>
    <n v="8093"/>
    <n v="1969"/>
    <n v="54"/>
    <x v="3"/>
    <x v="3"/>
    <x v="0"/>
    <n v="79734"/>
    <x v="1"/>
    <n v="0"/>
    <n v="0"/>
    <d v="2014-06-28T00:00:00"/>
    <n v="72"/>
    <n v="572"/>
    <n v="8"/>
    <n v="232"/>
    <n v="23"/>
    <n v="62"/>
    <n v="17"/>
    <n v="152.33333333333334"/>
    <n v="1"/>
    <n v="4"/>
    <n v="3"/>
    <n v="6"/>
    <n v="1"/>
    <n v="0"/>
    <n v="0"/>
    <n v="0"/>
    <x v="1"/>
    <x v="0"/>
    <n v="1"/>
    <n v="1"/>
    <n v="0"/>
    <n v="0"/>
    <x v="1"/>
  </r>
  <r>
    <n v="8562"/>
    <n v="1969"/>
    <n v="54"/>
    <x v="3"/>
    <x v="2"/>
    <x v="2"/>
    <n v="54165"/>
    <x v="1"/>
    <n v="0"/>
    <n v="0"/>
    <d v="2013-05-28T00:00:00"/>
    <n v="72"/>
    <n v="127"/>
    <n v="4"/>
    <n v="73"/>
    <n v="15"/>
    <n v="6"/>
    <n v="11"/>
    <n v="39.333333333333336"/>
    <n v="1"/>
    <n v="2"/>
    <n v="1"/>
    <n v="7"/>
    <n v="2"/>
    <n v="0"/>
    <n v="0"/>
    <n v="0"/>
    <x v="0"/>
    <x v="0"/>
    <n v="0"/>
    <n v="0"/>
    <n v="0"/>
    <n v="0"/>
    <x v="1"/>
  </r>
  <r>
    <n v="4743"/>
    <n v="1969"/>
    <n v="54"/>
    <x v="3"/>
    <x v="4"/>
    <x v="0"/>
    <n v="56242"/>
    <x v="1"/>
    <n v="0"/>
    <n v="1"/>
    <d v="2013-03-03T00:00:00"/>
    <n v="72"/>
    <n v="689"/>
    <n v="8"/>
    <n v="167"/>
    <n v="11"/>
    <n v="8"/>
    <n v="88"/>
    <n v="161.83333333333334"/>
    <n v="5"/>
    <n v="8"/>
    <n v="4"/>
    <n v="11"/>
    <n v="6"/>
    <n v="0"/>
    <n v="0"/>
    <n v="0"/>
    <x v="0"/>
    <x v="0"/>
    <n v="0"/>
    <n v="0"/>
    <n v="0"/>
    <n v="0"/>
    <x v="4"/>
  </r>
  <r>
    <n v="10299"/>
    <n v="1969"/>
    <n v="54"/>
    <x v="3"/>
    <x v="4"/>
    <x v="1"/>
    <n v="48240"/>
    <x v="2"/>
    <n v="0"/>
    <n v="0"/>
    <d v="2012-11-09T00:00:00"/>
    <n v="73"/>
    <n v="389"/>
    <n v="91"/>
    <n v="248"/>
    <n v="64"/>
    <n v="49"/>
    <n v="41"/>
    <n v="147"/>
    <n v="3"/>
    <n v="6"/>
    <n v="3"/>
    <n v="13"/>
    <n v="5"/>
    <n v="0"/>
    <n v="0"/>
    <n v="0"/>
    <x v="0"/>
    <x v="0"/>
    <n v="0"/>
    <n v="0"/>
    <n v="1"/>
    <n v="0"/>
    <x v="1"/>
  </r>
  <r>
    <n v="7254"/>
    <n v="1969"/>
    <n v="54"/>
    <x v="3"/>
    <x v="2"/>
    <x v="2"/>
    <n v="38361"/>
    <x v="2"/>
    <n v="1"/>
    <n v="0"/>
    <d v="2013-12-27T00:00:00"/>
    <n v="74"/>
    <n v="39"/>
    <n v="0"/>
    <n v="56"/>
    <n v="20"/>
    <n v="8"/>
    <n v="14"/>
    <n v="22.833333333333332"/>
    <n v="3"/>
    <n v="3"/>
    <n v="1"/>
    <n v="3"/>
    <n v="7"/>
    <n v="0"/>
    <n v="0"/>
    <n v="0"/>
    <x v="0"/>
    <x v="0"/>
    <n v="0"/>
    <n v="0"/>
    <n v="0"/>
    <n v="0"/>
    <x v="5"/>
  </r>
  <r>
    <n v="8775"/>
    <n v="1969"/>
    <n v="54"/>
    <x v="3"/>
    <x v="2"/>
    <x v="2"/>
    <n v="38361"/>
    <x v="2"/>
    <n v="1"/>
    <n v="0"/>
    <d v="2013-12-27T00:00:00"/>
    <n v="74"/>
    <n v="39"/>
    <n v="0"/>
    <n v="56"/>
    <n v="20"/>
    <n v="8"/>
    <n v="14"/>
    <n v="22.833333333333332"/>
    <n v="3"/>
    <n v="3"/>
    <n v="1"/>
    <n v="3"/>
    <n v="7"/>
    <n v="0"/>
    <n v="0"/>
    <n v="0"/>
    <x v="0"/>
    <x v="0"/>
    <n v="0"/>
    <n v="0"/>
    <n v="0"/>
    <n v="0"/>
    <x v="0"/>
  </r>
  <r>
    <n v="7930"/>
    <n v="1969"/>
    <n v="54"/>
    <x v="3"/>
    <x v="3"/>
    <x v="1"/>
    <n v="26877"/>
    <x v="2"/>
    <n v="0"/>
    <n v="0"/>
    <d v="2013-08-19T00:00:00"/>
    <n v="74"/>
    <n v="101"/>
    <n v="13"/>
    <n v="76"/>
    <n v="20"/>
    <n v="18"/>
    <n v="40"/>
    <n v="44.666666666666664"/>
    <n v="2"/>
    <n v="3"/>
    <n v="1"/>
    <n v="6"/>
    <n v="6"/>
    <n v="0"/>
    <n v="0"/>
    <n v="0"/>
    <x v="0"/>
    <x v="0"/>
    <n v="0"/>
    <n v="0"/>
    <n v="0"/>
    <n v="0"/>
    <x v="1"/>
  </r>
  <r>
    <n v="6461"/>
    <n v="1969"/>
    <n v="54"/>
    <x v="3"/>
    <x v="3"/>
    <x v="1"/>
    <n v="62772"/>
    <x v="1"/>
    <n v="0"/>
    <n v="1"/>
    <d v="2013-05-19T00:00:00"/>
    <n v="74"/>
    <n v="581"/>
    <n v="49"/>
    <n v="157"/>
    <n v="43"/>
    <n v="8"/>
    <n v="108"/>
    <n v="157.66666666666666"/>
    <n v="1"/>
    <n v="5"/>
    <n v="6"/>
    <n v="11"/>
    <n v="2"/>
    <n v="0"/>
    <n v="1"/>
    <n v="0"/>
    <x v="0"/>
    <x v="0"/>
    <n v="1"/>
    <n v="1"/>
    <n v="0"/>
    <n v="0"/>
    <x v="1"/>
  </r>
  <r>
    <n v="697"/>
    <n v="1969"/>
    <n v="54"/>
    <x v="3"/>
    <x v="2"/>
    <x v="2"/>
    <n v="74918"/>
    <x v="1"/>
    <n v="0"/>
    <n v="0"/>
    <d v="2013-03-12T00:00:00"/>
    <n v="78"/>
    <n v="972"/>
    <n v="59"/>
    <n v="913"/>
    <n v="25"/>
    <n v="19"/>
    <n v="59"/>
    <n v="341.16666666666669"/>
    <n v="1"/>
    <n v="5"/>
    <n v="9"/>
    <n v="6"/>
    <n v="3"/>
    <n v="0"/>
    <n v="0"/>
    <n v="1"/>
    <x v="0"/>
    <x v="0"/>
    <n v="1"/>
    <n v="1"/>
    <n v="0"/>
    <n v="0"/>
    <x v="1"/>
  </r>
  <r>
    <n v="9907"/>
    <n v="1969"/>
    <n v="54"/>
    <x v="3"/>
    <x v="3"/>
    <x v="2"/>
    <n v="66476"/>
    <x v="1"/>
    <n v="0"/>
    <n v="1"/>
    <d v="2013-12-04T00:00:00"/>
    <n v="80"/>
    <n v="742"/>
    <n v="28"/>
    <n v="152"/>
    <n v="25"/>
    <n v="9"/>
    <n v="57"/>
    <n v="168.83333333333334"/>
    <n v="2"/>
    <n v="6"/>
    <n v="8"/>
    <n v="10"/>
    <n v="4"/>
    <n v="0"/>
    <n v="0"/>
    <n v="0"/>
    <x v="0"/>
    <x v="0"/>
    <n v="0"/>
    <n v="0"/>
    <n v="0"/>
    <n v="0"/>
    <x v="2"/>
  </r>
  <r>
    <n v="9710"/>
    <n v="1969"/>
    <n v="54"/>
    <x v="3"/>
    <x v="4"/>
    <x v="4"/>
    <n v="58086"/>
    <x v="1"/>
    <n v="0"/>
    <n v="1"/>
    <d v="2013-01-20T00:00:00"/>
    <n v="80"/>
    <n v="708"/>
    <n v="7"/>
    <n v="62"/>
    <n v="0"/>
    <n v="0"/>
    <n v="15"/>
    <n v="132"/>
    <n v="2"/>
    <n v="11"/>
    <n v="3"/>
    <n v="7"/>
    <n v="8"/>
    <n v="0"/>
    <n v="0"/>
    <n v="0"/>
    <x v="0"/>
    <x v="0"/>
    <n v="0"/>
    <n v="0"/>
    <n v="0"/>
    <n v="0"/>
    <x v="1"/>
  </r>
  <r>
    <n v="5252"/>
    <n v="1969"/>
    <n v="54"/>
    <x v="3"/>
    <x v="2"/>
    <x v="4"/>
    <n v="23910"/>
    <x v="2"/>
    <n v="1"/>
    <n v="0"/>
    <d v="2012-10-26T00:00:00"/>
    <n v="80"/>
    <n v="16"/>
    <n v="12"/>
    <n v="18"/>
    <n v="7"/>
    <n v="1"/>
    <n v="13"/>
    <n v="11.166666666666666"/>
    <n v="1"/>
    <n v="2"/>
    <n v="0"/>
    <n v="3"/>
    <n v="7"/>
    <n v="0"/>
    <n v="0"/>
    <n v="0"/>
    <x v="0"/>
    <x v="0"/>
    <n v="0"/>
    <n v="0"/>
    <n v="0"/>
    <n v="0"/>
    <x v="1"/>
  </r>
  <r>
    <n v="5229"/>
    <n v="1969"/>
    <n v="54"/>
    <x v="3"/>
    <x v="4"/>
    <x v="2"/>
    <n v="54132"/>
    <x v="1"/>
    <n v="0"/>
    <n v="1"/>
    <d v="2014-02-16T00:00:00"/>
    <n v="81"/>
    <n v="30"/>
    <n v="1"/>
    <n v="8"/>
    <n v="0"/>
    <n v="0"/>
    <n v="3"/>
    <n v="7"/>
    <n v="1"/>
    <n v="1"/>
    <n v="0"/>
    <n v="3"/>
    <n v="7"/>
    <n v="0"/>
    <n v="0"/>
    <n v="0"/>
    <x v="0"/>
    <x v="0"/>
    <n v="0"/>
    <n v="0"/>
    <n v="0"/>
    <n v="0"/>
    <x v="2"/>
  </r>
  <r>
    <n v="8732"/>
    <n v="1969"/>
    <n v="54"/>
    <x v="3"/>
    <x v="3"/>
    <x v="6"/>
    <n v="67369"/>
    <x v="1"/>
    <n v="0"/>
    <n v="1"/>
    <d v="2012-11-17T00:00:00"/>
    <n v="81"/>
    <n v="1298"/>
    <n v="0"/>
    <n v="70"/>
    <n v="37"/>
    <n v="14"/>
    <n v="42"/>
    <n v="243.5"/>
    <n v="4"/>
    <n v="7"/>
    <n v="4"/>
    <n v="10"/>
    <n v="4"/>
    <n v="0"/>
    <n v="1"/>
    <n v="1"/>
    <x v="0"/>
    <x v="0"/>
    <n v="1"/>
    <n v="2"/>
    <n v="1"/>
    <n v="0"/>
    <x v="1"/>
  </r>
  <r>
    <n v="2416"/>
    <n v="1969"/>
    <n v="54"/>
    <x v="3"/>
    <x v="4"/>
    <x v="1"/>
    <n v="66582"/>
    <x v="1"/>
    <n v="0"/>
    <n v="0"/>
    <d v="2014-03-03T00:00:00"/>
    <n v="83"/>
    <n v="789"/>
    <n v="25"/>
    <n v="420"/>
    <n v="16"/>
    <n v="38"/>
    <n v="0"/>
    <n v="214.66666666666666"/>
    <n v="1"/>
    <n v="2"/>
    <n v="8"/>
    <n v="9"/>
    <n v="1"/>
    <n v="0"/>
    <n v="0"/>
    <n v="0"/>
    <x v="0"/>
    <x v="0"/>
    <n v="0"/>
    <n v="0"/>
    <n v="0"/>
    <n v="0"/>
    <x v="1"/>
  </r>
  <r>
    <n v="361"/>
    <n v="1969"/>
    <n v="54"/>
    <x v="3"/>
    <x v="3"/>
    <x v="0"/>
    <n v="43142"/>
    <x v="2"/>
    <n v="1"/>
    <n v="1"/>
    <d v="2014-02-18T00:00:00"/>
    <n v="84"/>
    <n v="5"/>
    <n v="1"/>
    <n v="7"/>
    <n v="2"/>
    <n v="1"/>
    <n v="4"/>
    <n v="3.3333333333333335"/>
    <n v="1"/>
    <n v="1"/>
    <n v="0"/>
    <n v="2"/>
    <n v="7"/>
    <n v="0"/>
    <n v="0"/>
    <n v="0"/>
    <x v="0"/>
    <x v="0"/>
    <n v="0"/>
    <n v="0"/>
    <n v="0"/>
    <n v="0"/>
    <x v="0"/>
  </r>
  <r>
    <n v="2516"/>
    <n v="1969"/>
    <n v="54"/>
    <x v="3"/>
    <x v="0"/>
    <x v="0"/>
    <n v="46831"/>
    <x v="2"/>
    <n v="1"/>
    <n v="1"/>
    <d v="2013-06-08T00:00:00"/>
    <n v="84"/>
    <n v="22"/>
    <n v="2"/>
    <n v="10"/>
    <n v="6"/>
    <n v="4"/>
    <n v="34"/>
    <n v="13"/>
    <n v="2"/>
    <n v="1"/>
    <n v="2"/>
    <n v="2"/>
    <n v="4"/>
    <n v="0"/>
    <n v="0"/>
    <n v="0"/>
    <x v="0"/>
    <x v="0"/>
    <n v="0"/>
    <n v="0"/>
    <n v="0"/>
    <n v="0"/>
    <x v="1"/>
  </r>
  <r>
    <n v="7892"/>
    <n v="1969"/>
    <n v="54"/>
    <x v="3"/>
    <x v="2"/>
    <x v="1"/>
    <n v="18589"/>
    <x v="0"/>
    <n v="0"/>
    <n v="0"/>
    <d v="2013-01-02T00:00:00"/>
    <n v="89"/>
    <n v="6"/>
    <n v="4"/>
    <n v="25"/>
    <n v="15"/>
    <n v="12"/>
    <n v="13"/>
    <n v="12.5"/>
    <n v="2"/>
    <n v="2"/>
    <n v="1"/>
    <n v="3"/>
    <n v="7"/>
    <n v="0"/>
    <n v="0"/>
    <n v="0"/>
    <x v="0"/>
    <x v="0"/>
    <n v="0"/>
    <n v="0"/>
    <n v="0"/>
    <n v="0"/>
    <x v="4"/>
  </r>
  <r>
    <n v="2147"/>
    <n v="1969"/>
    <n v="54"/>
    <x v="3"/>
    <x v="2"/>
    <x v="2"/>
    <n v="76653"/>
    <x v="1"/>
    <n v="0"/>
    <n v="0"/>
    <d v="2013-08-16T00:00:00"/>
    <n v="91"/>
    <n v="736"/>
    <n v="63"/>
    <n v="946"/>
    <n v="219"/>
    <n v="189"/>
    <n v="126"/>
    <n v="379.83333333333331"/>
    <n v="1"/>
    <n v="4"/>
    <n v="7"/>
    <n v="11"/>
    <n v="2"/>
    <n v="0"/>
    <n v="0"/>
    <n v="1"/>
    <x v="1"/>
    <x v="0"/>
    <n v="1"/>
    <n v="2"/>
    <n v="0"/>
    <n v="0"/>
    <x v="1"/>
  </r>
  <r>
    <n v="1517"/>
    <n v="1969"/>
    <n v="54"/>
    <x v="3"/>
    <x v="2"/>
    <x v="1"/>
    <n v="30822"/>
    <x v="2"/>
    <n v="1"/>
    <n v="0"/>
    <d v="2013-06-14T00:00:00"/>
    <n v="92"/>
    <n v="3"/>
    <n v="9"/>
    <n v="13"/>
    <n v="2"/>
    <n v="12"/>
    <n v="12"/>
    <n v="8.5"/>
    <n v="1"/>
    <n v="1"/>
    <n v="0"/>
    <n v="3"/>
    <n v="7"/>
    <n v="0"/>
    <n v="0"/>
    <n v="0"/>
    <x v="0"/>
    <x v="0"/>
    <n v="0"/>
    <n v="0"/>
    <n v="0"/>
    <n v="0"/>
    <x v="1"/>
  </r>
  <r>
    <n v="5847"/>
    <n v="1969"/>
    <n v="54"/>
    <x v="3"/>
    <x v="2"/>
    <x v="4"/>
    <n v="69901"/>
    <x v="1"/>
    <n v="0"/>
    <n v="1"/>
    <d v="2013-05-29T00:00:00"/>
    <n v="95"/>
    <n v="312"/>
    <n v="21"/>
    <n v="206"/>
    <n v="102"/>
    <n v="92"/>
    <n v="149"/>
    <n v="147"/>
    <n v="3"/>
    <n v="7"/>
    <n v="3"/>
    <n v="10"/>
    <n v="5"/>
    <n v="0"/>
    <n v="0"/>
    <n v="0"/>
    <x v="0"/>
    <x v="0"/>
    <n v="0"/>
    <n v="0"/>
    <n v="0"/>
    <n v="0"/>
    <x v="1"/>
  </r>
  <r>
    <n v="7987"/>
    <n v="1969"/>
    <n v="54"/>
    <x v="3"/>
    <x v="2"/>
    <x v="0"/>
    <n v="65747"/>
    <x v="1"/>
    <n v="0"/>
    <n v="1"/>
    <d v="2014-03-07T00:00:00"/>
    <n v="96"/>
    <n v="346"/>
    <n v="17"/>
    <n v="48"/>
    <n v="23"/>
    <n v="13"/>
    <n v="13"/>
    <n v="76.666666666666671"/>
    <n v="4"/>
    <n v="8"/>
    <n v="1"/>
    <n v="6"/>
    <n v="6"/>
    <n v="0"/>
    <n v="1"/>
    <n v="0"/>
    <x v="0"/>
    <x v="0"/>
    <n v="1"/>
    <n v="1"/>
    <n v="0"/>
    <n v="0"/>
    <x v="7"/>
  </r>
  <r>
    <n v="7947"/>
    <n v="1969"/>
    <n v="54"/>
    <x v="3"/>
    <x v="2"/>
    <x v="0"/>
    <n v="42231"/>
    <x v="2"/>
    <n v="1"/>
    <n v="1"/>
    <d v="2014-03-25T00:00:00"/>
    <n v="99"/>
    <n v="24"/>
    <n v="0"/>
    <n v="8"/>
    <n v="0"/>
    <n v="1"/>
    <n v="4"/>
    <n v="6.166666666666667"/>
    <n v="1"/>
    <n v="1"/>
    <n v="0"/>
    <n v="3"/>
    <n v="5"/>
    <n v="0"/>
    <n v="0"/>
    <n v="0"/>
    <x v="0"/>
    <x v="0"/>
    <n v="0"/>
    <n v="0"/>
    <n v="0"/>
    <n v="0"/>
    <x v="1"/>
  </r>
  <r>
    <n v="4070"/>
    <n v="1969"/>
    <n v="54"/>
    <x v="3"/>
    <x v="4"/>
    <x v="0"/>
    <n v="94871"/>
    <x v="1"/>
    <n v="0"/>
    <n v="2"/>
    <d v="2012-09-01T00:00:00"/>
    <n v="99"/>
    <n v="169"/>
    <n v="24"/>
    <n v="553"/>
    <n v="188"/>
    <n v="0"/>
    <n v="144"/>
    <n v="179.66666666666666"/>
    <n v="1"/>
    <n v="8"/>
    <n v="5"/>
    <n v="4"/>
    <n v="7"/>
    <n v="0"/>
    <n v="1"/>
    <n v="1"/>
    <x v="0"/>
    <x v="0"/>
    <n v="1"/>
    <n v="2"/>
    <n v="1"/>
    <n v="0"/>
    <x v="7"/>
  </r>
  <r>
    <n v="3767"/>
    <n v="1968"/>
    <n v="55"/>
    <x v="3"/>
    <x v="2"/>
    <x v="0"/>
    <n v="61314"/>
    <x v="1"/>
    <n v="0"/>
    <n v="1"/>
    <d v="2013-04-25T00:00:00"/>
    <n v="1"/>
    <n v="378"/>
    <n v="0"/>
    <n v="189"/>
    <n v="97"/>
    <n v="172"/>
    <n v="172"/>
    <n v="168"/>
    <n v="2"/>
    <n v="5"/>
    <n v="5"/>
    <n v="12"/>
    <n v="3"/>
    <n v="0"/>
    <n v="0"/>
    <n v="0"/>
    <x v="0"/>
    <x v="0"/>
    <n v="0"/>
    <n v="0"/>
    <n v="0"/>
    <n v="0"/>
    <x v="1"/>
  </r>
  <r>
    <n v="4867"/>
    <n v="1968"/>
    <n v="55"/>
    <x v="3"/>
    <x v="4"/>
    <x v="1"/>
    <n v="38236"/>
    <x v="2"/>
    <n v="1"/>
    <n v="1"/>
    <d v="2013-09-20T00:00:00"/>
    <n v="2"/>
    <n v="58"/>
    <n v="0"/>
    <n v="18"/>
    <n v="2"/>
    <n v="0"/>
    <n v="10"/>
    <n v="14.666666666666666"/>
    <n v="4"/>
    <n v="3"/>
    <n v="0"/>
    <n v="4"/>
    <n v="7"/>
    <n v="0"/>
    <n v="0"/>
    <n v="0"/>
    <x v="0"/>
    <x v="0"/>
    <n v="0"/>
    <n v="0"/>
    <n v="0"/>
    <n v="0"/>
    <x v="1"/>
  </r>
  <r>
    <n v="850"/>
    <n v="1968"/>
    <n v="55"/>
    <x v="3"/>
    <x v="2"/>
    <x v="1"/>
    <n v="70566"/>
    <x v="1"/>
    <n v="0"/>
    <n v="1"/>
    <d v="2013-10-06T00:00:00"/>
    <n v="4"/>
    <n v="381"/>
    <n v="28"/>
    <n v="215"/>
    <n v="84"/>
    <n v="28"/>
    <n v="21"/>
    <n v="126.16666666666667"/>
    <n v="2"/>
    <n v="6"/>
    <n v="5"/>
    <n v="9"/>
    <n v="3"/>
    <n v="0"/>
    <n v="0"/>
    <n v="0"/>
    <x v="0"/>
    <x v="0"/>
    <n v="0"/>
    <n v="0"/>
    <n v="0"/>
    <n v="0"/>
    <x v="1"/>
  </r>
  <r>
    <n v="10855"/>
    <n v="1968"/>
    <n v="55"/>
    <x v="3"/>
    <x v="3"/>
    <x v="1"/>
    <n v="50014"/>
    <x v="1"/>
    <n v="1"/>
    <n v="0"/>
    <d v="2014-01-22T00:00:00"/>
    <n v="9"/>
    <n v="234"/>
    <n v="14"/>
    <n v="77"/>
    <n v="19"/>
    <n v="10"/>
    <n v="42"/>
    <n v="66"/>
    <n v="2"/>
    <n v="4"/>
    <n v="1"/>
    <n v="8"/>
    <n v="5"/>
    <n v="0"/>
    <n v="0"/>
    <n v="0"/>
    <x v="0"/>
    <x v="0"/>
    <n v="0"/>
    <n v="0"/>
    <n v="0"/>
    <n v="0"/>
    <x v="1"/>
  </r>
  <r>
    <n v="8159"/>
    <n v="1968"/>
    <n v="55"/>
    <x v="3"/>
    <x v="2"/>
    <x v="0"/>
    <n v="51287"/>
    <x v="1"/>
    <n v="1"/>
    <n v="1"/>
    <d v="2014-04-01T00:00:00"/>
    <n v="10"/>
    <n v="117"/>
    <n v="0"/>
    <n v="22"/>
    <n v="13"/>
    <n v="0"/>
    <n v="30"/>
    <n v="30.333333333333332"/>
    <n v="3"/>
    <n v="4"/>
    <n v="1"/>
    <n v="3"/>
    <n v="7"/>
    <n v="0"/>
    <n v="0"/>
    <n v="0"/>
    <x v="0"/>
    <x v="0"/>
    <n v="0"/>
    <n v="0"/>
    <n v="0"/>
    <n v="0"/>
    <x v="1"/>
  </r>
  <r>
    <n v="7381"/>
    <n v="1968"/>
    <n v="55"/>
    <x v="3"/>
    <x v="2"/>
    <x v="4"/>
    <n v="75693"/>
    <x v="1"/>
    <n v="0"/>
    <n v="0"/>
    <d v="2012-12-06T00:00:00"/>
    <n v="10"/>
    <n v="797"/>
    <n v="153"/>
    <n v="293"/>
    <n v="72"/>
    <n v="97"/>
    <n v="30"/>
    <n v="240.33333333333334"/>
    <n v="1"/>
    <n v="11"/>
    <n v="4"/>
    <n v="6"/>
    <n v="4"/>
    <n v="0"/>
    <n v="1"/>
    <n v="1"/>
    <x v="1"/>
    <x v="0"/>
    <n v="1"/>
    <n v="3"/>
    <n v="1"/>
    <n v="0"/>
    <x v="1"/>
  </r>
  <r>
    <n v="6720"/>
    <n v="1968"/>
    <n v="55"/>
    <x v="3"/>
    <x v="3"/>
    <x v="2"/>
    <n v="43795"/>
    <x v="2"/>
    <n v="0"/>
    <n v="1"/>
    <d v="2013-10-16T00:00:00"/>
    <n v="11"/>
    <n v="314"/>
    <n v="11"/>
    <n v="53"/>
    <n v="4"/>
    <n v="3"/>
    <n v="107"/>
    <n v="82"/>
    <n v="3"/>
    <n v="7"/>
    <n v="3"/>
    <n v="4"/>
    <n v="7"/>
    <n v="0"/>
    <n v="1"/>
    <n v="0"/>
    <x v="0"/>
    <x v="0"/>
    <n v="1"/>
    <n v="1"/>
    <n v="1"/>
    <n v="0"/>
    <x v="1"/>
  </r>
  <r>
    <n v="6116"/>
    <n v="1968"/>
    <n v="55"/>
    <x v="3"/>
    <x v="0"/>
    <x v="0"/>
    <n v="48985"/>
    <x v="2"/>
    <n v="0"/>
    <n v="1"/>
    <d v="2013-07-05T00:00:00"/>
    <n v="13"/>
    <n v="19"/>
    <n v="13"/>
    <n v="18"/>
    <n v="10"/>
    <n v="7"/>
    <n v="8"/>
    <n v="12.5"/>
    <n v="1"/>
    <n v="1"/>
    <n v="1"/>
    <n v="3"/>
    <n v="3"/>
    <n v="0"/>
    <n v="0"/>
    <n v="0"/>
    <x v="0"/>
    <x v="0"/>
    <n v="0"/>
    <n v="0"/>
    <n v="0"/>
    <n v="0"/>
    <x v="1"/>
  </r>
  <r>
    <n v="1970"/>
    <n v="1968"/>
    <n v="55"/>
    <x v="3"/>
    <x v="3"/>
    <x v="2"/>
    <n v="34053"/>
    <x v="2"/>
    <n v="0"/>
    <n v="1"/>
    <d v="2012-09-10T00:00:00"/>
    <n v="14"/>
    <n v="63"/>
    <n v="0"/>
    <n v="21"/>
    <n v="7"/>
    <n v="0"/>
    <n v="12"/>
    <n v="17.166666666666668"/>
    <n v="1"/>
    <n v="3"/>
    <n v="0"/>
    <n v="3"/>
    <n v="8"/>
    <n v="0"/>
    <n v="0"/>
    <n v="0"/>
    <x v="0"/>
    <x v="0"/>
    <n v="0"/>
    <n v="0"/>
    <n v="0"/>
    <n v="0"/>
    <x v="1"/>
  </r>
  <r>
    <n v="10951"/>
    <n v="1968"/>
    <n v="55"/>
    <x v="3"/>
    <x v="2"/>
    <x v="0"/>
    <n v="45688"/>
    <x v="2"/>
    <n v="0"/>
    <n v="1"/>
    <d v="2014-01-25T00:00:00"/>
    <n v="20"/>
    <n v="279"/>
    <n v="0"/>
    <n v="18"/>
    <n v="0"/>
    <n v="0"/>
    <n v="9"/>
    <n v="51"/>
    <n v="2"/>
    <n v="3"/>
    <n v="1"/>
    <n v="8"/>
    <n v="4"/>
    <n v="0"/>
    <n v="1"/>
    <n v="0"/>
    <x v="0"/>
    <x v="0"/>
    <n v="1"/>
    <n v="1"/>
    <n v="0"/>
    <n v="0"/>
    <x v="1"/>
  </r>
  <r>
    <n v="6892"/>
    <n v="1968"/>
    <n v="55"/>
    <x v="3"/>
    <x v="2"/>
    <x v="4"/>
    <n v="61671"/>
    <x v="1"/>
    <n v="0"/>
    <n v="1"/>
    <d v="2014-06-03T00:00:00"/>
    <n v="23"/>
    <n v="641"/>
    <n v="7"/>
    <n v="56"/>
    <n v="0"/>
    <n v="0"/>
    <n v="28"/>
    <n v="122"/>
    <n v="8"/>
    <n v="10"/>
    <n v="4"/>
    <n v="6"/>
    <n v="8"/>
    <n v="0"/>
    <n v="1"/>
    <n v="0"/>
    <x v="1"/>
    <x v="0"/>
    <n v="1"/>
    <n v="2"/>
    <n v="0"/>
    <n v="0"/>
    <x v="1"/>
  </r>
  <r>
    <n v="968"/>
    <n v="1968"/>
    <n v="55"/>
    <x v="3"/>
    <x v="3"/>
    <x v="4"/>
    <n v="41335"/>
    <x v="2"/>
    <n v="1"/>
    <n v="0"/>
    <d v="2013-12-26T00:00:00"/>
    <n v="24"/>
    <n v="112"/>
    <n v="19"/>
    <n v="21"/>
    <n v="16"/>
    <n v="14"/>
    <n v="5"/>
    <n v="31.166666666666668"/>
    <n v="3"/>
    <n v="4"/>
    <n v="1"/>
    <n v="4"/>
    <n v="7"/>
    <n v="0"/>
    <n v="0"/>
    <n v="0"/>
    <x v="0"/>
    <x v="0"/>
    <n v="0"/>
    <n v="0"/>
    <n v="0"/>
    <n v="0"/>
    <x v="0"/>
  </r>
  <r>
    <n v="4096"/>
    <n v="1968"/>
    <n v="55"/>
    <x v="3"/>
    <x v="3"/>
    <x v="4"/>
    <n v="41335"/>
    <x v="2"/>
    <n v="1"/>
    <n v="0"/>
    <d v="2013-12-26T00:00:00"/>
    <n v="24"/>
    <n v="112"/>
    <n v="19"/>
    <n v="21"/>
    <n v="16"/>
    <n v="14"/>
    <n v="5"/>
    <n v="31.166666666666668"/>
    <n v="3"/>
    <n v="4"/>
    <n v="1"/>
    <n v="4"/>
    <n v="7"/>
    <n v="0"/>
    <n v="0"/>
    <n v="0"/>
    <x v="0"/>
    <x v="0"/>
    <n v="0"/>
    <n v="0"/>
    <n v="0"/>
    <n v="0"/>
    <x v="4"/>
  </r>
  <r>
    <n v="6299"/>
    <n v="1968"/>
    <n v="55"/>
    <x v="3"/>
    <x v="4"/>
    <x v="4"/>
    <n v="42564"/>
    <x v="2"/>
    <n v="0"/>
    <n v="1"/>
    <d v="2013-01-02T00:00:00"/>
    <n v="28"/>
    <n v="324"/>
    <n v="48"/>
    <n v="186"/>
    <n v="39"/>
    <n v="18"/>
    <n v="198"/>
    <n v="135.5"/>
    <n v="6"/>
    <n v="6"/>
    <n v="8"/>
    <n v="4"/>
    <n v="7"/>
    <n v="1"/>
    <n v="0"/>
    <n v="0"/>
    <x v="0"/>
    <x v="0"/>
    <n v="1"/>
    <n v="1"/>
    <n v="1"/>
    <n v="0"/>
    <x v="7"/>
  </r>
  <r>
    <n v="6263"/>
    <n v="1968"/>
    <n v="55"/>
    <x v="3"/>
    <x v="2"/>
    <x v="2"/>
    <n v="35322"/>
    <x v="2"/>
    <n v="1"/>
    <n v="2"/>
    <d v="2012-08-22T00:00:00"/>
    <n v="34"/>
    <n v="28"/>
    <n v="9"/>
    <n v="37"/>
    <n v="12"/>
    <n v="7"/>
    <n v="13"/>
    <n v="17.666666666666668"/>
    <n v="3"/>
    <n v="2"/>
    <n v="0"/>
    <n v="4"/>
    <n v="8"/>
    <n v="0"/>
    <n v="0"/>
    <n v="0"/>
    <x v="0"/>
    <x v="0"/>
    <n v="0"/>
    <n v="0"/>
    <n v="0"/>
    <n v="0"/>
    <x v="1"/>
  </r>
  <r>
    <n v="2570"/>
    <n v="1968"/>
    <n v="55"/>
    <x v="3"/>
    <x v="2"/>
    <x v="2"/>
    <n v="56534"/>
    <x v="1"/>
    <n v="0"/>
    <n v="1"/>
    <d v="2013-07-23T00:00:00"/>
    <n v="35"/>
    <n v="691"/>
    <n v="7"/>
    <n v="61"/>
    <n v="10"/>
    <n v="0"/>
    <n v="46"/>
    <n v="135.83333333333334"/>
    <n v="4"/>
    <n v="10"/>
    <n v="4"/>
    <n v="7"/>
    <n v="8"/>
    <n v="0"/>
    <n v="1"/>
    <n v="0"/>
    <x v="0"/>
    <x v="1"/>
    <n v="1"/>
    <n v="2"/>
    <n v="1"/>
    <n v="0"/>
    <x v="1"/>
  </r>
  <r>
    <n v="9206"/>
    <n v="1968"/>
    <n v="55"/>
    <x v="3"/>
    <x v="2"/>
    <x v="2"/>
    <n v="77382"/>
    <x v="1"/>
    <n v="0"/>
    <n v="1"/>
    <d v="2014-01-07T00:00:00"/>
    <n v="36"/>
    <n v="491"/>
    <n v="48"/>
    <n v="231"/>
    <n v="112"/>
    <n v="105"/>
    <n v="134"/>
    <n v="186.83333333333334"/>
    <n v="2"/>
    <n v="5"/>
    <n v="7"/>
    <n v="12"/>
    <n v="1"/>
    <n v="0"/>
    <n v="0"/>
    <n v="1"/>
    <x v="0"/>
    <x v="0"/>
    <n v="1"/>
    <n v="1"/>
    <n v="0"/>
    <n v="0"/>
    <x v="1"/>
  </r>
  <r>
    <n v="1734"/>
    <n v="1968"/>
    <n v="55"/>
    <x v="3"/>
    <x v="4"/>
    <x v="2"/>
    <n v="40706"/>
    <x v="2"/>
    <n v="2"/>
    <n v="1"/>
    <d v="2013-01-17T00:00:00"/>
    <n v="37"/>
    <n v="59"/>
    <n v="0"/>
    <n v="11"/>
    <n v="4"/>
    <n v="2"/>
    <n v="5"/>
    <n v="13.5"/>
    <n v="4"/>
    <n v="3"/>
    <n v="0"/>
    <n v="4"/>
    <n v="7"/>
    <n v="0"/>
    <n v="0"/>
    <n v="0"/>
    <x v="0"/>
    <x v="0"/>
    <n v="0"/>
    <n v="0"/>
    <n v="0"/>
    <n v="0"/>
    <x v="5"/>
  </r>
  <r>
    <n v="8523"/>
    <n v="1968"/>
    <n v="55"/>
    <x v="3"/>
    <x v="2"/>
    <x v="0"/>
    <n v="19329"/>
    <x v="0"/>
    <n v="1"/>
    <n v="0"/>
    <d v="2013-12-14T00:00:00"/>
    <n v="39"/>
    <n v="24"/>
    <n v="1"/>
    <n v="16"/>
    <n v="12"/>
    <n v="2"/>
    <n v="5"/>
    <n v="10"/>
    <n v="3"/>
    <n v="4"/>
    <n v="0"/>
    <n v="3"/>
    <n v="8"/>
    <n v="0"/>
    <n v="0"/>
    <n v="0"/>
    <x v="0"/>
    <x v="0"/>
    <n v="0"/>
    <n v="0"/>
    <n v="0"/>
    <n v="0"/>
    <x v="7"/>
  </r>
  <r>
    <n v="11007"/>
    <n v="1968"/>
    <n v="55"/>
    <x v="3"/>
    <x v="4"/>
    <x v="0"/>
    <n v="29187"/>
    <x v="2"/>
    <n v="1"/>
    <n v="0"/>
    <d v="2013-05-09T00:00:00"/>
    <n v="43"/>
    <n v="26"/>
    <n v="0"/>
    <n v="6"/>
    <n v="0"/>
    <n v="0"/>
    <n v="2"/>
    <n v="5.666666666666667"/>
    <n v="1"/>
    <n v="1"/>
    <n v="0"/>
    <n v="3"/>
    <n v="8"/>
    <n v="0"/>
    <n v="0"/>
    <n v="0"/>
    <x v="0"/>
    <x v="0"/>
    <n v="0"/>
    <n v="0"/>
    <n v="0"/>
    <n v="0"/>
    <x v="1"/>
  </r>
  <r>
    <n v="10176"/>
    <n v="1968"/>
    <n v="55"/>
    <x v="3"/>
    <x v="2"/>
    <x v="1"/>
    <n v="57107"/>
    <x v="1"/>
    <n v="0"/>
    <n v="1"/>
    <d v="2012-08-24T00:00:00"/>
    <n v="44"/>
    <n v="159"/>
    <n v="0"/>
    <n v="120"/>
    <n v="0"/>
    <n v="0"/>
    <n v="137"/>
    <n v="69.333333333333329"/>
    <n v="7"/>
    <n v="4"/>
    <n v="4"/>
    <n v="8"/>
    <n v="8"/>
    <n v="0"/>
    <n v="1"/>
    <n v="0"/>
    <x v="0"/>
    <x v="1"/>
    <n v="1"/>
    <n v="2"/>
    <n v="1"/>
    <n v="0"/>
    <x v="1"/>
  </r>
  <r>
    <n v="1184"/>
    <n v="1968"/>
    <n v="55"/>
    <x v="3"/>
    <x v="4"/>
    <x v="4"/>
    <n v="69674"/>
    <x v="1"/>
    <n v="0"/>
    <n v="2"/>
    <d v="2013-05-22T00:00:00"/>
    <n v="46"/>
    <n v="554"/>
    <n v="41"/>
    <n v="215"/>
    <n v="11"/>
    <n v="0"/>
    <n v="24"/>
    <n v="140.83333333333334"/>
    <n v="3"/>
    <n v="10"/>
    <n v="2"/>
    <n v="10"/>
    <n v="5"/>
    <n v="0"/>
    <n v="0"/>
    <n v="0"/>
    <x v="0"/>
    <x v="0"/>
    <n v="0"/>
    <n v="0"/>
    <n v="0"/>
    <n v="0"/>
    <x v="5"/>
  </r>
  <r>
    <n v="7007"/>
    <n v="1968"/>
    <n v="55"/>
    <x v="3"/>
    <x v="3"/>
    <x v="0"/>
    <n v="29543"/>
    <x v="2"/>
    <n v="2"/>
    <n v="0"/>
    <d v="2014-04-01T00:00:00"/>
    <n v="47"/>
    <n v="17"/>
    <n v="3"/>
    <n v="18"/>
    <n v="3"/>
    <n v="4"/>
    <n v="18"/>
    <n v="10.5"/>
    <n v="2"/>
    <n v="3"/>
    <n v="1"/>
    <n v="2"/>
    <n v="7"/>
    <n v="0"/>
    <n v="0"/>
    <n v="0"/>
    <x v="0"/>
    <x v="0"/>
    <n v="0"/>
    <n v="0"/>
    <n v="0"/>
    <n v="0"/>
    <x v="1"/>
  </r>
  <r>
    <n v="9671"/>
    <n v="1968"/>
    <n v="55"/>
    <x v="3"/>
    <x v="2"/>
    <x v="0"/>
    <n v="19514"/>
    <x v="0"/>
    <n v="1"/>
    <n v="1"/>
    <d v="2014-01-26T00:00:00"/>
    <n v="47"/>
    <n v="14"/>
    <n v="3"/>
    <n v="21"/>
    <n v="2"/>
    <n v="1"/>
    <n v="28"/>
    <n v="11.5"/>
    <n v="4"/>
    <n v="3"/>
    <n v="1"/>
    <n v="2"/>
    <n v="8"/>
    <n v="1"/>
    <n v="0"/>
    <n v="0"/>
    <x v="0"/>
    <x v="0"/>
    <n v="1"/>
    <n v="1"/>
    <n v="1"/>
    <n v="0"/>
    <x v="1"/>
  </r>
  <r>
    <n v="8975"/>
    <n v="1968"/>
    <n v="55"/>
    <x v="3"/>
    <x v="2"/>
    <x v="0"/>
    <n v="19514"/>
    <x v="0"/>
    <n v="1"/>
    <n v="1"/>
    <d v="2014-01-26T00:00:00"/>
    <n v="47"/>
    <n v="14"/>
    <n v="3"/>
    <n v="21"/>
    <n v="2"/>
    <n v="1"/>
    <n v="28"/>
    <n v="11.5"/>
    <n v="4"/>
    <n v="3"/>
    <n v="1"/>
    <n v="2"/>
    <n v="8"/>
    <n v="1"/>
    <n v="0"/>
    <n v="0"/>
    <x v="0"/>
    <x v="0"/>
    <n v="1"/>
    <n v="1"/>
    <n v="0"/>
    <n v="0"/>
    <x v="1"/>
  </r>
  <r>
    <n v="7842"/>
    <n v="1968"/>
    <n v="55"/>
    <x v="3"/>
    <x v="2"/>
    <x v="1"/>
    <n v="36065"/>
    <x v="2"/>
    <n v="1"/>
    <n v="1"/>
    <d v="2013-03-31T00:00:00"/>
    <n v="54"/>
    <n v="18"/>
    <n v="7"/>
    <n v="34"/>
    <n v="10"/>
    <n v="2"/>
    <n v="3"/>
    <n v="12.333333333333334"/>
    <n v="3"/>
    <n v="3"/>
    <n v="0"/>
    <n v="3"/>
    <n v="8"/>
    <n v="0"/>
    <n v="0"/>
    <n v="0"/>
    <x v="0"/>
    <x v="0"/>
    <n v="0"/>
    <n v="0"/>
    <n v="0"/>
    <n v="0"/>
    <x v="1"/>
  </r>
  <r>
    <n v="1343"/>
    <n v="1968"/>
    <n v="55"/>
    <x v="3"/>
    <x v="2"/>
    <x v="2"/>
    <n v="58554"/>
    <x v="1"/>
    <n v="1"/>
    <n v="1"/>
    <d v="2012-09-26T00:00:00"/>
    <n v="55"/>
    <n v="368"/>
    <n v="24"/>
    <n v="68"/>
    <n v="38"/>
    <n v="0"/>
    <n v="88"/>
    <n v="97.666666666666671"/>
    <n v="6"/>
    <n v="8"/>
    <n v="2"/>
    <n v="6"/>
    <n v="7"/>
    <n v="0"/>
    <n v="0"/>
    <n v="0"/>
    <x v="0"/>
    <x v="0"/>
    <n v="0"/>
    <n v="0"/>
    <n v="0"/>
    <n v="0"/>
    <x v="4"/>
  </r>
  <r>
    <n v="4749"/>
    <n v="1968"/>
    <n v="55"/>
    <x v="3"/>
    <x v="2"/>
    <x v="2"/>
    <n v="58554"/>
    <x v="1"/>
    <n v="1"/>
    <n v="1"/>
    <d v="2012-09-26T00:00:00"/>
    <n v="55"/>
    <n v="368"/>
    <n v="24"/>
    <n v="68"/>
    <n v="38"/>
    <n v="0"/>
    <n v="88"/>
    <n v="97.666666666666671"/>
    <n v="6"/>
    <n v="8"/>
    <n v="2"/>
    <n v="6"/>
    <n v="7"/>
    <n v="0"/>
    <n v="0"/>
    <n v="0"/>
    <x v="0"/>
    <x v="0"/>
    <n v="0"/>
    <n v="0"/>
    <n v="0"/>
    <n v="0"/>
    <x v="3"/>
  </r>
  <r>
    <n v="5180"/>
    <n v="1968"/>
    <n v="55"/>
    <x v="3"/>
    <x v="4"/>
    <x v="4"/>
    <n v="50616"/>
    <x v="1"/>
    <n v="0"/>
    <n v="1"/>
    <d v="2014-04-18T00:00:00"/>
    <n v="56"/>
    <n v="128"/>
    <n v="0"/>
    <n v="16"/>
    <n v="0"/>
    <n v="1"/>
    <n v="4"/>
    <n v="24.833333333333332"/>
    <n v="2"/>
    <n v="4"/>
    <n v="0"/>
    <n v="4"/>
    <n v="7"/>
    <n v="0"/>
    <n v="0"/>
    <n v="0"/>
    <x v="0"/>
    <x v="0"/>
    <n v="0"/>
    <n v="0"/>
    <n v="0"/>
    <n v="0"/>
    <x v="1"/>
  </r>
  <r>
    <n v="9166"/>
    <n v="1968"/>
    <n v="55"/>
    <x v="3"/>
    <x v="2"/>
    <x v="0"/>
    <n v="63967"/>
    <x v="1"/>
    <n v="0"/>
    <n v="1"/>
    <d v="2013-08-09T00:00:00"/>
    <n v="57"/>
    <n v="387"/>
    <n v="84"/>
    <n v="141"/>
    <n v="73"/>
    <n v="35"/>
    <n v="162"/>
    <n v="147"/>
    <n v="3"/>
    <n v="4"/>
    <n v="4"/>
    <n v="12"/>
    <n v="2"/>
    <n v="0"/>
    <n v="0"/>
    <n v="0"/>
    <x v="0"/>
    <x v="0"/>
    <n v="0"/>
    <n v="0"/>
    <n v="0"/>
    <n v="0"/>
    <x v="1"/>
  </r>
  <r>
    <n v="9799"/>
    <n v="1968"/>
    <n v="55"/>
    <x v="3"/>
    <x v="4"/>
    <x v="4"/>
    <n v="83664"/>
    <x v="1"/>
    <n v="1"/>
    <n v="1"/>
    <d v="2013-05-08T00:00:00"/>
    <n v="57"/>
    <n v="866"/>
    <n v="21"/>
    <n v="151"/>
    <n v="28"/>
    <n v="21"/>
    <n v="86"/>
    <n v="195.5"/>
    <n v="3"/>
    <n v="2"/>
    <n v="2"/>
    <n v="12"/>
    <n v="5"/>
    <n v="0"/>
    <n v="0"/>
    <n v="0"/>
    <x v="0"/>
    <x v="0"/>
    <n v="0"/>
    <n v="0"/>
    <n v="0"/>
    <n v="0"/>
    <x v="1"/>
  </r>
  <r>
    <n v="3526"/>
    <n v="1968"/>
    <n v="55"/>
    <x v="3"/>
    <x v="4"/>
    <x v="0"/>
    <n v="38443"/>
    <x v="2"/>
    <n v="1"/>
    <n v="1"/>
    <d v="2014-01-27T00:00:00"/>
    <n v="58"/>
    <n v="32"/>
    <n v="0"/>
    <n v="5"/>
    <n v="0"/>
    <n v="0"/>
    <n v="1"/>
    <n v="6.333333333333333"/>
    <n v="2"/>
    <n v="1"/>
    <n v="0"/>
    <n v="3"/>
    <n v="7"/>
    <n v="0"/>
    <n v="0"/>
    <n v="0"/>
    <x v="0"/>
    <x v="0"/>
    <n v="0"/>
    <n v="0"/>
    <n v="0"/>
    <n v="0"/>
    <x v="1"/>
  </r>
  <r>
    <n v="10424"/>
    <n v="1968"/>
    <n v="55"/>
    <x v="3"/>
    <x v="2"/>
    <x v="1"/>
    <n v="75922"/>
    <x v="1"/>
    <n v="0"/>
    <n v="0"/>
    <d v="2013-12-09T00:00:00"/>
    <n v="60"/>
    <n v="265"/>
    <n v="138"/>
    <n v="553"/>
    <n v="224"/>
    <n v="23"/>
    <n v="92"/>
    <n v="215.83333333333334"/>
    <n v="1"/>
    <n v="4"/>
    <n v="4"/>
    <n v="9"/>
    <n v="1"/>
    <n v="0"/>
    <n v="0"/>
    <n v="0"/>
    <x v="0"/>
    <x v="0"/>
    <n v="0"/>
    <n v="0"/>
    <n v="0"/>
    <n v="0"/>
    <x v="5"/>
  </r>
  <r>
    <n v="8375"/>
    <n v="1968"/>
    <n v="55"/>
    <x v="3"/>
    <x v="4"/>
    <x v="0"/>
    <n v="55954"/>
    <x v="1"/>
    <n v="0"/>
    <n v="1"/>
    <d v="2014-03-03T00:00:00"/>
    <n v="63"/>
    <n v="447"/>
    <n v="0"/>
    <n v="28"/>
    <n v="0"/>
    <n v="0"/>
    <n v="43"/>
    <n v="86.333333333333329"/>
    <n v="3"/>
    <n v="8"/>
    <n v="2"/>
    <n v="6"/>
    <n v="7"/>
    <n v="0"/>
    <n v="0"/>
    <n v="0"/>
    <x v="0"/>
    <x v="0"/>
    <n v="0"/>
    <n v="0"/>
    <n v="0"/>
    <n v="0"/>
    <x v="0"/>
  </r>
  <r>
    <n v="10542"/>
    <n v="1968"/>
    <n v="55"/>
    <x v="3"/>
    <x v="4"/>
    <x v="0"/>
    <n v="36778"/>
    <x v="2"/>
    <n v="1"/>
    <n v="1"/>
    <d v="2012-08-05T00:00:00"/>
    <n v="63"/>
    <n v="29"/>
    <n v="4"/>
    <n v="34"/>
    <n v="2"/>
    <n v="4"/>
    <n v="4"/>
    <n v="12.833333333333334"/>
    <n v="3"/>
    <n v="3"/>
    <n v="0"/>
    <n v="3"/>
    <n v="9"/>
    <n v="0"/>
    <n v="0"/>
    <n v="0"/>
    <x v="0"/>
    <x v="0"/>
    <n v="0"/>
    <n v="0"/>
    <n v="0"/>
    <n v="0"/>
    <x v="1"/>
  </r>
  <r>
    <n v="4391"/>
    <n v="1968"/>
    <n v="55"/>
    <x v="3"/>
    <x v="3"/>
    <x v="4"/>
    <n v="63841"/>
    <x v="1"/>
    <n v="0"/>
    <n v="1"/>
    <d v="2013-04-21T00:00:00"/>
    <n v="64"/>
    <n v="635"/>
    <n v="15"/>
    <n v="100"/>
    <n v="20"/>
    <n v="7"/>
    <n v="131"/>
    <n v="151.33333333333334"/>
    <n v="1"/>
    <n v="9"/>
    <n v="3"/>
    <n v="9"/>
    <n v="6"/>
    <n v="0"/>
    <n v="0"/>
    <n v="0"/>
    <x v="0"/>
    <x v="0"/>
    <n v="0"/>
    <n v="0"/>
    <n v="0"/>
    <n v="0"/>
    <x v="5"/>
  </r>
  <r>
    <n v="6283"/>
    <n v="1968"/>
    <n v="55"/>
    <x v="3"/>
    <x v="3"/>
    <x v="4"/>
    <n v="63841"/>
    <x v="1"/>
    <n v="0"/>
    <n v="1"/>
    <d v="2013-04-21T00:00:00"/>
    <n v="64"/>
    <n v="635"/>
    <n v="15"/>
    <n v="100"/>
    <n v="20"/>
    <n v="7"/>
    <n v="131"/>
    <n v="151.33333333333334"/>
    <n v="1"/>
    <n v="9"/>
    <n v="3"/>
    <n v="9"/>
    <n v="6"/>
    <n v="0"/>
    <n v="0"/>
    <n v="0"/>
    <x v="0"/>
    <x v="0"/>
    <n v="0"/>
    <n v="0"/>
    <n v="0"/>
    <n v="0"/>
    <x v="1"/>
  </r>
  <r>
    <n v="3421"/>
    <n v="1968"/>
    <n v="55"/>
    <x v="3"/>
    <x v="3"/>
    <x v="4"/>
    <n v="63841"/>
    <x v="1"/>
    <n v="0"/>
    <n v="1"/>
    <d v="2013-04-21T00:00:00"/>
    <n v="64"/>
    <n v="635"/>
    <n v="15"/>
    <n v="100"/>
    <n v="20"/>
    <n v="7"/>
    <n v="131"/>
    <n v="151.33333333333334"/>
    <n v="1"/>
    <n v="9"/>
    <n v="3"/>
    <n v="9"/>
    <n v="6"/>
    <n v="0"/>
    <n v="0"/>
    <n v="0"/>
    <x v="0"/>
    <x v="0"/>
    <n v="0"/>
    <n v="0"/>
    <n v="0"/>
    <n v="0"/>
    <x v="0"/>
  </r>
  <r>
    <n v="6927"/>
    <n v="1968"/>
    <n v="55"/>
    <x v="3"/>
    <x v="4"/>
    <x v="0"/>
    <n v="44377"/>
    <x v="2"/>
    <n v="1"/>
    <n v="1"/>
    <d v="2012-10-05T00:00:00"/>
    <n v="70"/>
    <n v="224"/>
    <n v="0"/>
    <n v="30"/>
    <n v="0"/>
    <n v="0"/>
    <n v="10"/>
    <n v="44"/>
    <n v="8"/>
    <n v="5"/>
    <n v="1"/>
    <n v="5"/>
    <n v="8"/>
    <n v="0"/>
    <n v="0"/>
    <n v="0"/>
    <x v="0"/>
    <x v="0"/>
    <n v="0"/>
    <n v="0"/>
    <n v="0"/>
    <n v="0"/>
    <x v="5"/>
  </r>
  <r>
    <n v="7124"/>
    <n v="1968"/>
    <n v="55"/>
    <x v="3"/>
    <x v="2"/>
    <x v="4"/>
    <n v="36997"/>
    <x v="2"/>
    <n v="1"/>
    <n v="1"/>
    <d v="2013-02-01T00:00:00"/>
    <n v="72"/>
    <n v="43"/>
    <n v="4"/>
    <n v="12"/>
    <n v="8"/>
    <n v="0"/>
    <n v="27"/>
    <n v="15.666666666666666"/>
    <n v="5"/>
    <n v="2"/>
    <n v="1"/>
    <n v="4"/>
    <n v="5"/>
    <n v="0"/>
    <n v="0"/>
    <n v="0"/>
    <x v="0"/>
    <x v="0"/>
    <n v="0"/>
    <n v="0"/>
    <n v="0"/>
    <n v="0"/>
    <x v="7"/>
  </r>
  <r>
    <n v="4227"/>
    <n v="1968"/>
    <n v="55"/>
    <x v="3"/>
    <x v="3"/>
    <x v="2"/>
    <n v="32889"/>
    <x v="2"/>
    <n v="1"/>
    <n v="1"/>
    <d v="2013-09-06T00:00:00"/>
    <n v="78"/>
    <n v="28"/>
    <n v="0"/>
    <n v="13"/>
    <n v="4"/>
    <n v="2"/>
    <n v="8"/>
    <n v="9.1666666666666661"/>
    <n v="3"/>
    <n v="2"/>
    <n v="1"/>
    <n v="3"/>
    <n v="5"/>
    <n v="0"/>
    <n v="0"/>
    <n v="0"/>
    <x v="0"/>
    <x v="0"/>
    <n v="0"/>
    <n v="0"/>
    <n v="0"/>
    <n v="0"/>
    <x v="1"/>
  </r>
  <r>
    <n v="7683"/>
    <n v="1968"/>
    <n v="55"/>
    <x v="3"/>
    <x v="3"/>
    <x v="0"/>
    <n v="70777"/>
    <x v="1"/>
    <n v="0"/>
    <n v="1"/>
    <d v="2014-02-25T00:00:00"/>
    <n v="80"/>
    <n v="554"/>
    <n v="35"/>
    <n v="113"/>
    <n v="0"/>
    <n v="7"/>
    <n v="78"/>
    <n v="131.16666666666666"/>
    <n v="3"/>
    <n v="5"/>
    <n v="3"/>
    <n v="12"/>
    <n v="3"/>
    <n v="0"/>
    <n v="0"/>
    <n v="0"/>
    <x v="0"/>
    <x v="0"/>
    <n v="0"/>
    <n v="0"/>
    <n v="0"/>
    <n v="0"/>
    <x v="1"/>
  </r>
  <r>
    <n v="3798"/>
    <n v="1968"/>
    <n v="55"/>
    <x v="3"/>
    <x v="2"/>
    <x v="0"/>
    <n v="41120"/>
    <x v="2"/>
    <n v="1"/>
    <n v="1"/>
    <d v="2013-11-06T00:00:00"/>
    <n v="80"/>
    <n v="24"/>
    <n v="2"/>
    <n v="23"/>
    <n v="0"/>
    <n v="8"/>
    <n v="24"/>
    <n v="13.5"/>
    <n v="3"/>
    <n v="2"/>
    <n v="1"/>
    <n v="3"/>
    <n v="6"/>
    <n v="0"/>
    <n v="0"/>
    <n v="0"/>
    <x v="0"/>
    <x v="0"/>
    <n v="0"/>
    <n v="0"/>
    <n v="0"/>
    <n v="0"/>
    <x v="1"/>
  </r>
  <r>
    <n v="5959"/>
    <n v="1968"/>
    <n v="55"/>
    <x v="3"/>
    <x v="2"/>
    <x v="1"/>
    <n v="35893"/>
    <x v="2"/>
    <n v="1"/>
    <n v="1"/>
    <d v="2012-10-15T00:00:00"/>
    <n v="80"/>
    <n v="158"/>
    <n v="0"/>
    <n v="23"/>
    <n v="0"/>
    <n v="0"/>
    <n v="18"/>
    <n v="33.166666666666664"/>
    <n v="6"/>
    <n v="3"/>
    <n v="1"/>
    <n v="5"/>
    <n v="8"/>
    <n v="0"/>
    <n v="0"/>
    <n v="0"/>
    <x v="0"/>
    <x v="0"/>
    <n v="0"/>
    <n v="0"/>
    <n v="0"/>
    <n v="0"/>
    <x v="3"/>
  </r>
  <r>
    <n v="803"/>
    <n v="1968"/>
    <n v="55"/>
    <x v="3"/>
    <x v="2"/>
    <x v="2"/>
    <n v="40521"/>
    <x v="2"/>
    <n v="1"/>
    <n v="1"/>
    <d v="2013-04-05T00:00:00"/>
    <n v="82"/>
    <n v="12"/>
    <n v="0"/>
    <n v="5"/>
    <n v="0"/>
    <n v="0"/>
    <n v="4"/>
    <n v="3.5"/>
    <n v="1"/>
    <n v="0"/>
    <n v="1"/>
    <n v="2"/>
    <n v="5"/>
    <n v="0"/>
    <n v="0"/>
    <n v="0"/>
    <x v="0"/>
    <x v="0"/>
    <n v="0"/>
    <n v="0"/>
    <n v="0"/>
    <n v="0"/>
    <x v="1"/>
  </r>
  <r>
    <n v="1404"/>
    <n v="1968"/>
    <n v="55"/>
    <x v="3"/>
    <x v="2"/>
    <x v="2"/>
    <n v="34916"/>
    <x v="2"/>
    <n v="2"/>
    <n v="0"/>
    <d v="2013-05-15T00:00:00"/>
    <n v="89"/>
    <n v="51"/>
    <n v="23"/>
    <n v="82"/>
    <n v="33"/>
    <n v="0"/>
    <n v="42"/>
    <n v="38.5"/>
    <n v="4"/>
    <n v="5"/>
    <n v="1"/>
    <n v="3"/>
    <n v="9"/>
    <n v="0"/>
    <n v="0"/>
    <n v="0"/>
    <x v="0"/>
    <x v="0"/>
    <n v="0"/>
    <n v="0"/>
    <n v="0"/>
    <n v="0"/>
    <x v="5"/>
  </r>
  <r>
    <n v="7419"/>
    <n v="1968"/>
    <n v="55"/>
    <x v="3"/>
    <x v="3"/>
    <x v="4"/>
    <n v="27071"/>
    <x v="2"/>
    <n v="1"/>
    <n v="0"/>
    <d v="2014-04-23T00:00:00"/>
    <n v="90"/>
    <n v="8"/>
    <n v="3"/>
    <n v="19"/>
    <n v="0"/>
    <n v="2"/>
    <n v="3"/>
    <n v="5.833333333333333"/>
    <n v="2"/>
    <n v="2"/>
    <n v="0"/>
    <n v="3"/>
    <n v="6"/>
    <n v="0"/>
    <n v="0"/>
    <n v="0"/>
    <x v="0"/>
    <x v="0"/>
    <n v="0"/>
    <n v="0"/>
    <n v="0"/>
    <n v="0"/>
    <x v="1"/>
  </r>
  <r>
    <n v="7286"/>
    <n v="1968"/>
    <n v="55"/>
    <x v="3"/>
    <x v="2"/>
    <x v="2"/>
    <n v="41728"/>
    <x v="2"/>
    <n v="1"/>
    <n v="0"/>
    <d v="2013-05-24T00:00:00"/>
    <n v="92"/>
    <n v="13"/>
    <n v="6"/>
    <n v="15"/>
    <n v="3"/>
    <n v="5"/>
    <n v="13"/>
    <n v="9.1666666666666661"/>
    <n v="1"/>
    <n v="2"/>
    <n v="0"/>
    <n v="2"/>
    <n v="10"/>
    <n v="0"/>
    <n v="0"/>
    <n v="0"/>
    <x v="0"/>
    <x v="0"/>
    <n v="0"/>
    <n v="0"/>
    <n v="0"/>
    <n v="0"/>
    <x v="0"/>
  </r>
  <r>
    <n v="7527"/>
    <n v="1968"/>
    <n v="55"/>
    <x v="3"/>
    <x v="3"/>
    <x v="4"/>
    <n v="23748"/>
    <x v="2"/>
    <n v="1"/>
    <n v="0"/>
    <d v="2012-11-21T00:00:00"/>
    <n v="97"/>
    <n v="6"/>
    <n v="6"/>
    <n v="29"/>
    <n v="12"/>
    <n v="15"/>
    <n v="8"/>
    <n v="12.666666666666666"/>
    <n v="3"/>
    <n v="2"/>
    <n v="1"/>
    <n v="3"/>
    <n v="8"/>
    <n v="0"/>
    <n v="0"/>
    <n v="0"/>
    <x v="0"/>
    <x v="0"/>
    <n v="0"/>
    <n v="0"/>
    <n v="0"/>
    <n v="0"/>
    <x v="1"/>
  </r>
  <r>
    <n v="313"/>
    <n v="1968"/>
    <n v="55"/>
    <x v="3"/>
    <x v="2"/>
    <x v="6"/>
    <n v="73455"/>
    <x v="1"/>
    <n v="0"/>
    <n v="0"/>
    <d v="2013-10-28T00:00:00"/>
    <n v="98"/>
    <n v="901"/>
    <n v="61"/>
    <n v="757"/>
    <n v="186"/>
    <n v="163"/>
    <n v="20"/>
    <n v="348"/>
    <n v="1"/>
    <n v="6"/>
    <n v="5"/>
    <n v="10"/>
    <n v="3"/>
    <n v="0"/>
    <n v="1"/>
    <n v="0"/>
    <x v="0"/>
    <x v="0"/>
    <n v="1"/>
    <n v="1"/>
    <n v="0"/>
    <n v="0"/>
    <x v="5"/>
  </r>
  <r>
    <n v="9645"/>
    <n v="1968"/>
    <n v="55"/>
    <x v="3"/>
    <x v="2"/>
    <x v="0"/>
    <n v="64590"/>
    <x v="1"/>
    <n v="0"/>
    <n v="0"/>
    <d v="2012-10-14T00:00:00"/>
    <n v="98"/>
    <n v="920"/>
    <n v="138"/>
    <n v="168"/>
    <n v="36"/>
    <n v="46"/>
    <n v="30"/>
    <n v="223"/>
    <n v="1"/>
    <n v="9"/>
    <n v="4"/>
    <n v="10"/>
    <n v="6"/>
    <n v="0"/>
    <n v="0"/>
    <n v="0"/>
    <x v="0"/>
    <x v="0"/>
    <n v="0"/>
    <n v="0"/>
    <n v="0"/>
    <n v="0"/>
    <x v="1"/>
  </r>
  <r>
    <n v="1386"/>
    <n v="1967"/>
    <n v="56"/>
    <x v="3"/>
    <x v="2"/>
    <x v="2"/>
    <n v="32474"/>
    <x v="2"/>
    <n v="1"/>
    <n v="1"/>
    <d v="2014-05-11T00:00:00"/>
    <n v="0"/>
    <n v="10"/>
    <n v="0"/>
    <n v="1"/>
    <n v="0"/>
    <n v="0"/>
    <n v="0"/>
    <n v="1.8333333333333333"/>
    <n v="1"/>
    <n v="1"/>
    <n v="0"/>
    <n v="2"/>
    <n v="7"/>
    <n v="0"/>
    <n v="0"/>
    <n v="0"/>
    <x v="0"/>
    <x v="0"/>
    <n v="0"/>
    <n v="0"/>
    <n v="0"/>
    <n v="0"/>
    <x v="0"/>
  </r>
  <r>
    <n v="1991"/>
    <n v="1967"/>
    <n v="56"/>
    <x v="3"/>
    <x v="2"/>
    <x v="2"/>
    <n v="44931"/>
    <x v="2"/>
    <n v="0"/>
    <n v="1"/>
    <d v="2014-01-18T00:00:00"/>
    <n v="0"/>
    <n v="78"/>
    <n v="0"/>
    <n v="11"/>
    <n v="0"/>
    <n v="0"/>
    <n v="7"/>
    <n v="16"/>
    <n v="1"/>
    <n v="2"/>
    <n v="1"/>
    <n v="3"/>
    <n v="5"/>
    <n v="0"/>
    <n v="0"/>
    <n v="0"/>
    <x v="0"/>
    <x v="0"/>
    <n v="0"/>
    <n v="0"/>
    <n v="0"/>
    <n v="0"/>
    <x v="1"/>
  </r>
  <r>
    <n v="8920"/>
    <n v="1967"/>
    <n v="56"/>
    <x v="3"/>
    <x v="3"/>
    <x v="1"/>
    <n v="59235"/>
    <x v="1"/>
    <n v="1"/>
    <n v="0"/>
    <d v="2013-01-12T00:00:00"/>
    <n v="4"/>
    <n v="448"/>
    <n v="40"/>
    <n v="469"/>
    <n v="80"/>
    <n v="0"/>
    <n v="91"/>
    <n v="188"/>
    <n v="3"/>
    <n v="11"/>
    <n v="2"/>
    <n v="12"/>
    <n v="7"/>
    <n v="0"/>
    <n v="0"/>
    <n v="0"/>
    <x v="0"/>
    <x v="0"/>
    <n v="0"/>
    <n v="0"/>
    <n v="0"/>
    <n v="0"/>
    <x v="3"/>
  </r>
  <r>
    <n v="8911"/>
    <n v="1967"/>
    <n v="56"/>
    <x v="3"/>
    <x v="4"/>
    <x v="0"/>
    <n v="56320"/>
    <x v="1"/>
    <n v="0"/>
    <n v="1"/>
    <d v="2013-04-08T00:00:00"/>
    <n v="11"/>
    <n v="201"/>
    <n v="53"/>
    <n v="172"/>
    <n v="116"/>
    <n v="77"/>
    <n v="83"/>
    <n v="117"/>
    <n v="3"/>
    <n v="5"/>
    <n v="4"/>
    <n v="9"/>
    <n v="4"/>
    <n v="0"/>
    <n v="0"/>
    <n v="0"/>
    <x v="0"/>
    <x v="0"/>
    <n v="0"/>
    <n v="0"/>
    <n v="0"/>
    <n v="0"/>
    <x v="1"/>
  </r>
  <r>
    <n v="6205"/>
    <n v="1967"/>
    <n v="56"/>
    <x v="3"/>
    <x v="3"/>
    <x v="1"/>
    <n v="32557"/>
    <x v="2"/>
    <n v="1"/>
    <n v="0"/>
    <d v="2014-02-24T00:00:00"/>
    <n v="13"/>
    <n v="34"/>
    <n v="3"/>
    <n v="29"/>
    <n v="0"/>
    <n v="4"/>
    <n v="10"/>
    <n v="13.333333333333334"/>
    <n v="3"/>
    <n v="2"/>
    <n v="1"/>
    <n v="3"/>
    <n v="5"/>
    <n v="0"/>
    <n v="0"/>
    <n v="0"/>
    <x v="0"/>
    <x v="0"/>
    <n v="0"/>
    <n v="0"/>
    <n v="1"/>
    <n v="0"/>
    <x v="7"/>
  </r>
  <r>
    <n v="3388"/>
    <n v="1967"/>
    <n v="56"/>
    <x v="3"/>
    <x v="2"/>
    <x v="4"/>
    <n v="70844"/>
    <x v="1"/>
    <n v="1"/>
    <n v="1"/>
    <d v="2013-10-30T00:00:00"/>
    <n v="16"/>
    <n v="129"/>
    <n v="26"/>
    <n v="67"/>
    <n v="3"/>
    <n v="67"/>
    <n v="2"/>
    <n v="49"/>
    <n v="5"/>
    <n v="6"/>
    <n v="1"/>
    <n v="5"/>
    <n v="7"/>
    <n v="0"/>
    <n v="0"/>
    <n v="0"/>
    <x v="0"/>
    <x v="0"/>
    <n v="0"/>
    <n v="0"/>
    <n v="0"/>
    <n v="0"/>
    <x v="2"/>
  </r>
  <r>
    <n v="7446"/>
    <n v="1967"/>
    <n v="56"/>
    <x v="3"/>
    <x v="3"/>
    <x v="2"/>
    <n v="62513"/>
    <x v="1"/>
    <n v="0"/>
    <n v="1"/>
    <d v="2013-09-09T00:00:00"/>
    <n v="16"/>
    <n v="520"/>
    <n v="42"/>
    <n v="98"/>
    <n v="0"/>
    <n v="42"/>
    <n v="14"/>
    <n v="119.33333333333333"/>
    <n v="2"/>
    <n v="6"/>
    <n v="4"/>
    <n v="10"/>
    <n v="6"/>
    <n v="0"/>
    <n v="0"/>
    <n v="0"/>
    <x v="0"/>
    <x v="0"/>
    <n v="0"/>
    <n v="0"/>
    <n v="0"/>
    <n v="0"/>
    <x v="4"/>
  </r>
  <r>
    <n v="6409"/>
    <n v="1967"/>
    <n v="56"/>
    <x v="3"/>
    <x v="2"/>
    <x v="4"/>
    <n v="57136"/>
    <x v="1"/>
    <n v="0"/>
    <n v="0"/>
    <d v="2013-05-18T00:00:00"/>
    <n v="18"/>
    <n v="267"/>
    <n v="140"/>
    <n v="599"/>
    <n v="34"/>
    <n v="12"/>
    <n v="127"/>
    <n v="196.5"/>
    <n v="1"/>
    <n v="7"/>
    <n v="5"/>
    <n v="7"/>
    <n v="6"/>
    <n v="0"/>
    <n v="0"/>
    <n v="0"/>
    <x v="0"/>
    <x v="0"/>
    <n v="0"/>
    <n v="0"/>
    <n v="1"/>
    <n v="0"/>
    <x v="5"/>
  </r>
  <r>
    <n v="6931"/>
    <n v="1967"/>
    <n v="56"/>
    <x v="3"/>
    <x v="2"/>
    <x v="4"/>
    <n v="76982"/>
    <x v="1"/>
    <n v="0"/>
    <n v="0"/>
    <d v="2014-02-15T00:00:00"/>
    <n v="19"/>
    <n v="464"/>
    <n v="151"/>
    <n v="292"/>
    <n v="65"/>
    <n v="60"/>
    <n v="30"/>
    <n v="177"/>
    <n v="1"/>
    <n v="8"/>
    <n v="3"/>
    <n v="4"/>
    <n v="4"/>
    <n v="0"/>
    <n v="0"/>
    <n v="1"/>
    <x v="0"/>
    <x v="0"/>
    <n v="1"/>
    <n v="1"/>
    <n v="1"/>
    <n v="0"/>
    <x v="1"/>
  </r>
  <r>
    <n v="9648"/>
    <n v="1967"/>
    <n v="56"/>
    <x v="3"/>
    <x v="2"/>
    <x v="1"/>
    <n v="46904"/>
    <x v="2"/>
    <n v="1"/>
    <n v="1"/>
    <d v="2012-11-03T00:00:00"/>
    <n v="20"/>
    <n v="153"/>
    <n v="4"/>
    <n v="56"/>
    <n v="0"/>
    <n v="9"/>
    <n v="31"/>
    <n v="42.166666666666664"/>
    <n v="4"/>
    <n v="5"/>
    <n v="1"/>
    <n v="4"/>
    <n v="8"/>
    <n v="0"/>
    <n v="0"/>
    <n v="0"/>
    <x v="0"/>
    <x v="0"/>
    <n v="0"/>
    <n v="0"/>
    <n v="0"/>
    <n v="0"/>
    <x v="1"/>
  </r>
  <r>
    <n v="1685"/>
    <n v="1967"/>
    <n v="56"/>
    <x v="3"/>
    <x v="4"/>
    <x v="2"/>
    <n v="62981"/>
    <x v="1"/>
    <n v="0"/>
    <n v="0"/>
    <d v="2013-03-17T00:00:00"/>
    <n v="21"/>
    <n v="796"/>
    <n v="14"/>
    <n v="590"/>
    <n v="38"/>
    <n v="44"/>
    <n v="0"/>
    <n v="247"/>
    <n v="1"/>
    <n v="4"/>
    <n v="5"/>
    <n v="13"/>
    <n v="3"/>
    <n v="0"/>
    <n v="1"/>
    <n v="0"/>
    <x v="0"/>
    <x v="0"/>
    <n v="1"/>
    <n v="1"/>
    <n v="0"/>
    <n v="0"/>
    <x v="7"/>
  </r>
  <r>
    <n v="2826"/>
    <n v="1967"/>
    <n v="56"/>
    <x v="3"/>
    <x v="2"/>
    <x v="0"/>
    <n v="22574"/>
    <x v="2"/>
    <n v="2"/>
    <n v="1"/>
    <d v="2013-10-28T00:00:00"/>
    <n v="28"/>
    <n v="25"/>
    <n v="0"/>
    <n v="8"/>
    <n v="2"/>
    <n v="0"/>
    <n v="2"/>
    <n v="6.166666666666667"/>
    <n v="2"/>
    <n v="2"/>
    <n v="0"/>
    <n v="3"/>
    <n v="7"/>
    <n v="0"/>
    <n v="0"/>
    <n v="0"/>
    <x v="0"/>
    <x v="0"/>
    <n v="0"/>
    <n v="0"/>
    <n v="0"/>
    <n v="0"/>
    <x v="1"/>
  </r>
  <r>
    <n v="6222"/>
    <n v="1967"/>
    <n v="56"/>
    <x v="3"/>
    <x v="2"/>
    <x v="0"/>
    <n v="22574"/>
    <x v="2"/>
    <n v="2"/>
    <n v="1"/>
    <d v="2013-10-28T00:00:00"/>
    <n v="28"/>
    <n v="25"/>
    <n v="0"/>
    <n v="8"/>
    <n v="2"/>
    <n v="0"/>
    <n v="2"/>
    <n v="6.166666666666667"/>
    <n v="2"/>
    <n v="2"/>
    <n v="0"/>
    <n v="3"/>
    <n v="7"/>
    <n v="0"/>
    <n v="0"/>
    <n v="0"/>
    <x v="0"/>
    <x v="0"/>
    <n v="0"/>
    <n v="0"/>
    <n v="0"/>
    <n v="0"/>
    <x v="1"/>
  </r>
  <r>
    <n v="6887"/>
    <n v="1967"/>
    <n v="56"/>
    <x v="3"/>
    <x v="2"/>
    <x v="1"/>
    <n v="79146"/>
    <x v="1"/>
    <n v="1"/>
    <n v="1"/>
    <d v="2014-04-24T00:00:00"/>
    <n v="33"/>
    <n v="245"/>
    <n v="16"/>
    <n v="223"/>
    <n v="21"/>
    <n v="43"/>
    <n v="16"/>
    <n v="94"/>
    <n v="2"/>
    <n v="8"/>
    <n v="1"/>
    <n v="8"/>
    <n v="6"/>
    <n v="0"/>
    <n v="0"/>
    <n v="0"/>
    <x v="0"/>
    <x v="0"/>
    <n v="0"/>
    <n v="0"/>
    <n v="0"/>
    <n v="0"/>
    <x v="2"/>
  </r>
  <r>
    <n v="7500"/>
    <n v="1967"/>
    <n v="56"/>
    <x v="3"/>
    <x v="2"/>
    <x v="1"/>
    <n v="79146"/>
    <x v="1"/>
    <n v="1"/>
    <n v="1"/>
    <d v="2014-04-24T00:00:00"/>
    <n v="33"/>
    <n v="245"/>
    <n v="16"/>
    <n v="223"/>
    <n v="21"/>
    <n v="43"/>
    <n v="16"/>
    <n v="94"/>
    <n v="2"/>
    <n v="8"/>
    <n v="1"/>
    <n v="8"/>
    <n v="6"/>
    <n v="0"/>
    <n v="0"/>
    <n v="0"/>
    <x v="0"/>
    <x v="0"/>
    <n v="0"/>
    <n v="0"/>
    <n v="0"/>
    <n v="0"/>
    <x v="1"/>
  </r>
  <r>
    <n v="10757"/>
    <n v="1967"/>
    <n v="56"/>
    <x v="3"/>
    <x v="4"/>
    <x v="4"/>
    <n v="28420"/>
    <x v="2"/>
    <n v="1"/>
    <n v="0"/>
    <d v="2013-12-24T00:00:00"/>
    <n v="36"/>
    <n v="4"/>
    <n v="2"/>
    <n v="5"/>
    <n v="2"/>
    <n v="0"/>
    <n v="0"/>
    <n v="2.1666666666666665"/>
    <n v="1"/>
    <n v="1"/>
    <n v="0"/>
    <n v="2"/>
    <n v="6"/>
    <n v="0"/>
    <n v="0"/>
    <n v="0"/>
    <x v="0"/>
    <x v="0"/>
    <n v="0"/>
    <n v="0"/>
    <n v="0"/>
    <n v="0"/>
    <x v="1"/>
  </r>
  <r>
    <n v="3321"/>
    <n v="1967"/>
    <n v="56"/>
    <x v="3"/>
    <x v="4"/>
    <x v="2"/>
    <n v="56575"/>
    <x v="1"/>
    <n v="0"/>
    <n v="2"/>
    <d v="2013-05-05T00:00:00"/>
    <n v="42"/>
    <n v="421"/>
    <n v="5"/>
    <n v="90"/>
    <n v="0"/>
    <n v="16"/>
    <n v="10"/>
    <n v="90.333333333333329"/>
    <n v="3"/>
    <n v="7"/>
    <n v="3"/>
    <n v="7"/>
    <n v="5"/>
    <n v="0"/>
    <n v="0"/>
    <n v="0"/>
    <x v="0"/>
    <x v="0"/>
    <n v="0"/>
    <n v="0"/>
    <n v="0"/>
    <n v="0"/>
    <x v="7"/>
  </r>
  <r>
    <n v="2694"/>
    <n v="1967"/>
    <n v="56"/>
    <x v="3"/>
    <x v="2"/>
    <x v="0"/>
    <n v="42664"/>
    <x v="2"/>
    <n v="0"/>
    <n v="1"/>
    <d v="2014-03-18T00:00:00"/>
    <n v="44"/>
    <n v="21"/>
    <n v="0"/>
    <n v="3"/>
    <n v="0"/>
    <n v="0"/>
    <n v="0"/>
    <n v="4"/>
    <n v="1"/>
    <n v="1"/>
    <n v="0"/>
    <n v="3"/>
    <n v="6"/>
    <n v="0"/>
    <n v="0"/>
    <n v="0"/>
    <x v="0"/>
    <x v="0"/>
    <n v="0"/>
    <n v="0"/>
    <n v="0"/>
    <n v="0"/>
    <x v="1"/>
  </r>
  <r>
    <n v="10870"/>
    <n v="1967"/>
    <n v="56"/>
    <x v="3"/>
    <x v="2"/>
    <x v="0"/>
    <n v="61223"/>
    <x v="1"/>
    <n v="0"/>
    <n v="1"/>
    <d v="2013-06-13T00:00:00"/>
    <n v="46"/>
    <n v="709"/>
    <n v="43"/>
    <n v="182"/>
    <n v="42"/>
    <n v="118"/>
    <n v="247"/>
    <n v="223.5"/>
    <n v="2"/>
    <n v="9"/>
    <n v="3"/>
    <n v="4"/>
    <n v="5"/>
    <n v="0"/>
    <n v="0"/>
    <n v="0"/>
    <x v="0"/>
    <x v="0"/>
    <n v="0"/>
    <n v="0"/>
    <n v="0"/>
    <n v="0"/>
    <x v="5"/>
  </r>
  <r>
    <n v="10827"/>
    <n v="1967"/>
    <n v="56"/>
    <x v="3"/>
    <x v="4"/>
    <x v="0"/>
    <n v="36947"/>
    <x v="2"/>
    <n v="1"/>
    <n v="1"/>
    <d v="2012-08-07T00:00:00"/>
    <n v="49"/>
    <n v="88"/>
    <n v="3"/>
    <n v="21"/>
    <n v="4"/>
    <n v="1"/>
    <n v="29"/>
    <n v="24.333333333333332"/>
    <n v="4"/>
    <n v="3"/>
    <n v="0"/>
    <n v="4"/>
    <n v="9"/>
    <n v="0"/>
    <n v="0"/>
    <n v="0"/>
    <x v="0"/>
    <x v="0"/>
    <n v="0"/>
    <n v="0"/>
    <n v="0"/>
    <n v="0"/>
    <x v="0"/>
  </r>
  <r>
    <n v="1544"/>
    <n v="1967"/>
    <n v="56"/>
    <x v="3"/>
    <x v="3"/>
    <x v="4"/>
    <n v="81380"/>
    <x v="1"/>
    <n v="0"/>
    <n v="0"/>
    <d v="2012-12-22T00:00:00"/>
    <n v="51"/>
    <n v="741"/>
    <n v="68"/>
    <n v="689"/>
    <n v="224"/>
    <n v="68"/>
    <n v="103"/>
    <n v="315.5"/>
    <n v="1"/>
    <n v="4"/>
    <n v="2"/>
    <n v="10"/>
    <n v="2"/>
    <n v="0"/>
    <n v="0"/>
    <n v="0"/>
    <x v="0"/>
    <x v="0"/>
    <n v="0"/>
    <n v="0"/>
    <n v="0"/>
    <n v="0"/>
    <x v="7"/>
  </r>
  <r>
    <n v="1131"/>
    <n v="1967"/>
    <n v="56"/>
    <x v="3"/>
    <x v="4"/>
    <x v="1"/>
    <n v="52569"/>
    <x v="1"/>
    <n v="0"/>
    <n v="1"/>
    <d v="2014-04-05T00:00:00"/>
    <n v="54"/>
    <n v="85"/>
    <n v="0"/>
    <n v="3"/>
    <n v="0"/>
    <n v="0"/>
    <n v="7"/>
    <n v="15.833333333333334"/>
    <n v="1"/>
    <n v="2"/>
    <n v="0"/>
    <n v="4"/>
    <n v="3"/>
    <n v="0"/>
    <n v="0"/>
    <n v="0"/>
    <x v="0"/>
    <x v="0"/>
    <n v="0"/>
    <n v="0"/>
    <n v="0"/>
    <n v="0"/>
    <x v="5"/>
  </r>
  <r>
    <n v="5081"/>
    <n v="1967"/>
    <n v="56"/>
    <x v="3"/>
    <x v="0"/>
    <x v="2"/>
    <n v="47821"/>
    <x v="2"/>
    <n v="1"/>
    <n v="1"/>
    <d v="2013-10-20T00:00:00"/>
    <n v="54"/>
    <n v="9"/>
    <n v="0"/>
    <n v="16"/>
    <n v="6"/>
    <n v="6"/>
    <n v="10"/>
    <n v="7.833333333333333"/>
    <n v="1"/>
    <n v="1"/>
    <n v="0"/>
    <n v="3"/>
    <n v="8"/>
    <n v="0"/>
    <n v="0"/>
    <n v="0"/>
    <x v="0"/>
    <x v="0"/>
    <n v="0"/>
    <n v="0"/>
    <n v="0"/>
    <n v="0"/>
    <x v="1"/>
  </r>
  <r>
    <n v="6912"/>
    <n v="1967"/>
    <n v="56"/>
    <x v="3"/>
    <x v="4"/>
    <x v="0"/>
    <n v="63246"/>
    <x v="1"/>
    <n v="0"/>
    <n v="2"/>
    <d v="2013-08-20T00:00:00"/>
    <n v="60"/>
    <n v="593"/>
    <n v="30"/>
    <n v="91"/>
    <n v="29"/>
    <n v="22"/>
    <n v="7"/>
    <n v="128.66666666666666"/>
    <n v="1"/>
    <n v="6"/>
    <n v="3"/>
    <n v="12"/>
    <n v="4"/>
    <n v="0"/>
    <n v="0"/>
    <n v="0"/>
    <x v="0"/>
    <x v="0"/>
    <n v="0"/>
    <n v="0"/>
    <n v="0"/>
    <n v="0"/>
    <x v="1"/>
  </r>
  <r>
    <n v="4640"/>
    <n v="1967"/>
    <n v="56"/>
    <x v="3"/>
    <x v="2"/>
    <x v="4"/>
    <n v="70647"/>
    <x v="1"/>
    <n v="0"/>
    <n v="1"/>
    <d v="2012-09-21T00:00:00"/>
    <n v="65"/>
    <n v="561"/>
    <n v="85"/>
    <n v="171"/>
    <n v="25"/>
    <n v="123"/>
    <n v="114"/>
    <n v="179.83333333333334"/>
    <n v="2"/>
    <n v="4"/>
    <n v="7"/>
    <n v="13"/>
    <n v="2"/>
    <n v="0"/>
    <n v="0"/>
    <n v="0"/>
    <x v="0"/>
    <x v="0"/>
    <n v="0"/>
    <n v="0"/>
    <n v="0"/>
    <n v="0"/>
    <x v="5"/>
  </r>
  <r>
    <n v="5837"/>
    <n v="1967"/>
    <n v="56"/>
    <x v="3"/>
    <x v="2"/>
    <x v="0"/>
    <n v="51479"/>
    <x v="1"/>
    <n v="1"/>
    <n v="1"/>
    <d v="2012-12-28T00:00:00"/>
    <n v="67"/>
    <n v="247"/>
    <n v="8"/>
    <n v="160"/>
    <n v="6"/>
    <n v="8"/>
    <n v="65"/>
    <n v="82.333333333333329"/>
    <n v="7"/>
    <n v="6"/>
    <n v="3"/>
    <n v="6"/>
    <n v="7"/>
    <n v="0"/>
    <n v="0"/>
    <n v="0"/>
    <x v="0"/>
    <x v="0"/>
    <n v="0"/>
    <n v="0"/>
    <n v="0"/>
    <n v="0"/>
    <x v="1"/>
  </r>
  <r>
    <n v="3286"/>
    <n v="1967"/>
    <n v="56"/>
    <x v="3"/>
    <x v="4"/>
    <x v="4"/>
    <n v="26642"/>
    <x v="2"/>
    <n v="1"/>
    <n v="0"/>
    <d v="2014-03-01T00:00:00"/>
    <n v="71"/>
    <n v="13"/>
    <n v="2"/>
    <n v="15"/>
    <n v="2"/>
    <n v="2"/>
    <n v="8"/>
    <n v="7"/>
    <n v="2"/>
    <n v="2"/>
    <n v="0"/>
    <n v="3"/>
    <n v="6"/>
    <n v="0"/>
    <n v="0"/>
    <n v="0"/>
    <x v="0"/>
    <x v="0"/>
    <n v="0"/>
    <n v="0"/>
    <n v="0"/>
    <n v="0"/>
    <x v="1"/>
  </r>
  <r>
    <n v="6445"/>
    <n v="1967"/>
    <n v="56"/>
    <x v="3"/>
    <x v="2"/>
    <x v="2"/>
    <n v="66825"/>
    <x v="1"/>
    <n v="0"/>
    <n v="0"/>
    <d v="2013-07-14T00:00:00"/>
    <n v="73"/>
    <n v="243"/>
    <n v="101"/>
    <n v="405"/>
    <n v="29"/>
    <n v="40"/>
    <n v="40"/>
    <n v="143"/>
    <n v="1"/>
    <n v="4"/>
    <n v="5"/>
    <n v="6"/>
    <n v="2"/>
    <n v="0"/>
    <n v="0"/>
    <n v="0"/>
    <x v="0"/>
    <x v="0"/>
    <n v="0"/>
    <n v="0"/>
    <n v="0"/>
    <n v="0"/>
    <x v="5"/>
  </r>
  <r>
    <n v="1921"/>
    <n v="1967"/>
    <n v="56"/>
    <x v="3"/>
    <x v="4"/>
    <x v="0"/>
    <n v="59062"/>
    <x v="1"/>
    <n v="2"/>
    <n v="1"/>
    <d v="2013-10-03T00:00:00"/>
    <n v="74"/>
    <n v="46"/>
    <n v="1"/>
    <n v="12"/>
    <n v="3"/>
    <n v="0"/>
    <n v="9"/>
    <n v="11.833333333333334"/>
    <n v="2"/>
    <n v="2"/>
    <n v="0"/>
    <n v="3"/>
    <n v="4"/>
    <n v="0"/>
    <n v="0"/>
    <n v="0"/>
    <x v="0"/>
    <x v="0"/>
    <n v="0"/>
    <n v="0"/>
    <n v="0"/>
    <n v="0"/>
    <x v="1"/>
  </r>
  <r>
    <n v="238"/>
    <n v="1967"/>
    <n v="56"/>
    <x v="3"/>
    <x v="0"/>
    <x v="2"/>
    <n v="67309"/>
    <x v="1"/>
    <n v="1"/>
    <n v="1"/>
    <d v="2013-01-23T00:00:00"/>
    <n v="76"/>
    <n v="515"/>
    <n v="47"/>
    <n v="181"/>
    <n v="149"/>
    <n v="95"/>
    <n v="95"/>
    <n v="180.33333333333334"/>
    <n v="15"/>
    <n v="9"/>
    <n v="6"/>
    <n v="9"/>
    <n v="7"/>
    <n v="0"/>
    <n v="0"/>
    <n v="0"/>
    <x v="0"/>
    <x v="0"/>
    <n v="0"/>
    <n v="0"/>
    <n v="0"/>
    <n v="0"/>
    <x v="1"/>
  </r>
  <r>
    <n v="641"/>
    <n v="1967"/>
    <n v="56"/>
    <x v="3"/>
    <x v="2"/>
    <x v="1"/>
    <n v="52074"/>
    <x v="1"/>
    <n v="0"/>
    <n v="1"/>
    <d v="2014-04-04T00:00:00"/>
    <n v="77"/>
    <n v="59"/>
    <n v="0"/>
    <n v="12"/>
    <n v="0"/>
    <n v="0"/>
    <n v="48"/>
    <n v="19.833333333333332"/>
    <n v="1"/>
    <n v="2"/>
    <n v="2"/>
    <n v="2"/>
    <n v="4"/>
    <n v="1"/>
    <n v="0"/>
    <n v="0"/>
    <x v="0"/>
    <x v="0"/>
    <n v="1"/>
    <n v="1"/>
    <n v="0"/>
    <n v="0"/>
    <x v="3"/>
  </r>
  <r>
    <n v="10992"/>
    <n v="1967"/>
    <n v="56"/>
    <x v="3"/>
    <x v="2"/>
    <x v="2"/>
    <n v="75702"/>
    <x v="1"/>
    <n v="1"/>
    <n v="1"/>
    <d v="2012-08-29T00:00:00"/>
    <n v="77"/>
    <n v="650"/>
    <n v="28"/>
    <n v="353"/>
    <n v="45"/>
    <n v="42"/>
    <n v="30"/>
    <n v="191.33333333333334"/>
    <n v="5"/>
    <n v="4"/>
    <n v="6"/>
    <n v="11"/>
    <n v="8"/>
    <n v="0"/>
    <n v="0"/>
    <n v="0"/>
    <x v="0"/>
    <x v="0"/>
    <n v="0"/>
    <n v="0"/>
    <n v="0"/>
    <n v="0"/>
    <x v="5"/>
  </r>
  <r>
    <n v="771"/>
    <n v="1967"/>
    <n v="56"/>
    <x v="3"/>
    <x v="2"/>
    <x v="2"/>
    <n v="54178"/>
    <x v="1"/>
    <n v="0"/>
    <n v="1"/>
    <d v="2014-01-21T00:00:00"/>
    <n v="79"/>
    <n v="135"/>
    <n v="9"/>
    <n v="39"/>
    <n v="4"/>
    <n v="0"/>
    <n v="7"/>
    <n v="32.333333333333336"/>
    <n v="1"/>
    <n v="2"/>
    <n v="2"/>
    <n v="5"/>
    <n v="2"/>
    <n v="0"/>
    <n v="0"/>
    <n v="0"/>
    <x v="0"/>
    <x v="0"/>
    <n v="0"/>
    <n v="0"/>
    <n v="0"/>
    <n v="0"/>
    <x v="2"/>
  </r>
  <r>
    <n v="4910"/>
    <n v="1967"/>
    <n v="56"/>
    <x v="3"/>
    <x v="2"/>
    <x v="4"/>
    <n v="68743"/>
    <x v="1"/>
    <n v="0"/>
    <n v="0"/>
    <d v="2012-08-30T00:00:00"/>
    <n v="81"/>
    <n v="1132"/>
    <n v="134"/>
    <n v="384"/>
    <n v="175"/>
    <n v="134"/>
    <n v="115"/>
    <n v="345.66666666666669"/>
    <n v="1"/>
    <n v="11"/>
    <n v="5"/>
    <n v="13"/>
    <n v="7"/>
    <n v="0"/>
    <n v="0"/>
    <n v="0"/>
    <x v="0"/>
    <x v="0"/>
    <n v="0"/>
    <n v="0"/>
    <n v="0"/>
    <n v="0"/>
    <x v="4"/>
  </r>
  <r>
    <n v="5975"/>
    <n v="1967"/>
    <n v="56"/>
    <x v="3"/>
    <x v="4"/>
    <x v="1"/>
    <n v="40304"/>
    <x v="2"/>
    <n v="1"/>
    <n v="0"/>
    <d v="2013-09-30T00:00:00"/>
    <n v="82"/>
    <n v="37"/>
    <n v="0"/>
    <n v="17"/>
    <n v="0"/>
    <n v="0"/>
    <n v="3"/>
    <n v="9.5"/>
    <n v="1"/>
    <n v="2"/>
    <n v="0"/>
    <n v="3"/>
    <n v="7"/>
    <n v="0"/>
    <n v="0"/>
    <n v="0"/>
    <x v="0"/>
    <x v="0"/>
    <n v="0"/>
    <n v="0"/>
    <n v="0"/>
    <n v="0"/>
    <x v="7"/>
  </r>
  <r>
    <n v="5234"/>
    <n v="1967"/>
    <n v="56"/>
    <x v="3"/>
    <x v="0"/>
    <x v="2"/>
    <n v="30753"/>
    <x v="2"/>
    <n v="1"/>
    <n v="1"/>
    <d v="2013-07-11T00:00:00"/>
    <n v="85"/>
    <n v="12"/>
    <n v="5"/>
    <n v="25"/>
    <n v="0"/>
    <n v="9"/>
    <n v="30"/>
    <n v="13.5"/>
    <n v="2"/>
    <n v="1"/>
    <n v="1"/>
    <n v="3"/>
    <n v="5"/>
    <n v="0"/>
    <n v="0"/>
    <n v="0"/>
    <x v="0"/>
    <x v="0"/>
    <n v="0"/>
    <n v="0"/>
    <n v="0"/>
    <n v="0"/>
    <x v="7"/>
  </r>
  <r>
    <n v="6327"/>
    <n v="1967"/>
    <n v="56"/>
    <x v="3"/>
    <x v="2"/>
    <x v="2"/>
    <n v="65777"/>
    <x v="1"/>
    <n v="0"/>
    <n v="0"/>
    <d v="2013-12-19T00:00:00"/>
    <n v="87"/>
    <n v="565"/>
    <n v="32"/>
    <n v="435"/>
    <n v="28"/>
    <n v="32"/>
    <n v="54"/>
    <n v="191"/>
    <n v="1"/>
    <n v="2"/>
    <n v="8"/>
    <n v="6"/>
    <n v="1"/>
    <n v="0"/>
    <n v="0"/>
    <n v="0"/>
    <x v="0"/>
    <x v="0"/>
    <n v="0"/>
    <n v="0"/>
    <n v="0"/>
    <n v="0"/>
    <x v="4"/>
  </r>
  <r>
    <n v="606"/>
    <n v="1967"/>
    <n v="56"/>
    <x v="3"/>
    <x v="2"/>
    <x v="1"/>
    <n v="25930"/>
    <x v="2"/>
    <n v="1"/>
    <n v="1"/>
    <d v="2013-10-10T00:00:00"/>
    <n v="87"/>
    <n v="6"/>
    <n v="1"/>
    <n v="2"/>
    <n v="2"/>
    <n v="0"/>
    <n v="4"/>
    <n v="2.5"/>
    <n v="1"/>
    <n v="1"/>
    <n v="0"/>
    <n v="2"/>
    <n v="7"/>
    <n v="0"/>
    <n v="0"/>
    <n v="0"/>
    <x v="0"/>
    <x v="0"/>
    <n v="0"/>
    <n v="0"/>
    <n v="0"/>
    <n v="0"/>
    <x v="1"/>
  </r>
  <r>
    <n v="7791"/>
    <n v="1967"/>
    <n v="56"/>
    <x v="3"/>
    <x v="3"/>
    <x v="0"/>
    <n v="37054"/>
    <x v="2"/>
    <n v="1"/>
    <n v="1"/>
    <d v="2013-09-15T00:00:00"/>
    <n v="89"/>
    <n v="12"/>
    <n v="1"/>
    <n v="6"/>
    <n v="0"/>
    <n v="1"/>
    <n v="5"/>
    <n v="4.166666666666667"/>
    <n v="2"/>
    <n v="1"/>
    <n v="0"/>
    <n v="3"/>
    <n v="7"/>
    <n v="0"/>
    <n v="0"/>
    <n v="0"/>
    <x v="0"/>
    <x v="0"/>
    <n v="0"/>
    <n v="0"/>
    <n v="0"/>
    <n v="0"/>
    <x v="5"/>
  </r>
  <r>
    <n v="10598"/>
    <n v="1967"/>
    <n v="56"/>
    <x v="3"/>
    <x v="2"/>
    <x v="2"/>
    <n v="27943"/>
    <x v="2"/>
    <n v="1"/>
    <n v="1"/>
    <d v="2013-04-15T00:00:00"/>
    <n v="89"/>
    <n v="12"/>
    <n v="1"/>
    <n v="16"/>
    <n v="4"/>
    <n v="1"/>
    <n v="3"/>
    <n v="6.166666666666667"/>
    <n v="3"/>
    <n v="2"/>
    <n v="0"/>
    <n v="3"/>
    <n v="8"/>
    <n v="0"/>
    <n v="0"/>
    <n v="0"/>
    <x v="0"/>
    <x v="0"/>
    <n v="0"/>
    <n v="0"/>
    <n v="0"/>
    <n v="0"/>
    <x v="1"/>
  </r>
  <r>
    <n v="5831"/>
    <n v="1967"/>
    <n v="56"/>
    <x v="3"/>
    <x v="2"/>
    <x v="0"/>
    <n v="77870"/>
    <x v="1"/>
    <n v="0"/>
    <n v="1"/>
    <d v="2012-08-22T00:00:00"/>
    <n v="93"/>
    <n v="1017"/>
    <n v="50"/>
    <n v="500"/>
    <n v="65"/>
    <n v="50"/>
    <n v="133"/>
    <n v="302.5"/>
    <n v="3"/>
    <n v="5"/>
    <n v="5"/>
    <n v="5"/>
    <n v="8"/>
    <n v="0"/>
    <n v="1"/>
    <n v="0"/>
    <x v="1"/>
    <x v="0"/>
    <n v="1"/>
    <n v="2"/>
    <n v="1"/>
    <n v="0"/>
    <x v="1"/>
  </r>
  <r>
    <n v="10402"/>
    <n v="1967"/>
    <n v="56"/>
    <x v="3"/>
    <x v="2"/>
    <x v="0"/>
    <n v="35441"/>
    <x v="2"/>
    <n v="1"/>
    <n v="1"/>
    <d v="2013-02-14T00:00:00"/>
    <n v="94"/>
    <n v="25"/>
    <n v="1"/>
    <n v="9"/>
    <n v="2"/>
    <n v="1"/>
    <n v="1"/>
    <n v="6.5"/>
    <n v="2"/>
    <n v="1"/>
    <n v="0"/>
    <n v="3"/>
    <n v="8"/>
    <n v="0"/>
    <n v="0"/>
    <n v="0"/>
    <x v="0"/>
    <x v="0"/>
    <n v="0"/>
    <n v="0"/>
    <n v="0"/>
    <n v="0"/>
    <x v="7"/>
  </r>
  <r>
    <n v="5153"/>
    <n v="1967"/>
    <n v="56"/>
    <x v="3"/>
    <x v="4"/>
    <x v="0"/>
    <n v="77766"/>
    <x v="1"/>
    <n v="0"/>
    <n v="1"/>
    <d v="2013-02-22T00:00:00"/>
    <n v="97"/>
    <n v="1004"/>
    <n v="59"/>
    <n v="265"/>
    <n v="115"/>
    <n v="59"/>
    <n v="27"/>
    <n v="254.83333333333334"/>
    <n v="2"/>
    <n v="11"/>
    <n v="10"/>
    <n v="11"/>
    <n v="6"/>
    <n v="1"/>
    <n v="0"/>
    <n v="0"/>
    <x v="0"/>
    <x v="0"/>
    <n v="1"/>
    <n v="1"/>
    <n v="1"/>
    <n v="0"/>
    <x v="1"/>
  </r>
  <r>
    <n v="4127"/>
    <n v="1967"/>
    <n v="56"/>
    <x v="3"/>
    <x v="4"/>
    <x v="0"/>
    <n v="77766"/>
    <x v="1"/>
    <n v="0"/>
    <n v="1"/>
    <d v="2013-02-22T00:00:00"/>
    <n v="97"/>
    <n v="1004"/>
    <n v="59"/>
    <n v="265"/>
    <n v="115"/>
    <n v="59"/>
    <n v="27"/>
    <n v="254.83333333333334"/>
    <n v="2"/>
    <n v="11"/>
    <n v="10"/>
    <n v="11"/>
    <n v="6"/>
    <n v="1"/>
    <n v="0"/>
    <n v="0"/>
    <x v="0"/>
    <x v="0"/>
    <n v="1"/>
    <n v="1"/>
    <n v="1"/>
    <n v="0"/>
    <x v="1"/>
  </r>
  <r>
    <n v="115"/>
    <n v="1966"/>
    <n v="57"/>
    <x v="3"/>
    <x v="3"/>
    <x v="1"/>
    <n v="43456"/>
    <x v="2"/>
    <n v="0"/>
    <n v="1"/>
    <d v="2013-03-26T00:00:00"/>
    <n v="0"/>
    <n v="275"/>
    <n v="11"/>
    <n v="68"/>
    <n v="25"/>
    <n v="7"/>
    <n v="7"/>
    <n v="65.5"/>
    <n v="3"/>
    <n v="5"/>
    <n v="1"/>
    <n v="8"/>
    <n v="5"/>
    <n v="0"/>
    <n v="0"/>
    <n v="0"/>
    <x v="0"/>
    <x v="0"/>
    <n v="0"/>
    <n v="0"/>
    <n v="0"/>
    <n v="0"/>
    <x v="3"/>
  </r>
  <r>
    <n v="2715"/>
    <n v="1966"/>
    <n v="57"/>
    <x v="3"/>
    <x v="3"/>
    <x v="4"/>
    <n v="29435"/>
    <x v="2"/>
    <n v="1"/>
    <n v="1"/>
    <d v="2012-08-06T00:00:00"/>
    <n v="11"/>
    <n v="70"/>
    <n v="3"/>
    <n v="37"/>
    <n v="4"/>
    <n v="2"/>
    <n v="64"/>
    <n v="30"/>
    <n v="4"/>
    <n v="3"/>
    <n v="2"/>
    <n v="2"/>
    <n v="9"/>
    <n v="0"/>
    <n v="0"/>
    <n v="0"/>
    <x v="0"/>
    <x v="0"/>
    <n v="0"/>
    <n v="0"/>
    <n v="1"/>
    <n v="0"/>
    <x v="7"/>
  </r>
  <r>
    <n v="9699"/>
    <n v="1966"/>
    <n v="57"/>
    <x v="3"/>
    <x v="2"/>
    <x v="4"/>
    <n v="67272"/>
    <x v="1"/>
    <n v="0"/>
    <n v="1"/>
    <d v="2013-12-21T00:00:00"/>
    <n v="12"/>
    <n v="357"/>
    <n v="35"/>
    <n v="271"/>
    <n v="28"/>
    <n v="28"/>
    <n v="14"/>
    <n v="122.16666666666667"/>
    <n v="3"/>
    <n v="6"/>
    <n v="2"/>
    <n v="12"/>
    <n v="5"/>
    <n v="0"/>
    <n v="0"/>
    <n v="0"/>
    <x v="0"/>
    <x v="0"/>
    <n v="0"/>
    <n v="0"/>
    <n v="0"/>
    <n v="0"/>
    <x v="1"/>
  </r>
  <r>
    <n v="3050"/>
    <n v="1966"/>
    <n v="57"/>
    <x v="3"/>
    <x v="2"/>
    <x v="0"/>
    <n v="54198"/>
    <x v="1"/>
    <n v="1"/>
    <n v="1"/>
    <d v="2013-12-17T00:00:00"/>
    <n v="13"/>
    <n v="185"/>
    <n v="0"/>
    <n v="28"/>
    <n v="3"/>
    <n v="2"/>
    <n v="17"/>
    <n v="39.166666666666664"/>
    <n v="6"/>
    <n v="3"/>
    <n v="1"/>
    <n v="6"/>
    <n v="4"/>
    <n v="0"/>
    <n v="0"/>
    <n v="0"/>
    <x v="0"/>
    <x v="0"/>
    <n v="0"/>
    <n v="0"/>
    <n v="0"/>
    <n v="0"/>
    <x v="1"/>
  </r>
  <r>
    <n v="4609"/>
    <n v="1966"/>
    <n v="57"/>
    <x v="3"/>
    <x v="4"/>
    <x v="0"/>
    <n v="57705"/>
    <x v="1"/>
    <n v="0"/>
    <n v="1"/>
    <d v="2014-01-11T00:00:00"/>
    <n v="14"/>
    <n v="383"/>
    <n v="0"/>
    <n v="53"/>
    <n v="6"/>
    <n v="4"/>
    <n v="40"/>
    <n v="81"/>
    <n v="3"/>
    <n v="8"/>
    <n v="1"/>
    <n v="6"/>
    <n v="6"/>
    <n v="0"/>
    <n v="0"/>
    <n v="0"/>
    <x v="0"/>
    <x v="0"/>
    <n v="0"/>
    <n v="0"/>
    <n v="0"/>
    <n v="0"/>
    <x v="1"/>
  </r>
  <r>
    <n v="9725"/>
    <n v="1966"/>
    <n v="57"/>
    <x v="3"/>
    <x v="4"/>
    <x v="2"/>
    <n v="28764"/>
    <x v="2"/>
    <n v="1"/>
    <n v="1"/>
    <d v="2014-06-05T00:00:00"/>
    <n v="16"/>
    <n v="8"/>
    <n v="0"/>
    <n v="3"/>
    <n v="0"/>
    <n v="0"/>
    <n v="1"/>
    <n v="2"/>
    <n v="1"/>
    <n v="1"/>
    <n v="0"/>
    <n v="2"/>
    <n v="8"/>
    <n v="1"/>
    <n v="0"/>
    <n v="0"/>
    <x v="0"/>
    <x v="0"/>
    <n v="1"/>
    <n v="1"/>
    <n v="0"/>
    <n v="0"/>
    <x v="1"/>
  </r>
  <r>
    <n v="1459"/>
    <n v="1966"/>
    <n v="57"/>
    <x v="3"/>
    <x v="4"/>
    <x v="0"/>
    <n v="69063"/>
    <x v="1"/>
    <n v="0"/>
    <n v="1"/>
    <d v="2012-11-07T00:00:00"/>
    <n v="16"/>
    <n v="666"/>
    <n v="35"/>
    <n v="124"/>
    <n v="69"/>
    <n v="8"/>
    <n v="26"/>
    <n v="154.66666666666666"/>
    <n v="1"/>
    <n v="5"/>
    <n v="3"/>
    <n v="5"/>
    <n v="3"/>
    <n v="0"/>
    <n v="0"/>
    <n v="0"/>
    <x v="0"/>
    <x v="0"/>
    <n v="0"/>
    <n v="0"/>
    <n v="0"/>
    <n v="0"/>
    <x v="1"/>
  </r>
  <r>
    <n v="10102"/>
    <n v="1966"/>
    <n v="57"/>
    <x v="3"/>
    <x v="2"/>
    <x v="6"/>
    <n v="79946"/>
    <x v="1"/>
    <n v="0"/>
    <n v="0"/>
    <d v="2014-05-12T00:00:00"/>
    <n v="19"/>
    <n v="395"/>
    <n v="183"/>
    <n v="565"/>
    <n v="166"/>
    <n v="141"/>
    <n v="28"/>
    <n v="246.33333333333334"/>
    <n v="1"/>
    <n v="5"/>
    <n v="11"/>
    <n v="5"/>
    <n v="3"/>
    <n v="0"/>
    <n v="0"/>
    <n v="0"/>
    <x v="0"/>
    <x v="0"/>
    <n v="0"/>
    <n v="0"/>
    <n v="0"/>
    <n v="0"/>
    <x v="5"/>
  </r>
  <r>
    <n v="11112"/>
    <n v="1966"/>
    <n v="57"/>
    <x v="3"/>
    <x v="2"/>
    <x v="2"/>
    <n v="70713"/>
    <x v="1"/>
    <n v="0"/>
    <n v="1"/>
    <d v="2012-12-03T00:00:00"/>
    <n v="23"/>
    <n v="736"/>
    <n v="114"/>
    <n v="279"/>
    <n v="82"/>
    <n v="76"/>
    <n v="190"/>
    <n v="246.16666666666666"/>
    <n v="6"/>
    <n v="5"/>
    <n v="6"/>
    <n v="8"/>
    <n v="3"/>
    <n v="0"/>
    <n v="0"/>
    <n v="0"/>
    <x v="0"/>
    <x v="0"/>
    <n v="0"/>
    <n v="0"/>
    <n v="0"/>
    <n v="0"/>
    <x v="1"/>
  </r>
  <r>
    <n v="1158"/>
    <n v="1966"/>
    <n v="57"/>
    <x v="3"/>
    <x v="2"/>
    <x v="4"/>
    <n v="48877"/>
    <x v="2"/>
    <n v="0"/>
    <n v="1"/>
    <d v="2014-01-05T00:00:00"/>
    <n v="27"/>
    <n v="102"/>
    <n v="1"/>
    <n v="15"/>
    <n v="2"/>
    <n v="0"/>
    <n v="24"/>
    <n v="24"/>
    <n v="1"/>
    <n v="3"/>
    <n v="0"/>
    <n v="4"/>
    <n v="7"/>
    <n v="0"/>
    <n v="0"/>
    <n v="0"/>
    <x v="0"/>
    <x v="0"/>
    <n v="0"/>
    <n v="0"/>
    <n v="0"/>
    <n v="0"/>
    <x v="1"/>
  </r>
  <r>
    <n v="6281"/>
    <n v="1966"/>
    <n v="57"/>
    <x v="3"/>
    <x v="2"/>
    <x v="4"/>
    <n v="55686"/>
    <x v="1"/>
    <n v="0"/>
    <n v="1"/>
    <d v="2013-02-14T00:00:00"/>
    <n v="27"/>
    <n v="673"/>
    <n v="0"/>
    <n v="199"/>
    <n v="37"/>
    <n v="47"/>
    <n v="26"/>
    <n v="163.66666666666666"/>
    <n v="2"/>
    <n v="6"/>
    <n v="3"/>
    <n v="5"/>
    <n v="4"/>
    <n v="1"/>
    <n v="0"/>
    <n v="0"/>
    <x v="0"/>
    <x v="0"/>
    <n v="1"/>
    <n v="1"/>
    <n v="0"/>
    <n v="0"/>
    <x v="1"/>
  </r>
  <r>
    <n v="6679"/>
    <n v="1966"/>
    <n v="57"/>
    <x v="3"/>
    <x v="2"/>
    <x v="1"/>
    <n v="33279"/>
    <x v="2"/>
    <n v="0"/>
    <n v="0"/>
    <d v="2014-06-12T00:00:00"/>
    <n v="29"/>
    <n v="10"/>
    <n v="3"/>
    <n v="3"/>
    <n v="0"/>
    <n v="0"/>
    <n v="0"/>
    <n v="2.6666666666666665"/>
    <n v="1"/>
    <n v="0"/>
    <n v="0"/>
    <n v="3"/>
    <n v="3"/>
    <n v="0"/>
    <n v="0"/>
    <n v="0"/>
    <x v="0"/>
    <x v="0"/>
    <n v="0"/>
    <n v="0"/>
    <n v="0"/>
    <n v="0"/>
    <x v="1"/>
  </r>
  <r>
    <n v="10383"/>
    <n v="1966"/>
    <n v="57"/>
    <x v="3"/>
    <x v="2"/>
    <x v="4"/>
    <n v="70287"/>
    <x v="1"/>
    <n v="0"/>
    <n v="0"/>
    <d v="2013-04-02T00:00:00"/>
    <n v="30"/>
    <n v="295"/>
    <n v="35"/>
    <n v="482"/>
    <n v="121"/>
    <n v="120"/>
    <n v="40"/>
    <n v="182.16666666666666"/>
    <n v="1"/>
    <n v="5"/>
    <n v="5"/>
    <n v="10"/>
    <n v="3"/>
    <n v="0"/>
    <n v="0"/>
    <n v="0"/>
    <x v="0"/>
    <x v="0"/>
    <n v="0"/>
    <n v="0"/>
    <n v="1"/>
    <n v="0"/>
    <x v="0"/>
  </r>
  <r>
    <n v="6798"/>
    <n v="1966"/>
    <n v="57"/>
    <x v="3"/>
    <x v="2"/>
    <x v="1"/>
    <n v="37070"/>
    <x v="2"/>
    <n v="1"/>
    <n v="1"/>
    <d v="2013-03-20T00:00:00"/>
    <n v="30"/>
    <n v="231"/>
    <n v="7"/>
    <n v="137"/>
    <n v="4"/>
    <n v="15"/>
    <n v="39"/>
    <n v="72.166666666666671"/>
    <n v="9"/>
    <n v="5"/>
    <n v="1"/>
    <n v="8"/>
    <n v="7"/>
    <n v="0"/>
    <n v="0"/>
    <n v="0"/>
    <x v="0"/>
    <x v="0"/>
    <n v="0"/>
    <n v="0"/>
    <n v="1"/>
    <n v="0"/>
    <x v="5"/>
  </r>
  <r>
    <n v="4168"/>
    <n v="1966"/>
    <n v="57"/>
    <x v="3"/>
    <x v="2"/>
    <x v="1"/>
    <n v="37070"/>
    <x v="2"/>
    <n v="1"/>
    <n v="1"/>
    <d v="2013-03-20T00:00:00"/>
    <n v="30"/>
    <n v="231"/>
    <n v="7"/>
    <n v="137"/>
    <n v="4"/>
    <n v="15"/>
    <n v="39"/>
    <n v="72.166666666666671"/>
    <n v="9"/>
    <n v="5"/>
    <n v="1"/>
    <n v="8"/>
    <n v="7"/>
    <n v="0"/>
    <n v="0"/>
    <n v="0"/>
    <x v="0"/>
    <x v="0"/>
    <n v="0"/>
    <n v="0"/>
    <n v="1"/>
    <n v="0"/>
    <x v="1"/>
  </r>
  <r>
    <n v="6690"/>
    <n v="1966"/>
    <n v="57"/>
    <x v="3"/>
    <x v="3"/>
    <x v="0"/>
    <n v="38179"/>
    <x v="2"/>
    <n v="1"/>
    <n v="1"/>
    <d v="2013-03-14T00:00:00"/>
    <n v="30"/>
    <n v="38"/>
    <n v="4"/>
    <n v="22"/>
    <n v="4"/>
    <n v="2"/>
    <n v="20"/>
    <n v="15"/>
    <n v="4"/>
    <n v="3"/>
    <n v="1"/>
    <n v="3"/>
    <n v="7"/>
    <n v="0"/>
    <n v="0"/>
    <n v="0"/>
    <x v="0"/>
    <x v="0"/>
    <n v="0"/>
    <n v="0"/>
    <n v="0"/>
    <n v="0"/>
    <x v="5"/>
  </r>
  <r>
    <n v="3934"/>
    <n v="1966"/>
    <n v="57"/>
    <x v="3"/>
    <x v="2"/>
    <x v="0"/>
    <n v="61286"/>
    <x v="1"/>
    <n v="0"/>
    <n v="1"/>
    <d v="2013-08-02T00:00:00"/>
    <n v="34"/>
    <n v="356"/>
    <n v="0"/>
    <n v="107"/>
    <n v="19"/>
    <n v="9"/>
    <n v="117"/>
    <n v="101.33333333333333"/>
    <n v="2"/>
    <n v="7"/>
    <n v="1"/>
    <n v="8"/>
    <n v="5"/>
    <n v="0"/>
    <n v="0"/>
    <n v="0"/>
    <x v="0"/>
    <x v="0"/>
    <n v="0"/>
    <n v="0"/>
    <n v="0"/>
    <n v="0"/>
    <x v="3"/>
  </r>
  <r>
    <n v="2493"/>
    <n v="1966"/>
    <n v="57"/>
    <x v="3"/>
    <x v="2"/>
    <x v="0"/>
    <n v="61286"/>
    <x v="1"/>
    <n v="0"/>
    <n v="1"/>
    <d v="2013-08-02T00:00:00"/>
    <n v="34"/>
    <n v="356"/>
    <n v="0"/>
    <n v="107"/>
    <n v="19"/>
    <n v="9"/>
    <n v="117"/>
    <n v="101.33333333333333"/>
    <n v="2"/>
    <n v="7"/>
    <n v="1"/>
    <n v="8"/>
    <n v="5"/>
    <n v="0"/>
    <n v="0"/>
    <n v="0"/>
    <x v="0"/>
    <x v="0"/>
    <n v="0"/>
    <n v="0"/>
    <n v="0"/>
    <n v="0"/>
    <x v="2"/>
  </r>
  <r>
    <n v="10129"/>
    <n v="1966"/>
    <n v="57"/>
    <x v="3"/>
    <x v="2"/>
    <x v="2"/>
    <n v="82427"/>
    <x v="1"/>
    <n v="0"/>
    <n v="0"/>
    <d v="2014-03-12T00:00:00"/>
    <n v="35"/>
    <n v="482"/>
    <n v="147"/>
    <n v="509"/>
    <n v="104"/>
    <n v="107"/>
    <n v="107"/>
    <n v="242.66666666666666"/>
    <n v="1"/>
    <n v="3"/>
    <n v="5"/>
    <n v="12"/>
    <n v="1"/>
    <n v="0"/>
    <n v="0"/>
    <n v="1"/>
    <x v="0"/>
    <x v="0"/>
    <n v="1"/>
    <n v="1"/>
    <n v="0"/>
    <n v="0"/>
    <x v="1"/>
  </r>
  <r>
    <n v="9185"/>
    <n v="1966"/>
    <n v="57"/>
    <x v="3"/>
    <x v="4"/>
    <x v="1"/>
    <n v="69759"/>
    <x v="1"/>
    <n v="0"/>
    <n v="0"/>
    <d v="2013-10-28T00:00:00"/>
    <n v="38"/>
    <n v="452"/>
    <n v="20"/>
    <n v="514"/>
    <n v="13"/>
    <n v="30"/>
    <n v="0"/>
    <n v="171.5"/>
    <n v="3"/>
    <n v="4"/>
    <n v="6"/>
    <n v="5"/>
    <n v="3"/>
    <n v="0"/>
    <n v="0"/>
    <n v="0"/>
    <x v="0"/>
    <x v="0"/>
    <n v="0"/>
    <n v="0"/>
    <n v="1"/>
    <n v="0"/>
    <x v="1"/>
  </r>
  <r>
    <n v="10242"/>
    <n v="1966"/>
    <n v="57"/>
    <x v="3"/>
    <x v="4"/>
    <x v="2"/>
    <n v="47472"/>
    <x v="2"/>
    <n v="1"/>
    <n v="1"/>
    <d v="2013-09-16T00:00:00"/>
    <n v="39"/>
    <n v="56"/>
    <n v="0"/>
    <n v="11"/>
    <n v="0"/>
    <n v="0"/>
    <n v="8"/>
    <n v="12.5"/>
    <n v="2"/>
    <n v="2"/>
    <n v="0"/>
    <n v="4"/>
    <n v="5"/>
    <n v="0"/>
    <n v="0"/>
    <n v="0"/>
    <x v="0"/>
    <x v="0"/>
    <n v="0"/>
    <n v="0"/>
    <n v="0"/>
    <n v="0"/>
    <x v="1"/>
  </r>
  <r>
    <n v="7186"/>
    <n v="1966"/>
    <n v="57"/>
    <x v="3"/>
    <x v="4"/>
    <x v="2"/>
    <n v="30843"/>
    <x v="2"/>
    <n v="1"/>
    <n v="1"/>
    <d v="2014-05-26T00:00:00"/>
    <n v="43"/>
    <n v="24"/>
    <n v="0"/>
    <n v="2"/>
    <n v="0"/>
    <n v="0"/>
    <n v="9"/>
    <n v="5.833333333333333"/>
    <n v="2"/>
    <n v="1"/>
    <n v="1"/>
    <n v="2"/>
    <n v="5"/>
    <n v="1"/>
    <n v="0"/>
    <n v="0"/>
    <x v="0"/>
    <x v="0"/>
    <n v="1"/>
    <n v="1"/>
    <n v="0"/>
    <n v="0"/>
    <x v="3"/>
  </r>
  <r>
    <n v="4947"/>
    <n v="1966"/>
    <n v="57"/>
    <x v="3"/>
    <x v="0"/>
    <x v="1"/>
    <n v="89572"/>
    <x v="1"/>
    <n v="0"/>
    <n v="0"/>
    <d v="2012-09-15T00:00:00"/>
    <n v="44"/>
    <n v="606"/>
    <n v="24"/>
    <n v="974"/>
    <n v="197"/>
    <n v="194"/>
    <n v="64"/>
    <n v="343.16666666666669"/>
    <n v="1"/>
    <n v="7"/>
    <n v="7"/>
    <n v="9"/>
    <n v="4"/>
    <n v="0"/>
    <n v="1"/>
    <n v="0"/>
    <x v="1"/>
    <x v="0"/>
    <n v="1"/>
    <n v="2"/>
    <n v="1"/>
    <n v="0"/>
    <x v="1"/>
  </r>
  <r>
    <n v="2639"/>
    <n v="1966"/>
    <n v="57"/>
    <x v="3"/>
    <x v="2"/>
    <x v="1"/>
    <n v="43602"/>
    <x v="2"/>
    <n v="1"/>
    <n v="1"/>
    <d v="2014-01-10T00:00:00"/>
    <n v="45"/>
    <n v="19"/>
    <n v="5"/>
    <n v="12"/>
    <n v="10"/>
    <n v="3"/>
    <n v="19"/>
    <n v="11.333333333333334"/>
    <n v="3"/>
    <n v="3"/>
    <n v="1"/>
    <n v="2"/>
    <n v="6"/>
    <n v="0"/>
    <n v="0"/>
    <n v="0"/>
    <x v="0"/>
    <x v="0"/>
    <n v="0"/>
    <n v="0"/>
    <n v="0"/>
    <n v="0"/>
    <x v="5"/>
  </r>
  <r>
    <n v="1245"/>
    <n v="1966"/>
    <n v="57"/>
    <x v="3"/>
    <x v="2"/>
    <x v="1"/>
    <n v="63810"/>
    <x v="1"/>
    <n v="0"/>
    <n v="1"/>
    <d v="2012-11-11T00:00:00"/>
    <n v="45"/>
    <n v="977"/>
    <n v="12"/>
    <n v="253"/>
    <n v="16"/>
    <n v="12"/>
    <n v="101"/>
    <n v="228.5"/>
    <n v="4"/>
    <n v="4"/>
    <n v="3"/>
    <n v="12"/>
    <n v="8"/>
    <n v="0"/>
    <n v="1"/>
    <n v="0"/>
    <x v="0"/>
    <x v="0"/>
    <n v="1"/>
    <n v="1"/>
    <n v="0"/>
    <n v="0"/>
    <x v="1"/>
  </r>
  <r>
    <n v="2561"/>
    <n v="1966"/>
    <n v="57"/>
    <x v="3"/>
    <x v="2"/>
    <x v="1"/>
    <n v="63810"/>
    <x v="1"/>
    <n v="0"/>
    <n v="1"/>
    <d v="2012-11-11T00:00:00"/>
    <n v="45"/>
    <n v="977"/>
    <n v="12"/>
    <n v="253"/>
    <n v="16"/>
    <n v="12"/>
    <n v="101"/>
    <n v="228.5"/>
    <n v="4"/>
    <n v="4"/>
    <n v="3"/>
    <n v="12"/>
    <n v="8"/>
    <n v="0"/>
    <n v="1"/>
    <n v="0"/>
    <x v="0"/>
    <x v="0"/>
    <n v="1"/>
    <n v="1"/>
    <n v="0"/>
    <n v="0"/>
    <x v="2"/>
  </r>
  <r>
    <n v="880"/>
    <n v="1966"/>
    <n v="57"/>
    <x v="3"/>
    <x v="1"/>
    <x v="2"/>
    <n v="22634"/>
    <x v="2"/>
    <n v="0"/>
    <n v="0"/>
    <d v="2013-01-16T00:00:00"/>
    <n v="47"/>
    <n v="2"/>
    <n v="23"/>
    <n v="11"/>
    <n v="8"/>
    <n v="6"/>
    <n v="46"/>
    <n v="16"/>
    <n v="1"/>
    <n v="2"/>
    <n v="1"/>
    <n v="2"/>
    <n v="8"/>
    <n v="0"/>
    <n v="0"/>
    <n v="0"/>
    <x v="0"/>
    <x v="0"/>
    <n v="0"/>
    <n v="0"/>
    <n v="0"/>
    <n v="0"/>
    <x v="1"/>
  </r>
  <r>
    <n v="524"/>
    <n v="1966"/>
    <n v="57"/>
    <x v="3"/>
    <x v="1"/>
    <x v="2"/>
    <n v="22634"/>
    <x v="2"/>
    <n v="0"/>
    <n v="0"/>
    <d v="2013-01-16T00:00:00"/>
    <n v="47"/>
    <n v="2"/>
    <n v="23"/>
    <n v="11"/>
    <n v="8"/>
    <n v="6"/>
    <n v="46"/>
    <n v="16"/>
    <n v="1"/>
    <n v="2"/>
    <n v="1"/>
    <n v="2"/>
    <n v="8"/>
    <n v="0"/>
    <n v="0"/>
    <n v="0"/>
    <x v="0"/>
    <x v="0"/>
    <n v="0"/>
    <n v="0"/>
    <n v="0"/>
    <n v="0"/>
    <x v="0"/>
  </r>
  <r>
    <n v="5543"/>
    <n v="1966"/>
    <n v="57"/>
    <x v="3"/>
    <x v="2"/>
    <x v="2"/>
    <n v="57811"/>
    <x v="1"/>
    <n v="0"/>
    <n v="1"/>
    <d v="2013-06-24T00:00:00"/>
    <n v="49"/>
    <n v="545"/>
    <n v="7"/>
    <n v="114"/>
    <n v="37"/>
    <n v="21"/>
    <n v="78"/>
    <n v="133.66666666666666"/>
    <n v="5"/>
    <n v="7"/>
    <n v="2"/>
    <n v="11"/>
    <n v="5"/>
    <n v="0"/>
    <n v="1"/>
    <n v="0"/>
    <x v="0"/>
    <x v="0"/>
    <n v="1"/>
    <n v="1"/>
    <n v="0"/>
    <n v="0"/>
    <x v="1"/>
  </r>
  <r>
    <n v="3007"/>
    <n v="1966"/>
    <n v="57"/>
    <x v="3"/>
    <x v="2"/>
    <x v="2"/>
    <n v="37758"/>
    <x v="2"/>
    <n v="1"/>
    <n v="1"/>
    <d v="2012-10-04T00:00:00"/>
    <n v="49"/>
    <n v="27"/>
    <n v="2"/>
    <n v="10"/>
    <n v="0"/>
    <n v="0"/>
    <n v="1"/>
    <n v="6.666666666666667"/>
    <n v="2"/>
    <n v="1"/>
    <n v="0"/>
    <n v="3"/>
    <n v="8"/>
    <n v="0"/>
    <n v="0"/>
    <n v="0"/>
    <x v="0"/>
    <x v="0"/>
    <n v="0"/>
    <n v="0"/>
    <n v="0"/>
    <n v="0"/>
    <x v="3"/>
  </r>
  <r>
    <n v="5513"/>
    <n v="1966"/>
    <n v="57"/>
    <x v="3"/>
    <x v="2"/>
    <x v="2"/>
    <n v="37758"/>
    <x v="2"/>
    <n v="1"/>
    <n v="1"/>
    <d v="2012-10-04T00:00:00"/>
    <n v="49"/>
    <n v="27"/>
    <n v="2"/>
    <n v="10"/>
    <n v="0"/>
    <n v="0"/>
    <n v="1"/>
    <n v="6.666666666666667"/>
    <n v="2"/>
    <n v="1"/>
    <n v="0"/>
    <n v="3"/>
    <n v="8"/>
    <n v="0"/>
    <n v="0"/>
    <n v="0"/>
    <x v="0"/>
    <x v="0"/>
    <n v="0"/>
    <n v="0"/>
    <n v="0"/>
    <n v="0"/>
    <x v="1"/>
  </r>
  <r>
    <n v="4550"/>
    <n v="1966"/>
    <n v="57"/>
    <x v="3"/>
    <x v="3"/>
    <x v="2"/>
    <n v="33564"/>
    <x v="2"/>
    <n v="0"/>
    <n v="1"/>
    <d v="2014-06-24T00:00:00"/>
    <n v="51"/>
    <n v="61"/>
    <n v="0"/>
    <n v="3"/>
    <n v="0"/>
    <n v="0"/>
    <n v="7"/>
    <n v="11.833333333333334"/>
    <n v="1"/>
    <n v="1"/>
    <n v="1"/>
    <n v="3"/>
    <n v="5"/>
    <n v="0"/>
    <n v="0"/>
    <n v="0"/>
    <x v="0"/>
    <x v="0"/>
    <n v="0"/>
    <n v="0"/>
    <n v="0"/>
    <n v="0"/>
    <x v="1"/>
  </r>
  <r>
    <n v="635"/>
    <n v="1966"/>
    <n v="57"/>
    <x v="3"/>
    <x v="3"/>
    <x v="0"/>
    <n v="57183"/>
    <x v="1"/>
    <n v="1"/>
    <n v="1"/>
    <d v="2013-03-19T00:00:00"/>
    <n v="51"/>
    <n v="464"/>
    <n v="5"/>
    <n v="64"/>
    <n v="7"/>
    <n v="0"/>
    <n v="70"/>
    <n v="101.66666666666667"/>
    <n v="8"/>
    <n v="9"/>
    <n v="1"/>
    <n v="7"/>
    <n v="8"/>
    <n v="0"/>
    <n v="0"/>
    <n v="0"/>
    <x v="0"/>
    <x v="0"/>
    <n v="0"/>
    <n v="0"/>
    <n v="0"/>
    <n v="0"/>
    <x v="1"/>
  </r>
  <r>
    <n v="5841"/>
    <n v="1966"/>
    <n v="57"/>
    <x v="3"/>
    <x v="2"/>
    <x v="2"/>
    <n v="60894"/>
    <x v="1"/>
    <n v="0"/>
    <n v="1"/>
    <d v="2013-06-28T00:00:00"/>
    <n v="61"/>
    <n v="606"/>
    <n v="7"/>
    <n v="155"/>
    <n v="10"/>
    <n v="0"/>
    <n v="54"/>
    <n v="138.66666666666666"/>
    <n v="5"/>
    <n v="10"/>
    <n v="3"/>
    <n v="8"/>
    <n v="7"/>
    <n v="0"/>
    <n v="0"/>
    <n v="0"/>
    <x v="0"/>
    <x v="0"/>
    <n v="0"/>
    <n v="0"/>
    <n v="0"/>
    <n v="0"/>
    <x v="1"/>
  </r>
  <r>
    <n v="6609"/>
    <n v="1966"/>
    <n v="57"/>
    <x v="3"/>
    <x v="2"/>
    <x v="6"/>
    <n v="27038"/>
    <x v="2"/>
    <n v="0"/>
    <n v="0"/>
    <d v="2012-09-18T00:00:00"/>
    <n v="64"/>
    <n v="1"/>
    <n v="26"/>
    <n v="25"/>
    <n v="17"/>
    <n v="23"/>
    <n v="15"/>
    <n v="17.833333333333332"/>
    <n v="1"/>
    <n v="3"/>
    <n v="0"/>
    <n v="3"/>
    <n v="9"/>
    <n v="0"/>
    <n v="0"/>
    <n v="0"/>
    <x v="0"/>
    <x v="0"/>
    <n v="0"/>
    <n v="0"/>
    <n v="1"/>
    <n v="0"/>
    <x v="5"/>
  </r>
  <r>
    <n v="4050"/>
    <n v="1966"/>
    <n v="57"/>
    <x v="3"/>
    <x v="3"/>
    <x v="0"/>
    <n v="49605"/>
    <x v="2"/>
    <n v="0"/>
    <n v="0"/>
    <d v="2014-06-21T00:00:00"/>
    <n v="65"/>
    <n v="42"/>
    <n v="16"/>
    <n v="29"/>
    <n v="12"/>
    <n v="20"/>
    <n v="8"/>
    <n v="21.166666666666668"/>
    <n v="1"/>
    <n v="2"/>
    <n v="1"/>
    <n v="4"/>
    <n v="3"/>
    <n v="0"/>
    <n v="0"/>
    <n v="0"/>
    <x v="0"/>
    <x v="0"/>
    <n v="0"/>
    <n v="0"/>
    <n v="0"/>
    <n v="0"/>
    <x v="7"/>
  </r>
  <r>
    <n v="4706"/>
    <n v="1966"/>
    <n v="57"/>
    <x v="3"/>
    <x v="2"/>
    <x v="1"/>
    <n v="34704"/>
    <x v="2"/>
    <n v="0"/>
    <n v="1"/>
    <d v="2013-04-27T00:00:00"/>
    <n v="65"/>
    <n v="29"/>
    <n v="0"/>
    <n v="5"/>
    <n v="0"/>
    <n v="1"/>
    <n v="5"/>
    <n v="6.666666666666667"/>
    <n v="1"/>
    <n v="1"/>
    <n v="0"/>
    <n v="3"/>
    <n v="5"/>
    <n v="0"/>
    <n v="0"/>
    <n v="0"/>
    <x v="0"/>
    <x v="0"/>
    <n v="0"/>
    <n v="0"/>
    <n v="0"/>
    <n v="0"/>
    <x v="7"/>
  </r>
  <r>
    <n v="7053"/>
    <n v="1966"/>
    <n v="57"/>
    <x v="3"/>
    <x v="4"/>
    <x v="1"/>
    <n v="78420"/>
    <x v="1"/>
    <n v="0"/>
    <n v="0"/>
    <d v="2013-06-29T00:00:00"/>
    <n v="75"/>
    <n v="604"/>
    <n v="28"/>
    <n v="674"/>
    <n v="91"/>
    <n v="28"/>
    <n v="28"/>
    <n v="242.16666666666666"/>
    <n v="1"/>
    <n v="3"/>
    <n v="10"/>
    <n v="8"/>
    <n v="1"/>
    <n v="0"/>
    <n v="0"/>
    <n v="0"/>
    <x v="0"/>
    <x v="0"/>
    <n v="0"/>
    <n v="0"/>
    <n v="0"/>
    <n v="0"/>
    <x v="5"/>
  </r>
  <r>
    <n v="1177"/>
    <n v="1966"/>
    <n v="57"/>
    <x v="3"/>
    <x v="3"/>
    <x v="2"/>
    <n v="49618"/>
    <x v="2"/>
    <n v="1"/>
    <n v="1"/>
    <d v="2013-01-26T00:00:00"/>
    <n v="77"/>
    <n v="80"/>
    <n v="3"/>
    <n v="26"/>
    <n v="4"/>
    <n v="2"/>
    <n v="14"/>
    <n v="21.5"/>
    <n v="4"/>
    <n v="3"/>
    <n v="1"/>
    <n v="3"/>
    <n v="7"/>
    <n v="0"/>
    <n v="0"/>
    <n v="0"/>
    <x v="0"/>
    <x v="0"/>
    <n v="0"/>
    <n v="0"/>
    <n v="0"/>
    <n v="0"/>
    <x v="1"/>
  </r>
  <r>
    <n v="6749"/>
    <n v="1966"/>
    <n v="57"/>
    <x v="3"/>
    <x v="2"/>
    <x v="1"/>
    <n v="86358"/>
    <x v="1"/>
    <n v="1"/>
    <n v="1"/>
    <d v="2012-08-08T00:00:00"/>
    <n v="78"/>
    <n v="957"/>
    <n v="47"/>
    <n v="494"/>
    <n v="82"/>
    <n v="47"/>
    <n v="95"/>
    <n v="287"/>
    <n v="4"/>
    <n v="5"/>
    <n v="3"/>
    <n v="6"/>
    <n v="8"/>
    <n v="0"/>
    <n v="0"/>
    <n v="0"/>
    <x v="0"/>
    <x v="0"/>
    <n v="0"/>
    <n v="0"/>
    <n v="0"/>
    <n v="0"/>
    <x v="1"/>
  </r>
  <r>
    <n v="5223"/>
    <n v="1966"/>
    <n v="57"/>
    <x v="3"/>
    <x v="3"/>
    <x v="2"/>
    <n v="45903"/>
    <x v="2"/>
    <n v="0"/>
    <n v="1"/>
    <d v="2014-04-23T00:00:00"/>
    <n v="80"/>
    <n v="33"/>
    <n v="8"/>
    <n v="10"/>
    <n v="2"/>
    <n v="10"/>
    <n v="3"/>
    <n v="11"/>
    <n v="2"/>
    <n v="2"/>
    <n v="1"/>
    <n v="3"/>
    <n v="4"/>
    <n v="0"/>
    <n v="0"/>
    <n v="0"/>
    <x v="0"/>
    <x v="0"/>
    <n v="0"/>
    <n v="0"/>
    <n v="0"/>
    <n v="0"/>
    <x v="5"/>
  </r>
  <r>
    <n v="4370"/>
    <n v="1966"/>
    <n v="57"/>
    <x v="3"/>
    <x v="2"/>
    <x v="2"/>
    <n v="43482"/>
    <x v="2"/>
    <n v="2"/>
    <n v="1"/>
    <d v="2013-11-13T00:00:00"/>
    <n v="83"/>
    <n v="18"/>
    <n v="1"/>
    <n v="32"/>
    <n v="6"/>
    <n v="3"/>
    <n v="28"/>
    <n v="14.666666666666666"/>
    <n v="3"/>
    <n v="2"/>
    <n v="0"/>
    <n v="4"/>
    <n v="6"/>
    <n v="0"/>
    <n v="0"/>
    <n v="0"/>
    <x v="0"/>
    <x v="0"/>
    <n v="0"/>
    <n v="0"/>
    <n v="0"/>
    <n v="0"/>
    <x v="3"/>
  </r>
  <r>
    <n v="6940"/>
    <n v="1966"/>
    <n v="57"/>
    <x v="3"/>
    <x v="4"/>
    <x v="1"/>
    <n v="46734"/>
    <x v="2"/>
    <n v="1"/>
    <n v="2"/>
    <d v="2013-10-21T00:00:00"/>
    <n v="86"/>
    <n v="100"/>
    <n v="1"/>
    <n v="39"/>
    <n v="6"/>
    <n v="1"/>
    <n v="76"/>
    <n v="37.166666666666664"/>
    <n v="4"/>
    <n v="3"/>
    <n v="2"/>
    <n v="3"/>
    <n v="6"/>
    <n v="1"/>
    <n v="0"/>
    <n v="0"/>
    <x v="0"/>
    <x v="0"/>
    <n v="1"/>
    <n v="1"/>
    <n v="0"/>
    <n v="0"/>
    <x v="1"/>
  </r>
  <r>
    <n v="832"/>
    <n v="1966"/>
    <n v="57"/>
    <x v="3"/>
    <x v="4"/>
    <x v="2"/>
    <n v="65814"/>
    <x v="1"/>
    <n v="0"/>
    <n v="1"/>
    <d v="2014-03-02T00:00:00"/>
    <n v="90"/>
    <n v="561"/>
    <n v="14"/>
    <n v="113"/>
    <n v="10"/>
    <n v="14"/>
    <n v="35"/>
    <n v="124.5"/>
    <n v="3"/>
    <n v="8"/>
    <n v="2"/>
    <n v="10"/>
    <n v="5"/>
    <n v="0"/>
    <n v="0"/>
    <n v="0"/>
    <x v="0"/>
    <x v="0"/>
    <n v="0"/>
    <n v="0"/>
    <n v="0"/>
    <n v="0"/>
    <x v="1"/>
  </r>
  <r>
    <n v="4754"/>
    <n v="1966"/>
    <n v="57"/>
    <x v="3"/>
    <x v="3"/>
    <x v="0"/>
    <n v="33585"/>
    <x v="2"/>
    <n v="0"/>
    <n v="1"/>
    <d v="2013-09-25T00:00:00"/>
    <n v="91"/>
    <n v="30"/>
    <n v="11"/>
    <n v="33"/>
    <n v="13"/>
    <n v="6"/>
    <n v="29"/>
    <n v="20.333333333333332"/>
    <n v="1"/>
    <n v="2"/>
    <n v="0"/>
    <n v="4"/>
    <n v="4"/>
    <n v="0"/>
    <n v="0"/>
    <n v="0"/>
    <x v="0"/>
    <x v="0"/>
    <n v="0"/>
    <n v="0"/>
    <n v="0"/>
    <n v="0"/>
    <x v="1"/>
  </r>
  <r>
    <n v="6237"/>
    <n v="1966"/>
    <n v="57"/>
    <x v="3"/>
    <x v="4"/>
    <x v="1"/>
    <n v="7144"/>
    <x v="0"/>
    <n v="0"/>
    <n v="2"/>
    <d v="2013-12-07T00:00:00"/>
    <n v="92"/>
    <n v="81"/>
    <n v="4"/>
    <n v="33"/>
    <n v="5"/>
    <n v="2"/>
    <n v="291"/>
    <n v="69.333333333333329"/>
    <n v="0"/>
    <n v="23"/>
    <n v="1"/>
    <n v="1"/>
    <n v="0"/>
    <n v="0"/>
    <n v="0"/>
    <n v="0"/>
    <x v="0"/>
    <x v="0"/>
    <n v="0"/>
    <n v="0"/>
    <n v="0"/>
    <n v="0"/>
    <x v="1"/>
  </r>
  <r>
    <n v="7396"/>
    <n v="1966"/>
    <n v="57"/>
    <x v="3"/>
    <x v="2"/>
    <x v="0"/>
    <n v="80398"/>
    <x v="1"/>
    <n v="0"/>
    <n v="0"/>
    <d v="2012-11-10T00:00:00"/>
    <n v="92"/>
    <n v="342"/>
    <n v="51"/>
    <n v="936"/>
    <n v="207"/>
    <n v="35"/>
    <n v="26"/>
    <n v="266.16666666666669"/>
    <n v="1"/>
    <n v="5"/>
    <n v="8"/>
    <n v="12"/>
    <n v="3"/>
    <n v="0"/>
    <n v="0"/>
    <n v="1"/>
    <x v="0"/>
    <x v="0"/>
    <n v="1"/>
    <n v="1"/>
    <n v="0"/>
    <n v="0"/>
    <x v="1"/>
  </r>
  <r>
    <n v="966"/>
    <n v="1966"/>
    <n v="57"/>
    <x v="3"/>
    <x v="2"/>
    <x v="0"/>
    <n v="44529"/>
    <x v="2"/>
    <n v="0"/>
    <n v="1"/>
    <d v="2013-07-05T00:00:00"/>
    <n v="98"/>
    <n v="538"/>
    <n v="13"/>
    <n v="91"/>
    <n v="17"/>
    <n v="6"/>
    <n v="26"/>
    <n v="115.16666666666667"/>
    <n v="6"/>
    <n v="6"/>
    <n v="2"/>
    <n v="11"/>
    <n v="5"/>
    <n v="0"/>
    <n v="1"/>
    <n v="0"/>
    <x v="0"/>
    <x v="0"/>
    <n v="1"/>
    <n v="1"/>
    <n v="0"/>
    <n v="0"/>
    <x v="1"/>
  </r>
  <r>
    <n v="868"/>
    <n v="1966"/>
    <n v="57"/>
    <x v="3"/>
    <x v="2"/>
    <x v="0"/>
    <n v="44794"/>
    <x v="2"/>
    <n v="0"/>
    <n v="1"/>
    <d v="2014-06-08T00:00:00"/>
    <n v="99"/>
    <n v="54"/>
    <n v="0"/>
    <n v="7"/>
    <n v="0"/>
    <n v="0"/>
    <n v="4"/>
    <n v="10.833333333333334"/>
    <n v="1"/>
    <n v="2"/>
    <n v="0"/>
    <n v="3"/>
    <n v="6"/>
    <n v="0"/>
    <n v="0"/>
    <n v="0"/>
    <x v="0"/>
    <x v="0"/>
    <n v="0"/>
    <n v="0"/>
    <n v="0"/>
    <n v="0"/>
    <x v="5"/>
  </r>
  <r>
    <n v="7212"/>
    <n v="1966"/>
    <n v="57"/>
    <x v="3"/>
    <x v="2"/>
    <x v="0"/>
    <n v="44794"/>
    <x v="2"/>
    <n v="0"/>
    <n v="1"/>
    <d v="2014-06-08T00:00:00"/>
    <n v="99"/>
    <n v="54"/>
    <n v="0"/>
    <n v="7"/>
    <n v="0"/>
    <n v="0"/>
    <n v="4"/>
    <n v="10.833333333333334"/>
    <n v="1"/>
    <n v="2"/>
    <n v="0"/>
    <n v="3"/>
    <n v="6"/>
    <n v="0"/>
    <n v="0"/>
    <n v="0"/>
    <x v="0"/>
    <x v="0"/>
    <n v="0"/>
    <n v="0"/>
    <n v="0"/>
    <n v="0"/>
    <x v="0"/>
  </r>
  <r>
    <n v="5985"/>
    <n v="1965"/>
    <n v="58"/>
    <x v="3"/>
    <x v="3"/>
    <x v="1"/>
    <n v="33168"/>
    <x v="2"/>
    <n v="0"/>
    <n v="1"/>
    <d v="2012-10-13T00:00:00"/>
    <n v="0"/>
    <n v="80"/>
    <n v="1"/>
    <n v="37"/>
    <n v="0"/>
    <n v="1"/>
    <n v="3"/>
    <n v="20.333333333333332"/>
    <n v="3"/>
    <n v="2"/>
    <n v="1"/>
    <n v="4"/>
    <n v="7"/>
    <n v="0"/>
    <n v="0"/>
    <n v="0"/>
    <x v="0"/>
    <x v="0"/>
    <n v="0"/>
    <n v="0"/>
    <n v="0"/>
    <n v="0"/>
    <x v="1"/>
  </r>
  <r>
    <n v="5114"/>
    <n v="1965"/>
    <n v="58"/>
    <x v="3"/>
    <x v="3"/>
    <x v="0"/>
    <n v="74806"/>
    <x v="1"/>
    <n v="0"/>
    <n v="1"/>
    <d v="2012-12-19T00:00:00"/>
    <n v="1"/>
    <n v="670"/>
    <n v="9"/>
    <n v="249"/>
    <n v="0"/>
    <n v="28"/>
    <n v="9"/>
    <n v="160.83333333333334"/>
    <n v="2"/>
    <n v="5"/>
    <n v="4"/>
    <n v="5"/>
    <n v="4"/>
    <n v="0"/>
    <n v="0"/>
    <n v="0"/>
    <x v="0"/>
    <x v="0"/>
    <n v="0"/>
    <n v="0"/>
    <n v="0"/>
    <n v="0"/>
    <x v="0"/>
  </r>
  <r>
    <n v="9999"/>
    <n v="1965"/>
    <n v="58"/>
    <x v="3"/>
    <x v="2"/>
    <x v="2"/>
    <n v="75276"/>
    <x v="1"/>
    <n v="0"/>
    <n v="0"/>
    <d v="2012-09-27T00:00:00"/>
    <n v="2"/>
    <n v="610"/>
    <n v="105"/>
    <n v="125"/>
    <n v="137"/>
    <n v="42"/>
    <n v="21"/>
    <n v="173.33333333333334"/>
    <n v="1"/>
    <n v="9"/>
    <n v="4"/>
    <n v="9"/>
    <n v="5"/>
    <n v="0"/>
    <n v="0"/>
    <n v="0"/>
    <x v="0"/>
    <x v="0"/>
    <n v="0"/>
    <n v="0"/>
    <n v="0"/>
    <n v="0"/>
    <x v="1"/>
  </r>
  <r>
    <n v="1631"/>
    <n v="1965"/>
    <n v="58"/>
    <x v="3"/>
    <x v="4"/>
    <x v="2"/>
    <n v="65220"/>
    <x v="1"/>
    <n v="0"/>
    <n v="0"/>
    <d v="2012-09-03T00:00:00"/>
    <n v="3"/>
    <n v="890"/>
    <n v="63"/>
    <n v="292"/>
    <n v="0"/>
    <n v="25"/>
    <n v="12"/>
    <n v="213.66666666666666"/>
    <n v="4"/>
    <n v="8"/>
    <n v="4"/>
    <n v="7"/>
    <n v="6"/>
    <n v="0"/>
    <n v="0"/>
    <n v="0"/>
    <x v="0"/>
    <x v="0"/>
    <n v="0"/>
    <n v="0"/>
    <n v="1"/>
    <n v="0"/>
    <x v="2"/>
  </r>
  <r>
    <n v="8275"/>
    <n v="1965"/>
    <n v="58"/>
    <x v="3"/>
    <x v="4"/>
    <x v="4"/>
    <n v="47025"/>
    <x v="2"/>
    <n v="1"/>
    <n v="1"/>
    <d v="2014-02-09T00:00:00"/>
    <n v="6"/>
    <n v="16"/>
    <n v="0"/>
    <n v="3"/>
    <n v="0"/>
    <n v="0"/>
    <n v="1"/>
    <n v="3.3333333333333335"/>
    <n v="1"/>
    <n v="1"/>
    <n v="0"/>
    <n v="2"/>
    <n v="7"/>
    <n v="0"/>
    <n v="0"/>
    <n v="0"/>
    <x v="0"/>
    <x v="0"/>
    <n v="0"/>
    <n v="0"/>
    <n v="0"/>
    <n v="0"/>
    <x v="1"/>
  </r>
  <r>
    <n v="10451"/>
    <n v="1965"/>
    <n v="58"/>
    <x v="3"/>
    <x v="2"/>
    <x v="2"/>
    <n v="29672"/>
    <x v="2"/>
    <n v="1"/>
    <n v="1"/>
    <d v="2013-03-12T00:00:00"/>
    <n v="6"/>
    <n v="9"/>
    <n v="1"/>
    <n v="3"/>
    <n v="0"/>
    <n v="4"/>
    <n v="8"/>
    <n v="4.166666666666667"/>
    <n v="1"/>
    <n v="0"/>
    <n v="0"/>
    <n v="3"/>
    <n v="6"/>
    <n v="0"/>
    <n v="0"/>
    <n v="0"/>
    <x v="0"/>
    <x v="0"/>
    <n v="0"/>
    <n v="0"/>
    <n v="0"/>
    <n v="0"/>
    <x v="5"/>
  </r>
  <r>
    <n v="4198"/>
    <n v="1965"/>
    <n v="58"/>
    <x v="3"/>
    <x v="2"/>
    <x v="2"/>
    <n v="29672"/>
    <x v="2"/>
    <n v="1"/>
    <n v="1"/>
    <d v="2013-03-12T00:00:00"/>
    <n v="6"/>
    <n v="9"/>
    <n v="1"/>
    <n v="3"/>
    <n v="0"/>
    <n v="4"/>
    <n v="8"/>
    <n v="4.166666666666667"/>
    <n v="1"/>
    <n v="0"/>
    <n v="0"/>
    <n v="3"/>
    <n v="6"/>
    <n v="0"/>
    <n v="0"/>
    <n v="0"/>
    <x v="0"/>
    <x v="0"/>
    <n v="0"/>
    <n v="0"/>
    <n v="0"/>
    <n v="0"/>
    <x v="1"/>
  </r>
  <r>
    <n v="232"/>
    <n v="1965"/>
    <n v="58"/>
    <x v="3"/>
    <x v="2"/>
    <x v="1"/>
    <n v="61559"/>
    <x v="1"/>
    <n v="0"/>
    <n v="1"/>
    <d v="2013-07-17T00:00:00"/>
    <n v="8"/>
    <n v="279"/>
    <n v="83"/>
    <n v="88"/>
    <n v="32"/>
    <n v="14"/>
    <n v="34"/>
    <n v="88.333333333333329"/>
    <n v="1"/>
    <n v="4"/>
    <n v="2"/>
    <n v="10"/>
    <n v="3"/>
    <n v="0"/>
    <n v="0"/>
    <n v="0"/>
    <x v="0"/>
    <x v="0"/>
    <n v="0"/>
    <n v="0"/>
    <n v="0"/>
    <n v="0"/>
    <x v="1"/>
  </r>
  <r>
    <n v="8897"/>
    <n v="1965"/>
    <n v="58"/>
    <x v="3"/>
    <x v="2"/>
    <x v="1"/>
    <n v="42720"/>
    <x v="2"/>
    <n v="1"/>
    <n v="1"/>
    <d v="2013-04-24T00:00:00"/>
    <n v="9"/>
    <n v="392"/>
    <n v="5"/>
    <n v="91"/>
    <n v="28"/>
    <n v="26"/>
    <n v="112"/>
    <n v="109"/>
    <n v="8"/>
    <n v="7"/>
    <n v="3"/>
    <n v="7"/>
    <n v="8"/>
    <n v="0"/>
    <n v="0"/>
    <n v="0"/>
    <x v="0"/>
    <x v="0"/>
    <n v="0"/>
    <n v="0"/>
    <n v="1"/>
    <n v="0"/>
    <x v="2"/>
  </r>
  <r>
    <n v="1618"/>
    <n v="1965"/>
    <n v="58"/>
    <x v="3"/>
    <x v="2"/>
    <x v="2"/>
    <n v="56046"/>
    <x v="1"/>
    <n v="0"/>
    <n v="0"/>
    <d v="2013-01-02T00:00:00"/>
    <n v="9"/>
    <n v="577"/>
    <n v="0"/>
    <n v="64"/>
    <n v="0"/>
    <n v="0"/>
    <n v="51"/>
    <n v="115.33333333333333"/>
    <n v="2"/>
    <n v="10"/>
    <n v="1"/>
    <n v="8"/>
    <n v="8"/>
    <n v="1"/>
    <n v="0"/>
    <n v="0"/>
    <x v="0"/>
    <x v="0"/>
    <n v="1"/>
    <n v="1"/>
    <n v="1"/>
    <n v="0"/>
    <x v="2"/>
  </r>
  <r>
    <n v="9362"/>
    <n v="1965"/>
    <n v="58"/>
    <x v="3"/>
    <x v="2"/>
    <x v="1"/>
    <n v="69263"/>
    <x v="1"/>
    <n v="0"/>
    <n v="1"/>
    <d v="2014-03-05T00:00:00"/>
    <n v="14"/>
    <n v="492"/>
    <n v="5"/>
    <n v="32"/>
    <n v="13"/>
    <n v="5"/>
    <n v="21"/>
    <n v="94.666666666666671"/>
    <n v="1"/>
    <n v="9"/>
    <n v="1"/>
    <n v="7"/>
    <n v="6"/>
    <n v="0"/>
    <n v="1"/>
    <n v="0"/>
    <x v="0"/>
    <x v="0"/>
    <n v="1"/>
    <n v="1"/>
    <n v="0"/>
    <n v="0"/>
    <x v="7"/>
  </r>
  <r>
    <n v="796"/>
    <n v="1965"/>
    <n v="58"/>
    <x v="3"/>
    <x v="0"/>
    <x v="4"/>
    <n v="60161"/>
    <x v="1"/>
    <n v="0"/>
    <n v="1"/>
    <d v="2012-10-23T00:00:00"/>
    <n v="17"/>
    <n v="584"/>
    <n v="44"/>
    <n v="212"/>
    <n v="46"/>
    <n v="8"/>
    <n v="177"/>
    <n v="178.5"/>
    <n v="3"/>
    <n v="11"/>
    <n v="4"/>
    <n v="8"/>
    <n v="8"/>
    <n v="0"/>
    <n v="0"/>
    <n v="0"/>
    <x v="0"/>
    <x v="0"/>
    <n v="0"/>
    <n v="0"/>
    <n v="0"/>
    <n v="0"/>
    <x v="7"/>
  </r>
  <r>
    <n v="9560"/>
    <n v="1965"/>
    <n v="58"/>
    <x v="3"/>
    <x v="2"/>
    <x v="2"/>
    <n v="83003"/>
    <x v="1"/>
    <n v="0"/>
    <n v="0"/>
    <d v="2013-03-03T00:00:00"/>
    <n v="18"/>
    <n v="856"/>
    <n v="61"/>
    <n v="570"/>
    <n v="40"/>
    <n v="25"/>
    <n v="122"/>
    <n v="279"/>
    <n v="1"/>
    <n v="7"/>
    <n v="6"/>
    <n v="8"/>
    <n v="3"/>
    <n v="0"/>
    <n v="0"/>
    <n v="1"/>
    <x v="0"/>
    <x v="0"/>
    <n v="1"/>
    <n v="1"/>
    <n v="1"/>
    <n v="0"/>
    <x v="1"/>
  </r>
  <r>
    <n v="3955"/>
    <n v="1965"/>
    <n v="58"/>
    <x v="3"/>
    <x v="2"/>
    <x v="4"/>
    <n v="4861"/>
    <x v="0"/>
    <n v="0"/>
    <n v="0"/>
    <d v="2014-06-22T00:00:00"/>
    <n v="20"/>
    <n v="2"/>
    <n v="1"/>
    <n v="1"/>
    <n v="1"/>
    <n v="0"/>
    <n v="1"/>
    <n v="1"/>
    <n v="0"/>
    <n v="0"/>
    <n v="0"/>
    <n v="0"/>
    <n v="14"/>
    <n v="0"/>
    <n v="0"/>
    <n v="0"/>
    <x v="0"/>
    <x v="0"/>
    <n v="0"/>
    <n v="0"/>
    <n v="0"/>
    <n v="0"/>
    <x v="5"/>
  </r>
  <r>
    <n v="10127"/>
    <n v="1965"/>
    <n v="58"/>
    <x v="3"/>
    <x v="2"/>
    <x v="0"/>
    <n v="58692"/>
    <x v="1"/>
    <n v="0"/>
    <n v="1"/>
    <d v="2014-04-06T00:00:00"/>
    <n v="21"/>
    <n v="301"/>
    <n v="11"/>
    <n v="61"/>
    <n v="4"/>
    <n v="7"/>
    <n v="11"/>
    <n v="65.833333333333329"/>
    <n v="1"/>
    <n v="8"/>
    <n v="2"/>
    <n v="4"/>
    <n v="7"/>
    <n v="0"/>
    <n v="0"/>
    <n v="0"/>
    <x v="0"/>
    <x v="0"/>
    <n v="0"/>
    <n v="0"/>
    <n v="0"/>
    <n v="0"/>
    <x v="7"/>
  </r>
  <r>
    <n v="6466"/>
    <n v="1965"/>
    <n v="58"/>
    <x v="3"/>
    <x v="4"/>
    <x v="0"/>
    <n v="57236"/>
    <x v="1"/>
    <n v="1"/>
    <n v="1"/>
    <d v="2014-03-12T00:00:00"/>
    <n v="22"/>
    <n v="105"/>
    <n v="0"/>
    <n v="9"/>
    <n v="2"/>
    <n v="1"/>
    <n v="4"/>
    <n v="20.166666666666668"/>
    <n v="3"/>
    <n v="2"/>
    <n v="1"/>
    <n v="4"/>
    <n v="3"/>
    <n v="0"/>
    <n v="0"/>
    <n v="0"/>
    <x v="0"/>
    <x v="0"/>
    <n v="0"/>
    <n v="0"/>
    <n v="0"/>
    <n v="0"/>
    <x v="1"/>
  </r>
  <r>
    <n v="5232"/>
    <n v="1965"/>
    <n v="58"/>
    <x v="3"/>
    <x v="2"/>
    <x v="0"/>
    <n v="69139"/>
    <x v="1"/>
    <n v="0"/>
    <n v="1"/>
    <d v="2014-01-27T00:00:00"/>
    <n v="23"/>
    <n v="86"/>
    <n v="12"/>
    <n v="75"/>
    <n v="33"/>
    <n v="15"/>
    <n v="6"/>
    <n v="37.833333333333336"/>
    <n v="1"/>
    <n v="4"/>
    <n v="1"/>
    <n v="5"/>
    <n v="4"/>
    <n v="0"/>
    <n v="0"/>
    <n v="0"/>
    <x v="0"/>
    <x v="0"/>
    <n v="0"/>
    <n v="0"/>
    <n v="0"/>
    <n v="0"/>
    <x v="1"/>
  </r>
  <r>
    <n v="3011"/>
    <n v="1965"/>
    <n v="58"/>
    <x v="3"/>
    <x v="2"/>
    <x v="0"/>
    <n v="69139"/>
    <x v="1"/>
    <n v="0"/>
    <n v="1"/>
    <d v="2014-01-27T00:00:00"/>
    <n v="23"/>
    <n v="86"/>
    <n v="12"/>
    <n v="75"/>
    <n v="33"/>
    <n v="15"/>
    <n v="6"/>
    <n v="37.833333333333336"/>
    <n v="1"/>
    <n v="4"/>
    <n v="1"/>
    <n v="5"/>
    <n v="4"/>
    <n v="0"/>
    <n v="0"/>
    <n v="0"/>
    <x v="0"/>
    <x v="0"/>
    <n v="0"/>
    <n v="0"/>
    <n v="0"/>
    <n v="0"/>
    <x v="5"/>
  </r>
  <r>
    <n v="4141"/>
    <n v="1965"/>
    <n v="58"/>
    <x v="3"/>
    <x v="2"/>
    <x v="2"/>
    <n v="71613"/>
    <x v="1"/>
    <n v="0"/>
    <n v="0"/>
    <d v="2013-08-21T00:00:00"/>
    <n v="26"/>
    <n v="426"/>
    <n v="49"/>
    <n v="127"/>
    <n v="111"/>
    <n v="21"/>
    <n v="42"/>
    <n v="129.33333333333334"/>
    <n v="1"/>
    <n v="8"/>
    <n v="2"/>
    <n v="10"/>
    <n v="4"/>
    <n v="0"/>
    <n v="0"/>
    <n v="0"/>
    <x v="0"/>
    <x v="0"/>
    <n v="0"/>
    <n v="0"/>
    <n v="0"/>
    <n v="0"/>
    <x v="4"/>
  </r>
  <r>
    <n v="6652"/>
    <n v="1965"/>
    <n v="58"/>
    <x v="3"/>
    <x v="2"/>
    <x v="0"/>
    <n v="77343"/>
    <x v="1"/>
    <n v="0"/>
    <n v="0"/>
    <d v="2014-06-09T00:00:00"/>
    <n v="28"/>
    <n v="227"/>
    <n v="151"/>
    <n v="573"/>
    <n v="98"/>
    <n v="54"/>
    <n v="31"/>
    <n v="189"/>
    <n v="1"/>
    <n v="3"/>
    <n v="4"/>
    <n v="9"/>
    <n v="1"/>
    <n v="0"/>
    <n v="0"/>
    <n v="0"/>
    <x v="0"/>
    <x v="0"/>
    <n v="0"/>
    <n v="0"/>
    <n v="0"/>
    <n v="0"/>
    <x v="7"/>
  </r>
  <r>
    <n v="1518"/>
    <n v="1965"/>
    <n v="58"/>
    <x v="3"/>
    <x v="3"/>
    <x v="0"/>
    <n v="62694"/>
    <x v="1"/>
    <n v="1"/>
    <n v="1"/>
    <d v="2013-06-17T00:00:00"/>
    <n v="29"/>
    <n v="379"/>
    <n v="6"/>
    <n v="157"/>
    <n v="25"/>
    <n v="91"/>
    <n v="91"/>
    <n v="124.83333333333333"/>
    <n v="5"/>
    <n v="9"/>
    <n v="3"/>
    <n v="7"/>
    <n v="7"/>
    <n v="0"/>
    <n v="0"/>
    <n v="0"/>
    <x v="0"/>
    <x v="0"/>
    <n v="0"/>
    <n v="0"/>
    <n v="0"/>
    <n v="0"/>
    <x v="1"/>
  </r>
  <r>
    <n v="7725"/>
    <n v="1965"/>
    <n v="58"/>
    <x v="3"/>
    <x v="0"/>
    <x v="0"/>
    <n v="76800"/>
    <x v="1"/>
    <n v="0"/>
    <n v="0"/>
    <d v="2014-03-08T00:00:00"/>
    <n v="33"/>
    <n v="173"/>
    <n v="26"/>
    <n v="255"/>
    <n v="35"/>
    <n v="71"/>
    <n v="81"/>
    <n v="106.83333333333333"/>
    <n v="1"/>
    <n v="4"/>
    <n v="4"/>
    <n v="7"/>
    <n v="1"/>
    <n v="0"/>
    <n v="0"/>
    <n v="0"/>
    <x v="0"/>
    <x v="0"/>
    <n v="0"/>
    <n v="0"/>
    <n v="0"/>
    <n v="0"/>
    <x v="3"/>
  </r>
  <r>
    <n v="3924"/>
    <n v="1965"/>
    <n v="58"/>
    <x v="3"/>
    <x v="4"/>
    <x v="4"/>
    <n v="57912"/>
    <x v="1"/>
    <n v="0"/>
    <n v="1"/>
    <d v="2014-03-17T00:00:00"/>
    <n v="34"/>
    <n v="801"/>
    <n v="0"/>
    <n v="80"/>
    <n v="0"/>
    <n v="0"/>
    <n v="35"/>
    <n v="152.66666666666666"/>
    <n v="5"/>
    <n v="8"/>
    <n v="3"/>
    <n v="12"/>
    <n v="5"/>
    <n v="0"/>
    <n v="1"/>
    <n v="0"/>
    <x v="0"/>
    <x v="0"/>
    <n v="1"/>
    <n v="1"/>
    <n v="0"/>
    <n v="0"/>
    <x v="5"/>
  </r>
  <r>
    <n v="8527"/>
    <n v="1965"/>
    <n v="58"/>
    <x v="3"/>
    <x v="3"/>
    <x v="2"/>
    <n v="65735"/>
    <x v="1"/>
    <n v="1"/>
    <n v="1"/>
    <d v="2013-12-07T00:00:00"/>
    <n v="37"/>
    <n v="239"/>
    <n v="7"/>
    <n v="119"/>
    <n v="4"/>
    <n v="15"/>
    <n v="11"/>
    <n v="65.833333333333329"/>
    <n v="5"/>
    <n v="6"/>
    <n v="2"/>
    <n v="6"/>
    <n v="7"/>
    <n v="0"/>
    <n v="0"/>
    <n v="0"/>
    <x v="0"/>
    <x v="0"/>
    <n v="0"/>
    <n v="0"/>
    <n v="0"/>
    <n v="0"/>
    <x v="1"/>
  </r>
  <r>
    <n v="8925"/>
    <n v="1965"/>
    <n v="58"/>
    <x v="3"/>
    <x v="3"/>
    <x v="0"/>
    <n v="70053"/>
    <x v="1"/>
    <n v="0"/>
    <n v="1"/>
    <d v="2013-07-03T00:00:00"/>
    <n v="38"/>
    <n v="512"/>
    <n v="53"/>
    <n v="98"/>
    <n v="81"/>
    <n v="179"/>
    <n v="89"/>
    <n v="168.66666666666666"/>
    <n v="3"/>
    <n v="8"/>
    <n v="5"/>
    <n v="10"/>
    <n v="5"/>
    <n v="0"/>
    <n v="0"/>
    <n v="0"/>
    <x v="0"/>
    <x v="0"/>
    <n v="0"/>
    <n v="0"/>
    <n v="0"/>
    <n v="0"/>
    <x v="1"/>
  </r>
  <r>
    <n v="6875"/>
    <n v="1965"/>
    <n v="58"/>
    <x v="3"/>
    <x v="4"/>
    <x v="2"/>
    <n v="32727"/>
    <x v="2"/>
    <n v="0"/>
    <n v="0"/>
    <d v="2012-08-28T00:00:00"/>
    <n v="38"/>
    <n v="167"/>
    <n v="13"/>
    <n v="180"/>
    <n v="86"/>
    <n v="13"/>
    <n v="70"/>
    <n v="88.166666666666671"/>
    <n v="2"/>
    <n v="7"/>
    <n v="3"/>
    <n v="5"/>
    <n v="8"/>
    <n v="0"/>
    <n v="0"/>
    <n v="0"/>
    <x v="0"/>
    <x v="0"/>
    <n v="0"/>
    <n v="0"/>
    <n v="0"/>
    <n v="0"/>
    <x v="7"/>
  </r>
  <r>
    <n v="2471"/>
    <n v="1965"/>
    <n v="58"/>
    <x v="3"/>
    <x v="2"/>
    <x v="0"/>
    <n v="61482"/>
    <x v="1"/>
    <n v="0"/>
    <n v="0"/>
    <d v="2014-06-27T00:00:00"/>
    <n v="39"/>
    <n v="48"/>
    <n v="58"/>
    <n v="68"/>
    <n v="16"/>
    <n v="66"/>
    <n v="43"/>
    <n v="49.833333333333336"/>
    <n v="1"/>
    <n v="3"/>
    <n v="2"/>
    <n v="6"/>
    <n v="2"/>
    <n v="0"/>
    <n v="0"/>
    <n v="0"/>
    <x v="0"/>
    <x v="0"/>
    <n v="0"/>
    <n v="0"/>
    <n v="0"/>
    <n v="0"/>
    <x v="5"/>
  </r>
  <r>
    <n v="7010"/>
    <n v="1965"/>
    <n v="58"/>
    <x v="3"/>
    <x v="0"/>
    <x v="0"/>
    <n v="70924"/>
    <x v="1"/>
    <n v="0"/>
    <n v="0"/>
    <d v="2014-04-07T00:00:00"/>
    <n v="41"/>
    <n v="635"/>
    <n v="114"/>
    <n v="254"/>
    <n v="132"/>
    <n v="152"/>
    <n v="76"/>
    <n v="227.16666666666666"/>
    <n v="1"/>
    <n v="6"/>
    <n v="6"/>
    <n v="7"/>
    <n v="3"/>
    <n v="0"/>
    <n v="0"/>
    <n v="1"/>
    <x v="0"/>
    <x v="0"/>
    <n v="1"/>
    <n v="1"/>
    <n v="0"/>
    <n v="0"/>
    <x v="1"/>
  </r>
  <r>
    <n v="4767"/>
    <n v="1965"/>
    <n v="58"/>
    <x v="3"/>
    <x v="0"/>
    <x v="0"/>
    <n v="70924"/>
    <x v="1"/>
    <n v="0"/>
    <n v="0"/>
    <d v="2014-04-07T00:00:00"/>
    <n v="41"/>
    <n v="635"/>
    <n v="114"/>
    <n v="254"/>
    <n v="132"/>
    <n v="152"/>
    <n v="76"/>
    <n v="227.16666666666666"/>
    <n v="1"/>
    <n v="6"/>
    <n v="6"/>
    <n v="7"/>
    <n v="3"/>
    <n v="0"/>
    <n v="0"/>
    <n v="1"/>
    <x v="0"/>
    <x v="0"/>
    <n v="1"/>
    <n v="1"/>
    <n v="0"/>
    <n v="0"/>
    <x v="1"/>
  </r>
  <r>
    <n v="4394"/>
    <n v="1965"/>
    <n v="58"/>
    <x v="3"/>
    <x v="4"/>
    <x v="0"/>
    <n v="81051"/>
    <x v="1"/>
    <n v="0"/>
    <n v="0"/>
    <d v="2014-05-23T00:00:00"/>
    <n v="43"/>
    <n v="1142"/>
    <n v="29"/>
    <n v="249"/>
    <n v="38"/>
    <n v="29"/>
    <n v="14"/>
    <n v="250.16666666666666"/>
    <n v="1"/>
    <n v="5"/>
    <n v="5"/>
    <n v="12"/>
    <n v="2"/>
    <n v="0"/>
    <n v="1"/>
    <n v="1"/>
    <x v="0"/>
    <x v="0"/>
    <n v="1"/>
    <n v="2"/>
    <n v="0"/>
    <n v="0"/>
    <x v="1"/>
  </r>
  <r>
    <n v="1272"/>
    <n v="1965"/>
    <n v="58"/>
    <x v="3"/>
    <x v="3"/>
    <x v="1"/>
    <n v="55250"/>
    <x v="1"/>
    <n v="0"/>
    <n v="1"/>
    <d v="2012-10-21T00:00:00"/>
    <n v="49"/>
    <n v="664"/>
    <n v="58"/>
    <n v="83"/>
    <n v="32"/>
    <n v="0"/>
    <n v="66"/>
    <n v="150.5"/>
    <n v="4"/>
    <n v="7"/>
    <n v="5"/>
    <n v="10"/>
    <n v="5"/>
    <n v="0"/>
    <n v="0"/>
    <n v="0"/>
    <x v="0"/>
    <x v="0"/>
    <n v="0"/>
    <n v="0"/>
    <n v="0"/>
    <n v="0"/>
    <x v="0"/>
  </r>
  <r>
    <n v="6673"/>
    <n v="1965"/>
    <n v="58"/>
    <x v="3"/>
    <x v="2"/>
    <x v="1"/>
    <n v="23478"/>
    <x v="2"/>
    <n v="0"/>
    <n v="0"/>
    <d v="2013-03-19T00:00:00"/>
    <n v="51"/>
    <n v="28"/>
    <n v="6"/>
    <n v="27"/>
    <n v="12"/>
    <n v="17"/>
    <n v="39"/>
    <n v="21.5"/>
    <n v="1"/>
    <n v="3"/>
    <n v="0"/>
    <n v="3"/>
    <n v="8"/>
    <n v="0"/>
    <n v="0"/>
    <n v="0"/>
    <x v="0"/>
    <x v="0"/>
    <n v="0"/>
    <n v="0"/>
    <n v="0"/>
    <n v="0"/>
    <x v="4"/>
  </r>
  <r>
    <n v="2223"/>
    <n v="1965"/>
    <n v="58"/>
    <x v="3"/>
    <x v="0"/>
    <x v="4"/>
    <n v="64176"/>
    <x v="1"/>
    <n v="0"/>
    <n v="1"/>
    <d v="2012-08-03T00:00:00"/>
    <n v="52"/>
    <n v="1215"/>
    <n v="33"/>
    <n v="249"/>
    <n v="64"/>
    <n v="116"/>
    <n v="149"/>
    <n v="304.33333333333331"/>
    <n v="8"/>
    <n v="8"/>
    <n v="9"/>
    <n v="8"/>
    <n v="6"/>
    <n v="0"/>
    <n v="0"/>
    <n v="0"/>
    <x v="0"/>
    <x v="0"/>
    <n v="0"/>
    <n v="0"/>
    <n v="0"/>
    <n v="0"/>
    <x v="1"/>
  </r>
  <r>
    <n v="945"/>
    <n v="1965"/>
    <n v="58"/>
    <x v="3"/>
    <x v="2"/>
    <x v="2"/>
    <n v="36317"/>
    <x v="2"/>
    <n v="0"/>
    <n v="1"/>
    <d v="2013-05-22T00:00:00"/>
    <n v="53"/>
    <n v="87"/>
    <n v="3"/>
    <n v="25"/>
    <n v="3"/>
    <n v="2"/>
    <n v="13"/>
    <n v="22.166666666666668"/>
    <n v="2"/>
    <n v="3"/>
    <n v="0"/>
    <n v="4"/>
    <n v="7"/>
    <n v="0"/>
    <n v="0"/>
    <n v="0"/>
    <x v="0"/>
    <x v="0"/>
    <n v="0"/>
    <n v="0"/>
    <n v="0"/>
    <n v="0"/>
    <x v="1"/>
  </r>
  <r>
    <n v="7108"/>
    <n v="1965"/>
    <n v="58"/>
    <x v="3"/>
    <x v="3"/>
    <x v="6"/>
    <n v="51390"/>
    <x v="1"/>
    <n v="1"/>
    <n v="1"/>
    <d v="2012-09-08T00:00:00"/>
    <n v="54"/>
    <n v="205"/>
    <n v="20"/>
    <n v="47"/>
    <n v="23"/>
    <n v="2"/>
    <n v="56"/>
    <n v="58.833333333333336"/>
    <n v="6"/>
    <n v="5"/>
    <n v="2"/>
    <n v="5"/>
    <n v="5"/>
    <n v="0"/>
    <n v="0"/>
    <n v="0"/>
    <x v="0"/>
    <x v="0"/>
    <n v="0"/>
    <n v="0"/>
    <n v="0"/>
    <n v="0"/>
    <x v="5"/>
  </r>
  <r>
    <n v="194"/>
    <n v="1965"/>
    <n v="58"/>
    <x v="3"/>
    <x v="2"/>
    <x v="0"/>
    <n v="48006"/>
    <x v="2"/>
    <n v="1"/>
    <n v="1"/>
    <d v="2014-06-09T00:00:00"/>
    <n v="55"/>
    <n v="23"/>
    <n v="0"/>
    <n v="11"/>
    <n v="3"/>
    <n v="2"/>
    <n v="2"/>
    <n v="6.833333333333333"/>
    <n v="1"/>
    <n v="1"/>
    <n v="0"/>
    <n v="3"/>
    <n v="6"/>
    <n v="0"/>
    <n v="0"/>
    <n v="0"/>
    <x v="0"/>
    <x v="0"/>
    <n v="0"/>
    <n v="0"/>
    <n v="0"/>
    <n v="0"/>
    <x v="1"/>
  </r>
  <r>
    <n v="8286"/>
    <n v="1965"/>
    <n v="58"/>
    <x v="3"/>
    <x v="4"/>
    <x v="2"/>
    <n v="51717"/>
    <x v="1"/>
    <n v="0"/>
    <n v="1"/>
    <d v="2013-08-20T00:00:00"/>
    <n v="55"/>
    <n v="98"/>
    <n v="1"/>
    <n v="17"/>
    <n v="0"/>
    <n v="1"/>
    <n v="5"/>
    <n v="20.333333333333332"/>
    <n v="1"/>
    <n v="3"/>
    <n v="0"/>
    <n v="4"/>
    <n v="7"/>
    <n v="0"/>
    <n v="1"/>
    <n v="0"/>
    <x v="0"/>
    <x v="0"/>
    <n v="1"/>
    <n v="1"/>
    <n v="0"/>
    <n v="0"/>
    <x v="5"/>
  </r>
  <r>
    <n v="1045"/>
    <n v="1965"/>
    <n v="58"/>
    <x v="3"/>
    <x v="2"/>
    <x v="2"/>
    <n v="52117"/>
    <x v="1"/>
    <n v="0"/>
    <n v="1"/>
    <d v="2012-08-16T00:00:00"/>
    <n v="55"/>
    <n v="112"/>
    <n v="10"/>
    <n v="107"/>
    <n v="30"/>
    <n v="0"/>
    <n v="20"/>
    <n v="46.5"/>
    <n v="2"/>
    <n v="5"/>
    <n v="2"/>
    <n v="4"/>
    <n v="7"/>
    <n v="0"/>
    <n v="0"/>
    <n v="0"/>
    <x v="0"/>
    <x v="0"/>
    <n v="0"/>
    <n v="0"/>
    <n v="0"/>
    <n v="0"/>
    <x v="1"/>
  </r>
  <r>
    <n v="4837"/>
    <n v="1965"/>
    <n v="58"/>
    <x v="3"/>
    <x v="4"/>
    <x v="0"/>
    <n v="71322"/>
    <x v="1"/>
    <n v="0"/>
    <n v="1"/>
    <d v="2013-02-16T00:00:00"/>
    <n v="57"/>
    <n v="753"/>
    <n v="43"/>
    <n v="226"/>
    <n v="69"/>
    <n v="10"/>
    <n v="204"/>
    <n v="217.5"/>
    <n v="2"/>
    <n v="8"/>
    <n v="5"/>
    <n v="13"/>
    <n v="4"/>
    <n v="0"/>
    <n v="0"/>
    <n v="0"/>
    <x v="0"/>
    <x v="0"/>
    <n v="0"/>
    <n v="0"/>
    <n v="0"/>
    <n v="0"/>
    <x v="1"/>
  </r>
  <r>
    <n v="5610"/>
    <n v="1965"/>
    <n v="58"/>
    <x v="3"/>
    <x v="2"/>
    <x v="2"/>
    <n v="33456"/>
    <x v="2"/>
    <n v="1"/>
    <n v="1"/>
    <d v="2014-04-21T00:00:00"/>
    <n v="58"/>
    <n v="7"/>
    <n v="3"/>
    <n v="10"/>
    <n v="8"/>
    <n v="1"/>
    <n v="7"/>
    <n v="6"/>
    <n v="2"/>
    <n v="1"/>
    <n v="0"/>
    <n v="3"/>
    <n v="7"/>
    <n v="0"/>
    <n v="0"/>
    <n v="0"/>
    <x v="0"/>
    <x v="0"/>
    <n v="0"/>
    <n v="0"/>
    <n v="0"/>
    <n v="0"/>
    <x v="3"/>
  </r>
  <r>
    <n v="11171"/>
    <n v="1965"/>
    <n v="58"/>
    <x v="3"/>
    <x v="3"/>
    <x v="0"/>
    <n v="56962"/>
    <x v="1"/>
    <n v="2"/>
    <n v="1"/>
    <d v="2013-10-11T00:00:00"/>
    <n v="60"/>
    <n v="292"/>
    <n v="3"/>
    <n v="77"/>
    <n v="10"/>
    <n v="3"/>
    <n v="26"/>
    <n v="68.5"/>
    <n v="7"/>
    <n v="6"/>
    <n v="3"/>
    <n v="5"/>
    <n v="7"/>
    <n v="0"/>
    <n v="0"/>
    <n v="0"/>
    <x v="0"/>
    <x v="0"/>
    <n v="0"/>
    <n v="0"/>
    <n v="0"/>
    <n v="0"/>
    <x v="0"/>
  </r>
  <r>
    <n v="1600"/>
    <n v="1965"/>
    <n v="58"/>
    <x v="3"/>
    <x v="3"/>
    <x v="0"/>
    <n v="56962"/>
    <x v="1"/>
    <n v="2"/>
    <n v="1"/>
    <d v="2013-10-11T00:00:00"/>
    <n v="60"/>
    <n v="292"/>
    <n v="3"/>
    <n v="77"/>
    <n v="10"/>
    <n v="3"/>
    <n v="26"/>
    <n v="68.5"/>
    <n v="7"/>
    <n v="6"/>
    <n v="3"/>
    <n v="5"/>
    <n v="7"/>
    <n v="0"/>
    <n v="0"/>
    <n v="0"/>
    <x v="0"/>
    <x v="0"/>
    <n v="0"/>
    <n v="0"/>
    <n v="0"/>
    <n v="0"/>
    <x v="5"/>
  </r>
  <r>
    <n v="1072"/>
    <n v="1965"/>
    <n v="58"/>
    <x v="3"/>
    <x v="4"/>
    <x v="1"/>
    <n v="40760"/>
    <x v="2"/>
    <n v="0"/>
    <n v="1"/>
    <d v="2013-08-30T00:00:00"/>
    <n v="64"/>
    <n v="70"/>
    <n v="0"/>
    <n v="17"/>
    <n v="0"/>
    <n v="0"/>
    <n v="6"/>
    <n v="15.5"/>
    <n v="2"/>
    <n v="2"/>
    <n v="1"/>
    <n v="3"/>
    <n v="6"/>
    <n v="0"/>
    <n v="0"/>
    <n v="0"/>
    <x v="0"/>
    <x v="0"/>
    <n v="0"/>
    <n v="0"/>
    <n v="0"/>
    <n v="0"/>
    <x v="7"/>
  </r>
  <r>
    <n v="9606"/>
    <n v="1965"/>
    <n v="58"/>
    <x v="3"/>
    <x v="4"/>
    <x v="0"/>
    <n v="69969"/>
    <x v="1"/>
    <n v="0"/>
    <n v="0"/>
    <d v="2013-08-27T00:00:00"/>
    <n v="64"/>
    <n v="882"/>
    <n v="29"/>
    <n v="514"/>
    <n v="38"/>
    <n v="29"/>
    <n v="44"/>
    <n v="256"/>
    <n v="1"/>
    <n v="4"/>
    <n v="2"/>
    <n v="6"/>
    <n v="3"/>
    <n v="0"/>
    <n v="0"/>
    <n v="1"/>
    <x v="1"/>
    <x v="0"/>
    <n v="1"/>
    <n v="2"/>
    <n v="1"/>
    <n v="0"/>
    <x v="1"/>
  </r>
  <r>
    <n v="5272"/>
    <n v="1965"/>
    <n v="58"/>
    <x v="3"/>
    <x v="3"/>
    <x v="0"/>
    <n v="53843"/>
    <x v="1"/>
    <n v="0"/>
    <n v="1"/>
    <d v="2013-06-27T00:00:00"/>
    <n v="64"/>
    <n v="378"/>
    <n v="0"/>
    <n v="88"/>
    <n v="19"/>
    <n v="4"/>
    <n v="73"/>
    <n v="93.666666666666671"/>
    <n v="4"/>
    <n v="8"/>
    <n v="5"/>
    <n v="3"/>
    <n v="7"/>
    <n v="0"/>
    <n v="0"/>
    <n v="0"/>
    <x v="0"/>
    <x v="0"/>
    <n v="0"/>
    <n v="0"/>
    <n v="0"/>
    <n v="0"/>
    <x v="5"/>
  </r>
  <r>
    <n v="8553"/>
    <n v="1965"/>
    <n v="58"/>
    <x v="3"/>
    <x v="2"/>
    <x v="0"/>
    <n v="44300"/>
    <x v="2"/>
    <n v="1"/>
    <n v="1"/>
    <d v="2013-06-23T00:00:00"/>
    <n v="65"/>
    <n v="30"/>
    <n v="0"/>
    <n v="9"/>
    <n v="0"/>
    <n v="0"/>
    <n v="3"/>
    <n v="7"/>
    <n v="2"/>
    <n v="1"/>
    <n v="0"/>
    <n v="3"/>
    <n v="6"/>
    <n v="0"/>
    <n v="0"/>
    <n v="0"/>
    <x v="0"/>
    <x v="0"/>
    <n v="0"/>
    <n v="0"/>
    <n v="0"/>
    <n v="0"/>
    <x v="1"/>
  </r>
  <r>
    <n v="3696"/>
    <n v="1965"/>
    <n v="58"/>
    <x v="3"/>
    <x v="2"/>
    <x v="4"/>
    <n v="30630"/>
    <x v="2"/>
    <n v="1"/>
    <n v="1"/>
    <d v="2014-01-27T00:00:00"/>
    <n v="67"/>
    <n v="27"/>
    <n v="1"/>
    <n v="12"/>
    <n v="2"/>
    <n v="0"/>
    <n v="10"/>
    <n v="8.6666666666666661"/>
    <n v="2"/>
    <n v="2"/>
    <n v="0"/>
    <n v="3"/>
    <n v="7"/>
    <n v="0"/>
    <n v="0"/>
    <n v="0"/>
    <x v="0"/>
    <x v="0"/>
    <n v="0"/>
    <n v="0"/>
    <n v="0"/>
    <n v="0"/>
    <x v="1"/>
  </r>
  <r>
    <n v="1744"/>
    <n v="1965"/>
    <n v="58"/>
    <x v="3"/>
    <x v="1"/>
    <x v="1"/>
    <n v="23529"/>
    <x v="2"/>
    <n v="0"/>
    <n v="1"/>
    <d v="2013-01-07T00:00:00"/>
    <n v="67"/>
    <n v="9"/>
    <n v="7"/>
    <n v="13"/>
    <n v="3"/>
    <n v="2"/>
    <n v="20"/>
    <n v="9"/>
    <n v="1"/>
    <n v="1"/>
    <n v="1"/>
    <n v="2"/>
    <n v="6"/>
    <n v="0"/>
    <n v="0"/>
    <n v="0"/>
    <x v="0"/>
    <x v="0"/>
    <n v="0"/>
    <n v="0"/>
    <n v="0"/>
    <n v="0"/>
    <x v="1"/>
  </r>
  <r>
    <n v="3535"/>
    <n v="1965"/>
    <n v="58"/>
    <x v="3"/>
    <x v="2"/>
    <x v="1"/>
    <n v="66294"/>
    <x v="1"/>
    <n v="0"/>
    <n v="0"/>
    <d v="2014-03-17T00:00:00"/>
    <n v="68"/>
    <n v="251"/>
    <n v="108"/>
    <n v="334"/>
    <n v="65"/>
    <n v="92"/>
    <n v="117"/>
    <n v="161.16666666666666"/>
    <n v="1"/>
    <n v="4"/>
    <n v="3"/>
    <n v="5"/>
    <n v="2"/>
    <n v="0"/>
    <n v="0"/>
    <n v="0"/>
    <x v="0"/>
    <x v="0"/>
    <n v="0"/>
    <n v="0"/>
    <n v="0"/>
    <n v="0"/>
    <x v="1"/>
  </r>
  <r>
    <n v="246"/>
    <n v="1965"/>
    <n v="58"/>
    <x v="3"/>
    <x v="2"/>
    <x v="0"/>
    <n v="66480"/>
    <x v="1"/>
    <n v="1"/>
    <n v="1"/>
    <d v="2014-05-31T00:00:00"/>
    <n v="71"/>
    <n v="199"/>
    <n v="9"/>
    <n v="57"/>
    <n v="20"/>
    <n v="21"/>
    <n v="6"/>
    <n v="52"/>
    <n v="7"/>
    <n v="4"/>
    <n v="1"/>
    <n v="7"/>
    <n v="4"/>
    <n v="0"/>
    <n v="0"/>
    <n v="0"/>
    <x v="0"/>
    <x v="0"/>
    <n v="0"/>
    <n v="0"/>
    <n v="0"/>
    <n v="0"/>
    <x v="1"/>
  </r>
  <r>
    <n v="1030"/>
    <n v="1965"/>
    <n v="58"/>
    <x v="3"/>
    <x v="4"/>
    <x v="1"/>
    <n v="40637"/>
    <x v="2"/>
    <n v="1"/>
    <n v="1"/>
    <d v="2013-07-17T00:00:00"/>
    <n v="72"/>
    <n v="22"/>
    <n v="0"/>
    <n v="13"/>
    <n v="0"/>
    <n v="0"/>
    <n v="3"/>
    <n v="6.333333333333333"/>
    <n v="2"/>
    <n v="1"/>
    <n v="0"/>
    <n v="3"/>
    <n v="7"/>
    <n v="0"/>
    <n v="0"/>
    <n v="0"/>
    <x v="0"/>
    <x v="0"/>
    <n v="0"/>
    <n v="0"/>
    <n v="0"/>
    <n v="0"/>
    <x v="5"/>
  </r>
  <r>
    <n v="10686"/>
    <n v="1965"/>
    <n v="58"/>
    <x v="3"/>
    <x v="4"/>
    <x v="2"/>
    <n v="34230"/>
    <x v="2"/>
    <n v="1"/>
    <n v="1"/>
    <d v="2012-12-26T00:00:00"/>
    <n v="72"/>
    <n v="15"/>
    <n v="0"/>
    <n v="4"/>
    <n v="0"/>
    <n v="0"/>
    <n v="2"/>
    <n v="3.5"/>
    <n v="1"/>
    <n v="1"/>
    <n v="0"/>
    <n v="2"/>
    <n v="7"/>
    <n v="0"/>
    <n v="0"/>
    <n v="0"/>
    <x v="0"/>
    <x v="0"/>
    <n v="0"/>
    <n v="0"/>
    <n v="0"/>
    <n v="0"/>
    <x v="1"/>
  </r>
  <r>
    <n v="4252"/>
    <n v="1965"/>
    <n v="58"/>
    <x v="3"/>
    <x v="2"/>
    <x v="0"/>
    <n v="44375"/>
    <x v="2"/>
    <n v="0"/>
    <n v="1"/>
    <d v="2014-03-23T00:00:00"/>
    <n v="73"/>
    <n v="213"/>
    <n v="5"/>
    <n v="28"/>
    <n v="7"/>
    <n v="7"/>
    <n v="41"/>
    <n v="50.166666666666664"/>
    <n v="1"/>
    <n v="4"/>
    <n v="1"/>
    <n v="6"/>
    <n v="5"/>
    <n v="0"/>
    <n v="0"/>
    <n v="0"/>
    <x v="0"/>
    <x v="0"/>
    <n v="0"/>
    <n v="0"/>
    <n v="0"/>
    <n v="0"/>
    <x v="1"/>
  </r>
  <r>
    <n v="10260"/>
    <n v="1965"/>
    <n v="58"/>
    <x v="3"/>
    <x v="3"/>
    <x v="2"/>
    <n v="45143"/>
    <x v="2"/>
    <n v="0"/>
    <n v="1"/>
    <d v="2013-08-26T00:00:00"/>
    <n v="74"/>
    <n v="202"/>
    <n v="5"/>
    <n v="74"/>
    <n v="11"/>
    <n v="5"/>
    <n v="14"/>
    <n v="51.833333333333336"/>
    <n v="3"/>
    <n v="6"/>
    <n v="1"/>
    <n v="5"/>
    <n v="7"/>
    <n v="0"/>
    <n v="0"/>
    <n v="0"/>
    <x v="0"/>
    <x v="0"/>
    <n v="0"/>
    <n v="0"/>
    <n v="0"/>
    <n v="0"/>
    <x v="1"/>
  </r>
  <r>
    <n v="2262"/>
    <n v="1965"/>
    <n v="58"/>
    <x v="3"/>
    <x v="3"/>
    <x v="2"/>
    <n v="45143"/>
    <x v="2"/>
    <n v="0"/>
    <n v="1"/>
    <d v="2013-08-26T00:00:00"/>
    <n v="74"/>
    <n v="202"/>
    <n v="5"/>
    <n v="74"/>
    <n v="11"/>
    <n v="5"/>
    <n v="14"/>
    <n v="51.833333333333336"/>
    <n v="3"/>
    <n v="6"/>
    <n v="1"/>
    <n v="5"/>
    <n v="7"/>
    <n v="0"/>
    <n v="0"/>
    <n v="0"/>
    <x v="0"/>
    <x v="0"/>
    <n v="0"/>
    <n v="0"/>
    <n v="0"/>
    <n v="0"/>
    <x v="5"/>
  </r>
  <r>
    <n v="1461"/>
    <n v="1965"/>
    <n v="58"/>
    <x v="3"/>
    <x v="4"/>
    <x v="4"/>
    <n v="36921"/>
    <x v="2"/>
    <n v="1"/>
    <n v="1"/>
    <d v="2013-07-28T00:00:00"/>
    <n v="74"/>
    <n v="17"/>
    <n v="1"/>
    <n v="12"/>
    <n v="3"/>
    <n v="1"/>
    <n v="4"/>
    <n v="6.333333333333333"/>
    <n v="2"/>
    <n v="2"/>
    <n v="0"/>
    <n v="3"/>
    <n v="7"/>
    <n v="0"/>
    <n v="0"/>
    <n v="0"/>
    <x v="0"/>
    <x v="0"/>
    <n v="0"/>
    <n v="0"/>
    <n v="0"/>
    <n v="0"/>
    <x v="7"/>
  </r>
  <r>
    <n v="6218"/>
    <n v="1965"/>
    <n v="58"/>
    <x v="3"/>
    <x v="2"/>
    <x v="0"/>
    <n v="59594"/>
    <x v="1"/>
    <n v="0"/>
    <n v="1"/>
    <d v="2012-10-20T00:00:00"/>
    <n v="74"/>
    <n v="457"/>
    <n v="4"/>
    <n v="29"/>
    <n v="0"/>
    <n v="0"/>
    <n v="9"/>
    <n v="83.166666666666671"/>
    <n v="1"/>
    <n v="8"/>
    <n v="1"/>
    <n v="7"/>
    <n v="7"/>
    <n v="0"/>
    <n v="1"/>
    <n v="0"/>
    <x v="0"/>
    <x v="0"/>
    <n v="1"/>
    <n v="1"/>
    <n v="0"/>
    <n v="0"/>
    <x v="1"/>
  </r>
  <r>
    <n v="10157"/>
    <n v="1965"/>
    <n v="58"/>
    <x v="3"/>
    <x v="2"/>
    <x v="1"/>
    <n v="59686"/>
    <x v="1"/>
    <n v="0"/>
    <n v="1"/>
    <d v="2014-01-25T00:00:00"/>
    <n v="78"/>
    <n v="89"/>
    <n v="15"/>
    <n v="89"/>
    <n v="34"/>
    <n v="42"/>
    <n v="5"/>
    <n v="45.666666666666664"/>
    <n v="1"/>
    <n v="4"/>
    <n v="1"/>
    <n v="6"/>
    <n v="4"/>
    <n v="0"/>
    <n v="0"/>
    <n v="0"/>
    <x v="0"/>
    <x v="0"/>
    <n v="0"/>
    <n v="0"/>
    <n v="0"/>
    <n v="0"/>
    <x v="7"/>
  </r>
  <r>
    <n v="10936"/>
    <n v="1965"/>
    <n v="58"/>
    <x v="3"/>
    <x v="2"/>
    <x v="0"/>
    <n v="72190"/>
    <x v="1"/>
    <n v="0"/>
    <n v="0"/>
    <d v="2013-02-13T00:00:00"/>
    <n v="79"/>
    <n v="597"/>
    <n v="166"/>
    <n v="597"/>
    <n v="172"/>
    <n v="166"/>
    <n v="249"/>
    <n v="324.5"/>
    <n v="1"/>
    <n v="5"/>
    <n v="6"/>
    <n v="4"/>
    <n v="3"/>
    <n v="0"/>
    <n v="0"/>
    <n v="0"/>
    <x v="0"/>
    <x v="0"/>
    <n v="0"/>
    <n v="0"/>
    <n v="0"/>
    <n v="0"/>
    <x v="0"/>
  </r>
  <r>
    <n v="988"/>
    <n v="1965"/>
    <n v="58"/>
    <x v="3"/>
    <x v="2"/>
    <x v="0"/>
    <n v="81168"/>
    <x v="1"/>
    <n v="0"/>
    <n v="0"/>
    <d v="2014-05-07T00:00:00"/>
    <n v="84"/>
    <n v="410"/>
    <n v="0"/>
    <n v="592"/>
    <n v="147"/>
    <n v="22"/>
    <n v="22"/>
    <n v="198.83333333333334"/>
    <n v="1"/>
    <n v="6"/>
    <n v="4"/>
    <n v="7"/>
    <n v="3"/>
    <n v="0"/>
    <n v="0"/>
    <n v="0"/>
    <x v="1"/>
    <x v="0"/>
    <n v="1"/>
    <n v="1"/>
    <n v="0"/>
    <n v="0"/>
    <x v="1"/>
  </r>
  <r>
    <n v="10466"/>
    <n v="1965"/>
    <n v="58"/>
    <x v="3"/>
    <x v="2"/>
    <x v="0"/>
    <n v="44393"/>
    <x v="2"/>
    <n v="1"/>
    <n v="1"/>
    <d v="2013-08-22T00:00:00"/>
    <n v="86"/>
    <n v="24"/>
    <n v="2"/>
    <n v="20"/>
    <n v="2"/>
    <n v="2"/>
    <n v="10"/>
    <n v="10"/>
    <n v="2"/>
    <n v="1"/>
    <n v="0"/>
    <n v="4"/>
    <n v="4"/>
    <n v="0"/>
    <n v="0"/>
    <n v="0"/>
    <x v="0"/>
    <x v="0"/>
    <n v="0"/>
    <n v="0"/>
    <n v="0"/>
    <n v="0"/>
    <x v="1"/>
  </r>
  <r>
    <n v="1491"/>
    <n v="1965"/>
    <n v="58"/>
    <x v="3"/>
    <x v="0"/>
    <x v="2"/>
    <n v="71488"/>
    <x v="1"/>
    <n v="0"/>
    <n v="0"/>
    <d v="2013-02-18T00:00:00"/>
    <n v="87"/>
    <n v="162"/>
    <n v="33"/>
    <n v="124"/>
    <n v="40"/>
    <n v="28"/>
    <n v="172"/>
    <n v="93.166666666666671"/>
    <n v="2"/>
    <n v="3"/>
    <n v="4"/>
    <n v="7"/>
    <n v="1"/>
    <n v="0"/>
    <n v="0"/>
    <n v="0"/>
    <x v="0"/>
    <x v="0"/>
    <n v="0"/>
    <n v="0"/>
    <n v="0"/>
    <n v="0"/>
    <x v="7"/>
  </r>
  <r>
    <n v="4554"/>
    <n v="1965"/>
    <n v="58"/>
    <x v="3"/>
    <x v="2"/>
    <x v="2"/>
    <n v="47009"/>
    <x v="2"/>
    <n v="0"/>
    <n v="1"/>
    <d v="2013-10-01T00:00:00"/>
    <n v="89"/>
    <n v="171"/>
    <n v="45"/>
    <n v="73"/>
    <n v="59"/>
    <n v="10"/>
    <n v="90"/>
    <n v="74.666666666666671"/>
    <n v="4"/>
    <n v="3"/>
    <n v="2"/>
    <n v="8"/>
    <n v="4"/>
    <n v="0"/>
    <n v="0"/>
    <n v="0"/>
    <x v="0"/>
    <x v="0"/>
    <n v="0"/>
    <n v="0"/>
    <n v="0"/>
    <n v="0"/>
    <x v="1"/>
  </r>
  <r>
    <n v="3233"/>
    <n v="1965"/>
    <n v="58"/>
    <x v="3"/>
    <x v="4"/>
    <x v="0"/>
    <n v="62745"/>
    <x v="1"/>
    <n v="0"/>
    <n v="1"/>
    <d v="2013-03-23T00:00:00"/>
    <n v="89"/>
    <n v="562"/>
    <n v="21"/>
    <n v="464"/>
    <n v="28"/>
    <n v="10"/>
    <n v="32"/>
    <n v="186.16666666666666"/>
    <n v="3"/>
    <n v="7"/>
    <n v="8"/>
    <n v="11"/>
    <n v="5"/>
    <n v="0"/>
    <n v="0"/>
    <n v="0"/>
    <x v="0"/>
    <x v="0"/>
    <n v="0"/>
    <n v="0"/>
    <n v="0"/>
    <n v="0"/>
    <x v="5"/>
  </r>
  <r>
    <n v="20"/>
    <n v="1965"/>
    <n v="58"/>
    <x v="3"/>
    <x v="0"/>
    <x v="0"/>
    <n v="46891"/>
    <x v="2"/>
    <n v="0"/>
    <n v="1"/>
    <d v="2013-09-01T00:00:00"/>
    <n v="91"/>
    <n v="43"/>
    <n v="12"/>
    <n v="23"/>
    <n v="29"/>
    <n v="15"/>
    <n v="61"/>
    <n v="30.5"/>
    <n v="1"/>
    <n v="2"/>
    <n v="1"/>
    <n v="4"/>
    <n v="4"/>
    <n v="0"/>
    <n v="0"/>
    <n v="0"/>
    <x v="0"/>
    <x v="0"/>
    <n v="0"/>
    <n v="0"/>
    <n v="0"/>
    <n v="0"/>
    <x v="2"/>
  </r>
  <r>
    <n v="2246"/>
    <n v="1965"/>
    <n v="58"/>
    <x v="3"/>
    <x v="0"/>
    <x v="0"/>
    <n v="46891"/>
    <x v="2"/>
    <n v="0"/>
    <n v="1"/>
    <d v="2013-09-01T00:00:00"/>
    <n v="91"/>
    <n v="43"/>
    <n v="12"/>
    <n v="23"/>
    <n v="29"/>
    <n v="15"/>
    <n v="61"/>
    <n v="30.5"/>
    <n v="1"/>
    <n v="2"/>
    <n v="1"/>
    <n v="4"/>
    <n v="4"/>
    <n v="0"/>
    <n v="0"/>
    <n v="0"/>
    <x v="0"/>
    <x v="0"/>
    <n v="0"/>
    <n v="0"/>
    <n v="0"/>
    <n v="0"/>
    <x v="1"/>
  </r>
  <r>
    <n v="9451"/>
    <n v="1965"/>
    <n v="58"/>
    <x v="3"/>
    <x v="2"/>
    <x v="0"/>
    <n v="73538"/>
    <x v="1"/>
    <n v="0"/>
    <n v="1"/>
    <d v="2012-11-25T00:00:00"/>
    <n v="92"/>
    <n v="811"/>
    <n v="76"/>
    <n v="428"/>
    <n v="99"/>
    <n v="137"/>
    <n v="107"/>
    <n v="276.33333333333331"/>
    <n v="3"/>
    <n v="10"/>
    <n v="4"/>
    <n v="9"/>
    <n v="7"/>
    <n v="0"/>
    <n v="0"/>
    <n v="0"/>
    <x v="0"/>
    <x v="0"/>
    <n v="0"/>
    <n v="0"/>
    <n v="0"/>
    <n v="0"/>
    <x v="7"/>
  </r>
  <r>
    <n v="4501"/>
    <n v="1965"/>
    <n v="58"/>
    <x v="3"/>
    <x v="3"/>
    <x v="1"/>
    <n v="69882"/>
    <x v="1"/>
    <n v="0"/>
    <n v="0"/>
    <d v="2013-11-10T00:00:00"/>
    <n v="94"/>
    <n v="292"/>
    <n v="127"/>
    <n v="635"/>
    <n v="132"/>
    <n v="127"/>
    <n v="165"/>
    <n v="246.33333333333334"/>
    <n v="1"/>
    <n v="3"/>
    <n v="7"/>
    <n v="9"/>
    <n v="1"/>
    <n v="0"/>
    <n v="0"/>
    <n v="0"/>
    <x v="0"/>
    <x v="0"/>
    <n v="0"/>
    <n v="0"/>
    <n v="0"/>
    <n v="0"/>
    <x v="1"/>
  </r>
  <r>
    <n v="8953"/>
    <n v="1965"/>
    <n v="58"/>
    <x v="3"/>
    <x v="3"/>
    <x v="1"/>
    <n v="35791"/>
    <x v="2"/>
    <n v="2"/>
    <n v="1"/>
    <d v="2013-05-06T00:00:00"/>
    <n v="94"/>
    <n v="27"/>
    <n v="0"/>
    <n v="5"/>
    <n v="0"/>
    <n v="0"/>
    <n v="3"/>
    <n v="5.833333333333333"/>
    <n v="2"/>
    <n v="1"/>
    <n v="0"/>
    <n v="3"/>
    <n v="8"/>
    <n v="0"/>
    <n v="0"/>
    <n v="0"/>
    <x v="0"/>
    <x v="0"/>
    <n v="0"/>
    <n v="0"/>
    <n v="0"/>
    <n v="0"/>
    <x v="1"/>
  </r>
  <r>
    <n v="10258"/>
    <n v="1965"/>
    <n v="58"/>
    <x v="3"/>
    <x v="3"/>
    <x v="1"/>
    <n v="35791"/>
    <x v="2"/>
    <n v="2"/>
    <n v="1"/>
    <d v="2013-05-06T00:00:00"/>
    <n v="94"/>
    <n v="27"/>
    <n v="0"/>
    <n v="5"/>
    <n v="0"/>
    <n v="0"/>
    <n v="3"/>
    <n v="5.833333333333333"/>
    <n v="2"/>
    <n v="1"/>
    <n v="0"/>
    <n v="3"/>
    <n v="8"/>
    <n v="0"/>
    <n v="0"/>
    <n v="0"/>
    <x v="0"/>
    <x v="0"/>
    <n v="0"/>
    <n v="0"/>
    <n v="0"/>
    <n v="0"/>
    <x v="4"/>
  </r>
  <r>
    <n v="1966"/>
    <n v="1965"/>
    <n v="58"/>
    <x v="3"/>
    <x v="4"/>
    <x v="0"/>
    <n v="84618"/>
    <x v="1"/>
    <n v="0"/>
    <n v="0"/>
    <d v="2013-11-22T00:00:00"/>
    <n v="96"/>
    <n v="684"/>
    <n v="100"/>
    <n v="801"/>
    <n v="21"/>
    <n v="66"/>
    <n v="0"/>
    <n v="278.66666666666669"/>
    <n v="1"/>
    <n v="6"/>
    <n v="9"/>
    <n v="10"/>
    <n v="2"/>
    <n v="0"/>
    <n v="0"/>
    <n v="1"/>
    <x v="0"/>
    <x v="0"/>
    <n v="1"/>
    <n v="1"/>
    <n v="0"/>
    <n v="0"/>
    <x v="0"/>
  </r>
  <r>
    <n v="7789"/>
    <n v="1965"/>
    <n v="58"/>
    <x v="3"/>
    <x v="4"/>
    <x v="0"/>
    <n v="84618"/>
    <x v="1"/>
    <n v="0"/>
    <n v="0"/>
    <d v="2013-11-22T00:00:00"/>
    <n v="96"/>
    <n v="684"/>
    <n v="100"/>
    <n v="801"/>
    <n v="21"/>
    <n v="66"/>
    <n v="0"/>
    <n v="278.66666666666669"/>
    <n v="1"/>
    <n v="6"/>
    <n v="9"/>
    <n v="10"/>
    <n v="2"/>
    <n v="0"/>
    <n v="0"/>
    <n v="1"/>
    <x v="0"/>
    <x v="0"/>
    <n v="1"/>
    <n v="1"/>
    <n v="0"/>
    <n v="0"/>
    <x v="1"/>
  </r>
  <r>
    <n v="5748"/>
    <n v="1965"/>
    <n v="58"/>
    <x v="3"/>
    <x v="2"/>
    <x v="0"/>
    <n v="59754"/>
    <x v="1"/>
    <n v="0"/>
    <n v="1"/>
    <d v="2012-12-01T00:00:00"/>
    <n v="96"/>
    <n v="115"/>
    <n v="27"/>
    <n v="44"/>
    <n v="4"/>
    <n v="146"/>
    <n v="139"/>
    <n v="79.166666666666671"/>
    <n v="3"/>
    <n v="5"/>
    <n v="2"/>
    <n v="6"/>
    <n v="5"/>
    <n v="0"/>
    <n v="0"/>
    <n v="0"/>
    <x v="0"/>
    <x v="0"/>
    <n v="0"/>
    <n v="0"/>
    <n v="1"/>
    <n v="0"/>
    <x v="5"/>
  </r>
  <r>
    <n v="5441"/>
    <n v="1965"/>
    <n v="58"/>
    <x v="3"/>
    <x v="4"/>
    <x v="6"/>
    <n v="54111"/>
    <x v="1"/>
    <n v="0"/>
    <n v="1"/>
    <d v="2013-08-25T00:00:00"/>
    <n v="97"/>
    <n v="267"/>
    <n v="6"/>
    <n v="54"/>
    <n v="8"/>
    <n v="3"/>
    <n v="50"/>
    <n v="64.666666666666671"/>
    <n v="2"/>
    <n v="5"/>
    <n v="2"/>
    <n v="6"/>
    <n v="5"/>
    <n v="0"/>
    <n v="0"/>
    <n v="0"/>
    <x v="0"/>
    <x v="0"/>
    <n v="0"/>
    <n v="0"/>
    <n v="0"/>
    <n v="0"/>
    <x v="1"/>
  </r>
  <r>
    <n v="1992"/>
    <n v="1964"/>
    <n v="59"/>
    <x v="3"/>
    <x v="2"/>
    <x v="0"/>
    <n v="60597"/>
    <x v="1"/>
    <n v="0"/>
    <n v="1"/>
    <d v="2014-01-01T00:00:00"/>
    <n v="2"/>
    <n v="522"/>
    <n v="0"/>
    <n v="257"/>
    <n v="32"/>
    <n v="16"/>
    <n v="66"/>
    <n v="148.83333333333334"/>
    <n v="4"/>
    <n v="2"/>
    <n v="2"/>
    <n v="8"/>
    <n v="7"/>
    <n v="0"/>
    <n v="0"/>
    <n v="0"/>
    <x v="1"/>
    <x v="0"/>
    <n v="1"/>
    <n v="1"/>
    <n v="1"/>
    <n v="0"/>
    <x v="1"/>
  </r>
  <r>
    <n v="4114"/>
    <n v="1964"/>
    <n v="59"/>
    <x v="3"/>
    <x v="3"/>
    <x v="0"/>
    <n v="79143"/>
    <x v="1"/>
    <n v="0"/>
    <n v="0"/>
    <d v="2012-08-11T00:00:00"/>
    <n v="2"/>
    <n v="650"/>
    <n v="37"/>
    <n v="780"/>
    <n v="27"/>
    <n v="167"/>
    <n v="32"/>
    <n v="282.16666666666669"/>
    <n v="1"/>
    <n v="6"/>
    <n v="9"/>
    <n v="13"/>
    <n v="3"/>
    <n v="0"/>
    <n v="0"/>
    <n v="0"/>
    <x v="0"/>
    <x v="0"/>
    <n v="0"/>
    <n v="0"/>
    <n v="0"/>
    <n v="0"/>
    <x v="0"/>
  </r>
  <r>
    <n v="5626"/>
    <n v="1964"/>
    <n v="59"/>
    <x v="3"/>
    <x v="4"/>
    <x v="1"/>
    <n v="61798"/>
    <x v="1"/>
    <n v="0"/>
    <n v="0"/>
    <d v="2013-11-23T00:00:00"/>
    <n v="13"/>
    <n v="338"/>
    <n v="4"/>
    <n v="89"/>
    <n v="11"/>
    <n v="8"/>
    <n v="13"/>
    <n v="77.166666666666671"/>
    <n v="1"/>
    <n v="4"/>
    <n v="2"/>
    <n v="9"/>
    <n v="4"/>
    <n v="0"/>
    <n v="0"/>
    <n v="0"/>
    <x v="0"/>
    <x v="0"/>
    <n v="0"/>
    <n v="0"/>
    <n v="0"/>
    <n v="0"/>
    <x v="1"/>
  </r>
  <r>
    <n v="6431"/>
    <n v="1964"/>
    <n v="59"/>
    <x v="3"/>
    <x v="4"/>
    <x v="0"/>
    <n v="45759"/>
    <x v="2"/>
    <n v="1"/>
    <n v="1"/>
    <d v="2013-02-23T00:00:00"/>
    <n v="13"/>
    <n v="42"/>
    <n v="1"/>
    <n v="18"/>
    <n v="3"/>
    <n v="0"/>
    <n v="4"/>
    <n v="11.333333333333334"/>
    <n v="2"/>
    <n v="2"/>
    <n v="0"/>
    <n v="3"/>
    <n v="7"/>
    <n v="0"/>
    <n v="0"/>
    <n v="0"/>
    <x v="0"/>
    <x v="0"/>
    <n v="0"/>
    <n v="0"/>
    <n v="0"/>
    <n v="0"/>
    <x v="3"/>
  </r>
  <r>
    <n v="10789"/>
    <n v="1964"/>
    <n v="59"/>
    <x v="3"/>
    <x v="4"/>
    <x v="0"/>
    <n v="45759"/>
    <x v="2"/>
    <n v="1"/>
    <n v="1"/>
    <d v="2013-02-23T00:00:00"/>
    <n v="13"/>
    <n v="42"/>
    <n v="1"/>
    <n v="18"/>
    <n v="3"/>
    <n v="0"/>
    <n v="4"/>
    <n v="11.333333333333334"/>
    <n v="2"/>
    <n v="2"/>
    <n v="0"/>
    <n v="3"/>
    <n v="7"/>
    <n v="0"/>
    <n v="0"/>
    <n v="0"/>
    <x v="0"/>
    <x v="0"/>
    <n v="0"/>
    <n v="0"/>
    <n v="0"/>
    <n v="0"/>
    <x v="1"/>
  </r>
  <r>
    <n v="7533"/>
    <n v="1964"/>
    <n v="59"/>
    <x v="3"/>
    <x v="2"/>
    <x v="0"/>
    <n v="49096"/>
    <x v="2"/>
    <n v="1"/>
    <n v="1"/>
    <d v="2013-09-24T00:00:00"/>
    <n v="15"/>
    <n v="144"/>
    <n v="1"/>
    <n v="32"/>
    <n v="2"/>
    <n v="1"/>
    <n v="7"/>
    <n v="31.166666666666668"/>
    <n v="4"/>
    <n v="4"/>
    <n v="1"/>
    <n v="4"/>
    <n v="7"/>
    <n v="0"/>
    <n v="0"/>
    <n v="0"/>
    <x v="0"/>
    <x v="0"/>
    <n v="0"/>
    <n v="0"/>
    <n v="0"/>
    <n v="0"/>
    <x v="7"/>
  </r>
  <r>
    <n v="2942"/>
    <n v="1964"/>
    <n v="59"/>
    <x v="3"/>
    <x v="2"/>
    <x v="1"/>
    <n v="45906"/>
    <x v="2"/>
    <n v="0"/>
    <n v="1"/>
    <d v="2013-05-07T00:00:00"/>
    <n v="20"/>
    <n v="305"/>
    <n v="3"/>
    <n v="27"/>
    <n v="4"/>
    <n v="3"/>
    <n v="144"/>
    <n v="81"/>
    <n v="2"/>
    <n v="5"/>
    <n v="4"/>
    <n v="4"/>
    <n v="5"/>
    <n v="1"/>
    <n v="0"/>
    <n v="0"/>
    <x v="0"/>
    <x v="0"/>
    <n v="1"/>
    <n v="1"/>
    <n v="0"/>
    <n v="0"/>
    <x v="1"/>
  </r>
  <r>
    <n v="4702"/>
    <n v="1964"/>
    <n v="59"/>
    <x v="3"/>
    <x v="2"/>
    <x v="1"/>
    <n v="61839"/>
    <x v="1"/>
    <n v="0"/>
    <n v="0"/>
    <d v="2012-08-12T00:00:00"/>
    <n v="20"/>
    <n v="1000"/>
    <n v="155"/>
    <n v="379"/>
    <n v="224"/>
    <n v="17"/>
    <n v="120"/>
    <n v="315.83333333333331"/>
    <n v="1"/>
    <n v="4"/>
    <n v="8"/>
    <n v="4"/>
    <n v="8"/>
    <n v="0"/>
    <n v="0"/>
    <n v="0"/>
    <x v="0"/>
    <x v="0"/>
    <n v="0"/>
    <n v="0"/>
    <n v="0"/>
    <n v="0"/>
    <x v="1"/>
  </r>
  <r>
    <n v="10766"/>
    <n v="1964"/>
    <n v="59"/>
    <x v="3"/>
    <x v="4"/>
    <x v="0"/>
    <n v="65526"/>
    <x v="1"/>
    <n v="0"/>
    <n v="1"/>
    <d v="2014-04-11T00:00:00"/>
    <n v="22"/>
    <n v="397"/>
    <n v="19"/>
    <n v="69"/>
    <n v="12"/>
    <n v="0"/>
    <n v="9"/>
    <n v="84.333333333333329"/>
    <n v="1"/>
    <n v="4"/>
    <n v="4"/>
    <n v="8"/>
    <n v="2"/>
    <n v="0"/>
    <n v="0"/>
    <n v="0"/>
    <x v="0"/>
    <x v="0"/>
    <n v="0"/>
    <n v="0"/>
    <n v="0"/>
    <n v="0"/>
    <x v="1"/>
  </r>
  <r>
    <n v="9971"/>
    <n v="1964"/>
    <n v="59"/>
    <x v="3"/>
    <x v="4"/>
    <x v="0"/>
    <n v="65526"/>
    <x v="1"/>
    <n v="0"/>
    <n v="1"/>
    <d v="2014-04-11T00:00:00"/>
    <n v="22"/>
    <n v="397"/>
    <n v="19"/>
    <n v="69"/>
    <n v="12"/>
    <n v="0"/>
    <n v="9"/>
    <n v="84.333333333333329"/>
    <n v="1"/>
    <n v="4"/>
    <n v="4"/>
    <n v="8"/>
    <n v="2"/>
    <n v="0"/>
    <n v="0"/>
    <n v="0"/>
    <x v="0"/>
    <x v="0"/>
    <n v="0"/>
    <n v="0"/>
    <n v="0"/>
    <n v="0"/>
    <x v="5"/>
  </r>
  <r>
    <n v="5909"/>
    <n v="1964"/>
    <n v="59"/>
    <x v="3"/>
    <x v="2"/>
    <x v="0"/>
    <n v="58512"/>
    <x v="1"/>
    <n v="0"/>
    <n v="1"/>
    <d v="2013-09-19T00:00:00"/>
    <n v="25"/>
    <n v="895"/>
    <n v="10"/>
    <n v="101"/>
    <n v="13"/>
    <n v="0"/>
    <n v="152"/>
    <n v="195.16666666666666"/>
    <n v="5"/>
    <n v="3"/>
    <n v="4"/>
    <n v="8"/>
    <n v="8"/>
    <n v="0"/>
    <n v="0"/>
    <n v="0"/>
    <x v="0"/>
    <x v="0"/>
    <n v="0"/>
    <n v="0"/>
    <n v="0"/>
    <n v="0"/>
    <x v="2"/>
  </r>
  <r>
    <n v="6694"/>
    <n v="1964"/>
    <n v="59"/>
    <x v="3"/>
    <x v="2"/>
    <x v="0"/>
    <n v="75236"/>
    <x v="1"/>
    <n v="0"/>
    <n v="1"/>
    <d v="2013-11-25T00:00:00"/>
    <n v="27"/>
    <n v="438"/>
    <n v="66"/>
    <n v="400"/>
    <n v="12"/>
    <n v="38"/>
    <n v="114"/>
    <n v="178"/>
    <n v="1"/>
    <n v="8"/>
    <n v="3"/>
    <n v="13"/>
    <n v="4"/>
    <n v="0"/>
    <n v="0"/>
    <n v="0"/>
    <x v="0"/>
    <x v="0"/>
    <n v="0"/>
    <n v="0"/>
    <n v="0"/>
    <n v="0"/>
    <x v="1"/>
  </r>
  <r>
    <n v="7411"/>
    <n v="1964"/>
    <n v="59"/>
    <x v="3"/>
    <x v="4"/>
    <x v="0"/>
    <n v="31686"/>
    <x v="2"/>
    <n v="1"/>
    <n v="1"/>
    <d v="2014-06-05T00:00:00"/>
    <n v="31"/>
    <n v="11"/>
    <n v="0"/>
    <n v="5"/>
    <n v="0"/>
    <n v="0"/>
    <n v="1"/>
    <n v="2.8333333333333335"/>
    <n v="2"/>
    <n v="1"/>
    <n v="0"/>
    <n v="3"/>
    <n v="6"/>
    <n v="0"/>
    <n v="0"/>
    <n v="0"/>
    <x v="0"/>
    <x v="0"/>
    <n v="0"/>
    <n v="0"/>
    <n v="0"/>
    <n v="0"/>
    <x v="5"/>
  </r>
  <r>
    <n v="2426"/>
    <n v="1964"/>
    <n v="59"/>
    <x v="3"/>
    <x v="4"/>
    <x v="4"/>
    <n v="78825"/>
    <x v="1"/>
    <n v="0"/>
    <n v="0"/>
    <d v="2012-09-14T00:00:00"/>
    <n v="35"/>
    <n v="483"/>
    <n v="74"/>
    <n v="114"/>
    <n v="169"/>
    <n v="37"/>
    <n v="18"/>
    <n v="149.16666666666666"/>
    <n v="1"/>
    <n v="5"/>
    <n v="10"/>
    <n v="13"/>
    <n v="3"/>
    <n v="0"/>
    <n v="0"/>
    <n v="0"/>
    <x v="0"/>
    <x v="0"/>
    <n v="0"/>
    <n v="0"/>
    <n v="1"/>
    <n v="0"/>
    <x v="1"/>
  </r>
  <r>
    <n v="8605"/>
    <n v="1964"/>
    <n v="59"/>
    <x v="3"/>
    <x v="4"/>
    <x v="2"/>
    <n v="46910"/>
    <x v="2"/>
    <n v="1"/>
    <n v="1"/>
    <d v="2014-03-23T00:00:00"/>
    <n v="36"/>
    <n v="48"/>
    <n v="0"/>
    <n v="14"/>
    <n v="0"/>
    <n v="0"/>
    <n v="6"/>
    <n v="11.333333333333334"/>
    <n v="2"/>
    <n v="2"/>
    <n v="0"/>
    <n v="3"/>
    <n v="6"/>
    <n v="0"/>
    <n v="0"/>
    <n v="0"/>
    <x v="0"/>
    <x v="0"/>
    <n v="0"/>
    <n v="0"/>
    <n v="0"/>
    <n v="0"/>
    <x v="1"/>
  </r>
  <r>
    <n v="4345"/>
    <n v="1964"/>
    <n v="59"/>
    <x v="3"/>
    <x v="0"/>
    <x v="1"/>
    <m/>
    <x v="0"/>
    <n v="1"/>
    <n v="1"/>
    <d v="2014-01-12T00:00:00"/>
    <n v="49"/>
    <n v="5"/>
    <n v="1"/>
    <n v="9"/>
    <n v="2"/>
    <n v="0"/>
    <n v="4"/>
    <n v="3.5"/>
    <n v="1"/>
    <n v="1"/>
    <n v="0"/>
    <n v="2"/>
    <n v="7"/>
    <n v="0"/>
    <n v="0"/>
    <n v="0"/>
    <x v="0"/>
    <x v="0"/>
    <n v="0"/>
    <n v="0"/>
    <n v="0"/>
    <n v="0"/>
    <x v="0"/>
  </r>
  <r>
    <n v="5290"/>
    <n v="1964"/>
    <n v="59"/>
    <x v="3"/>
    <x v="4"/>
    <x v="0"/>
    <n v="41551"/>
    <x v="2"/>
    <n v="1"/>
    <n v="1"/>
    <d v="2013-08-14T00:00:00"/>
    <n v="51"/>
    <n v="220"/>
    <n v="0"/>
    <n v="33"/>
    <n v="3"/>
    <n v="0"/>
    <n v="23"/>
    <n v="46.5"/>
    <n v="5"/>
    <n v="5"/>
    <n v="1"/>
    <n v="5"/>
    <n v="8"/>
    <n v="0"/>
    <n v="0"/>
    <n v="0"/>
    <x v="0"/>
    <x v="0"/>
    <n v="0"/>
    <n v="0"/>
    <n v="0"/>
    <n v="0"/>
    <x v="7"/>
  </r>
  <r>
    <n v="8985"/>
    <n v="1964"/>
    <n v="59"/>
    <x v="3"/>
    <x v="0"/>
    <x v="2"/>
    <n v="68316"/>
    <x v="1"/>
    <n v="0"/>
    <n v="1"/>
    <d v="2012-11-04T00:00:00"/>
    <n v="54"/>
    <n v="806"/>
    <n v="80"/>
    <n v="161"/>
    <n v="120"/>
    <n v="11"/>
    <n v="33"/>
    <n v="201.83333333333334"/>
    <n v="5"/>
    <n v="10"/>
    <n v="7"/>
    <n v="10"/>
    <n v="6"/>
    <n v="0"/>
    <n v="0"/>
    <n v="0"/>
    <x v="0"/>
    <x v="0"/>
    <n v="0"/>
    <n v="0"/>
    <n v="0"/>
    <n v="0"/>
    <x v="1"/>
  </r>
  <r>
    <n v="8726"/>
    <n v="1964"/>
    <n v="59"/>
    <x v="3"/>
    <x v="0"/>
    <x v="4"/>
    <n v="41713"/>
    <x v="2"/>
    <n v="1"/>
    <n v="1"/>
    <d v="2014-04-29T00:00:00"/>
    <n v="57"/>
    <n v="77"/>
    <n v="8"/>
    <n v="44"/>
    <n v="10"/>
    <n v="10"/>
    <n v="25"/>
    <n v="29"/>
    <n v="5"/>
    <n v="3"/>
    <n v="1"/>
    <n v="4"/>
    <n v="6"/>
    <n v="0"/>
    <n v="0"/>
    <n v="0"/>
    <x v="0"/>
    <x v="0"/>
    <n v="0"/>
    <n v="0"/>
    <n v="0"/>
    <n v="0"/>
    <x v="7"/>
  </r>
  <r>
    <n v="10955"/>
    <n v="1964"/>
    <n v="59"/>
    <x v="3"/>
    <x v="2"/>
    <x v="6"/>
    <n v="85620"/>
    <x v="1"/>
    <n v="0"/>
    <n v="0"/>
    <d v="2014-01-07T00:00:00"/>
    <n v="68"/>
    <n v="416"/>
    <n v="46"/>
    <n v="925"/>
    <n v="60"/>
    <n v="107"/>
    <n v="46"/>
    <n v="266.66666666666669"/>
    <n v="1"/>
    <n v="3"/>
    <n v="6"/>
    <n v="4"/>
    <n v="1"/>
    <n v="0"/>
    <n v="0"/>
    <n v="0"/>
    <x v="0"/>
    <x v="0"/>
    <n v="0"/>
    <n v="0"/>
    <n v="1"/>
    <n v="0"/>
    <x v="1"/>
  </r>
  <r>
    <n v="2118"/>
    <n v="1964"/>
    <n v="59"/>
    <x v="3"/>
    <x v="0"/>
    <x v="0"/>
    <n v="62905"/>
    <x v="1"/>
    <n v="0"/>
    <n v="1"/>
    <d v="2013-09-10T00:00:00"/>
    <n v="68"/>
    <n v="166"/>
    <n v="75"/>
    <n v="96"/>
    <n v="119"/>
    <n v="107"/>
    <n v="59"/>
    <n v="103.66666666666667"/>
    <n v="3"/>
    <n v="7"/>
    <n v="2"/>
    <n v="8"/>
    <n v="4"/>
    <n v="0"/>
    <n v="0"/>
    <n v="0"/>
    <x v="0"/>
    <x v="0"/>
    <n v="0"/>
    <n v="0"/>
    <n v="0"/>
    <n v="0"/>
    <x v="1"/>
  </r>
  <r>
    <n v="405"/>
    <n v="1964"/>
    <n v="59"/>
    <x v="3"/>
    <x v="2"/>
    <x v="4"/>
    <n v="41638"/>
    <x v="2"/>
    <n v="0"/>
    <n v="1"/>
    <d v="2013-02-13T00:00:00"/>
    <n v="68"/>
    <n v="315"/>
    <n v="0"/>
    <n v="31"/>
    <n v="4"/>
    <n v="0"/>
    <n v="91"/>
    <n v="73.5"/>
    <n v="4"/>
    <n v="5"/>
    <n v="5"/>
    <n v="3"/>
    <n v="8"/>
    <n v="1"/>
    <n v="0"/>
    <n v="0"/>
    <x v="0"/>
    <x v="0"/>
    <n v="1"/>
    <n v="1"/>
    <n v="0"/>
    <n v="0"/>
    <x v="1"/>
  </r>
  <r>
    <n v="1665"/>
    <n v="1964"/>
    <n v="59"/>
    <x v="3"/>
    <x v="4"/>
    <x v="4"/>
    <n v="64140"/>
    <x v="1"/>
    <n v="0"/>
    <n v="2"/>
    <d v="2013-09-23T00:00:00"/>
    <n v="71"/>
    <n v="1459"/>
    <n v="0"/>
    <n v="61"/>
    <n v="0"/>
    <n v="15"/>
    <n v="215"/>
    <n v="291.66666666666669"/>
    <n v="5"/>
    <n v="2"/>
    <n v="5"/>
    <n v="6"/>
    <n v="5"/>
    <n v="1"/>
    <n v="0"/>
    <n v="1"/>
    <x v="0"/>
    <x v="1"/>
    <n v="1"/>
    <n v="3"/>
    <n v="1"/>
    <n v="0"/>
    <x v="5"/>
  </r>
  <r>
    <n v="9426"/>
    <n v="1964"/>
    <n v="59"/>
    <x v="3"/>
    <x v="3"/>
    <x v="1"/>
    <n v="58308"/>
    <x v="1"/>
    <n v="0"/>
    <n v="1"/>
    <d v="2013-01-12T00:00:00"/>
    <n v="77"/>
    <n v="691"/>
    <n v="0"/>
    <n v="69"/>
    <n v="10"/>
    <n v="0"/>
    <n v="130"/>
    <n v="150"/>
    <n v="4"/>
    <n v="2"/>
    <n v="6"/>
    <n v="3"/>
    <n v="8"/>
    <n v="0"/>
    <n v="0"/>
    <n v="0"/>
    <x v="0"/>
    <x v="0"/>
    <n v="0"/>
    <n v="0"/>
    <n v="0"/>
    <n v="0"/>
    <x v="1"/>
  </r>
  <r>
    <n v="10637"/>
    <n v="1964"/>
    <n v="59"/>
    <x v="3"/>
    <x v="2"/>
    <x v="0"/>
    <n v="40800"/>
    <x v="2"/>
    <n v="1"/>
    <n v="2"/>
    <d v="2013-01-01T00:00:00"/>
    <n v="77"/>
    <n v="24"/>
    <n v="0"/>
    <n v="27"/>
    <n v="8"/>
    <n v="30"/>
    <n v="10"/>
    <n v="16.5"/>
    <n v="2"/>
    <n v="3"/>
    <n v="0"/>
    <n v="3"/>
    <n v="7"/>
    <n v="0"/>
    <n v="0"/>
    <n v="0"/>
    <x v="0"/>
    <x v="0"/>
    <n v="0"/>
    <n v="0"/>
    <n v="0"/>
    <n v="1"/>
    <x v="1"/>
  </r>
  <r>
    <n v="9153"/>
    <n v="1964"/>
    <n v="59"/>
    <x v="3"/>
    <x v="4"/>
    <x v="0"/>
    <n v="59304"/>
    <x v="1"/>
    <n v="0"/>
    <n v="1"/>
    <d v="2013-07-29T00:00:00"/>
    <n v="81"/>
    <n v="418"/>
    <n v="61"/>
    <n v="428"/>
    <n v="80"/>
    <n v="51"/>
    <n v="10"/>
    <n v="174.66666666666666"/>
    <n v="3"/>
    <n v="7"/>
    <n v="8"/>
    <n v="10"/>
    <n v="5"/>
    <n v="0"/>
    <n v="0"/>
    <n v="0"/>
    <x v="0"/>
    <x v="0"/>
    <n v="0"/>
    <n v="0"/>
    <n v="0"/>
    <n v="0"/>
    <x v="1"/>
  </r>
  <r>
    <n v="5278"/>
    <n v="1964"/>
    <n v="59"/>
    <x v="3"/>
    <x v="2"/>
    <x v="0"/>
    <n v="82224"/>
    <x v="1"/>
    <n v="0"/>
    <n v="0"/>
    <d v="2014-01-25T00:00:00"/>
    <n v="83"/>
    <n v="307"/>
    <n v="26"/>
    <n v="360"/>
    <n v="138"/>
    <n v="31"/>
    <n v="40"/>
    <n v="150.33333333333334"/>
    <n v="1"/>
    <n v="6"/>
    <n v="9"/>
    <n v="5"/>
    <n v="3"/>
    <n v="0"/>
    <n v="0"/>
    <n v="0"/>
    <x v="1"/>
    <x v="0"/>
    <n v="1"/>
    <n v="1"/>
    <n v="0"/>
    <n v="0"/>
    <x v="2"/>
  </r>
  <r>
    <n v="1137"/>
    <n v="1964"/>
    <n v="59"/>
    <x v="3"/>
    <x v="2"/>
    <x v="1"/>
    <n v="81246"/>
    <x v="1"/>
    <n v="0"/>
    <n v="0"/>
    <d v="2013-12-29T00:00:00"/>
    <n v="87"/>
    <n v="398"/>
    <n v="190"/>
    <n v="537"/>
    <n v="61"/>
    <n v="156"/>
    <n v="37"/>
    <n v="229.83333333333334"/>
    <n v="1"/>
    <n v="4"/>
    <n v="5"/>
    <n v="7"/>
    <n v="1"/>
    <n v="1"/>
    <n v="0"/>
    <n v="0"/>
    <x v="1"/>
    <x v="0"/>
    <n v="1"/>
    <n v="2"/>
    <n v="0"/>
    <n v="0"/>
    <x v="1"/>
  </r>
  <r>
    <n v="5667"/>
    <n v="1964"/>
    <n v="59"/>
    <x v="3"/>
    <x v="4"/>
    <x v="0"/>
    <n v="60896"/>
    <x v="1"/>
    <n v="0"/>
    <n v="1"/>
    <d v="2012-10-11T00:00:00"/>
    <n v="90"/>
    <n v="1013"/>
    <n v="30"/>
    <n v="399"/>
    <n v="60"/>
    <n v="46"/>
    <n v="153"/>
    <n v="283.5"/>
    <n v="3"/>
    <n v="9"/>
    <n v="10"/>
    <n v="4"/>
    <n v="6"/>
    <n v="0"/>
    <n v="0"/>
    <n v="0"/>
    <x v="0"/>
    <x v="0"/>
    <n v="0"/>
    <n v="0"/>
    <n v="1"/>
    <n v="0"/>
    <x v="7"/>
  </r>
  <r>
    <n v="5389"/>
    <n v="1964"/>
    <n v="59"/>
    <x v="3"/>
    <x v="2"/>
    <x v="0"/>
    <n v="48920"/>
    <x v="2"/>
    <n v="0"/>
    <n v="2"/>
    <d v="2013-10-20T00:00:00"/>
    <n v="93"/>
    <n v="238"/>
    <n v="17"/>
    <n v="68"/>
    <n v="8"/>
    <n v="10"/>
    <n v="6"/>
    <n v="57.833333333333336"/>
    <n v="3"/>
    <n v="6"/>
    <n v="2"/>
    <n v="5"/>
    <n v="7"/>
    <n v="0"/>
    <n v="1"/>
    <n v="0"/>
    <x v="0"/>
    <x v="0"/>
    <n v="1"/>
    <n v="1"/>
    <n v="0"/>
    <n v="0"/>
    <x v="1"/>
  </r>
  <r>
    <n v="4440"/>
    <n v="1964"/>
    <n v="59"/>
    <x v="3"/>
    <x v="3"/>
    <x v="0"/>
    <n v="64100"/>
    <x v="1"/>
    <n v="0"/>
    <n v="1"/>
    <d v="2013-09-10T00:00:00"/>
    <n v="93"/>
    <n v="509"/>
    <n v="0"/>
    <n v="27"/>
    <n v="0"/>
    <n v="0"/>
    <n v="10"/>
    <n v="91"/>
    <n v="1"/>
    <n v="8"/>
    <n v="3"/>
    <n v="6"/>
    <n v="7"/>
    <n v="0"/>
    <n v="1"/>
    <n v="0"/>
    <x v="0"/>
    <x v="0"/>
    <n v="1"/>
    <n v="1"/>
    <n v="0"/>
    <n v="0"/>
    <x v="5"/>
  </r>
  <r>
    <n v="7476"/>
    <n v="1964"/>
    <n v="59"/>
    <x v="3"/>
    <x v="3"/>
    <x v="1"/>
    <n v="63972"/>
    <x v="1"/>
    <n v="0"/>
    <n v="1"/>
    <d v="2012-12-02T00:00:00"/>
    <n v="93"/>
    <n v="928"/>
    <n v="63"/>
    <n v="254"/>
    <n v="0"/>
    <n v="12"/>
    <n v="12"/>
    <n v="211.5"/>
    <n v="4"/>
    <n v="5"/>
    <n v="4"/>
    <n v="10"/>
    <n v="4"/>
    <n v="0"/>
    <n v="1"/>
    <n v="0"/>
    <x v="0"/>
    <x v="0"/>
    <n v="1"/>
    <n v="1"/>
    <n v="0"/>
    <n v="0"/>
    <x v="5"/>
  </r>
  <r>
    <n v="2661"/>
    <n v="1964"/>
    <n v="59"/>
    <x v="3"/>
    <x v="2"/>
    <x v="1"/>
    <n v="18701"/>
    <x v="0"/>
    <n v="1"/>
    <n v="1"/>
    <d v="2013-06-04T00:00:00"/>
    <n v="95"/>
    <n v="12"/>
    <n v="4"/>
    <n v="2"/>
    <n v="10"/>
    <n v="6"/>
    <n v="10"/>
    <n v="7.333333333333333"/>
    <n v="4"/>
    <n v="2"/>
    <n v="0"/>
    <n v="4"/>
    <n v="5"/>
    <n v="0"/>
    <n v="0"/>
    <n v="0"/>
    <x v="0"/>
    <x v="0"/>
    <n v="0"/>
    <n v="0"/>
    <n v="0"/>
    <n v="0"/>
    <x v="5"/>
  </r>
  <r>
    <n v="3130"/>
    <n v="1964"/>
    <n v="59"/>
    <x v="3"/>
    <x v="2"/>
    <x v="1"/>
    <n v="18701"/>
    <x v="0"/>
    <n v="1"/>
    <n v="1"/>
    <d v="2013-06-04T00:00:00"/>
    <n v="95"/>
    <n v="12"/>
    <n v="4"/>
    <n v="2"/>
    <n v="10"/>
    <n v="6"/>
    <n v="10"/>
    <n v="7.333333333333333"/>
    <n v="4"/>
    <n v="2"/>
    <n v="0"/>
    <n v="4"/>
    <n v="5"/>
    <n v="0"/>
    <n v="0"/>
    <n v="0"/>
    <x v="0"/>
    <x v="0"/>
    <n v="0"/>
    <n v="0"/>
    <n v="0"/>
    <n v="0"/>
    <x v="1"/>
  </r>
  <r>
    <n v="5589"/>
    <n v="1964"/>
    <n v="59"/>
    <x v="3"/>
    <x v="2"/>
    <x v="4"/>
    <n v="51983"/>
    <x v="1"/>
    <n v="0"/>
    <n v="1"/>
    <d v="2012-08-31T00:00:00"/>
    <n v="95"/>
    <n v="631"/>
    <n v="0"/>
    <n v="115"/>
    <n v="10"/>
    <n v="7"/>
    <n v="30"/>
    <n v="132.16666666666666"/>
    <n v="3"/>
    <n v="9"/>
    <n v="2"/>
    <n v="10"/>
    <n v="7"/>
    <n v="0"/>
    <n v="0"/>
    <n v="0"/>
    <x v="0"/>
    <x v="0"/>
    <n v="0"/>
    <n v="0"/>
    <n v="0"/>
    <n v="0"/>
    <x v="3"/>
  </r>
  <r>
    <n v="574"/>
    <n v="1964"/>
    <n v="59"/>
    <x v="3"/>
    <x v="2"/>
    <x v="0"/>
    <n v="42523"/>
    <x v="2"/>
    <n v="0"/>
    <n v="0"/>
    <d v="2014-04-23T00:00:00"/>
    <n v="96"/>
    <n v="14"/>
    <n v="36"/>
    <n v="11"/>
    <n v="3"/>
    <n v="26"/>
    <n v="35"/>
    <n v="20.833333333333332"/>
    <n v="1"/>
    <n v="1"/>
    <n v="1"/>
    <n v="4"/>
    <n v="2"/>
    <n v="0"/>
    <n v="0"/>
    <n v="0"/>
    <x v="0"/>
    <x v="0"/>
    <n v="0"/>
    <n v="0"/>
    <n v="0"/>
    <n v="0"/>
    <x v="2"/>
  </r>
  <r>
    <n v="3266"/>
    <n v="1964"/>
    <n v="59"/>
    <x v="3"/>
    <x v="2"/>
    <x v="0"/>
    <n v="42523"/>
    <x v="2"/>
    <n v="0"/>
    <n v="0"/>
    <d v="2014-04-23T00:00:00"/>
    <n v="96"/>
    <n v="14"/>
    <n v="36"/>
    <n v="11"/>
    <n v="3"/>
    <n v="26"/>
    <n v="35"/>
    <n v="20.833333333333332"/>
    <n v="1"/>
    <n v="1"/>
    <n v="1"/>
    <n v="4"/>
    <n v="2"/>
    <n v="0"/>
    <n v="0"/>
    <n v="0"/>
    <x v="0"/>
    <x v="0"/>
    <n v="0"/>
    <n v="0"/>
    <n v="0"/>
    <n v="0"/>
    <x v="7"/>
  </r>
  <r>
    <n v="8310"/>
    <n v="1964"/>
    <n v="59"/>
    <x v="3"/>
    <x v="2"/>
    <x v="2"/>
    <n v="68142"/>
    <x v="1"/>
    <n v="0"/>
    <n v="1"/>
    <d v="2012-08-29T00:00:00"/>
    <n v="96"/>
    <n v="897"/>
    <n v="126"/>
    <n v="196"/>
    <n v="91"/>
    <n v="112"/>
    <n v="37"/>
    <n v="243.16666666666666"/>
    <n v="3"/>
    <n v="10"/>
    <n v="4"/>
    <n v="7"/>
    <n v="6"/>
    <n v="0"/>
    <n v="0"/>
    <n v="0"/>
    <x v="0"/>
    <x v="0"/>
    <n v="0"/>
    <n v="0"/>
    <n v="0"/>
    <n v="0"/>
    <x v="1"/>
  </r>
  <r>
    <n v="8439"/>
    <n v="1964"/>
    <n v="59"/>
    <x v="3"/>
    <x v="2"/>
    <x v="2"/>
    <n v="63404"/>
    <x v="1"/>
    <n v="0"/>
    <n v="2"/>
    <d v="2014-06-06T00:00:00"/>
    <n v="97"/>
    <n v="734"/>
    <n v="26"/>
    <n v="70"/>
    <n v="11"/>
    <n v="44"/>
    <n v="17"/>
    <n v="150.33333333333334"/>
    <n v="2"/>
    <n v="6"/>
    <n v="3"/>
    <n v="4"/>
    <n v="4"/>
    <n v="0"/>
    <n v="0"/>
    <n v="0"/>
    <x v="1"/>
    <x v="0"/>
    <n v="1"/>
    <n v="1"/>
    <n v="0"/>
    <n v="0"/>
    <x v="1"/>
  </r>
  <r>
    <n v="48"/>
    <n v="1964"/>
    <n v="59"/>
    <x v="3"/>
    <x v="2"/>
    <x v="2"/>
    <n v="55761"/>
    <x v="1"/>
    <n v="0"/>
    <n v="1"/>
    <d v="2014-04-24T00:00:00"/>
    <n v="97"/>
    <n v="136"/>
    <n v="1"/>
    <n v="12"/>
    <n v="0"/>
    <n v="3"/>
    <n v="32"/>
    <n v="30.666666666666668"/>
    <n v="2"/>
    <n v="4"/>
    <n v="1"/>
    <n v="3"/>
    <n v="6"/>
    <n v="0"/>
    <n v="1"/>
    <n v="0"/>
    <x v="0"/>
    <x v="0"/>
    <n v="1"/>
    <n v="1"/>
    <n v="0"/>
    <n v="0"/>
    <x v="1"/>
  </r>
  <r>
    <n v="8602"/>
    <n v="1964"/>
    <n v="59"/>
    <x v="3"/>
    <x v="2"/>
    <x v="4"/>
    <n v="69932"/>
    <x v="1"/>
    <n v="0"/>
    <n v="1"/>
    <d v="2013-06-12T00:00:00"/>
    <n v="97"/>
    <n v="412"/>
    <n v="172"/>
    <n v="153"/>
    <n v="150"/>
    <n v="105"/>
    <n v="57"/>
    <n v="174.83333333333334"/>
    <n v="2"/>
    <n v="7"/>
    <n v="6"/>
    <n v="11"/>
    <n v="4"/>
    <n v="0"/>
    <n v="0"/>
    <n v="0"/>
    <x v="0"/>
    <x v="0"/>
    <n v="0"/>
    <n v="0"/>
    <n v="0"/>
    <n v="0"/>
    <x v="1"/>
  </r>
  <r>
    <n v="3406"/>
    <n v="1964"/>
    <n v="59"/>
    <x v="3"/>
    <x v="2"/>
    <x v="1"/>
    <n v="45989"/>
    <x v="2"/>
    <n v="0"/>
    <n v="1"/>
    <d v="2012-10-22T00:00:00"/>
    <n v="97"/>
    <n v="138"/>
    <n v="33"/>
    <n v="87"/>
    <n v="28"/>
    <n v="24"/>
    <n v="12"/>
    <n v="53.666666666666664"/>
    <n v="4"/>
    <n v="3"/>
    <n v="2"/>
    <n v="7"/>
    <n v="3"/>
    <n v="0"/>
    <n v="0"/>
    <n v="0"/>
    <x v="0"/>
    <x v="0"/>
    <n v="0"/>
    <n v="0"/>
    <n v="0"/>
    <n v="0"/>
    <x v="5"/>
  </r>
  <r>
    <n v="10352"/>
    <n v="1963"/>
    <n v="60"/>
    <x v="3"/>
    <x v="2"/>
    <x v="6"/>
    <n v="34213"/>
    <x v="2"/>
    <n v="1"/>
    <n v="1"/>
    <d v="2012-09-07T00:00:00"/>
    <n v="2"/>
    <n v="50"/>
    <n v="4"/>
    <n v="28"/>
    <n v="6"/>
    <n v="3"/>
    <n v="26"/>
    <n v="19.5"/>
    <n v="3"/>
    <n v="3"/>
    <n v="1"/>
    <n v="2"/>
    <n v="9"/>
    <n v="0"/>
    <n v="0"/>
    <n v="0"/>
    <x v="0"/>
    <x v="0"/>
    <n v="0"/>
    <n v="0"/>
    <n v="1"/>
    <n v="0"/>
    <x v="5"/>
  </r>
  <r>
    <n v="10949"/>
    <n v="1963"/>
    <n v="60"/>
    <x v="3"/>
    <x v="4"/>
    <x v="4"/>
    <n v="72968"/>
    <x v="1"/>
    <n v="0"/>
    <n v="0"/>
    <d v="2013-12-16T00:00:00"/>
    <n v="8"/>
    <n v="1092"/>
    <n v="37"/>
    <n v="592"/>
    <n v="145"/>
    <n v="37"/>
    <n v="55"/>
    <n v="326.33333333333331"/>
    <n v="1"/>
    <n v="5"/>
    <n v="5"/>
    <n v="8"/>
    <n v="3"/>
    <n v="0"/>
    <n v="0"/>
    <n v="0"/>
    <x v="1"/>
    <x v="0"/>
    <n v="1"/>
    <n v="1"/>
    <n v="1"/>
    <n v="0"/>
    <x v="1"/>
  </r>
  <r>
    <n v="10232"/>
    <n v="1963"/>
    <n v="60"/>
    <x v="3"/>
    <x v="4"/>
    <x v="4"/>
    <n v="48799"/>
    <x v="2"/>
    <n v="0"/>
    <n v="1"/>
    <d v="2013-11-05T00:00:00"/>
    <n v="9"/>
    <n v="174"/>
    <n v="18"/>
    <n v="81"/>
    <n v="28"/>
    <n v="6"/>
    <n v="24"/>
    <n v="55.166666666666664"/>
    <n v="3"/>
    <n v="3"/>
    <n v="2"/>
    <n v="7"/>
    <n v="3"/>
    <n v="0"/>
    <n v="0"/>
    <n v="0"/>
    <x v="0"/>
    <x v="0"/>
    <n v="0"/>
    <n v="0"/>
    <n v="0"/>
    <n v="0"/>
    <x v="1"/>
  </r>
  <r>
    <n v="252"/>
    <n v="1963"/>
    <n v="60"/>
    <x v="3"/>
    <x v="4"/>
    <x v="4"/>
    <n v="41003"/>
    <x v="2"/>
    <n v="0"/>
    <n v="0"/>
    <d v="2013-03-17T00:00:00"/>
    <n v="11"/>
    <n v="123"/>
    <n v="133"/>
    <n v="142"/>
    <n v="71"/>
    <n v="44"/>
    <n v="88"/>
    <n v="100.16666666666667"/>
    <n v="1"/>
    <n v="6"/>
    <n v="2"/>
    <n v="8"/>
    <n v="6"/>
    <n v="0"/>
    <n v="0"/>
    <n v="0"/>
    <x v="0"/>
    <x v="0"/>
    <n v="0"/>
    <n v="0"/>
    <n v="0"/>
    <n v="0"/>
    <x v="5"/>
  </r>
  <r>
    <n v="4673"/>
    <n v="1963"/>
    <n v="60"/>
    <x v="3"/>
    <x v="4"/>
    <x v="0"/>
    <n v="81300"/>
    <x v="1"/>
    <n v="0"/>
    <n v="1"/>
    <d v="2012-10-30T00:00:00"/>
    <n v="17"/>
    <n v="1004"/>
    <n v="12"/>
    <n v="145"/>
    <n v="32"/>
    <n v="12"/>
    <n v="36"/>
    <n v="206.83333333333334"/>
    <n v="3"/>
    <n v="10"/>
    <n v="3"/>
    <n v="5"/>
    <n v="5"/>
    <n v="0"/>
    <n v="0"/>
    <n v="0"/>
    <x v="1"/>
    <x v="0"/>
    <n v="1"/>
    <n v="1"/>
    <n v="1"/>
    <n v="0"/>
    <x v="1"/>
  </r>
  <r>
    <n v="2811"/>
    <n v="1963"/>
    <n v="60"/>
    <x v="3"/>
    <x v="4"/>
    <x v="1"/>
    <n v="48918"/>
    <x v="2"/>
    <n v="1"/>
    <n v="1"/>
    <d v="2014-04-12T00:00:00"/>
    <n v="21"/>
    <n v="52"/>
    <n v="0"/>
    <n v="9"/>
    <n v="0"/>
    <n v="0"/>
    <n v="1"/>
    <n v="10.333333333333334"/>
    <n v="2"/>
    <n v="1"/>
    <n v="0"/>
    <n v="4"/>
    <n v="4"/>
    <n v="0"/>
    <n v="0"/>
    <n v="0"/>
    <x v="0"/>
    <x v="0"/>
    <n v="0"/>
    <n v="0"/>
    <n v="0"/>
    <n v="0"/>
    <x v="1"/>
  </r>
  <r>
    <n v="9150"/>
    <n v="1963"/>
    <n v="60"/>
    <x v="3"/>
    <x v="4"/>
    <x v="1"/>
    <n v="48918"/>
    <x v="2"/>
    <n v="1"/>
    <n v="1"/>
    <d v="2014-04-12T00:00:00"/>
    <n v="21"/>
    <n v="52"/>
    <n v="0"/>
    <n v="9"/>
    <n v="0"/>
    <n v="0"/>
    <n v="1"/>
    <n v="10.333333333333334"/>
    <n v="2"/>
    <n v="1"/>
    <n v="0"/>
    <n v="4"/>
    <n v="4"/>
    <n v="0"/>
    <n v="0"/>
    <n v="0"/>
    <x v="0"/>
    <x v="0"/>
    <n v="0"/>
    <n v="0"/>
    <n v="0"/>
    <n v="0"/>
    <x v="1"/>
  </r>
  <r>
    <n v="9760"/>
    <n v="1963"/>
    <n v="60"/>
    <x v="3"/>
    <x v="4"/>
    <x v="6"/>
    <n v="52278"/>
    <x v="1"/>
    <n v="0"/>
    <n v="1"/>
    <d v="2013-01-25T00:00:00"/>
    <n v="24"/>
    <n v="953"/>
    <n v="0"/>
    <n v="71"/>
    <n v="0"/>
    <n v="0"/>
    <n v="174"/>
    <n v="199.66666666666666"/>
    <n v="6"/>
    <n v="10"/>
    <n v="5"/>
    <n v="10"/>
    <n v="8"/>
    <n v="0"/>
    <n v="0"/>
    <n v="0"/>
    <x v="0"/>
    <x v="0"/>
    <n v="0"/>
    <n v="0"/>
    <n v="1"/>
    <n v="0"/>
    <x v="5"/>
  </r>
  <r>
    <n v="7101"/>
    <n v="1963"/>
    <n v="60"/>
    <x v="3"/>
    <x v="4"/>
    <x v="6"/>
    <n v="52278"/>
    <x v="1"/>
    <n v="0"/>
    <n v="1"/>
    <d v="2013-01-25T00:00:00"/>
    <n v="24"/>
    <n v="953"/>
    <n v="0"/>
    <n v="71"/>
    <n v="0"/>
    <n v="0"/>
    <n v="174"/>
    <n v="199.66666666666666"/>
    <n v="6"/>
    <n v="10"/>
    <n v="5"/>
    <n v="10"/>
    <n v="8"/>
    <n v="0"/>
    <n v="0"/>
    <n v="0"/>
    <x v="0"/>
    <x v="0"/>
    <n v="0"/>
    <n v="0"/>
    <n v="0"/>
    <n v="0"/>
    <x v="1"/>
  </r>
  <r>
    <n v="3267"/>
    <n v="1963"/>
    <n v="60"/>
    <x v="3"/>
    <x v="3"/>
    <x v="2"/>
    <n v="57288"/>
    <x v="1"/>
    <n v="0"/>
    <n v="1"/>
    <d v="2014-06-25T00:00:00"/>
    <n v="27"/>
    <n v="527"/>
    <n v="0"/>
    <n v="21"/>
    <n v="0"/>
    <n v="0"/>
    <n v="60"/>
    <n v="101.33333333333333"/>
    <n v="3"/>
    <n v="8"/>
    <n v="1"/>
    <n v="8"/>
    <n v="6"/>
    <n v="0"/>
    <n v="1"/>
    <n v="0"/>
    <x v="0"/>
    <x v="0"/>
    <n v="1"/>
    <n v="1"/>
    <n v="0"/>
    <n v="0"/>
    <x v="7"/>
  </r>
  <r>
    <n v="6168"/>
    <n v="1963"/>
    <n v="60"/>
    <x v="3"/>
    <x v="2"/>
    <x v="4"/>
    <n v="45146"/>
    <x v="2"/>
    <n v="1"/>
    <n v="1"/>
    <d v="2013-07-15T00:00:00"/>
    <n v="28"/>
    <n v="33"/>
    <n v="0"/>
    <n v="5"/>
    <n v="0"/>
    <n v="0"/>
    <n v="15"/>
    <n v="8.8333333333333339"/>
    <n v="2"/>
    <n v="1"/>
    <n v="1"/>
    <n v="2"/>
    <n v="4"/>
    <n v="0"/>
    <n v="0"/>
    <n v="0"/>
    <x v="0"/>
    <x v="0"/>
    <n v="0"/>
    <n v="0"/>
    <n v="0"/>
    <n v="0"/>
    <x v="3"/>
  </r>
  <r>
    <n v="9973"/>
    <n v="1963"/>
    <n v="60"/>
    <x v="3"/>
    <x v="2"/>
    <x v="0"/>
    <n v="50437"/>
    <x v="1"/>
    <n v="0"/>
    <n v="2"/>
    <d v="2012-10-17T00:00:00"/>
    <n v="28"/>
    <n v="370"/>
    <n v="9"/>
    <n v="92"/>
    <n v="6"/>
    <n v="9"/>
    <n v="4"/>
    <n v="81.666666666666671"/>
    <n v="3"/>
    <n v="7"/>
    <n v="1"/>
    <n v="8"/>
    <n v="7"/>
    <n v="0"/>
    <n v="0"/>
    <n v="0"/>
    <x v="0"/>
    <x v="0"/>
    <n v="0"/>
    <n v="0"/>
    <n v="0"/>
    <n v="0"/>
    <x v="1"/>
  </r>
  <r>
    <n v="9931"/>
    <n v="1963"/>
    <n v="60"/>
    <x v="3"/>
    <x v="4"/>
    <x v="0"/>
    <n v="4023"/>
    <x v="0"/>
    <n v="1"/>
    <n v="1"/>
    <d v="2014-06-23T00:00:00"/>
    <n v="29"/>
    <n v="5"/>
    <n v="0"/>
    <n v="1"/>
    <n v="1"/>
    <n v="1"/>
    <n v="1"/>
    <n v="1.5"/>
    <n v="15"/>
    <n v="0"/>
    <n v="0"/>
    <n v="0"/>
    <n v="19"/>
    <n v="0"/>
    <n v="0"/>
    <n v="0"/>
    <x v="0"/>
    <x v="0"/>
    <n v="0"/>
    <n v="0"/>
    <n v="0"/>
    <n v="0"/>
    <x v="1"/>
  </r>
  <r>
    <n v="3595"/>
    <n v="1963"/>
    <n v="60"/>
    <x v="3"/>
    <x v="2"/>
    <x v="2"/>
    <n v="77226"/>
    <x v="1"/>
    <n v="0"/>
    <n v="1"/>
    <d v="2014-02-28T00:00:00"/>
    <n v="29"/>
    <n v="631"/>
    <n v="43"/>
    <n v="239"/>
    <n v="128"/>
    <n v="76"/>
    <n v="21"/>
    <n v="189.66666666666666"/>
    <n v="2"/>
    <n v="6"/>
    <n v="8"/>
    <n v="12"/>
    <n v="3"/>
    <n v="0"/>
    <n v="0"/>
    <n v="0"/>
    <x v="0"/>
    <x v="0"/>
    <n v="0"/>
    <n v="0"/>
    <n v="0"/>
    <n v="0"/>
    <x v="1"/>
  </r>
  <r>
    <n v="10524"/>
    <n v="1963"/>
    <n v="60"/>
    <x v="3"/>
    <x v="3"/>
    <x v="4"/>
    <n v="49476"/>
    <x v="2"/>
    <n v="0"/>
    <n v="1"/>
    <d v="2013-06-20T00:00:00"/>
    <n v="29"/>
    <n v="386"/>
    <n v="23"/>
    <n v="95"/>
    <n v="54"/>
    <n v="41"/>
    <n v="196"/>
    <n v="132.5"/>
    <n v="4"/>
    <n v="2"/>
    <n v="11"/>
    <n v="5"/>
    <n v="2"/>
    <n v="0"/>
    <n v="0"/>
    <n v="0"/>
    <x v="0"/>
    <x v="0"/>
    <n v="0"/>
    <n v="0"/>
    <n v="0"/>
    <n v="0"/>
    <x v="7"/>
  </r>
  <r>
    <n v="7488"/>
    <n v="1963"/>
    <n v="60"/>
    <x v="3"/>
    <x v="3"/>
    <x v="1"/>
    <n v="64191"/>
    <x v="1"/>
    <n v="0"/>
    <n v="1"/>
    <d v="2013-01-22T00:00:00"/>
    <n v="30"/>
    <n v="420"/>
    <n v="15"/>
    <n v="186"/>
    <n v="151"/>
    <n v="38"/>
    <n v="15"/>
    <n v="137.5"/>
    <n v="3"/>
    <n v="5"/>
    <n v="3"/>
    <n v="13"/>
    <n v="3"/>
    <n v="0"/>
    <n v="0"/>
    <n v="0"/>
    <x v="0"/>
    <x v="0"/>
    <n v="0"/>
    <n v="0"/>
    <n v="0"/>
    <n v="0"/>
    <x v="1"/>
  </r>
  <r>
    <n v="5117"/>
    <n v="1963"/>
    <n v="60"/>
    <x v="3"/>
    <x v="0"/>
    <x v="0"/>
    <n v="32632"/>
    <x v="2"/>
    <n v="0"/>
    <n v="0"/>
    <d v="2012-08-02T00:00:00"/>
    <n v="32"/>
    <n v="63"/>
    <n v="151"/>
    <n v="137"/>
    <n v="153"/>
    <n v="19"/>
    <n v="53"/>
    <n v="96"/>
    <n v="2"/>
    <n v="4"/>
    <n v="4"/>
    <n v="8"/>
    <n v="5"/>
    <n v="0"/>
    <n v="0"/>
    <n v="0"/>
    <x v="0"/>
    <x v="0"/>
    <n v="0"/>
    <n v="0"/>
    <n v="0"/>
    <n v="0"/>
    <x v="1"/>
  </r>
  <r>
    <n v="1448"/>
    <n v="1963"/>
    <n v="60"/>
    <x v="3"/>
    <x v="3"/>
    <x v="0"/>
    <n v="33562"/>
    <x v="2"/>
    <n v="1"/>
    <n v="2"/>
    <d v="2014-06-25T00:00:00"/>
    <n v="33"/>
    <n v="21"/>
    <n v="12"/>
    <n v="12"/>
    <n v="0"/>
    <n v="3"/>
    <n v="3"/>
    <n v="8.5"/>
    <n v="3"/>
    <n v="2"/>
    <n v="0"/>
    <n v="4"/>
    <n v="4"/>
    <n v="0"/>
    <n v="0"/>
    <n v="0"/>
    <x v="0"/>
    <x v="0"/>
    <n v="0"/>
    <n v="0"/>
    <n v="0"/>
    <n v="0"/>
    <x v="3"/>
  </r>
  <r>
    <n v="10967"/>
    <n v="1963"/>
    <n v="60"/>
    <x v="3"/>
    <x v="2"/>
    <x v="4"/>
    <n v="33378"/>
    <x v="2"/>
    <n v="1"/>
    <n v="1"/>
    <d v="2013-02-06T00:00:00"/>
    <n v="38"/>
    <n v="33"/>
    <n v="6"/>
    <n v="40"/>
    <n v="3"/>
    <n v="7"/>
    <n v="10"/>
    <n v="16.5"/>
    <n v="3"/>
    <n v="2"/>
    <n v="0"/>
    <n v="4"/>
    <n v="7"/>
    <n v="0"/>
    <n v="0"/>
    <n v="0"/>
    <x v="0"/>
    <x v="0"/>
    <n v="0"/>
    <n v="0"/>
    <n v="0"/>
    <n v="0"/>
    <x v="5"/>
  </r>
  <r>
    <n v="5207"/>
    <n v="1963"/>
    <n v="60"/>
    <x v="3"/>
    <x v="4"/>
    <x v="0"/>
    <n v="53378"/>
    <x v="1"/>
    <n v="1"/>
    <n v="1"/>
    <d v="2012-09-24T00:00:00"/>
    <n v="41"/>
    <n v="489"/>
    <n v="6"/>
    <n v="152"/>
    <n v="8"/>
    <n v="6"/>
    <n v="132"/>
    <n v="132.16666666666666"/>
    <n v="10"/>
    <n v="9"/>
    <n v="4"/>
    <n v="6"/>
    <n v="8"/>
    <n v="0"/>
    <n v="0"/>
    <n v="0"/>
    <x v="0"/>
    <x v="0"/>
    <n v="0"/>
    <n v="0"/>
    <n v="1"/>
    <n v="0"/>
    <x v="1"/>
  </r>
  <r>
    <n v="1225"/>
    <n v="1963"/>
    <n v="60"/>
    <x v="3"/>
    <x v="2"/>
    <x v="0"/>
    <n v="80124"/>
    <x v="1"/>
    <n v="0"/>
    <n v="0"/>
    <d v="2014-06-26T00:00:00"/>
    <n v="47"/>
    <n v="483"/>
    <n v="84"/>
    <n v="398"/>
    <n v="205"/>
    <n v="84"/>
    <n v="241"/>
    <n v="249.16666666666666"/>
    <n v="1"/>
    <n v="3"/>
    <n v="7"/>
    <n v="8"/>
    <n v="1"/>
    <n v="1"/>
    <n v="0"/>
    <n v="0"/>
    <x v="0"/>
    <x v="0"/>
    <n v="1"/>
    <n v="1"/>
    <n v="0"/>
    <n v="0"/>
    <x v="5"/>
  </r>
  <r>
    <n v="7059"/>
    <n v="1963"/>
    <n v="60"/>
    <x v="3"/>
    <x v="2"/>
    <x v="0"/>
    <n v="80124"/>
    <x v="1"/>
    <n v="0"/>
    <n v="0"/>
    <d v="2014-06-26T00:00:00"/>
    <n v="47"/>
    <n v="483"/>
    <n v="84"/>
    <n v="398"/>
    <n v="205"/>
    <n v="84"/>
    <n v="241"/>
    <n v="249.16666666666666"/>
    <n v="1"/>
    <n v="3"/>
    <n v="7"/>
    <n v="8"/>
    <n v="1"/>
    <n v="1"/>
    <n v="0"/>
    <n v="0"/>
    <x v="0"/>
    <x v="0"/>
    <n v="1"/>
    <n v="1"/>
    <n v="0"/>
    <n v="0"/>
    <x v="1"/>
  </r>
  <r>
    <n v="7019"/>
    <n v="1963"/>
    <n v="60"/>
    <x v="3"/>
    <x v="2"/>
    <x v="2"/>
    <n v="54414"/>
    <x v="1"/>
    <n v="1"/>
    <n v="1"/>
    <d v="2013-01-23T00:00:00"/>
    <n v="49"/>
    <n v="109"/>
    <n v="18"/>
    <n v="16"/>
    <n v="24"/>
    <n v="26"/>
    <n v="18"/>
    <n v="35.166666666666664"/>
    <n v="4"/>
    <n v="3"/>
    <n v="1"/>
    <n v="5"/>
    <n v="4"/>
    <n v="0"/>
    <n v="0"/>
    <n v="0"/>
    <x v="0"/>
    <x v="0"/>
    <n v="0"/>
    <n v="0"/>
    <n v="0"/>
    <n v="0"/>
    <x v="5"/>
  </r>
  <r>
    <n v="8876"/>
    <n v="1963"/>
    <n v="60"/>
    <x v="3"/>
    <x v="4"/>
    <x v="2"/>
    <n v="33629"/>
    <x v="2"/>
    <n v="1"/>
    <n v="1"/>
    <d v="2012-08-08T00:00:00"/>
    <n v="49"/>
    <n v="132"/>
    <n v="0"/>
    <n v="16"/>
    <n v="0"/>
    <n v="0"/>
    <n v="4"/>
    <n v="25.333333333333332"/>
    <n v="5"/>
    <n v="3"/>
    <n v="1"/>
    <n v="4"/>
    <n v="9"/>
    <n v="0"/>
    <n v="0"/>
    <n v="0"/>
    <x v="0"/>
    <x v="0"/>
    <n v="0"/>
    <n v="0"/>
    <n v="0"/>
    <n v="0"/>
    <x v="1"/>
  </r>
  <r>
    <n v="5552"/>
    <n v="1963"/>
    <n v="60"/>
    <x v="3"/>
    <x v="3"/>
    <x v="4"/>
    <n v="48721"/>
    <x v="2"/>
    <n v="1"/>
    <n v="1"/>
    <d v="2013-05-13T00:00:00"/>
    <n v="50"/>
    <n v="81"/>
    <n v="18"/>
    <n v="113"/>
    <n v="47"/>
    <n v="13"/>
    <n v="21"/>
    <n v="48.833333333333336"/>
    <n v="6"/>
    <n v="4"/>
    <n v="2"/>
    <n v="5"/>
    <n v="6"/>
    <n v="0"/>
    <n v="0"/>
    <n v="0"/>
    <x v="0"/>
    <x v="0"/>
    <n v="0"/>
    <n v="0"/>
    <n v="0"/>
    <n v="0"/>
    <x v="5"/>
  </r>
  <r>
    <n v="5636"/>
    <n v="1963"/>
    <n v="60"/>
    <x v="3"/>
    <x v="2"/>
    <x v="1"/>
    <n v="30983"/>
    <x v="2"/>
    <n v="0"/>
    <n v="0"/>
    <d v="2012-11-09T00:00:00"/>
    <n v="50"/>
    <n v="51"/>
    <n v="4"/>
    <n v="50"/>
    <n v="12"/>
    <n v="1"/>
    <n v="49"/>
    <n v="27.833333333333332"/>
    <n v="1"/>
    <n v="4"/>
    <n v="0"/>
    <n v="3"/>
    <n v="8"/>
    <n v="0"/>
    <n v="0"/>
    <n v="0"/>
    <x v="0"/>
    <x v="0"/>
    <n v="0"/>
    <n v="0"/>
    <n v="1"/>
    <n v="0"/>
    <x v="3"/>
  </r>
  <r>
    <n v="2891"/>
    <n v="1963"/>
    <n v="60"/>
    <x v="3"/>
    <x v="2"/>
    <x v="4"/>
    <n v="68118"/>
    <x v="1"/>
    <n v="0"/>
    <n v="1"/>
    <d v="2013-10-18T00:00:00"/>
    <n v="51"/>
    <n v="595"/>
    <n v="23"/>
    <n v="123"/>
    <n v="10"/>
    <n v="23"/>
    <n v="154"/>
    <n v="154.66666666666666"/>
    <n v="2"/>
    <n v="8"/>
    <n v="9"/>
    <n v="4"/>
    <n v="6"/>
    <n v="0"/>
    <n v="0"/>
    <n v="0"/>
    <x v="0"/>
    <x v="0"/>
    <n v="0"/>
    <n v="0"/>
    <n v="0"/>
    <n v="0"/>
    <x v="4"/>
  </r>
  <r>
    <n v="5011"/>
    <n v="1963"/>
    <n v="60"/>
    <x v="3"/>
    <x v="2"/>
    <x v="4"/>
    <n v="68118"/>
    <x v="1"/>
    <n v="0"/>
    <n v="1"/>
    <d v="2013-10-18T00:00:00"/>
    <n v="51"/>
    <n v="595"/>
    <n v="23"/>
    <n v="123"/>
    <n v="10"/>
    <n v="23"/>
    <n v="154"/>
    <n v="154.66666666666666"/>
    <n v="2"/>
    <n v="8"/>
    <n v="9"/>
    <n v="4"/>
    <n v="6"/>
    <n v="0"/>
    <n v="0"/>
    <n v="0"/>
    <x v="0"/>
    <x v="0"/>
    <n v="0"/>
    <n v="0"/>
    <n v="0"/>
    <n v="0"/>
    <x v="1"/>
  </r>
  <r>
    <n v="6119"/>
    <n v="1963"/>
    <n v="60"/>
    <x v="3"/>
    <x v="4"/>
    <x v="1"/>
    <n v="36736"/>
    <x v="2"/>
    <n v="1"/>
    <n v="1"/>
    <d v="2013-05-10T00:00:00"/>
    <n v="52"/>
    <n v="10"/>
    <n v="0"/>
    <n v="3"/>
    <n v="0"/>
    <n v="0"/>
    <n v="4"/>
    <n v="2.8333333333333335"/>
    <n v="1"/>
    <n v="1"/>
    <n v="0"/>
    <n v="2"/>
    <n v="6"/>
    <n v="0"/>
    <n v="0"/>
    <n v="0"/>
    <x v="0"/>
    <x v="0"/>
    <n v="0"/>
    <n v="0"/>
    <n v="0"/>
    <n v="0"/>
    <x v="1"/>
  </r>
  <r>
    <n v="3850"/>
    <n v="1963"/>
    <n v="60"/>
    <x v="3"/>
    <x v="1"/>
    <x v="2"/>
    <n v="14918"/>
    <x v="0"/>
    <n v="0"/>
    <n v="1"/>
    <d v="2012-12-07T00:00:00"/>
    <n v="52"/>
    <n v="3"/>
    <n v="3"/>
    <n v="3"/>
    <n v="15"/>
    <n v="4"/>
    <n v="15"/>
    <n v="7.166666666666667"/>
    <n v="1"/>
    <n v="1"/>
    <n v="0"/>
    <n v="3"/>
    <n v="6"/>
    <n v="0"/>
    <n v="0"/>
    <n v="0"/>
    <x v="0"/>
    <x v="0"/>
    <n v="0"/>
    <n v="0"/>
    <n v="0"/>
    <n v="0"/>
    <x v="3"/>
  </r>
  <r>
    <n v="9739"/>
    <n v="1963"/>
    <n v="60"/>
    <x v="3"/>
    <x v="2"/>
    <x v="1"/>
    <n v="34377"/>
    <x v="2"/>
    <n v="0"/>
    <n v="1"/>
    <d v="2013-01-19T00:00:00"/>
    <n v="55"/>
    <n v="62"/>
    <n v="0"/>
    <n v="22"/>
    <n v="3"/>
    <n v="1"/>
    <n v="26"/>
    <n v="19"/>
    <n v="2"/>
    <n v="2"/>
    <n v="2"/>
    <n v="2"/>
    <n v="7"/>
    <n v="0"/>
    <n v="0"/>
    <n v="0"/>
    <x v="0"/>
    <x v="0"/>
    <n v="0"/>
    <n v="0"/>
    <n v="0"/>
    <n v="0"/>
    <x v="1"/>
  </r>
  <r>
    <n v="3033"/>
    <n v="1963"/>
    <n v="60"/>
    <x v="3"/>
    <x v="3"/>
    <x v="2"/>
    <n v="38620"/>
    <x v="2"/>
    <n v="0"/>
    <n v="0"/>
    <d v="2013-05-11T00:00:00"/>
    <n v="56"/>
    <n v="112"/>
    <n v="17"/>
    <n v="44"/>
    <n v="34"/>
    <n v="22"/>
    <n v="89"/>
    <n v="53"/>
    <n v="1"/>
    <n v="2"/>
    <n v="5"/>
    <n v="3"/>
    <n v="3"/>
    <n v="0"/>
    <n v="0"/>
    <n v="0"/>
    <x v="0"/>
    <x v="0"/>
    <n v="0"/>
    <n v="0"/>
    <n v="0"/>
    <n v="0"/>
    <x v="0"/>
  </r>
  <r>
    <n v="4119"/>
    <n v="1963"/>
    <n v="60"/>
    <x v="3"/>
    <x v="3"/>
    <x v="2"/>
    <n v="38620"/>
    <x v="2"/>
    <n v="0"/>
    <n v="0"/>
    <d v="2013-05-11T00:00:00"/>
    <n v="56"/>
    <n v="112"/>
    <n v="17"/>
    <n v="44"/>
    <n v="34"/>
    <n v="22"/>
    <n v="89"/>
    <n v="53"/>
    <n v="1"/>
    <n v="2"/>
    <n v="5"/>
    <n v="3"/>
    <n v="3"/>
    <n v="0"/>
    <n v="0"/>
    <n v="0"/>
    <x v="0"/>
    <x v="0"/>
    <n v="0"/>
    <n v="0"/>
    <n v="0"/>
    <n v="0"/>
    <x v="2"/>
  </r>
  <r>
    <n v="5796"/>
    <n v="1963"/>
    <n v="60"/>
    <x v="3"/>
    <x v="2"/>
    <x v="0"/>
    <n v="77437"/>
    <x v="1"/>
    <n v="0"/>
    <n v="0"/>
    <d v="2013-11-26T00:00:00"/>
    <n v="70"/>
    <n v="560"/>
    <n v="21"/>
    <n v="442"/>
    <n v="29"/>
    <n v="44"/>
    <n v="29"/>
    <n v="187.5"/>
    <n v="1"/>
    <n v="4"/>
    <n v="5"/>
    <n v="13"/>
    <n v="1"/>
    <n v="0"/>
    <n v="0"/>
    <n v="1"/>
    <x v="0"/>
    <x v="0"/>
    <n v="1"/>
    <n v="1"/>
    <n v="0"/>
    <n v="0"/>
    <x v="1"/>
  </r>
  <r>
    <n v="5062"/>
    <n v="1963"/>
    <n v="60"/>
    <x v="3"/>
    <x v="4"/>
    <x v="0"/>
    <n v="54072"/>
    <x v="1"/>
    <n v="1"/>
    <n v="1"/>
    <d v="2013-07-27T00:00:00"/>
    <n v="71"/>
    <n v="35"/>
    <n v="0"/>
    <n v="4"/>
    <n v="0"/>
    <n v="0"/>
    <n v="0"/>
    <n v="6.5"/>
    <n v="1"/>
    <n v="2"/>
    <n v="0"/>
    <n v="2"/>
    <n v="8"/>
    <n v="0"/>
    <n v="0"/>
    <n v="0"/>
    <x v="0"/>
    <x v="0"/>
    <n v="0"/>
    <n v="0"/>
    <n v="0"/>
    <n v="0"/>
    <x v="5"/>
  </r>
  <r>
    <n v="269"/>
    <n v="1963"/>
    <n v="60"/>
    <x v="3"/>
    <x v="4"/>
    <x v="1"/>
    <n v="46757"/>
    <x v="2"/>
    <n v="0"/>
    <n v="1"/>
    <d v="2012-11-16T00:00:00"/>
    <n v="71"/>
    <n v="777"/>
    <n v="30"/>
    <n v="163"/>
    <n v="0"/>
    <n v="51"/>
    <n v="122"/>
    <n v="190.5"/>
    <n v="6"/>
    <n v="4"/>
    <n v="4"/>
    <n v="7"/>
    <n v="9"/>
    <n v="0"/>
    <n v="0"/>
    <n v="0"/>
    <x v="0"/>
    <x v="0"/>
    <n v="0"/>
    <n v="0"/>
    <n v="0"/>
    <n v="0"/>
    <x v="1"/>
  </r>
  <r>
    <n v="9460"/>
    <n v="1963"/>
    <n v="60"/>
    <x v="3"/>
    <x v="2"/>
    <x v="0"/>
    <n v="22419"/>
    <x v="2"/>
    <n v="0"/>
    <n v="0"/>
    <d v="2013-04-18T00:00:00"/>
    <n v="74"/>
    <n v="30"/>
    <n v="3"/>
    <n v="47"/>
    <n v="19"/>
    <n v="21"/>
    <n v="42"/>
    <n v="27"/>
    <n v="1"/>
    <n v="3"/>
    <n v="2"/>
    <n v="2"/>
    <n v="8"/>
    <n v="0"/>
    <n v="0"/>
    <n v="0"/>
    <x v="0"/>
    <x v="0"/>
    <n v="0"/>
    <n v="0"/>
    <n v="0"/>
    <n v="0"/>
    <x v="1"/>
  </r>
  <r>
    <n v="3855"/>
    <n v="1963"/>
    <n v="60"/>
    <x v="3"/>
    <x v="2"/>
    <x v="0"/>
    <n v="22419"/>
    <x v="2"/>
    <n v="0"/>
    <n v="0"/>
    <d v="2013-04-18T00:00:00"/>
    <n v="74"/>
    <n v="30"/>
    <n v="3"/>
    <n v="47"/>
    <n v="19"/>
    <n v="21"/>
    <n v="42"/>
    <n v="27"/>
    <n v="1"/>
    <n v="3"/>
    <n v="2"/>
    <n v="2"/>
    <n v="8"/>
    <n v="0"/>
    <n v="0"/>
    <n v="0"/>
    <x v="0"/>
    <x v="0"/>
    <n v="0"/>
    <n v="0"/>
    <n v="0"/>
    <n v="0"/>
    <x v="7"/>
  </r>
  <r>
    <n v="2895"/>
    <n v="1963"/>
    <n v="60"/>
    <x v="3"/>
    <x v="2"/>
    <x v="1"/>
    <n v="49980"/>
    <x v="2"/>
    <n v="0"/>
    <n v="1"/>
    <d v="2013-10-23T00:00:00"/>
    <n v="79"/>
    <n v="104"/>
    <n v="1"/>
    <n v="54"/>
    <n v="13"/>
    <n v="9"/>
    <n v="14"/>
    <n v="32.5"/>
    <n v="2"/>
    <n v="3"/>
    <n v="1"/>
    <n v="5"/>
    <n v="5"/>
    <n v="0"/>
    <n v="0"/>
    <n v="0"/>
    <x v="0"/>
    <x v="0"/>
    <n v="0"/>
    <n v="0"/>
    <n v="0"/>
    <n v="0"/>
    <x v="3"/>
  </r>
  <r>
    <n v="55"/>
    <n v="1963"/>
    <n v="60"/>
    <x v="3"/>
    <x v="2"/>
    <x v="2"/>
    <n v="56253"/>
    <x v="1"/>
    <n v="0"/>
    <n v="1"/>
    <d v="2012-12-07T00:00:00"/>
    <n v="83"/>
    <n v="509"/>
    <n v="0"/>
    <n v="65"/>
    <n v="7"/>
    <n v="11"/>
    <n v="5"/>
    <n v="99.5"/>
    <n v="4"/>
    <n v="7"/>
    <n v="2"/>
    <n v="9"/>
    <n v="6"/>
    <n v="0"/>
    <n v="0"/>
    <n v="0"/>
    <x v="0"/>
    <x v="0"/>
    <n v="0"/>
    <n v="0"/>
    <n v="0"/>
    <n v="0"/>
    <x v="1"/>
  </r>
  <r>
    <n v="1065"/>
    <n v="1963"/>
    <n v="60"/>
    <x v="3"/>
    <x v="2"/>
    <x v="1"/>
    <n v="80695"/>
    <x v="1"/>
    <n v="0"/>
    <n v="0"/>
    <d v="2013-12-29T00:00:00"/>
    <n v="85"/>
    <n v="557"/>
    <n v="129"/>
    <n v="984"/>
    <n v="193"/>
    <n v="37"/>
    <n v="18"/>
    <n v="319.66666666666669"/>
    <n v="1"/>
    <n v="5"/>
    <n v="8"/>
    <n v="5"/>
    <n v="2"/>
    <n v="0"/>
    <n v="0"/>
    <n v="0"/>
    <x v="0"/>
    <x v="0"/>
    <n v="0"/>
    <n v="0"/>
    <n v="0"/>
    <n v="0"/>
    <x v="4"/>
  </r>
  <r>
    <n v="2304"/>
    <n v="1963"/>
    <n v="60"/>
    <x v="3"/>
    <x v="4"/>
    <x v="2"/>
    <n v="66313"/>
    <x v="1"/>
    <n v="0"/>
    <n v="1"/>
    <d v="2013-09-16T00:00:00"/>
    <n v="86"/>
    <n v="625"/>
    <n v="7"/>
    <n v="99"/>
    <n v="10"/>
    <n v="22"/>
    <n v="7"/>
    <n v="128.33333333333334"/>
    <n v="2"/>
    <n v="6"/>
    <n v="3"/>
    <n v="12"/>
    <n v="4"/>
    <n v="0"/>
    <n v="0"/>
    <n v="0"/>
    <x v="0"/>
    <x v="0"/>
    <n v="0"/>
    <n v="0"/>
    <n v="0"/>
    <n v="0"/>
    <x v="5"/>
  </r>
  <r>
    <n v="4279"/>
    <n v="1963"/>
    <n v="60"/>
    <x v="3"/>
    <x v="0"/>
    <x v="1"/>
    <n v="39548"/>
    <x v="2"/>
    <n v="1"/>
    <n v="1"/>
    <d v="2014-03-31T00:00:00"/>
    <n v="87"/>
    <n v="15"/>
    <n v="4"/>
    <n v="10"/>
    <n v="3"/>
    <n v="4"/>
    <n v="18"/>
    <n v="9"/>
    <n v="2"/>
    <n v="1"/>
    <n v="1"/>
    <n v="3"/>
    <n v="3"/>
    <n v="0"/>
    <n v="0"/>
    <n v="0"/>
    <x v="0"/>
    <x v="0"/>
    <n v="0"/>
    <n v="0"/>
    <n v="0"/>
    <n v="0"/>
    <x v="1"/>
  </r>
  <r>
    <n v="1295"/>
    <n v="1963"/>
    <n v="60"/>
    <x v="3"/>
    <x v="2"/>
    <x v="0"/>
    <m/>
    <x v="0"/>
    <n v="0"/>
    <n v="1"/>
    <d v="2013-08-11T00:00:00"/>
    <n v="96"/>
    <n v="231"/>
    <n v="65"/>
    <n v="196"/>
    <n v="38"/>
    <n v="71"/>
    <n v="124"/>
    <n v="120.83333333333333"/>
    <n v="1"/>
    <n v="6"/>
    <n v="5"/>
    <n v="7"/>
    <n v="4"/>
    <n v="0"/>
    <n v="0"/>
    <n v="0"/>
    <x v="0"/>
    <x v="0"/>
    <n v="0"/>
    <n v="0"/>
    <n v="0"/>
    <n v="0"/>
    <x v="7"/>
  </r>
  <r>
    <n v="213"/>
    <n v="1963"/>
    <n v="60"/>
    <x v="3"/>
    <x v="4"/>
    <x v="1"/>
    <n v="23091"/>
    <x v="2"/>
    <n v="1"/>
    <n v="1"/>
    <d v="2014-05-28T00:00:00"/>
    <n v="98"/>
    <n v="35"/>
    <n v="0"/>
    <n v="11"/>
    <n v="0"/>
    <n v="0"/>
    <n v="2"/>
    <n v="8"/>
    <n v="4"/>
    <n v="2"/>
    <n v="1"/>
    <n v="3"/>
    <n v="7"/>
    <n v="0"/>
    <n v="0"/>
    <n v="0"/>
    <x v="0"/>
    <x v="0"/>
    <n v="0"/>
    <n v="0"/>
    <n v="0"/>
    <n v="0"/>
    <x v="1"/>
  </r>
  <r>
    <n v="10286"/>
    <n v="1962"/>
    <n v="61"/>
    <x v="4"/>
    <x v="2"/>
    <x v="0"/>
    <n v="83715"/>
    <x v="1"/>
    <n v="0"/>
    <n v="0"/>
    <d v="2014-02-03T00:00:00"/>
    <n v="2"/>
    <n v="318"/>
    <n v="8"/>
    <n v="407"/>
    <n v="150"/>
    <n v="35"/>
    <n v="8"/>
    <n v="154.33333333333334"/>
    <n v="1"/>
    <n v="2"/>
    <n v="8"/>
    <n v="13"/>
    <n v="0"/>
    <n v="0"/>
    <n v="0"/>
    <n v="0"/>
    <x v="0"/>
    <x v="0"/>
    <n v="0"/>
    <n v="0"/>
    <n v="0"/>
    <n v="0"/>
    <x v="5"/>
  </r>
  <r>
    <n v="5341"/>
    <n v="1962"/>
    <n v="61"/>
    <x v="4"/>
    <x v="0"/>
    <x v="4"/>
    <n v="81975"/>
    <x v="1"/>
    <n v="0"/>
    <n v="1"/>
    <d v="2013-01-05T00:00:00"/>
    <n v="2"/>
    <n v="983"/>
    <n v="76"/>
    <n v="184"/>
    <n v="180"/>
    <n v="138"/>
    <n v="27"/>
    <n v="264.66666666666669"/>
    <n v="1"/>
    <n v="6"/>
    <n v="3"/>
    <n v="4"/>
    <n v="7"/>
    <n v="0"/>
    <n v="0"/>
    <n v="1"/>
    <x v="0"/>
    <x v="0"/>
    <n v="1"/>
    <n v="1"/>
    <n v="0"/>
    <n v="0"/>
    <x v="5"/>
  </r>
  <r>
    <n v="8461"/>
    <n v="1962"/>
    <n v="61"/>
    <x v="4"/>
    <x v="2"/>
    <x v="4"/>
    <n v="46102"/>
    <x v="2"/>
    <n v="2"/>
    <n v="1"/>
    <d v="2014-03-10T00:00:00"/>
    <n v="3"/>
    <n v="14"/>
    <n v="0"/>
    <n v="1"/>
    <n v="0"/>
    <n v="0"/>
    <n v="1"/>
    <n v="2.6666666666666665"/>
    <n v="1"/>
    <n v="1"/>
    <n v="0"/>
    <n v="2"/>
    <n v="7"/>
    <n v="0"/>
    <n v="0"/>
    <n v="0"/>
    <x v="0"/>
    <x v="0"/>
    <n v="0"/>
    <n v="0"/>
    <n v="0"/>
    <n v="0"/>
    <x v="1"/>
  </r>
  <r>
    <n v="4470"/>
    <n v="1962"/>
    <n v="61"/>
    <x v="4"/>
    <x v="3"/>
    <x v="0"/>
    <n v="58646"/>
    <x v="1"/>
    <n v="0"/>
    <n v="1"/>
    <d v="2013-06-10T00:00:00"/>
    <n v="3"/>
    <n v="62"/>
    <n v="1"/>
    <n v="44"/>
    <n v="6"/>
    <n v="5"/>
    <n v="22"/>
    <n v="23.333333333333332"/>
    <n v="1"/>
    <n v="2"/>
    <n v="1"/>
    <n v="4"/>
    <n v="4"/>
    <n v="0"/>
    <n v="0"/>
    <n v="0"/>
    <x v="0"/>
    <x v="0"/>
    <n v="0"/>
    <n v="0"/>
    <n v="0"/>
    <n v="0"/>
    <x v="1"/>
  </r>
  <r>
    <n v="6183"/>
    <n v="1962"/>
    <n v="61"/>
    <x v="4"/>
    <x v="3"/>
    <x v="0"/>
    <n v="58646"/>
    <x v="1"/>
    <n v="0"/>
    <n v="1"/>
    <d v="2013-06-10T00:00:00"/>
    <n v="3"/>
    <n v="62"/>
    <n v="1"/>
    <n v="44"/>
    <n v="6"/>
    <n v="5"/>
    <n v="22"/>
    <n v="23.333333333333332"/>
    <n v="1"/>
    <n v="2"/>
    <n v="1"/>
    <n v="4"/>
    <n v="4"/>
    <n v="0"/>
    <n v="0"/>
    <n v="0"/>
    <x v="0"/>
    <x v="0"/>
    <n v="0"/>
    <n v="0"/>
    <n v="0"/>
    <n v="0"/>
    <x v="2"/>
  </r>
  <r>
    <n v="1945"/>
    <n v="1962"/>
    <n v="61"/>
    <x v="4"/>
    <x v="2"/>
    <x v="0"/>
    <n v="71434"/>
    <x v="1"/>
    <n v="0"/>
    <n v="1"/>
    <d v="2013-09-18T00:00:00"/>
    <n v="4"/>
    <n v="711"/>
    <n v="36"/>
    <n v="217"/>
    <n v="172"/>
    <n v="96"/>
    <n v="168"/>
    <n v="233.33333333333334"/>
    <n v="3"/>
    <n v="7"/>
    <n v="4"/>
    <n v="7"/>
    <n v="4"/>
    <n v="0"/>
    <n v="1"/>
    <n v="0"/>
    <x v="1"/>
    <x v="0"/>
    <n v="1"/>
    <n v="2"/>
    <n v="0"/>
    <n v="0"/>
    <x v="1"/>
  </r>
  <r>
    <n v="944"/>
    <n v="1962"/>
    <n v="61"/>
    <x v="4"/>
    <x v="2"/>
    <x v="0"/>
    <n v="56181"/>
    <x v="1"/>
    <n v="0"/>
    <n v="1"/>
    <d v="2013-01-08T00:00:00"/>
    <n v="6"/>
    <n v="121"/>
    <n v="103"/>
    <n v="69"/>
    <n v="8"/>
    <n v="44"/>
    <n v="48"/>
    <n v="65.5"/>
    <n v="1"/>
    <n v="4"/>
    <n v="2"/>
    <n v="7"/>
    <n v="4"/>
    <n v="0"/>
    <n v="0"/>
    <n v="0"/>
    <x v="0"/>
    <x v="0"/>
    <n v="0"/>
    <n v="0"/>
    <n v="0"/>
    <n v="0"/>
    <x v="1"/>
  </r>
  <r>
    <n v="3009"/>
    <n v="1962"/>
    <n v="61"/>
    <x v="4"/>
    <x v="4"/>
    <x v="6"/>
    <n v="71670"/>
    <x v="1"/>
    <n v="0"/>
    <n v="0"/>
    <d v="2013-07-09T00:00:00"/>
    <n v="8"/>
    <n v="1462"/>
    <n v="16"/>
    <n v="128"/>
    <n v="0"/>
    <n v="0"/>
    <n v="160"/>
    <n v="294.33333333333331"/>
    <n v="1"/>
    <n v="5"/>
    <n v="3"/>
    <n v="6"/>
    <n v="6"/>
    <n v="0"/>
    <n v="1"/>
    <n v="1"/>
    <x v="0"/>
    <x v="1"/>
    <n v="1"/>
    <n v="3"/>
    <n v="1"/>
    <n v="0"/>
    <x v="1"/>
  </r>
  <r>
    <n v="10609"/>
    <n v="1962"/>
    <n v="61"/>
    <x v="4"/>
    <x v="4"/>
    <x v="0"/>
    <n v="42769"/>
    <x v="2"/>
    <n v="0"/>
    <n v="1"/>
    <d v="2013-10-12T00:00:00"/>
    <n v="15"/>
    <n v="71"/>
    <n v="0"/>
    <n v="13"/>
    <n v="3"/>
    <n v="1"/>
    <n v="0"/>
    <n v="14.666666666666666"/>
    <n v="2"/>
    <n v="1"/>
    <n v="1"/>
    <n v="4"/>
    <n v="4"/>
    <n v="0"/>
    <n v="0"/>
    <n v="0"/>
    <x v="0"/>
    <x v="0"/>
    <n v="0"/>
    <n v="0"/>
    <n v="0"/>
    <n v="0"/>
    <x v="7"/>
  </r>
  <r>
    <n v="9212"/>
    <n v="1962"/>
    <n v="61"/>
    <x v="4"/>
    <x v="3"/>
    <x v="0"/>
    <n v="72828"/>
    <x v="1"/>
    <n v="0"/>
    <n v="1"/>
    <d v="2013-02-14T00:00:00"/>
    <n v="17"/>
    <n v="1205"/>
    <n v="0"/>
    <n v="235"/>
    <n v="19"/>
    <n v="14"/>
    <n v="205"/>
    <n v="279.66666666666669"/>
    <n v="6"/>
    <n v="6"/>
    <n v="3"/>
    <n v="13"/>
    <n v="7"/>
    <n v="0"/>
    <n v="0"/>
    <n v="0"/>
    <x v="0"/>
    <x v="0"/>
    <n v="0"/>
    <n v="0"/>
    <n v="0"/>
    <n v="0"/>
    <x v="1"/>
  </r>
  <r>
    <n v="4088"/>
    <n v="1962"/>
    <n v="61"/>
    <x v="4"/>
    <x v="4"/>
    <x v="2"/>
    <n v="31497"/>
    <x v="2"/>
    <n v="0"/>
    <n v="1"/>
    <d v="2012-12-06T00:00:00"/>
    <n v="22"/>
    <n v="108"/>
    <n v="1"/>
    <n v="28"/>
    <n v="13"/>
    <n v="1"/>
    <n v="4"/>
    <n v="25.833333333333332"/>
    <n v="2"/>
    <n v="3"/>
    <n v="1"/>
    <n v="4"/>
    <n v="8"/>
    <n v="0"/>
    <n v="0"/>
    <n v="0"/>
    <x v="0"/>
    <x v="0"/>
    <n v="0"/>
    <n v="0"/>
    <n v="0"/>
    <n v="0"/>
    <x v="1"/>
  </r>
  <r>
    <n v="4971"/>
    <n v="1962"/>
    <n v="61"/>
    <x v="4"/>
    <x v="4"/>
    <x v="2"/>
    <n v="31497"/>
    <x v="2"/>
    <n v="0"/>
    <n v="1"/>
    <d v="2012-12-06T00:00:00"/>
    <n v="22"/>
    <n v="108"/>
    <n v="1"/>
    <n v="28"/>
    <n v="13"/>
    <n v="1"/>
    <n v="4"/>
    <n v="25.833333333333332"/>
    <n v="2"/>
    <n v="3"/>
    <n v="1"/>
    <n v="4"/>
    <n v="8"/>
    <n v="0"/>
    <n v="0"/>
    <n v="0"/>
    <x v="0"/>
    <x v="0"/>
    <n v="0"/>
    <n v="0"/>
    <n v="0"/>
    <n v="0"/>
    <x v="5"/>
  </r>
  <r>
    <n v="2286"/>
    <n v="1962"/>
    <n v="61"/>
    <x v="4"/>
    <x v="2"/>
    <x v="1"/>
    <n v="50785"/>
    <x v="1"/>
    <n v="1"/>
    <n v="1"/>
    <d v="2013-09-10T00:00:00"/>
    <n v="27"/>
    <n v="64"/>
    <n v="1"/>
    <n v="21"/>
    <n v="0"/>
    <n v="1"/>
    <n v="27"/>
    <n v="19"/>
    <n v="2"/>
    <n v="2"/>
    <n v="1"/>
    <n v="3"/>
    <n v="6"/>
    <n v="0"/>
    <n v="0"/>
    <n v="0"/>
    <x v="0"/>
    <x v="0"/>
    <n v="0"/>
    <n v="0"/>
    <n v="0"/>
    <n v="0"/>
    <x v="7"/>
  </r>
  <r>
    <n v="5955"/>
    <n v="1962"/>
    <n v="61"/>
    <x v="4"/>
    <x v="2"/>
    <x v="2"/>
    <n v="72025"/>
    <x v="1"/>
    <n v="0"/>
    <n v="0"/>
    <d v="2012-11-17T00:00:00"/>
    <n v="27"/>
    <n v="833"/>
    <n v="33"/>
    <n v="549"/>
    <n v="151"/>
    <n v="133"/>
    <n v="233"/>
    <n v="322"/>
    <n v="1"/>
    <n v="4"/>
    <n v="3"/>
    <n v="8"/>
    <n v="3"/>
    <n v="0"/>
    <n v="0"/>
    <n v="0"/>
    <x v="0"/>
    <x v="0"/>
    <n v="0"/>
    <n v="0"/>
    <n v="0"/>
    <n v="0"/>
    <x v="1"/>
  </r>
  <r>
    <n v="4686"/>
    <n v="1962"/>
    <n v="61"/>
    <x v="4"/>
    <x v="4"/>
    <x v="6"/>
    <n v="82571"/>
    <x v="1"/>
    <n v="0"/>
    <n v="0"/>
    <d v="2014-04-02T00:00:00"/>
    <n v="28"/>
    <n v="861"/>
    <n v="31"/>
    <n v="558"/>
    <n v="62"/>
    <n v="95"/>
    <n v="79"/>
    <n v="281"/>
    <n v="0"/>
    <n v="6"/>
    <n v="5"/>
    <n v="13"/>
    <n v="2"/>
    <n v="0"/>
    <n v="0"/>
    <n v="1"/>
    <x v="0"/>
    <x v="0"/>
    <n v="1"/>
    <n v="1"/>
    <n v="0"/>
    <n v="0"/>
    <x v="1"/>
  </r>
  <r>
    <n v="199"/>
    <n v="1962"/>
    <n v="61"/>
    <x v="4"/>
    <x v="3"/>
    <x v="1"/>
    <n v="45183"/>
    <x v="2"/>
    <n v="0"/>
    <n v="0"/>
    <d v="2013-01-20T00:00:00"/>
    <n v="33"/>
    <n v="219"/>
    <n v="3"/>
    <n v="60"/>
    <n v="12"/>
    <n v="9"/>
    <n v="12"/>
    <n v="52.5"/>
    <n v="1"/>
    <n v="4"/>
    <n v="1"/>
    <n v="7"/>
    <n v="7"/>
    <n v="0"/>
    <n v="1"/>
    <n v="0"/>
    <x v="0"/>
    <x v="0"/>
    <n v="1"/>
    <n v="1"/>
    <n v="0"/>
    <n v="0"/>
    <x v="7"/>
  </r>
  <r>
    <n v="3834"/>
    <n v="1962"/>
    <n v="61"/>
    <x v="4"/>
    <x v="2"/>
    <x v="1"/>
    <n v="69627"/>
    <x v="1"/>
    <n v="0"/>
    <n v="1"/>
    <d v="2013-03-17T00:00:00"/>
    <n v="35"/>
    <n v="231"/>
    <n v="161"/>
    <n v="215"/>
    <n v="171"/>
    <n v="30"/>
    <n v="53"/>
    <n v="143.5"/>
    <n v="2"/>
    <n v="8"/>
    <n v="2"/>
    <n v="11"/>
    <n v="5"/>
    <n v="0"/>
    <n v="0"/>
    <n v="0"/>
    <x v="0"/>
    <x v="0"/>
    <n v="0"/>
    <n v="0"/>
    <n v="0"/>
    <n v="0"/>
    <x v="4"/>
  </r>
  <r>
    <n v="7079"/>
    <n v="1962"/>
    <n v="61"/>
    <x v="4"/>
    <x v="2"/>
    <x v="4"/>
    <n v="63887"/>
    <x v="1"/>
    <n v="0"/>
    <n v="1"/>
    <d v="2012-09-08T00:00:00"/>
    <n v="38"/>
    <n v="897"/>
    <n v="23"/>
    <n v="207"/>
    <n v="15"/>
    <n v="11"/>
    <n v="92"/>
    <n v="207.5"/>
    <n v="5"/>
    <n v="9"/>
    <n v="6"/>
    <n v="12"/>
    <n v="6"/>
    <n v="0"/>
    <n v="0"/>
    <n v="0"/>
    <x v="0"/>
    <x v="0"/>
    <n v="0"/>
    <n v="0"/>
    <n v="0"/>
    <n v="0"/>
    <x v="5"/>
  </r>
  <r>
    <n v="6197"/>
    <n v="1962"/>
    <n v="61"/>
    <x v="4"/>
    <x v="4"/>
    <x v="1"/>
    <n v="27238"/>
    <x v="2"/>
    <n v="1"/>
    <n v="1"/>
    <d v="2013-04-20T00:00:00"/>
    <n v="39"/>
    <n v="37"/>
    <n v="0"/>
    <n v="17"/>
    <n v="0"/>
    <n v="0"/>
    <n v="3"/>
    <n v="9.5"/>
    <n v="3"/>
    <n v="3"/>
    <n v="0"/>
    <n v="3"/>
    <n v="9"/>
    <n v="0"/>
    <n v="0"/>
    <n v="0"/>
    <x v="0"/>
    <x v="0"/>
    <n v="0"/>
    <n v="0"/>
    <n v="0"/>
    <n v="0"/>
    <x v="1"/>
  </r>
  <r>
    <n v="4201"/>
    <n v="1962"/>
    <n v="61"/>
    <x v="4"/>
    <x v="2"/>
    <x v="1"/>
    <n v="57967"/>
    <x v="1"/>
    <n v="0"/>
    <n v="1"/>
    <d v="2013-03-03T00:00:00"/>
    <n v="39"/>
    <n v="229"/>
    <n v="7"/>
    <n v="137"/>
    <n v="4"/>
    <n v="0"/>
    <n v="91"/>
    <n v="78"/>
    <n v="5"/>
    <n v="4"/>
    <n v="2"/>
    <n v="8"/>
    <n v="5"/>
    <n v="0"/>
    <n v="0"/>
    <n v="0"/>
    <x v="0"/>
    <x v="0"/>
    <n v="0"/>
    <n v="0"/>
    <n v="0"/>
    <n v="0"/>
    <x v="3"/>
  </r>
  <r>
    <n v="8825"/>
    <n v="1962"/>
    <n v="61"/>
    <x v="4"/>
    <x v="2"/>
    <x v="2"/>
    <n v="51195"/>
    <x v="1"/>
    <n v="1"/>
    <n v="1"/>
    <d v="2013-04-01T00:00:00"/>
    <n v="46"/>
    <n v="230"/>
    <n v="14"/>
    <n v="156"/>
    <n v="82"/>
    <n v="24"/>
    <n v="58"/>
    <n v="94"/>
    <n v="8"/>
    <n v="9"/>
    <n v="2"/>
    <n v="5"/>
    <n v="8"/>
    <n v="0"/>
    <n v="0"/>
    <n v="0"/>
    <x v="0"/>
    <x v="0"/>
    <n v="0"/>
    <n v="0"/>
    <n v="0"/>
    <n v="0"/>
    <x v="5"/>
  </r>
  <r>
    <n v="4128"/>
    <n v="1962"/>
    <n v="61"/>
    <x v="4"/>
    <x v="4"/>
    <x v="2"/>
    <n v="56067"/>
    <x v="1"/>
    <n v="0"/>
    <n v="1"/>
    <d v="2013-07-20T00:00:00"/>
    <n v="51"/>
    <n v="517"/>
    <n v="12"/>
    <n v="54"/>
    <n v="16"/>
    <n v="6"/>
    <n v="120"/>
    <n v="120.83333333333333"/>
    <n v="2"/>
    <n v="7"/>
    <n v="4"/>
    <n v="7"/>
    <n v="5"/>
    <n v="0"/>
    <n v="0"/>
    <n v="0"/>
    <x v="0"/>
    <x v="0"/>
    <n v="0"/>
    <n v="0"/>
    <n v="0"/>
    <n v="0"/>
    <x v="5"/>
  </r>
  <r>
    <n v="5995"/>
    <n v="1962"/>
    <n v="61"/>
    <x v="4"/>
    <x v="2"/>
    <x v="4"/>
    <n v="39552"/>
    <x v="2"/>
    <n v="1"/>
    <n v="1"/>
    <d v="2012-12-18T00:00:00"/>
    <n v="54"/>
    <n v="165"/>
    <n v="3"/>
    <n v="147"/>
    <n v="4"/>
    <n v="24"/>
    <n v="41"/>
    <n v="64"/>
    <n v="7"/>
    <n v="6"/>
    <n v="2"/>
    <n v="5"/>
    <n v="8"/>
    <n v="0"/>
    <n v="0"/>
    <n v="0"/>
    <x v="0"/>
    <x v="0"/>
    <n v="0"/>
    <n v="0"/>
    <n v="1"/>
    <n v="0"/>
    <x v="1"/>
  </r>
  <r>
    <n v="4437"/>
    <n v="1962"/>
    <n v="61"/>
    <x v="4"/>
    <x v="2"/>
    <x v="0"/>
    <n v="65316"/>
    <x v="1"/>
    <n v="1"/>
    <n v="1"/>
    <d v="2013-04-24T00:00:00"/>
    <n v="65"/>
    <n v="112"/>
    <n v="6"/>
    <n v="92"/>
    <n v="3"/>
    <n v="9"/>
    <n v="38"/>
    <n v="43.333333333333336"/>
    <n v="2"/>
    <n v="3"/>
    <n v="2"/>
    <n v="5"/>
    <n v="4"/>
    <n v="0"/>
    <n v="0"/>
    <n v="0"/>
    <x v="0"/>
    <x v="0"/>
    <n v="0"/>
    <n v="0"/>
    <n v="0"/>
    <n v="0"/>
    <x v="1"/>
  </r>
  <r>
    <n v="4138"/>
    <n v="1962"/>
    <n v="61"/>
    <x v="4"/>
    <x v="2"/>
    <x v="1"/>
    <n v="76624"/>
    <x v="1"/>
    <n v="0"/>
    <n v="1"/>
    <d v="2014-05-24T00:00:00"/>
    <n v="68"/>
    <n v="411"/>
    <n v="106"/>
    <n v="147"/>
    <n v="54"/>
    <n v="115"/>
    <n v="66"/>
    <n v="149.83333333333334"/>
    <n v="1"/>
    <n v="5"/>
    <n v="10"/>
    <n v="7"/>
    <n v="1"/>
    <n v="1"/>
    <n v="0"/>
    <n v="0"/>
    <x v="0"/>
    <x v="0"/>
    <n v="1"/>
    <n v="1"/>
    <n v="0"/>
    <n v="0"/>
    <x v="1"/>
  </r>
  <r>
    <n v="3635"/>
    <n v="1962"/>
    <n v="61"/>
    <x v="4"/>
    <x v="4"/>
    <x v="1"/>
    <n v="52597"/>
    <x v="1"/>
    <n v="0"/>
    <n v="1"/>
    <d v="2014-05-07T00:00:00"/>
    <n v="69"/>
    <n v="492"/>
    <n v="0"/>
    <n v="37"/>
    <n v="7"/>
    <n v="0"/>
    <n v="42"/>
    <n v="96.333333333333329"/>
    <n v="3"/>
    <n v="6"/>
    <n v="3"/>
    <n v="8"/>
    <n v="5"/>
    <n v="0"/>
    <n v="0"/>
    <n v="0"/>
    <x v="0"/>
    <x v="0"/>
    <n v="0"/>
    <n v="0"/>
    <n v="0"/>
    <n v="0"/>
    <x v="5"/>
  </r>
  <r>
    <n v="7129"/>
    <n v="1962"/>
    <n v="61"/>
    <x v="4"/>
    <x v="4"/>
    <x v="0"/>
    <n v="54693"/>
    <x v="1"/>
    <n v="0"/>
    <n v="1"/>
    <d v="2013-02-17T00:00:00"/>
    <n v="72"/>
    <n v="686"/>
    <n v="17"/>
    <n v="142"/>
    <n v="23"/>
    <n v="26"/>
    <n v="35"/>
    <n v="154.83333333333334"/>
    <n v="8"/>
    <n v="6"/>
    <n v="4"/>
    <n v="13"/>
    <n v="6"/>
    <n v="0"/>
    <n v="0"/>
    <n v="0"/>
    <x v="0"/>
    <x v="0"/>
    <n v="0"/>
    <n v="0"/>
    <n v="0"/>
    <n v="0"/>
    <x v="1"/>
  </r>
  <r>
    <n v="8690"/>
    <n v="1962"/>
    <n v="61"/>
    <x v="4"/>
    <x v="2"/>
    <x v="0"/>
    <n v="86111"/>
    <x v="1"/>
    <n v="0"/>
    <n v="0"/>
    <d v="2013-04-19T00:00:00"/>
    <n v="73"/>
    <n v="399"/>
    <n v="28"/>
    <n v="756"/>
    <n v="36"/>
    <n v="40"/>
    <n v="126"/>
    <n v="230.83333333333334"/>
    <n v="1"/>
    <n v="5"/>
    <n v="7"/>
    <n v="10"/>
    <n v="2"/>
    <n v="0"/>
    <n v="0"/>
    <n v="0"/>
    <x v="0"/>
    <x v="0"/>
    <n v="0"/>
    <n v="0"/>
    <n v="0"/>
    <n v="0"/>
    <x v="7"/>
  </r>
  <r>
    <n v="6768"/>
    <n v="1962"/>
    <n v="61"/>
    <x v="4"/>
    <x v="2"/>
    <x v="4"/>
    <n v="37859"/>
    <x v="2"/>
    <n v="1"/>
    <n v="2"/>
    <d v="2013-01-12T00:00:00"/>
    <n v="75"/>
    <n v="22"/>
    <n v="1"/>
    <n v="8"/>
    <n v="2"/>
    <n v="1"/>
    <n v="2"/>
    <n v="6"/>
    <n v="2"/>
    <n v="1"/>
    <n v="0"/>
    <n v="3"/>
    <n v="8"/>
    <n v="0"/>
    <n v="0"/>
    <n v="0"/>
    <x v="0"/>
    <x v="0"/>
    <n v="0"/>
    <n v="0"/>
    <n v="0"/>
    <n v="0"/>
    <x v="7"/>
  </r>
  <r>
    <n v="8414"/>
    <n v="1962"/>
    <n v="61"/>
    <x v="4"/>
    <x v="4"/>
    <x v="1"/>
    <n v="33419"/>
    <x v="2"/>
    <n v="0"/>
    <n v="1"/>
    <d v="2013-08-17T00:00:00"/>
    <n v="76"/>
    <n v="56"/>
    <n v="0"/>
    <n v="12"/>
    <n v="0"/>
    <n v="0"/>
    <n v="18"/>
    <n v="14.333333333333334"/>
    <n v="2"/>
    <n v="2"/>
    <n v="0"/>
    <n v="4"/>
    <n v="7"/>
    <n v="0"/>
    <n v="0"/>
    <n v="0"/>
    <x v="0"/>
    <x v="0"/>
    <n v="0"/>
    <n v="0"/>
    <n v="0"/>
    <n v="0"/>
    <x v="1"/>
  </r>
  <r>
    <n v="9120"/>
    <n v="1962"/>
    <n v="61"/>
    <x v="4"/>
    <x v="2"/>
    <x v="1"/>
    <n v="66565"/>
    <x v="1"/>
    <n v="0"/>
    <n v="1"/>
    <d v="2012-12-05T00:00:00"/>
    <n v="80"/>
    <n v="747"/>
    <n v="10"/>
    <n v="161"/>
    <n v="65"/>
    <n v="40"/>
    <n v="42"/>
    <n v="177.5"/>
    <n v="4"/>
    <n v="4"/>
    <n v="2"/>
    <n v="9"/>
    <n v="8"/>
    <n v="0"/>
    <n v="0"/>
    <n v="0"/>
    <x v="0"/>
    <x v="0"/>
    <n v="0"/>
    <n v="0"/>
    <n v="0"/>
    <n v="0"/>
    <x v="1"/>
  </r>
  <r>
    <n v="955"/>
    <n v="1962"/>
    <n v="61"/>
    <x v="4"/>
    <x v="3"/>
    <x v="2"/>
    <n v="47175"/>
    <x v="2"/>
    <n v="1"/>
    <n v="1"/>
    <d v="2012-10-28T00:00:00"/>
    <n v="81"/>
    <n v="167"/>
    <n v="2"/>
    <n v="44"/>
    <n v="6"/>
    <n v="2"/>
    <n v="19"/>
    <n v="40"/>
    <n v="7"/>
    <n v="4"/>
    <n v="2"/>
    <n v="4"/>
    <n v="8"/>
    <n v="1"/>
    <n v="0"/>
    <n v="0"/>
    <x v="0"/>
    <x v="0"/>
    <n v="1"/>
    <n v="1"/>
    <n v="1"/>
    <n v="0"/>
    <x v="5"/>
  </r>
  <r>
    <n v="3523"/>
    <n v="1962"/>
    <n v="61"/>
    <x v="4"/>
    <x v="2"/>
    <x v="2"/>
    <n v="75072"/>
    <x v="1"/>
    <n v="0"/>
    <n v="1"/>
    <d v="2013-01-23T00:00:00"/>
    <n v="83"/>
    <n v="583"/>
    <n v="34"/>
    <n v="309"/>
    <n v="0"/>
    <n v="22"/>
    <n v="125"/>
    <n v="178.83333333333334"/>
    <n v="2"/>
    <n v="5"/>
    <n v="4"/>
    <n v="8"/>
    <n v="3"/>
    <n v="0"/>
    <n v="0"/>
    <n v="0"/>
    <x v="0"/>
    <x v="0"/>
    <n v="0"/>
    <n v="0"/>
    <n v="0"/>
    <n v="0"/>
    <x v="1"/>
  </r>
  <r>
    <n v="1490"/>
    <n v="1962"/>
    <n v="61"/>
    <x v="4"/>
    <x v="2"/>
    <x v="0"/>
    <n v="55759"/>
    <x v="1"/>
    <n v="0"/>
    <n v="1"/>
    <d v="2012-11-28T00:00:00"/>
    <n v="84"/>
    <n v="675"/>
    <n v="0"/>
    <n v="85"/>
    <n v="10"/>
    <n v="7"/>
    <n v="77"/>
    <n v="142.33333333333334"/>
    <n v="5"/>
    <n v="10"/>
    <n v="3"/>
    <n v="8"/>
    <n v="8"/>
    <n v="0"/>
    <n v="0"/>
    <n v="0"/>
    <x v="0"/>
    <x v="0"/>
    <n v="0"/>
    <n v="0"/>
    <n v="0"/>
    <n v="0"/>
    <x v="7"/>
  </r>
  <r>
    <n v="4998"/>
    <n v="1962"/>
    <n v="61"/>
    <x v="4"/>
    <x v="2"/>
    <x v="2"/>
    <n v="76081"/>
    <x v="1"/>
    <n v="0"/>
    <n v="0"/>
    <d v="2014-05-23T00:00:00"/>
    <n v="85"/>
    <n v="292"/>
    <n v="30"/>
    <n v="415"/>
    <n v="63"/>
    <n v="33"/>
    <n v="200"/>
    <n v="172.16666666666666"/>
    <n v="1"/>
    <n v="4"/>
    <n v="5"/>
    <n v="4"/>
    <n v="2"/>
    <n v="0"/>
    <n v="0"/>
    <n v="0"/>
    <x v="1"/>
    <x v="0"/>
    <n v="1"/>
    <n v="1"/>
    <n v="0"/>
    <n v="0"/>
    <x v="1"/>
  </r>
  <r>
    <n v="7321"/>
    <n v="1962"/>
    <n v="61"/>
    <x v="4"/>
    <x v="2"/>
    <x v="2"/>
    <n v="76081"/>
    <x v="1"/>
    <n v="0"/>
    <n v="0"/>
    <d v="2014-05-23T00:00:00"/>
    <n v="85"/>
    <n v="292"/>
    <n v="30"/>
    <n v="415"/>
    <n v="63"/>
    <n v="33"/>
    <n v="200"/>
    <n v="172.16666666666666"/>
    <n v="1"/>
    <n v="4"/>
    <n v="5"/>
    <n v="4"/>
    <n v="2"/>
    <n v="0"/>
    <n v="0"/>
    <n v="0"/>
    <x v="1"/>
    <x v="0"/>
    <n v="1"/>
    <n v="1"/>
    <n v="0"/>
    <n v="0"/>
    <x v="3"/>
  </r>
  <r>
    <n v="10379"/>
    <n v="1962"/>
    <n v="61"/>
    <x v="4"/>
    <x v="3"/>
    <x v="1"/>
    <n v="59247"/>
    <x v="1"/>
    <n v="0"/>
    <n v="2"/>
    <d v="2013-11-08T00:00:00"/>
    <n v="87"/>
    <n v="327"/>
    <n v="9"/>
    <n v="122"/>
    <n v="19"/>
    <n v="14"/>
    <n v="83"/>
    <n v="95.666666666666671"/>
    <n v="5"/>
    <n v="5"/>
    <n v="2"/>
    <n v="9"/>
    <n v="6"/>
    <n v="0"/>
    <n v="0"/>
    <n v="0"/>
    <x v="0"/>
    <x v="0"/>
    <n v="0"/>
    <n v="0"/>
    <n v="0"/>
    <n v="0"/>
    <x v="1"/>
  </r>
  <r>
    <n v="9386"/>
    <n v="1962"/>
    <n v="61"/>
    <x v="4"/>
    <x v="2"/>
    <x v="2"/>
    <n v="50127"/>
    <x v="1"/>
    <n v="0"/>
    <n v="1"/>
    <d v="2014-05-29T00:00:00"/>
    <n v="88"/>
    <n v="274"/>
    <n v="0"/>
    <n v="21"/>
    <n v="4"/>
    <n v="6"/>
    <n v="15"/>
    <n v="53.333333333333336"/>
    <n v="1"/>
    <n v="5"/>
    <n v="1"/>
    <n v="6"/>
    <n v="6"/>
    <n v="0"/>
    <n v="1"/>
    <n v="0"/>
    <x v="0"/>
    <x v="0"/>
    <n v="1"/>
    <n v="1"/>
    <n v="0"/>
    <n v="0"/>
    <x v="1"/>
  </r>
  <r>
    <n v="8015"/>
    <n v="1962"/>
    <n v="61"/>
    <x v="4"/>
    <x v="4"/>
    <x v="4"/>
    <n v="85696"/>
    <x v="1"/>
    <n v="0"/>
    <n v="0"/>
    <d v="2013-05-03T00:00:00"/>
    <n v="88"/>
    <n v="714"/>
    <n v="76"/>
    <n v="395"/>
    <n v="116"/>
    <n v="0"/>
    <n v="12"/>
    <n v="218.83333333333334"/>
    <n v="1"/>
    <n v="4"/>
    <n v="6"/>
    <n v="9"/>
    <n v="1"/>
    <n v="0"/>
    <n v="0"/>
    <n v="0"/>
    <x v="0"/>
    <x v="0"/>
    <n v="0"/>
    <n v="0"/>
    <n v="1"/>
    <n v="0"/>
    <x v="1"/>
  </r>
  <r>
    <n v="1745"/>
    <n v="1962"/>
    <n v="61"/>
    <x v="4"/>
    <x v="4"/>
    <x v="4"/>
    <n v="85696"/>
    <x v="1"/>
    <n v="0"/>
    <n v="0"/>
    <d v="2013-05-03T00:00:00"/>
    <n v="88"/>
    <n v="714"/>
    <n v="76"/>
    <n v="395"/>
    <n v="116"/>
    <n v="0"/>
    <n v="12"/>
    <n v="218.83333333333334"/>
    <n v="1"/>
    <n v="4"/>
    <n v="6"/>
    <n v="9"/>
    <n v="1"/>
    <n v="0"/>
    <n v="0"/>
    <n v="0"/>
    <x v="0"/>
    <x v="0"/>
    <n v="0"/>
    <n v="0"/>
    <n v="1"/>
    <n v="0"/>
    <x v="1"/>
  </r>
  <r>
    <n v="3136"/>
    <n v="1962"/>
    <n v="61"/>
    <x v="4"/>
    <x v="3"/>
    <x v="4"/>
    <n v="59432"/>
    <x v="1"/>
    <n v="0"/>
    <n v="1"/>
    <d v="2013-04-13T00:00:00"/>
    <n v="88"/>
    <n v="317"/>
    <n v="25"/>
    <n v="265"/>
    <n v="25"/>
    <n v="19"/>
    <n v="12"/>
    <n v="110.5"/>
    <n v="3"/>
    <n v="5"/>
    <n v="3"/>
    <n v="11"/>
    <n v="5"/>
    <n v="0"/>
    <n v="0"/>
    <n v="0"/>
    <x v="0"/>
    <x v="0"/>
    <n v="0"/>
    <n v="0"/>
    <n v="0"/>
    <n v="0"/>
    <x v="1"/>
  </r>
  <r>
    <n v="7960"/>
    <n v="1962"/>
    <n v="61"/>
    <x v="4"/>
    <x v="0"/>
    <x v="2"/>
    <n v="82122"/>
    <x v="1"/>
    <n v="0"/>
    <n v="0"/>
    <d v="2013-08-15T00:00:00"/>
    <n v="89"/>
    <n v="734"/>
    <n v="22"/>
    <n v="350"/>
    <n v="151"/>
    <n v="25"/>
    <n v="100"/>
    <n v="230.33333333333334"/>
    <n v="1"/>
    <n v="3"/>
    <n v="9"/>
    <n v="13"/>
    <n v="1"/>
    <n v="0"/>
    <n v="0"/>
    <n v="1"/>
    <x v="0"/>
    <x v="0"/>
    <n v="1"/>
    <n v="1"/>
    <n v="0"/>
    <n v="0"/>
    <x v="1"/>
  </r>
  <r>
    <n v="6262"/>
    <n v="1962"/>
    <n v="61"/>
    <x v="4"/>
    <x v="3"/>
    <x v="1"/>
    <n v="72217"/>
    <x v="1"/>
    <n v="0"/>
    <n v="0"/>
    <d v="2013-04-10T00:00:00"/>
    <n v="93"/>
    <n v="816"/>
    <n v="42"/>
    <n v="450"/>
    <n v="55"/>
    <n v="56"/>
    <n v="154"/>
    <n v="262.16666666666669"/>
    <n v="1"/>
    <n v="3"/>
    <n v="10"/>
    <n v="8"/>
    <n v="2"/>
    <n v="0"/>
    <n v="0"/>
    <n v="0"/>
    <x v="0"/>
    <x v="0"/>
    <n v="0"/>
    <n v="0"/>
    <n v="0"/>
    <n v="0"/>
    <x v="2"/>
  </r>
  <r>
    <n v="2415"/>
    <n v="1962"/>
    <n v="61"/>
    <x v="4"/>
    <x v="2"/>
    <x v="2"/>
    <n v="62568"/>
    <x v="1"/>
    <n v="0"/>
    <n v="1"/>
    <d v="2014-04-07T00:00:00"/>
    <n v="99"/>
    <n v="362"/>
    <n v="17"/>
    <n v="398"/>
    <n v="80"/>
    <n v="35"/>
    <n v="61"/>
    <n v="158.83333333333334"/>
    <n v="3"/>
    <n v="5"/>
    <n v="3"/>
    <n v="5"/>
    <n v="4"/>
    <n v="0"/>
    <n v="0"/>
    <n v="0"/>
    <x v="1"/>
    <x v="0"/>
    <n v="1"/>
    <n v="1"/>
    <n v="0"/>
    <n v="0"/>
    <x v="1"/>
  </r>
  <r>
    <n v="1"/>
    <n v="1961"/>
    <n v="62"/>
    <x v="4"/>
    <x v="2"/>
    <x v="1"/>
    <n v="57091"/>
    <x v="1"/>
    <n v="0"/>
    <n v="0"/>
    <d v="2014-06-15T00:00:00"/>
    <n v="0"/>
    <n v="464"/>
    <n v="5"/>
    <n v="64"/>
    <n v="7"/>
    <n v="0"/>
    <n v="37"/>
    <n v="96.166666666666671"/>
    <n v="1"/>
    <n v="7"/>
    <n v="3"/>
    <n v="7"/>
    <n v="5"/>
    <n v="0"/>
    <n v="0"/>
    <n v="0"/>
    <x v="0"/>
    <x v="1"/>
    <n v="1"/>
    <n v="1"/>
    <n v="1"/>
    <n v="0"/>
    <x v="7"/>
  </r>
  <r>
    <n v="3725"/>
    <n v="1961"/>
    <n v="62"/>
    <x v="4"/>
    <x v="4"/>
    <x v="1"/>
    <n v="84865"/>
    <x v="1"/>
    <n v="0"/>
    <n v="0"/>
    <d v="2013-05-09T00:00:00"/>
    <n v="1"/>
    <n v="1248"/>
    <n v="16"/>
    <n v="349"/>
    <n v="43"/>
    <n v="16"/>
    <n v="16"/>
    <n v="281.33333333333331"/>
    <n v="1"/>
    <n v="2"/>
    <n v="4"/>
    <n v="9"/>
    <n v="4"/>
    <n v="0"/>
    <n v="1"/>
    <n v="1"/>
    <x v="1"/>
    <x v="1"/>
    <n v="1"/>
    <n v="4"/>
    <n v="1"/>
    <n v="0"/>
    <x v="1"/>
  </r>
  <r>
    <n v="9595"/>
    <n v="1961"/>
    <n v="62"/>
    <x v="4"/>
    <x v="2"/>
    <x v="2"/>
    <n v="64260"/>
    <x v="1"/>
    <n v="0"/>
    <n v="0"/>
    <d v="2013-01-11T00:00:00"/>
    <n v="1"/>
    <n v="539"/>
    <n v="169"/>
    <n v="816"/>
    <n v="20"/>
    <n v="0"/>
    <n v="30"/>
    <n v="262.33333333333331"/>
    <n v="1"/>
    <n v="4"/>
    <n v="5"/>
    <n v="4"/>
    <n v="3"/>
    <n v="0"/>
    <n v="0"/>
    <n v="0"/>
    <x v="0"/>
    <x v="0"/>
    <n v="0"/>
    <n v="0"/>
    <n v="1"/>
    <n v="0"/>
    <x v="1"/>
  </r>
  <r>
    <n v="10623"/>
    <n v="1961"/>
    <n v="62"/>
    <x v="4"/>
    <x v="3"/>
    <x v="2"/>
    <n v="48330"/>
    <x v="2"/>
    <n v="0"/>
    <n v="1"/>
    <d v="2013-11-15T00:00:00"/>
    <n v="2"/>
    <n v="28"/>
    <n v="0"/>
    <n v="4"/>
    <n v="0"/>
    <n v="0"/>
    <n v="0"/>
    <n v="5.333333333333333"/>
    <n v="1"/>
    <n v="1"/>
    <n v="0"/>
    <n v="3"/>
    <n v="5"/>
    <n v="0"/>
    <n v="0"/>
    <n v="0"/>
    <x v="0"/>
    <x v="0"/>
    <n v="0"/>
    <n v="0"/>
    <n v="0"/>
    <n v="0"/>
    <x v="1"/>
  </r>
  <r>
    <n v="7342"/>
    <n v="1961"/>
    <n v="62"/>
    <x v="4"/>
    <x v="0"/>
    <x v="6"/>
    <n v="59184"/>
    <x v="1"/>
    <n v="0"/>
    <n v="1"/>
    <d v="2012-09-09T00:00:00"/>
    <n v="6"/>
    <n v="341"/>
    <n v="142"/>
    <n v="113"/>
    <n v="259"/>
    <n v="151"/>
    <n v="66"/>
    <n v="178.66666666666666"/>
    <n v="3"/>
    <n v="6"/>
    <n v="6"/>
    <n v="12"/>
    <n v="5"/>
    <n v="0"/>
    <n v="0"/>
    <n v="0"/>
    <x v="0"/>
    <x v="0"/>
    <n v="0"/>
    <n v="0"/>
    <n v="0"/>
    <n v="0"/>
    <x v="1"/>
  </r>
  <r>
    <n v="11025"/>
    <n v="1961"/>
    <n v="62"/>
    <x v="4"/>
    <x v="2"/>
    <x v="0"/>
    <n v="36443"/>
    <x v="2"/>
    <n v="1"/>
    <n v="1"/>
    <d v="2013-02-03T00:00:00"/>
    <n v="9"/>
    <n v="65"/>
    <n v="0"/>
    <n v="46"/>
    <n v="4"/>
    <n v="3"/>
    <n v="20"/>
    <n v="23"/>
    <n v="4"/>
    <n v="3"/>
    <n v="1"/>
    <n v="3"/>
    <n v="8"/>
    <n v="0"/>
    <n v="0"/>
    <n v="0"/>
    <x v="0"/>
    <x v="0"/>
    <n v="0"/>
    <n v="0"/>
    <n v="0"/>
    <n v="0"/>
    <x v="1"/>
  </r>
  <r>
    <n v="8566"/>
    <n v="1961"/>
    <n v="62"/>
    <x v="4"/>
    <x v="4"/>
    <x v="2"/>
    <n v="32583"/>
    <x v="2"/>
    <n v="1"/>
    <n v="1"/>
    <d v="2014-06-15T00:00:00"/>
    <n v="10"/>
    <n v="5"/>
    <n v="0"/>
    <n v="3"/>
    <n v="0"/>
    <n v="0"/>
    <n v="1"/>
    <n v="1.5"/>
    <n v="1"/>
    <n v="1"/>
    <n v="0"/>
    <n v="2"/>
    <n v="7"/>
    <n v="0"/>
    <n v="0"/>
    <n v="0"/>
    <x v="0"/>
    <x v="0"/>
    <n v="0"/>
    <n v="0"/>
    <n v="0"/>
    <n v="0"/>
    <x v="1"/>
  </r>
  <r>
    <n v="10150"/>
    <n v="1961"/>
    <n v="62"/>
    <x v="4"/>
    <x v="2"/>
    <x v="1"/>
    <n v="86429"/>
    <x v="1"/>
    <n v="0"/>
    <n v="0"/>
    <d v="2013-11-21T00:00:00"/>
    <n v="10"/>
    <n v="464"/>
    <n v="28"/>
    <n v="873"/>
    <n v="29"/>
    <n v="18"/>
    <n v="37"/>
    <n v="241.5"/>
    <n v="0"/>
    <n v="7"/>
    <n v="4"/>
    <n v="7"/>
    <n v="2"/>
    <n v="0"/>
    <n v="0"/>
    <n v="0"/>
    <x v="1"/>
    <x v="0"/>
    <n v="1"/>
    <n v="1"/>
    <n v="1"/>
    <n v="0"/>
    <x v="5"/>
  </r>
  <r>
    <n v="1729"/>
    <n v="1961"/>
    <n v="62"/>
    <x v="4"/>
    <x v="4"/>
    <x v="2"/>
    <n v="66426"/>
    <x v="1"/>
    <n v="0"/>
    <n v="1"/>
    <d v="2013-10-02T00:00:00"/>
    <n v="14"/>
    <n v="1043"/>
    <n v="24"/>
    <n v="97"/>
    <n v="32"/>
    <n v="24"/>
    <n v="157"/>
    <n v="229.5"/>
    <n v="2"/>
    <n v="3"/>
    <n v="5"/>
    <n v="10"/>
    <n v="6"/>
    <n v="0"/>
    <n v="0"/>
    <n v="0"/>
    <x v="0"/>
    <x v="0"/>
    <n v="0"/>
    <n v="0"/>
    <n v="0"/>
    <n v="0"/>
    <x v="1"/>
  </r>
  <r>
    <n v="7959"/>
    <n v="1961"/>
    <n v="62"/>
    <x v="4"/>
    <x v="2"/>
    <x v="0"/>
    <n v="79410"/>
    <x v="1"/>
    <n v="0"/>
    <n v="0"/>
    <d v="2014-05-29T00:00:00"/>
    <n v="19"/>
    <n v="658"/>
    <n v="80"/>
    <n v="483"/>
    <n v="123"/>
    <n v="13"/>
    <n v="13"/>
    <n v="228.33333333333334"/>
    <n v="1"/>
    <n v="3"/>
    <n v="2"/>
    <n v="5"/>
    <n v="1"/>
    <n v="0"/>
    <n v="0"/>
    <n v="0"/>
    <x v="0"/>
    <x v="0"/>
    <n v="0"/>
    <n v="0"/>
    <n v="0"/>
    <n v="0"/>
    <x v="1"/>
  </r>
  <r>
    <n v="4415"/>
    <n v="1961"/>
    <n v="62"/>
    <x v="4"/>
    <x v="2"/>
    <x v="0"/>
    <n v="16860"/>
    <x v="0"/>
    <n v="1"/>
    <n v="1"/>
    <d v="2012-09-12T00:00:00"/>
    <n v="19"/>
    <n v="10"/>
    <n v="4"/>
    <n v="4"/>
    <n v="3"/>
    <n v="3"/>
    <n v="14"/>
    <n v="6.333333333333333"/>
    <n v="3"/>
    <n v="1"/>
    <n v="1"/>
    <n v="3"/>
    <n v="7"/>
    <n v="0"/>
    <n v="0"/>
    <n v="0"/>
    <x v="0"/>
    <x v="0"/>
    <n v="0"/>
    <n v="0"/>
    <n v="0"/>
    <n v="0"/>
    <x v="1"/>
  </r>
  <r>
    <n v="8268"/>
    <n v="1961"/>
    <n v="62"/>
    <x v="4"/>
    <x v="4"/>
    <x v="0"/>
    <m/>
    <x v="0"/>
    <n v="0"/>
    <n v="1"/>
    <d v="2013-07-11T00:00:00"/>
    <n v="23"/>
    <n v="352"/>
    <n v="0"/>
    <n v="27"/>
    <n v="10"/>
    <n v="0"/>
    <n v="15"/>
    <n v="67.333333333333329"/>
    <n v="3"/>
    <n v="6"/>
    <n v="1"/>
    <n v="7"/>
    <n v="6"/>
    <n v="0"/>
    <n v="0"/>
    <n v="0"/>
    <x v="0"/>
    <x v="0"/>
    <n v="0"/>
    <n v="0"/>
    <n v="0"/>
    <n v="0"/>
    <x v="7"/>
  </r>
  <r>
    <n v="2782"/>
    <n v="1961"/>
    <n v="62"/>
    <x v="4"/>
    <x v="4"/>
    <x v="0"/>
    <n v="54456"/>
    <x v="1"/>
    <n v="0"/>
    <n v="1"/>
    <d v="2013-07-11T00:00:00"/>
    <n v="23"/>
    <n v="352"/>
    <n v="0"/>
    <n v="27"/>
    <n v="10"/>
    <n v="0"/>
    <n v="15"/>
    <n v="67.333333333333329"/>
    <n v="3"/>
    <n v="6"/>
    <n v="1"/>
    <n v="7"/>
    <n v="6"/>
    <n v="0"/>
    <n v="0"/>
    <n v="0"/>
    <x v="0"/>
    <x v="0"/>
    <n v="0"/>
    <n v="0"/>
    <n v="0"/>
    <n v="0"/>
    <x v="1"/>
  </r>
  <r>
    <n v="10277"/>
    <n v="1961"/>
    <n v="62"/>
    <x v="4"/>
    <x v="2"/>
    <x v="1"/>
    <n v="30081"/>
    <x v="2"/>
    <n v="0"/>
    <n v="1"/>
    <d v="2013-02-21T00:00:00"/>
    <n v="27"/>
    <n v="36"/>
    <n v="0"/>
    <n v="2"/>
    <n v="0"/>
    <n v="0"/>
    <n v="4"/>
    <n v="7"/>
    <n v="1"/>
    <n v="1"/>
    <n v="0"/>
    <n v="3"/>
    <n v="7"/>
    <n v="0"/>
    <n v="0"/>
    <n v="0"/>
    <x v="0"/>
    <x v="0"/>
    <n v="0"/>
    <n v="0"/>
    <n v="0"/>
    <n v="0"/>
    <x v="1"/>
  </r>
  <r>
    <n v="6421"/>
    <n v="1961"/>
    <n v="62"/>
    <x v="4"/>
    <x v="2"/>
    <x v="2"/>
    <n v="88347"/>
    <x v="1"/>
    <n v="0"/>
    <n v="0"/>
    <d v="2013-07-03T00:00:00"/>
    <n v="32"/>
    <n v="1050"/>
    <n v="178"/>
    <n v="555"/>
    <n v="77"/>
    <n v="138"/>
    <n v="118"/>
    <n v="352.66666666666669"/>
    <n v="1"/>
    <n v="4"/>
    <n v="7"/>
    <n v="9"/>
    <n v="1"/>
    <n v="0"/>
    <n v="0"/>
    <n v="0"/>
    <x v="1"/>
    <x v="0"/>
    <n v="1"/>
    <n v="1"/>
    <n v="0"/>
    <n v="0"/>
    <x v="1"/>
  </r>
  <r>
    <n v="9750"/>
    <n v="1961"/>
    <n v="62"/>
    <x v="4"/>
    <x v="4"/>
    <x v="4"/>
    <n v="64325"/>
    <x v="1"/>
    <n v="0"/>
    <n v="1"/>
    <d v="2013-02-07T00:00:00"/>
    <n v="41"/>
    <n v="731"/>
    <n v="60"/>
    <n v="353"/>
    <n v="78"/>
    <n v="12"/>
    <n v="73"/>
    <n v="217.83333333333334"/>
    <n v="5"/>
    <n v="10"/>
    <n v="3"/>
    <n v="5"/>
    <n v="7"/>
    <n v="0"/>
    <n v="0"/>
    <n v="0"/>
    <x v="0"/>
    <x v="0"/>
    <n v="0"/>
    <n v="0"/>
    <n v="0"/>
    <n v="0"/>
    <x v="1"/>
  </r>
  <r>
    <n v="9274"/>
    <n v="1961"/>
    <n v="62"/>
    <x v="4"/>
    <x v="3"/>
    <x v="0"/>
    <n v="80950"/>
    <x v="1"/>
    <n v="0"/>
    <n v="0"/>
    <d v="2013-03-28T00:00:00"/>
    <n v="44"/>
    <n v="525"/>
    <n v="147"/>
    <n v="112"/>
    <n v="219"/>
    <n v="147"/>
    <n v="63"/>
    <n v="202.16666666666666"/>
    <n v="1"/>
    <n v="6"/>
    <n v="7"/>
    <n v="9"/>
    <n v="2"/>
    <n v="0"/>
    <n v="0"/>
    <n v="0"/>
    <x v="1"/>
    <x v="0"/>
    <n v="1"/>
    <n v="1"/>
    <n v="0"/>
    <n v="0"/>
    <x v="5"/>
  </r>
  <r>
    <n v="10888"/>
    <n v="1961"/>
    <n v="62"/>
    <x v="4"/>
    <x v="2"/>
    <x v="1"/>
    <n v="45938"/>
    <x v="2"/>
    <n v="0"/>
    <n v="0"/>
    <d v="2013-11-03T00:00:00"/>
    <n v="46"/>
    <n v="273"/>
    <n v="11"/>
    <n v="178"/>
    <n v="62"/>
    <n v="83"/>
    <n v="29"/>
    <n v="106"/>
    <n v="2"/>
    <n v="8"/>
    <n v="4"/>
    <n v="6"/>
    <n v="6"/>
    <n v="0"/>
    <n v="0"/>
    <n v="0"/>
    <x v="0"/>
    <x v="0"/>
    <n v="0"/>
    <n v="0"/>
    <n v="0"/>
    <n v="0"/>
    <x v="4"/>
  </r>
  <r>
    <n v="3852"/>
    <n v="1961"/>
    <n v="62"/>
    <x v="4"/>
    <x v="3"/>
    <x v="2"/>
    <n v="74881"/>
    <x v="1"/>
    <n v="1"/>
    <n v="1"/>
    <d v="2013-03-08T00:00:00"/>
    <n v="48"/>
    <n v="505"/>
    <n v="72"/>
    <n v="270"/>
    <n v="36"/>
    <n v="27"/>
    <n v="54"/>
    <n v="160.66666666666666"/>
    <n v="4"/>
    <n v="9"/>
    <n v="2"/>
    <n v="12"/>
    <n v="5"/>
    <n v="0"/>
    <n v="0"/>
    <n v="0"/>
    <x v="0"/>
    <x v="0"/>
    <n v="0"/>
    <n v="0"/>
    <n v="0"/>
    <n v="0"/>
    <x v="3"/>
  </r>
  <r>
    <n v="1000"/>
    <n v="1961"/>
    <n v="62"/>
    <x v="4"/>
    <x v="3"/>
    <x v="2"/>
    <n v="74881"/>
    <x v="1"/>
    <n v="1"/>
    <n v="1"/>
    <d v="2013-03-08T00:00:00"/>
    <n v="48"/>
    <n v="505"/>
    <n v="72"/>
    <n v="270"/>
    <n v="36"/>
    <n v="27"/>
    <n v="54"/>
    <n v="160.66666666666666"/>
    <n v="4"/>
    <n v="9"/>
    <n v="2"/>
    <n v="12"/>
    <n v="5"/>
    <n v="0"/>
    <n v="0"/>
    <n v="0"/>
    <x v="0"/>
    <x v="0"/>
    <n v="0"/>
    <n v="0"/>
    <n v="0"/>
    <n v="0"/>
    <x v="1"/>
  </r>
  <r>
    <n v="309"/>
    <n v="1961"/>
    <n v="62"/>
    <x v="4"/>
    <x v="4"/>
    <x v="2"/>
    <n v="63342"/>
    <x v="1"/>
    <n v="0"/>
    <n v="1"/>
    <d v="2012-10-16T00:00:00"/>
    <n v="48"/>
    <n v="918"/>
    <n v="21"/>
    <n v="118"/>
    <n v="13"/>
    <n v="10"/>
    <n v="21"/>
    <n v="183.5"/>
    <n v="3"/>
    <n v="8"/>
    <n v="3"/>
    <n v="5"/>
    <n v="6"/>
    <n v="0"/>
    <n v="1"/>
    <n v="0"/>
    <x v="0"/>
    <x v="0"/>
    <n v="1"/>
    <n v="1"/>
    <n v="0"/>
    <n v="0"/>
    <x v="5"/>
  </r>
  <r>
    <n v="3571"/>
    <n v="1961"/>
    <n v="62"/>
    <x v="4"/>
    <x v="4"/>
    <x v="2"/>
    <n v="63342"/>
    <x v="1"/>
    <n v="0"/>
    <n v="1"/>
    <d v="2012-10-16T00:00:00"/>
    <n v="48"/>
    <n v="918"/>
    <n v="21"/>
    <n v="118"/>
    <n v="13"/>
    <n v="10"/>
    <n v="21"/>
    <n v="183.5"/>
    <n v="3"/>
    <n v="8"/>
    <n v="3"/>
    <n v="5"/>
    <n v="6"/>
    <n v="0"/>
    <n v="1"/>
    <n v="0"/>
    <x v="0"/>
    <x v="0"/>
    <n v="1"/>
    <n v="1"/>
    <n v="1"/>
    <n v="0"/>
    <x v="1"/>
  </r>
  <r>
    <n v="8395"/>
    <n v="1961"/>
    <n v="62"/>
    <x v="4"/>
    <x v="2"/>
    <x v="1"/>
    <n v="82014"/>
    <x v="1"/>
    <n v="0"/>
    <n v="0"/>
    <d v="2012-08-20T00:00:00"/>
    <n v="48"/>
    <n v="980"/>
    <n v="37"/>
    <n v="265"/>
    <n v="35"/>
    <n v="163"/>
    <n v="31"/>
    <n v="251.83333333333334"/>
    <n v="1"/>
    <n v="3"/>
    <n v="6"/>
    <n v="12"/>
    <n v="6"/>
    <n v="0"/>
    <n v="0"/>
    <n v="0"/>
    <x v="0"/>
    <x v="0"/>
    <n v="0"/>
    <n v="0"/>
    <n v="1"/>
    <n v="0"/>
    <x v="5"/>
  </r>
  <r>
    <n v="6642"/>
    <n v="1961"/>
    <n v="62"/>
    <x v="4"/>
    <x v="2"/>
    <x v="4"/>
    <n v="27215"/>
    <x v="2"/>
    <n v="2"/>
    <n v="1"/>
    <d v="2013-01-23T00:00:00"/>
    <n v="50"/>
    <n v="30"/>
    <n v="5"/>
    <n v="22"/>
    <n v="8"/>
    <n v="9"/>
    <n v="28"/>
    <n v="17"/>
    <n v="4"/>
    <n v="2"/>
    <n v="1"/>
    <n v="4"/>
    <n v="6"/>
    <n v="0"/>
    <n v="0"/>
    <n v="0"/>
    <x v="0"/>
    <x v="0"/>
    <n v="0"/>
    <n v="0"/>
    <n v="0"/>
    <n v="0"/>
    <x v="5"/>
  </r>
  <r>
    <n v="1829"/>
    <n v="1961"/>
    <n v="62"/>
    <x v="4"/>
    <x v="4"/>
    <x v="4"/>
    <n v="54959"/>
    <x v="1"/>
    <n v="0"/>
    <n v="1"/>
    <d v="2013-01-19T00:00:00"/>
    <n v="55"/>
    <n v="1148"/>
    <n v="0"/>
    <n v="60"/>
    <n v="0"/>
    <n v="0"/>
    <n v="24"/>
    <n v="205.33333333333334"/>
    <n v="3"/>
    <n v="9"/>
    <n v="5"/>
    <n v="4"/>
    <n v="7"/>
    <n v="0"/>
    <n v="1"/>
    <n v="0"/>
    <x v="0"/>
    <x v="0"/>
    <n v="1"/>
    <n v="1"/>
    <n v="1"/>
    <n v="0"/>
    <x v="1"/>
  </r>
  <r>
    <n v="4442"/>
    <n v="1961"/>
    <n v="62"/>
    <x v="4"/>
    <x v="2"/>
    <x v="1"/>
    <n v="46524"/>
    <x v="2"/>
    <n v="0"/>
    <n v="1"/>
    <d v="2013-04-05T00:00:00"/>
    <n v="70"/>
    <n v="31"/>
    <n v="19"/>
    <n v="35"/>
    <n v="26"/>
    <n v="14"/>
    <n v="52"/>
    <n v="29.5"/>
    <n v="2"/>
    <n v="1"/>
    <n v="1"/>
    <n v="5"/>
    <n v="3"/>
    <n v="0"/>
    <n v="0"/>
    <n v="0"/>
    <x v="0"/>
    <x v="0"/>
    <n v="0"/>
    <n v="0"/>
    <n v="0"/>
    <n v="0"/>
    <x v="7"/>
  </r>
  <r>
    <n v="5057"/>
    <n v="1961"/>
    <n v="62"/>
    <x v="4"/>
    <x v="3"/>
    <x v="0"/>
    <n v="61794"/>
    <x v="1"/>
    <n v="0"/>
    <n v="1"/>
    <d v="2013-09-14T00:00:00"/>
    <n v="74"/>
    <n v="264"/>
    <n v="47"/>
    <n v="188"/>
    <n v="54"/>
    <n v="47"/>
    <n v="11"/>
    <n v="101.83333333333333"/>
    <n v="2"/>
    <n v="4"/>
    <n v="4"/>
    <n v="10"/>
    <n v="2"/>
    <n v="0"/>
    <n v="0"/>
    <n v="0"/>
    <x v="0"/>
    <x v="0"/>
    <n v="0"/>
    <n v="0"/>
    <n v="0"/>
    <n v="0"/>
    <x v="1"/>
  </r>
  <r>
    <n v="11092"/>
    <n v="1961"/>
    <n v="62"/>
    <x v="4"/>
    <x v="2"/>
    <x v="0"/>
    <n v="27116"/>
    <x v="2"/>
    <n v="1"/>
    <n v="1"/>
    <d v="2014-03-02T00:00:00"/>
    <n v="78"/>
    <n v="12"/>
    <n v="1"/>
    <n v="21"/>
    <n v="2"/>
    <n v="2"/>
    <n v="3"/>
    <n v="6.833333333333333"/>
    <n v="2"/>
    <n v="2"/>
    <n v="0"/>
    <n v="3"/>
    <n v="7"/>
    <n v="0"/>
    <n v="0"/>
    <n v="0"/>
    <x v="0"/>
    <x v="0"/>
    <n v="0"/>
    <n v="0"/>
    <n v="0"/>
    <n v="0"/>
    <x v="5"/>
  </r>
  <r>
    <n v="9559"/>
    <n v="1961"/>
    <n v="62"/>
    <x v="4"/>
    <x v="4"/>
    <x v="0"/>
    <n v="57072"/>
    <x v="1"/>
    <n v="0"/>
    <n v="1"/>
    <d v="2014-01-24T00:00:00"/>
    <n v="79"/>
    <n v="944"/>
    <n v="0"/>
    <n v="60"/>
    <n v="0"/>
    <n v="0"/>
    <n v="30"/>
    <n v="172.33333333333334"/>
    <n v="2"/>
    <n v="7"/>
    <n v="5"/>
    <n v="13"/>
    <n v="5"/>
    <n v="1"/>
    <n v="0"/>
    <n v="0"/>
    <x v="0"/>
    <x v="0"/>
    <n v="1"/>
    <n v="1"/>
    <n v="0"/>
    <n v="0"/>
    <x v="7"/>
  </r>
  <r>
    <n v="2563"/>
    <n v="1961"/>
    <n v="62"/>
    <x v="4"/>
    <x v="1"/>
    <x v="0"/>
    <n v="28249"/>
    <x v="2"/>
    <n v="0"/>
    <n v="0"/>
    <d v="2014-06-15T00:00:00"/>
    <n v="80"/>
    <n v="1"/>
    <n v="9"/>
    <n v="7"/>
    <n v="2"/>
    <n v="14"/>
    <n v="10"/>
    <n v="7.166666666666667"/>
    <n v="1"/>
    <n v="2"/>
    <n v="0"/>
    <n v="3"/>
    <n v="6"/>
    <n v="0"/>
    <n v="0"/>
    <n v="0"/>
    <x v="0"/>
    <x v="0"/>
    <n v="0"/>
    <n v="0"/>
    <n v="0"/>
    <n v="0"/>
    <x v="3"/>
  </r>
  <r>
    <n v="8312"/>
    <n v="1961"/>
    <n v="62"/>
    <x v="4"/>
    <x v="1"/>
    <x v="0"/>
    <n v="28249"/>
    <x v="2"/>
    <n v="0"/>
    <n v="0"/>
    <d v="2014-06-15T00:00:00"/>
    <n v="80"/>
    <n v="1"/>
    <n v="9"/>
    <n v="7"/>
    <n v="2"/>
    <n v="14"/>
    <n v="10"/>
    <n v="7.166666666666667"/>
    <n v="1"/>
    <n v="2"/>
    <n v="0"/>
    <n v="3"/>
    <n v="6"/>
    <n v="0"/>
    <n v="0"/>
    <n v="0"/>
    <x v="0"/>
    <x v="0"/>
    <n v="0"/>
    <n v="0"/>
    <n v="0"/>
    <n v="0"/>
    <x v="1"/>
  </r>
  <r>
    <n v="11166"/>
    <n v="1961"/>
    <n v="62"/>
    <x v="4"/>
    <x v="2"/>
    <x v="0"/>
    <n v="49678"/>
    <x v="2"/>
    <n v="0"/>
    <n v="1"/>
    <d v="2013-02-02T00:00:00"/>
    <n v="81"/>
    <n v="229"/>
    <n v="5"/>
    <n v="56"/>
    <n v="3"/>
    <n v="2"/>
    <n v="20"/>
    <n v="52.5"/>
    <n v="2"/>
    <n v="6"/>
    <n v="2"/>
    <n v="4"/>
    <n v="7"/>
    <n v="0"/>
    <n v="0"/>
    <n v="0"/>
    <x v="0"/>
    <x v="0"/>
    <n v="0"/>
    <n v="0"/>
    <n v="0"/>
    <n v="0"/>
    <x v="1"/>
  </r>
  <r>
    <n v="3104"/>
    <n v="1961"/>
    <n v="62"/>
    <x v="4"/>
    <x v="2"/>
    <x v="1"/>
    <n v="82332"/>
    <x v="1"/>
    <n v="0"/>
    <n v="0"/>
    <d v="2012-09-17T00:00:00"/>
    <n v="89"/>
    <n v="830"/>
    <n v="59"/>
    <n v="968"/>
    <n v="51"/>
    <n v="79"/>
    <n v="19"/>
    <n v="334.33333333333331"/>
    <n v="1"/>
    <n v="5"/>
    <n v="3"/>
    <n v="12"/>
    <n v="2"/>
    <n v="0"/>
    <n v="0"/>
    <n v="1"/>
    <x v="0"/>
    <x v="0"/>
    <n v="1"/>
    <n v="1"/>
    <n v="1"/>
    <n v="0"/>
    <x v="2"/>
  </r>
  <r>
    <n v="4094"/>
    <n v="1961"/>
    <n v="62"/>
    <x v="4"/>
    <x v="2"/>
    <x v="0"/>
    <n v="60544"/>
    <x v="1"/>
    <n v="1"/>
    <n v="1"/>
    <d v="2012-08-25T00:00:00"/>
    <n v="92"/>
    <n v="201"/>
    <n v="2"/>
    <n v="43"/>
    <n v="3"/>
    <n v="5"/>
    <n v="35"/>
    <n v="48.166666666666664"/>
    <n v="4"/>
    <n v="5"/>
    <n v="1"/>
    <n v="5"/>
    <n v="6"/>
    <n v="0"/>
    <n v="0"/>
    <n v="0"/>
    <x v="0"/>
    <x v="0"/>
    <n v="0"/>
    <n v="0"/>
    <n v="0"/>
    <n v="0"/>
    <x v="0"/>
  </r>
  <r>
    <n v="8588"/>
    <n v="1961"/>
    <n v="62"/>
    <x v="4"/>
    <x v="2"/>
    <x v="0"/>
    <n v="60544"/>
    <x v="1"/>
    <n v="1"/>
    <n v="1"/>
    <d v="2012-08-25T00:00:00"/>
    <n v="92"/>
    <n v="201"/>
    <n v="2"/>
    <n v="43"/>
    <n v="3"/>
    <n v="5"/>
    <n v="35"/>
    <n v="48.166666666666664"/>
    <n v="4"/>
    <n v="5"/>
    <n v="1"/>
    <n v="5"/>
    <n v="6"/>
    <n v="0"/>
    <n v="0"/>
    <n v="0"/>
    <x v="0"/>
    <x v="0"/>
    <n v="0"/>
    <n v="0"/>
    <n v="0"/>
    <n v="0"/>
    <x v="2"/>
  </r>
  <r>
    <n v="9239"/>
    <n v="1961"/>
    <n v="62"/>
    <x v="4"/>
    <x v="3"/>
    <x v="0"/>
    <n v="61923"/>
    <x v="1"/>
    <n v="0"/>
    <n v="2"/>
    <d v="2013-07-26T00:00:00"/>
    <n v="94"/>
    <n v="92"/>
    <n v="4"/>
    <n v="18"/>
    <n v="3"/>
    <n v="3"/>
    <n v="6"/>
    <n v="21"/>
    <n v="1"/>
    <n v="2"/>
    <n v="1"/>
    <n v="4"/>
    <n v="3"/>
    <n v="0"/>
    <n v="0"/>
    <n v="0"/>
    <x v="0"/>
    <x v="0"/>
    <n v="0"/>
    <n v="0"/>
    <n v="0"/>
    <n v="0"/>
    <x v="4"/>
  </r>
  <r>
    <n v="1473"/>
    <n v="1960"/>
    <n v="63"/>
    <x v="4"/>
    <x v="0"/>
    <x v="1"/>
    <n v="47823"/>
    <x v="2"/>
    <n v="0"/>
    <n v="1"/>
    <d v="2013-07-23T00:00:00"/>
    <n v="0"/>
    <n v="53"/>
    <n v="1"/>
    <n v="5"/>
    <n v="2"/>
    <n v="1"/>
    <n v="10"/>
    <n v="12"/>
    <n v="2"/>
    <n v="2"/>
    <n v="0"/>
    <n v="3"/>
    <n v="8"/>
    <n v="0"/>
    <n v="0"/>
    <n v="0"/>
    <x v="0"/>
    <x v="0"/>
    <n v="0"/>
    <n v="0"/>
    <n v="0"/>
    <n v="0"/>
    <x v="7"/>
  </r>
  <r>
    <n v="10141"/>
    <n v="1960"/>
    <n v="63"/>
    <x v="4"/>
    <x v="3"/>
    <x v="4"/>
    <n v="39228"/>
    <x v="2"/>
    <n v="0"/>
    <n v="0"/>
    <d v="2013-05-10T00:00:00"/>
    <n v="1"/>
    <n v="7"/>
    <n v="1"/>
    <n v="6"/>
    <n v="0"/>
    <n v="3"/>
    <n v="3"/>
    <n v="3.3333333333333335"/>
    <n v="1"/>
    <n v="0"/>
    <n v="0"/>
    <n v="3"/>
    <n v="4"/>
    <n v="0"/>
    <n v="0"/>
    <n v="0"/>
    <x v="0"/>
    <x v="0"/>
    <n v="0"/>
    <n v="0"/>
    <n v="0"/>
    <n v="0"/>
    <x v="5"/>
  </r>
  <r>
    <n v="8805"/>
    <n v="1960"/>
    <n v="63"/>
    <x v="4"/>
    <x v="2"/>
    <x v="1"/>
    <n v="48904"/>
    <x v="2"/>
    <n v="0"/>
    <n v="1"/>
    <d v="2012-12-02T00:00:00"/>
    <n v="1"/>
    <n v="283"/>
    <n v="10"/>
    <n v="38"/>
    <n v="0"/>
    <n v="13"/>
    <n v="27"/>
    <n v="61.833333333333336"/>
    <n v="4"/>
    <n v="7"/>
    <n v="2"/>
    <n v="4"/>
    <n v="8"/>
    <n v="0"/>
    <n v="0"/>
    <n v="0"/>
    <x v="0"/>
    <x v="0"/>
    <n v="0"/>
    <n v="0"/>
    <n v="0"/>
    <n v="0"/>
    <x v="4"/>
  </r>
  <r>
    <n v="5332"/>
    <n v="1960"/>
    <n v="63"/>
    <x v="4"/>
    <x v="0"/>
    <x v="0"/>
    <n v="82504"/>
    <x v="1"/>
    <n v="0"/>
    <n v="0"/>
    <d v="2013-07-27T00:00:00"/>
    <n v="2"/>
    <n v="362"/>
    <n v="50"/>
    <n v="431"/>
    <n v="134"/>
    <n v="35"/>
    <n v="54"/>
    <n v="177.66666666666666"/>
    <n v="1"/>
    <n v="3"/>
    <n v="6"/>
    <n v="7"/>
    <n v="1"/>
    <n v="0"/>
    <n v="0"/>
    <n v="0"/>
    <x v="0"/>
    <x v="0"/>
    <n v="0"/>
    <n v="0"/>
    <n v="0"/>
    <n v="0"/>
    <x v="3"/>
  </r>
  <r>
    <n v="4002"/>
    <n v="1960"/>
    <n v="63"/>
    <x v="4"/>
    <x v="4"/>
    <x v="0"/>
    <n v="77037"/>
    <x v="1"/>
    <n v="0"/>
    <n v="1"/>
    <d v="2013-10-13T00:00:00"/>
    <n v="3"/>
    <n v="463"/>
    <n v="96"/>
    <n v="333"/>
    <n v="168"/>
    <n v="53"/>
    <n v="10"/>
    <n v="187.16666666666666"/>
    <n v="1"/>
    <n v="7"/>
    <n v="7"/>
    <n v="12"/>
    <n v="3"/>
    <n v="0"/>
    <n v="0"/>
    <n v="0"/>
    <x v="0"/>
    <x v="0"/>
    <n v="0"/>
    <n v="0"/>
    <n v="0"/>
    <n v="0"/>
    <x v="1"/>
  </r>
  <r>
    <n v="10862"/>
    <n v="1960"/>
    <n v="63"/>
    <x v="4"/>
    <x v="3"/>
    <x v="0"/>
    <n v="30522"/>
    <x v="2"/>
    <n v="0"/>
    <n v="1"/>
    <d v="2012-08-17T00:00:00"/>
    <n v="6"/>
    <n v="179"/>
    <n v="8"/>
    <n v="83"/>
    <n v="19"/>
    <n v="11"/>
    <n v="26"/>
    <n v="54.333333333333336"/>
    <n v="5"/>
    <n v="1"/>
    <n v="2"/>
    <n v="9"/>
    <n v="2"/>
    <n v="0"/>
    <n v="0"/>
    <n v="0"/>
    <x v="0"/>
    <x v="0"/>
    <n v="0"/>
    <n v="0"/>
    <n v="0"/>
    <n v="0"/>
    <x v="1"/>
  </r>
  <r>
    <n v="9723"/>
    <n v="1960"/>
    <n v="63"/>
    <x v="4"/>
    <x v="2"/>
    <x v="0"/>
    <n v="67716"/>
    <x v="1"/>
    <n v="0"/>
    <n v="1"/>
    <d v="2013-01-10T00:00:00"/>
    <n v="8"/>
    <n v="530"/>
    <n v="142"/>
    <n v="217"/>
    <n v="62"/>
    <n v="9"/>
    <n v="56"/>
    <n v="169.33333333333334"/>
    <n v="4"/>
    <n v="7"/>
    <n v="4"/>
    <n v="13"/>
    <n v="5"/>
    <n v="0"/>
    <n v="1"/>
    <n v="0"/>
    <x v="0"/>
    <x v="0"/>
    <n v="1"/>
    <n v="1"/>
    <n v="0"/>
    <n v="0"/>
    <x v="7"/>
  </r>
  <r>
    <n v="1650"/>
    <n v="1960"/>
    <n v="63"/>
    <x v="4"/>
    <x v="3"/>
    <x v="0"/>
    <n v="81843"/>
    <x v="1"/>
    <n v="0"/>
    <n v="0"/>
    <d v="2013-04-22T00:00:00"/>
    <n v="13"/>
    <n v="779"/>
    <n v="86"/>
    <n v="537"/>
    <n v="34"/>
    <n v="69"/>
    <n v="138"/>
    <n v="273.83333333333331"/>
    <n v="1"/>
    <n v="5"/>
    <n v="9"/>
    <n v="12"/>
    <n v="3"/>
    <n v="0"/>
    <n v="0"/>
    <n v="0"/>
    <x v="0"/>
    <x v="0"/>
    <n v="0"/>
    <n v="0"/>
    <n v="0"/>
    <n v="0"/>
    <x v="1"/>
  </r>
  <r>
    <n v="2613"/>
    <n v="1960"/>
    <n v="63"/>
    <x v="4"/>
    <x v="3"/>
    <x v="0"/>
    <n v="54197"/>
    <x v="1"/>
    <n v="0"/>
    <n v="1"/>
    <d v="2014-04-03T00:00:00"/>
    <n v="16"/>
    <n v="162"/>
    <n v="6"/>
    <n v="37"/>
    <n v="6"/>
    <n v="13"/>
    <n v="13"/>
    <n v="39.5"/>
    <n v="2"/>
    <n v="1"/>
    <n v="3"/>
    <n v="6"/>
    <n v="1"/>
    <n v="0"/>
    <n v="0"/>
    <n v="0"/>
    <x v="0"/>
    <x v="0"/>
    <n v="0"/>
    <n v="0"/>
    <n v="0"/>
    <n v="0"/>
    <x v="1"/>
  </r>
  <r>
    <n v="10991"/>
    <n v="1960"/>
    <n v="63"/>
    <x v="4"/>
    <x v="3"/>
    <x v="0"/>
    <n v="89058"/>
    <x v="1"/>
    <n v="0"/>
    <n v="0"/>
    <d v="2012-12-07T00:00:00"/>
    <n v="18"/>
    <n v="454"/>
    <n v="194"/>
    <n v="106"/>
    <n v="31"/>
    <n v="22"/>
    <n v="43"/>
    <n v="141.66666666666666"/>
    <n v="1"/>
    <n v="5"/>
    <n v="4"/>
    <n v="4"/>
    <n v="2"/>
    <n v="0"/>
    <n v="0"/>
    <n v="0"/>
    <x v="0"/>
    <x v="0"/>
    <n v="0"/>
    <n v="0"/>
    <n v="0"/>
    <n v="0"/>
    <x v="7"/>
  </r>
  <r>
    <n v="4967"/>
    <n v="1960"/>
    <n v="63"/>
    <x v="4"/>
    <x v="4"/>
    <x v="2"/>
    <n v="38201"/>
    <x v="2"/>
    <n v="0"/>
    <n v="1"/>
    <d v="2013-03-29T00:00:00"/>
    <n v="19"/>
    <n v="233"/>
    <n v="0"/>
    <n v="23"/>
    <n v="0"/>
    <n v="0"/>
    <n v="12"/>
    <n v="44.666666666666664"/>
    <n v="4"/>
    <n v="5"/>
    <n v="1"/>
    <n v="5"/>
    <n v="8"/>
    <n v="0"/>
    <n v="0"/>
    <n v="0"/>
    <x v="0"/>
    <x v="0"/>
    <n v="0"/>
    <n v="0"/>
    <n v="0"/>
    <n v="0"/>
    <x v="5"/>
  </r>
  <r>
    <n v="3619"/>
    <n v="1960"/>
    <n v="63"/>
    <x v="4"/>
    <x v="0"/>
    <x v="4"/>
    <n v="87305"/>
    <x v="1"/>
    <n v="0"/>
    <n v="0"/>
    <d v="2012-09-23T00:00:00"/>
    <n v="19"/>
    <n v="345"/>
    <n v="25"/>
    <n v="501"/>
    <n v="63"/>
    <n v="138"/>
    <n v="80"/>
    <n v="192"/>
    <n v="1"/>
    <n v="5"/>
    <n v="3"/>
    <n v="8"/>
    <n v="2"/>
    <n v="0"/>
    <n v="0"/>
    <n v="1"/>
    <x v="0"/>
    <x v="0"/>
    <n v="1"/>
    <n v="1"/>
    <n v="1"/>
    <n v="0"/>
    <x v="0"/>
  </r>
  <r>
    <n v="4248"/>
    <n v="1960"/>
    <n v="63"/>
    <x v="4"/>
    <x v="3"/>
    <x v="1"/>
    <n v="98777"/>
    <x v="1"/>
    <n v="0"/>
    <n v="0"/>
    <d v="2014-02-17T00:00:00"/>
    <n v="23"/>
    <n v="1000"/>
    <n v="19"/>
    <n v="711"/>
    <n v="125"/>
    <n v="115"/>
    <n v="38"/>
    <n v="334.66666666666669"/>
    <n v="0"/>
    <n v="4"/>
    <n v="6"/>
    <n v="9"/>
    <n v="1"/>
    <n v="0"/>
    <n v="1"/>
    <n v="0"/>
    <x v="0"/>
    <x v="0"/>
    <n v="1"/>
    <n v="1"/>
    <n v="0"/>
    <n v="0"/>
    <x v="1"/>
  </r>
  <r>
    <n v="7451"/>
    <n v="1960"/>
    <n v="63"/>
    <x v="4"/>
    <x v="3"/>
    <x v="1"/>
    <n v="98777"/>
    <x v="1"/>
    <n v="0"/>
    <n v="0"/>
    <d v="2014-02-17T00:00:00"/>
    <n v="23"/>
    <n v="1000"/>
    <n v="19"/>
    <n v="711"/>
    <n v="125"/>
    <n v="115"/>
    <n v="38"/>
    <n v="334.66666666666669"/>
    <n v="0"/>
    <n v="4"/>
    <n v="6"/>
    <n v="9"/>
    <n v="1"/>
    <n v="0"/>
    <n v="1"/>
    <n v="0"/>
    <x v="0"/>
    <x v="0"/>
    <n v="1"/>
    <n v="1"/>
    <n v="0"/>
    <n v="0"/>
    <x v="1"/>
  </r>
  <r>
    <n v="4376"/>
    <n v="1960"/>
    <n v="63"/>
    <x v="4"/>
    <x v="0"/>
    <x v="1"/>
    <n v="32218"/>
    <x v="2"/>
    <n v="0"/>
    <n v="0"/>
    <d v="2014-02-15T00:00:00"/>
    <n v="27"/>
    <n v="10"/>
    <n v="24"/>
    <n v="15"/>
    <n v="13"/>
    <n v="1"/>
    <n v="30"/>
    <n v="15.5"/>
    <n v="1"/>
    <n v="2"/>
    <n v="1"/>
    <n v="3"/>
    <n v="7"/>
    <n v="1"/>
    <n v="0"/>
    <n v="0"/>
    <x v="0"/>
    <x v="0"/>
    <n v="1"/>
    <n v="1"/>
    <n v="1"/>
    <n v="0"/>
    <x v="1"/>
  </r>
  <r>
    <n v="4299"/>
    <n v="1960"/>
    <n v="63"/>
    <x v="4"/>
    <x v="2"/>
    <x v="2"/>
    <n v="70971"/>
    <x v="1"/>
    <n v="0"/>
    <n v="1"/>
    <d v="2012-09-21T00:00:00"/>
    <n v="28"/>
    <n v="1001"/>
    <n v="17"/>
    <n v="572"/>
    <n v="93"/>
    <n v="125"/>
    <n v="17"/>
    <n v="304.16666666666669"/>
    <n v="7"/>
    <n v="11"/>
    <n v="11"/>
    <n v="5"/>
    <n v="7"/>
    <n v="0"/>
    <n v="0"/>
    <n v="0"/>
    <x v="0"/>
    <x v="0"/>
    <n v="0"/>
    <n v="0"/>
    <n v="1"/>
    <n v="0"/>
    <x v="1"/>
  </r>
  <r>
    <n v="1277"/>
    <n v="1960"/>
    <n v="63"/>
    <x v="4"/>
    <x v="2"/>
    <x v="2"/>
    <n v="78468"/>
    <x v="1"/>
    <n v="0"/>
    <n v="0"/>
    <d v="2014-04-09T00:00:00"/>
    <n v="29"/>
    <n v="434"/>
    <n v="22"/>
    <n v="388"/>
    <n v="104"/>
    <n v="22"/>
    <n v="34"/>
    <n v="167.33333333333334"/>
    <n v="1"/>
    <n v="10"/>
    <n v="7"/>
    <n v="10"/>
    <n v="4"/>
    <n v="0"/>
    <n v="0"/>
    <n v="0"/>
    <x v="1"/>
    <x v="0"/>
    <n v="1"/>
    <n v="1"/>
    <n v="0"/>
    <n v="0"/>
    <x v="4"/>
  </r>
  <r>
    <n v="615"/>
    <n v="1960"/>
    <n v="63"/>
    <x v="4"/>
    <x v="2"/>
    <x v="2"/>
    <n v="30507"/>
    <x v="2"/>
    <n v="0"/>
    <n v="0"/>
    <d v="2013-03-11T00:00:00"/>
    <n v="29"/>
    <n v="65"/>
    <n v="36"/>
    <n v="74"/>
    <n v="38"/>
    <n v="20"/>
    <n v="110"/>
    <n v="57.166666666666664"/>
    <n v="1"/>
    <n v="5"/>
    <n v="1"/>
    <n v="4"/>
    <n v="7"/>
    <n v="0"/>
    <n v="0"/>
    <n v="0"/>
    <x v="0"/>
    <x v="0"/>
    <n v="0"/>
    <n v="0"/>
    <n v="0"/>
    <n v="0"/>
    <x v="1"/>
  </r>
  <r>
    <n v="5832"/>
    <n v="1960"/>
    <n v="63"/>
    <x v="4"/>
    <x v="0"/>
    <x v="2"/>
    <n v="92556"/>
    <x v="1"/>
    <n v="0"/>
    <n v="0"/>
    <d v="2014-04-20T00:00:00"/>
    <n v="32"/>
    <n v="493"/>
    <n v="183"/>
    <n v="352"/>
    <n v="184"/>
    <n v="23"/>
    <n v="28"/>
    <n v="210.5"/>
    <n v="0"/>
    <n v="3"/>
    <n v="5"/>
    <n v="13"/>
    <n v="0"/>
    <n v="0"/>
    <n v="0"/>
    <n v="0"/>
    <x v="0"/>
    <x v="0"/>
    <n v="0"/>
    <n v="0"/>
    <n v="0"/>
    <n v="0"/>
    <x v="1"/>
  </r>
  <r>
    <n v="6497"/>
    <n v="1960"/>
    <n v="63"/>
    <x v="4"/>
    <x v="2"/>
    <x v="0"/>
    <n v="51651"/>
    <x v="1"/>
    <n v="0"/>
    <n v="1"/>
    <d v="2012-11-07T00:00:00"/>
    <n v="32"/>
    <n v="293"/>
    <n v="6"/>
    <n v="23"/>
    <n v="13"/>
    <n v="6"/>
    <n v="92"/>
    <n v="72.166666666666671"/>
    <n v="4"/>
    <n v="6"/>
    <n v="2"/>
    <n v="5"/>
    <n v="8"/>
    <n v="0"/>
    <n v="0"/>
    <n v="0"/>
    <x v="0"/>
    <x v="0"/>
    <n v="0"/>
    <n v="0"/>
    <n v="0"/>
    <n v="0"/>
    <x v="0"/>
  </r>
  <r>
    <n v="1100"/>
    <n v="1960"/>
    <n v="63"/>
    <x v="4"/>
    <x v="3"/>
    <x v="2"/>
    <n v="41275"/>
    <x v="2"/>
    <n v="1"/>
    <n v="2"/>
    <d v="2014-03-24T00:00:00"/>
    <n v="33"/>
    <n v="24"/>
    <n v="4"/>
    <n v="22"/>
    <n v="0"/>
    <n v="2"/>
    <n v="9"/>
    <n v="10.166666666666666"/>
    <n v="4"/>
    <n v="3"/>
    <n v="1"/>
    <n v="3"/>
    <n v="5"/>
    <n v="0"/>
    <n v="0"/>
    <n v="0"/>
    <x v="0"/>
    <x v="0"/>
    <n v="0"/>
    <n v="0"/>
    <n v="0"/>
    <n v="0"/>
    <x v="7"/>
  </r>
  <r>
    <n v="10151"/>
    <n v="1960"/>
    <n v="63"/>
    <x v="4"/>
    <x v="2"/>
    <x v="4"/>
    <n v="62204"/>
    <x v="1"/>
    <n v="0"/>
    <n v="2"/>
    <d v="2012-09-12T00:00:00"/>
    <n v="38"/>
    <n v="317"/>
    <n v="46"/>
    <n v="247"/>
    <n v="151"/>
    <n v="46"/>
    <n v="139"/>
    <n v="157.66666666666666"/>
    <n v="1"/>
    <n v="4"/>
    <n v="5"/>
    <n v="12"/>
    <n v="3"/>
    <n v="0"/>
    <n v="0"/>
    <n v="0"/>
    <x v="0"/>
    <x v="0"/>
    <n v="0"/>
    <n v="0"/>
    <n v="0"/>
    <n v="0"/>
    <x v="1"/>
  </r>
  <r>
    <n v="8147"/>
    <n v="1960"/>
    <n v="63"/>
    <x v="4"/>
    <x v="2"/>
    <x v="0"/>
    <n v="31454"/>
    <x v="2"/>
    <n v="1"/>
    <n v="1"/>
    <d v="2013-07-06T00:00:00"/>
    <n v="40"/>
    <n v="28"/>
    <n v="0"/>
    <n v="11"/>
    <n v="0"/>
    <n v="0"/>
    <n v="9"/>
    <n v="8"/>
    <n v="3"/>
    <n v="2"/>
    <n v="0"/>
    <n v="3"/>
    <n v="8"/>
    <n v="0"/>
    <n v="0"/>
    <n v="0"/>
    <x v="0"/>
    <x v="0"/>
    <n v="0"/>
    <n v="0"/>
    <n v="0"/>
    <n v="0"/>
    <x v="1"/>
  </r>
  <r>
    <n v="4603"/>
    <n v="1960"/>
    <n v="63"/>
    <x v="4"/>
    <x v="4"/>
    <x v="0"/>
    <n v="65695"/>
    <x v="1"/>
    <n v="0"/>
    <n v="1"/>
    <d v="2014-01-31T00:00:00"/>
    <n v="50"/>
    <n v="371"/>
    <n v="32"/>
    <n v="189"/>
    <n v="0"/>
    <n v="58"/>
    <n v="6"/>
    <n v="109.33333333333333"/>
    <n v="2"/>
    <n v="5"/>
    <n v="4"/>
    <n v="10"/>
    <n v="4"/>
    <n v="0"/>
    <n v="0"/>
    <n v="0"/>
    <x v="0"/>
    <x v="0"/>
    <n v="0"/>
    <n v="0"/>
    <n v="0"/>
    <n v="0"/>
    <x v="1"/>
  </r>
  <r>
    <n v="2315"/>
    <n v="1960"/>
    <n v="63"/>
    <x v="4"/>
    <x v="2"/>
    <x v="4"/>
    <n v="58401"/>
    <x v="1"/>
    <n v="0"/>
    <n v="1"/>
    <d v="2014-04-20T00:00:00"/>
    <n v="55"/>
    <n v="10"/>
    <n v="0"/>
    <n v="11"/>
    <n v="17"/>
    <n v="29"/>
    <n v="29"/>
    <n v="16"/>
    <n v="1"/>
    <n v="1"/>
    <n v="2"/>
    <n v="2"/>
    <n v="4"/>
    <n v="0"/>
    <n v="0"/>
    <n v="0"/>
    <x v="0"/>
    <x v="0"/>
    <n v="0"/>
    <n v="0"/>
    <n v="0"/>
    <n v="0"/>
    <x v="1"/>
  </r>
  <r>
    <n v="6336"/>
    <n v="1960"/>
    <n v="63"/>
    <x v="4"/>
    <x v="2"/>
    <x v="0"/>
    <n v="29315"/>
    <x v="2"/>
    <n v="1"/>
    <n v="1"/>
    <d v="2014-04-06T00:00:00"/>
    <n v="55"/>
    <n v="13"/>
    <n v="2"/>
    <n v="14"/>
    <n v="8"/>
    <n v="7"/>
    <n v="4"/>
    <n v="8"/>
    <n v="4"/>
    <n v="2"/>
    <n v="0"/>
    <n v="4"/>
    <n v="6"/>
    <n v="0"/>
    <n v="0"/>
    <n v="0"/>
    <x v="0"/>
    <x v="0"/>
    <n v="0"/>
    <n v="0"/>
    <n v="0"/>
    <n v="0"/>
    <x v="5"/>
  </r>
  <r>
    <n v="2166"/>
    <n v="1960"/>
    <n v="63"/>
    <x v="4"/>
    <x v="0"/>
    <x v="6"/>
    <n v="46779"/>
    <x v="2"/>
    <n v="1"/>
    <n v="1"/>
    <d v="2013-07-12T00:00:00"/>
    <n v="55"/>
    <n v="12"/>
    <n v="1"/>
    <n v="3"/>
    <n v="0"/>
    <n v="0"/>
    <n v="7"/>
    <n v="3.8333333333333335"/>
    <n v="1"/>
    <n v="0"/>
    <n v="1"/>
    <n v="2"/>
    <n v="4"/>
    <n v="0"/>
    <n v="0"/>
    <n v="0"/>
    <x v="0"/>
    <x v="0"/>
    <n v="0"/>
    <n v="0"/>
    <n v="0"/>
    <n v="0"/>
    <x v="5"/>
  </r>
  <r>
    <n v="10691"/>
    <n v="1960"/>
    <n v="63"/>
    <x v="4"/>
    <x v="3"/>
    <x v="0"/>
    <n v="28520"/>
    <x v="2"/>
    <n v="1"/>
    <n v="1"/>
    <d v="2013-06-14T00:00:00"/>
    <n v="55"/>
    <n v="11"/>
    <n v="0"/>
    <n v="10"/>
    <n v="0"/>
    <n v="2"/>
    <n v="20"/>
    <n v="7.166666666666667"/>
    <n v="1"/>
    <n v="1"/>
    <n v="1"/>
    <n v="2"/>
    <n v="6"/>
    <n v="0"/>
    <n v="0"/>
    <n v="0"/>
    <x v="0"/>
    <x v="0"/>
    <n v="0"/>
    <n v="0"/>
    <n v="0"/>
    <n v="0"/>
    <x v="1"/>
  </r>
  <r>
    <n v="800"/>
    <n v="1960"/>
    <n v="63"/>
    <x v="4"/>
    <x v="2"/>
    <x v="2"/>
    <n v="44512"/>
    <x v="2"/>
    <n v="1"/>
    <n v="1"/>
    <d v="2013-08-30T00:00:00"/>
    <n v="57"/>
    <n v="23"/>
    <n v="1"/>
    <n v="6"/>
    <n v="0"/>
    <n v="0"/>
    <n v="2"/>
    <n v="5.333333333333333"/>
    <n v="2"/>
    <n v="1"/>
    <n v="0"/>
    <n v="3"/>
    <n v="4"/>
    <n v="0"/>
    <n v="0"/>
    <n v="0"/>
    <x v="0"/>
    <x v="0"/>
    <n v="0"/>
    <n v="0"/>
    <n v="0"/>
    <n v="0"/>
    <x v="5"/>
  </r>
  <r>
    <n v="5125"/>
    <n v="1960"/>
    <n v="63"/>
    <x v="4"/>
    <x v="2"/>
    <x v="0"/>
    <n v="79530"/>
    <x v="1"/>
    <n v="0"/>
    <n v="0"/>
    <d v="2013-05-17T00:00:00"/>
    <n v="64"/>
    <n v="333"/>
    <n v="0"/>
    <n v="815"/>
    <n v="129"/>
    <n v="42"/>
    <n v="29"/>
    <n v="224.66666666666666"/>
    <n v="1"/>
    <n v="4"/>
    <n v="10"/>
    <n v="11"/>
    <n v="2"/>
    <n v="0"/>
    <n v="0"/>
    <n v="0"/>
    <x v="0"/>
    <x v="0"/>
    <n v="0"/>
    <n v="0"/>
    <n v="0"/>
    <n v="0"/>
    <x v="1"/>
  </r>
  <r>
    <n v="3536"/>
    <n v="1960"/>
    <n v="63"/>
    <x v="4"/>
    <x v="2"/>
    <x v="2"/>
    <n v="19740"/>
    <x v="0"/>
    <n v="0"/>
    <n v="1"/>
    <d v="2013-03-24T00:00:00"/>
    <n v="65"/>
    <n v="7"/>
    <n v="11"/>
    <n v="3"/>
    <n v="10"/>
    <n v="4"/>
    <n v="20"/>
    <n v="9.1666666666666661"/>
    <n v="2"/>
    <n v="1"/>
    <n v="1"/>
    <n v="3"/>
    <n v="5"/>
    <n v="0"/>
    <n v="0"/>
    <n v="0"/>
    <x v="0"/>
    <x v="0"/>
    <n v="0"/>
    <n v="0"/>
    <n v="0"/>
    <n v="0"/>
    <x v="3"/>
  </r>
  <r>
    <n v="3281"/>
    <n v="1960"/>
    <n v="63"/>
    <x v="4"/>
    <x v="4"/>
    <x v="0"/>
    <n v="49154"/>
    <x v="2"/>
    <n v="1"/>
    <n v="1"/>
    <d v="2013-11-03T00:00:00"/>
    <n v="69"/>
    <n v="206"/>
    <n v="10"/>
    <n v="67"/>
    <n v="30"/>
    <n v="27"/>
    <n v="71"/>
    <n v="68.5"/>
    <n v="6"/>
    <n v="4"/>
    <n v="1"/>
    <n v="8"/>
    <n v="6"/>
    <n v="0"/>
    <n v="0"/>
    <n v="0"/>
    <x v="0"/>
    <x v="0"/>
    <n v="0"/>
    <n v="0"/>
    <n v="0"/>
    <n v="0"/>
    <x v="1"/>
  </r>
  <r>
    <n v="7247"/>
    <n v="1960"/>
    <n v="63"/>
    <x v="4"/>
    <x v="2"/>
    <x v="6"/>
    <n v="47916"/>
    <x v="2"/>
    <n v="0"/>
    <n v="1"/>
    <d v="2012-11-22T00:00:00"/>
    <n v="72"/>
    <n v="505"/>
    <n v="0"/>
    <n v="26"/>
    <n v="0"/>
    <n v="0"/>
    <n v="75"/>
    <n v="101"/>
    <n v="5"/>
    <n v="7"/>
    <n v="4"/>
    <n v="6"/>
    <n v="6"/>
    <n v="0"/>
    <n v="1"/>
    <n v="0"/>
    <x v="0"/>
    <x v="0"/>
    <n v="1"/>
    <n v="1"/>
    <n v="0"/>
    <n v="0"/>
    <x v="2"/>
  </r>
  <r>
    <n v="954"/>
    <n v="1960"/>
    <n v="63"/>
    <x v="4"/>
    <x v="1"/>
    <x v="6"/>
    <n v="22123"/>
    <x v="2"/>
    <n v="0"/>
    <n v="0"/>
    <d v="2014-03-27T00:00:00"/>
    <n v="77"/>
    <n v="3"/>
    <n v="3"/>
    <n v="24"/>
    <n v="34"/>
    <n v="7"/>
    <n v="31"/>
    <n v="17"/>
    <n v="1"/>
    <n v="2"/>
    <n v="1"/>
    <n v="3"/>
    <n v="5"/>
    <n v="0"/>
    <n v="0"/>
    <n v="0"/>
    <x v="0"/>
    <x v="0"/>
    <n v="0"/>
    <n v="0"/>
    <n v="0"/>
    <n v="0"/>
    <x v="0"/>
  </r>
  <r>
    <n v="146"/>
    <n v="1960"/>
    <n v="63"/>
    <x v="4"/>
    <x v="4"/>
    <x v="1"/>
    <n v="76045"/>
    <x v="1"/>
    <n v="0"/>
    <n v="0"/>
    <d v="2013-11-15T00:00:00"/>
    <n v="78"/>
    <n v="760"/>
    <n v="53"/>
    <n v="400"/>
    <n v="17"/>
    <n v="93"/>
    <n v="0"/>
    <n v="220.5"/>
    <n v="1"/>
    <n v="4"/>
    <n v="5"/>
    <n v="11"/>
    <n v="2"/>
    <n v="0"/>
    <n v="0"/>
    <n v="0"/>
    <x v="1"/>
    <x v="0"/>
    <n v="1"/>
    <n v="1"/>
    <n v="0"/>
    <n v="0"/>
    <x v="1"/>
  </r>
  <r>
    <n v="6202"/>
    <n v="1960"/>
    <n v="63"/>
    <x v="4"/>
    <x v="2"/>
    <x v="2"/>
    <n v="63381"/>
    <x v="1"/>
    <n v="0"/>
    <n v="1"/>
    <d v="2012-10-05T00:00:00"/>
    <n v="78"/>
    <n v="571"/>
    <n v="50"/>
    <n v="142"/>
    <n v="33"/>
    <n v="50"/>
    <n v="159"/>
    <n v="167.5"/>
    <n v="4"/>
    <n v="4"/>
    <n v="5"/>
    <n v="13"/>
    <n v="2"/>
    <n v="0"/>
    <n v="0"/>
    <n v="0"/>
    <x v="0"/>
    <x v="0"/>
    <n v="0"/>
    <n v="0"/>
    <n v="0"/>
    <n v="0"/>
    <x v="1"/>
  </r>
  <r>
    <n v="3856"/>
    <n v="1960"/>
    <n v="63"/>
    <x v="4"/>
    <x v="2"/>
    <x v="2"/>
    <n v="63381"/>
    <x v="1"/>
    <n v="0"/>
    <n v="1"/>
    <d v="2012-10-05T00:00:00"/>
    <n v="78"/>
    <n v="571"/>
    <n v="50"/>
    <n v="142"/>
    <n v="33"/>
    <n v="50"/>
    <n v="159"/>
    <n v="167.5"/>
    <n v="4"/>
    <n v="4"/>
    <n v="5"/>
    <n v="13"/>
    <n v="2"/>
    <n v="0"/>
    <n v="0"/>
    <n v="0"/>
    <x v="0"/>
    <x v="0"/>
    <n v="0"/>
    <n v="0"/>
    <n v="0"/>
    <n v="0"/>
    <x v="1"/>
  </r>
  <r>
    <n v="2453"/>
    <n v="1960"/>
    <n v="63"/>
    <x v="4"/>
    <x v="2"/>
    <x v="2"/>
    <n v="62807"/>
    <x v="1"/>
    <n v="0"/>
    <n v="1"/>
    <d v="2012-08-31T00:00:00"/>
    <n v="83"/>
    <n v="526"/>
    <n v="28"/>
    <n v="135"/>
    <n v="10"/>
    <n v="21"/>
    <n v="99"/>
    <n v="136.5"/>
    <n v="3"/>
    <n v="5"/>
    <n v="3"/>
    <n v="12"/>
    <n v="5"/>
    <n v="0"/>
    <n v="0"/>
    <n v="0"/>
    <x v="0"/>
    <x v="0"/>
    <n v="0"/>
    <n v="0"/>
    <n v="0"/>
    <n v="0"/>
    <x v="1"/>
  </r>
  <r>
    <n v="7787"/>
    <n v="1960"/>
    <n v="63"/>
    <x v="4"/>
    <x v="2"/>
    <x v="2"/>
    <n v="62807"/>
    <x v="1"/>
    <n v="0"/>
    <n v="1"/>
    <d v="2012-08-31T00:00:00"/>
    <n v="83"/>
    <n v="526"/>
    <n v="28"/>
    <n v="135"/>
    <n v="10"/>
    <n v="21"/>
    <n v="99"/>
    <n v="136.5"/>
    <n v="3"/>
    <n v="5"/>
    <n v="3"/>
    <n v="12"/>
    <n v="5"/>
    <n v="0"/>
    <n v="0"/>
    <n v="0"/>
    <x v="0"/>
    <x v="0"/>
    <n v="0"/>
    <n v="0"/>
    <n v="0"/>
    <n v="0"/>
    <x v="7"/>
  </r>
  <r>
    <n v="10505"/>
    <n v="1960"/>
    <n v="63"/>
    <x v="4"/>
    <x v="3"/>
    <x v="2"/>
    <n v="73113"/>
    <x v="1"/>
    <n v="0"/>
    <n v="0"/>
    <d v="2013-12-26T00:00:00"/>
    <n v="86"/>
    <n v="741"/>
    <n v="19"/>
    <n v="154"/>
    <n v="50"/>
    <n v="9"/>
    <n v="28"/>
    <n v="166.83333333333334"/>
    <n v="1"/>
    <n v="3"/>
    <n v="4"/>
    <n v="7"/>
    <n v="2"/>
    <n v="0"/>
    <n v="0"/>
    <n v="0"/>
    <x v="0"/>
    <x v="0"/>
    <n v="0"/>
    <n v="0"/>
    <n v="0"/>
    <n v="0"/>
    <x v="5"/>
  </r>
  <r>
    <n v="4547"/>
    <n v="1960"/>
    <n v="63"/>
    <x v="4"/>
    <x v="2"/>
    <x v="2"/>
    <n v="13672"/>
    <x v="0"/>
    <n v="1"/>
    <n v="1"/>
    <d v="2013-04-17T00:00:00"/>
    <n v="86"/>
    <n v="6"/>
    <n v="2"/>
    <n v="9"/>
    <n v="2"/>
    <n v="1"/>
    <n v="5"/>
    <n v="4.166666666666667"/>
    <n v="2"/>
    <n v="1"/>
    <n v="0"/>
    <n v="3"/>
    <n v="8"/>
    <n v="0"/>
    <n v="0"/>
    <n v="0"/>
    <x v="0"/>
    <x v="0"/>
    <n v="0"/>
    <n v="0"/>
    <n v="0"/>
    <n v="0"/>
    <x v="1"/>
  </r>
  <r>
    <n v="9140"/>
    <n v="1960"/>
    <n v="63"/>
    <x v="4"/>
    <x v="0"/>
    <x v="2"/>
    <n v="50523"/>
    <x v="1"/>
    <n v="1"/>
    <n v="1"/>
    <d v="2013-12-25T00:00:00"/>
    <n v="89"/>
    <n v="51"/>
    <n v="4"/>
    <n v="24"/>
    <n v="4"/>
    <n v="7"/>
    <n v="1"/>
    <n v="15.166666666666666"/>
    <n v="2"/>
    <n v="2"/>
    <n v="0"/>
    <n v="4"/>
    <n v="6"/>
    <n v="0"/>
    <n v="0"/>
    <n v="0"/>
    <x v="0"/>
    <x v="0"/>
    <n v="0"/>
    <n v="0"/>
    <n v="0"/>
    <n v="0"/>
    <x v="4"/>
  </r>
  <r>
    <n v="1604"/>
    <n v="1960"/>
    <n v="63"/>
    <x v="4"/>
    <x v="3"/>
    <x v="0"/>
    <n v="47353"/>
    <x v="2"/>
    <n v="0"/>
    <n v="1"/>
    <d v="2013-11-13T00:00:00"/>
    <n v="93"/>
    <n v="184"/>
    <n v="2"/>
    <n v="19"/>
    <n v="8"/>
    <n v="8"/>
    <n v="4"/>
    <n v="37.5"/>
    <n v="3"/>
    <n v="2"/>
    <n v="2"/>
    <n v="6"/>
    <n v="5"/>
    <n v="0"/>
    <n v="0"/>
    <n v="0"/>
    <x v="0"/>
    <x v="0"/>
    <n v="0"/>
    <n v="0"/>
    <n v="0"/>
    <n v="0"/>
    <x v="1"/>
  </r>
  <r>
    <n v="9286"/>
    <n v="1960"/>
    <n v="63"/>
    <x v="4"/>
    <x v="3"/>
    <x v="2"/>
    <n v="83151"/>
    <x v="1"/>
    <n v="0"/>
    <n v="0"/>
    <d v="2012-10-10T00:00:00"/>
    <n v="93"/>
    <n v="407"/>
    <n v="28"/>
    <n v="100"/>
    <n v="120"/>
    <n v="74"/>
    <n v="18"/>
    <n v="124.5"/>
    <n v="1"/>
    <n v="5"/>
    <n v="9"/>
    <n v="4"/>
    <n v="3"/>
    <n v="0"/>
    <n v="0"/>
    <n v="0"/>
    <x v="0"/>
    <x v="0"/>
    <n v="0"/>
    <n v="0"/>
    <n v="0"/>
    <n v="0"/>
    <x v="1"/>
  </r>
  <r>
    <n v="5268"/>
    <n v="1960"/>
    <n v="63"/>
    <x v="4"/>
    <x v="2"/>
    <x v="0"/>
    <n v="29440"/>
    <x v="2"/>
    <n v="1"/>
    <n v="1"/>
    <d v="2013-08-11T00:00:00"/>
    <n v="95"/>
    <n v="17"/>
    <n v="8"/>
    <n v="14"/>
    <n v="10"/>
    <n v="4"/>
    <n v="3"/>
    <n v="9.3333333333333339"/>
    <n v="2"/>
    <n v="1"/>
    <n v="0"/>
    <n v="4"/>
    <n v="7"/>
    <n v="0"/>
    <n v="0"/>
    <n v="0"/>
    <x v="0"/>
    <x v="0"/>
    <n v="0"/>
    <n v="0"/>
    <n v="0"/>
    <n v="0"/>
    <x v="2"/>
  </r>
  <r>
    <n v="1135"/>
    <n v="1960"/>
    <n v="63"/>
    <x v="4"/>
    <x v="3"/>
    <x v="2"/>
    <n v="17144"/>
    <x v="0"/>
    <n v="1"/>
    <n v="1"/>
    <d v="2014-02-15T00:00:00"/>
    <n v="96"/>
    <n v="18"/>
    <n v="2"/>
    <n v="19"/>
    <n v="0"/>
    <n v="2"/>
    <n v="6"/>
    <n v="7.833333333333333"/>
    <n v="5"/>
    <n v="3"/>
    <n v="0"/>
    <n v="4"/>
    <n v="7"/>
    <n v="0"/>
    <n v="0"/>
    <n v="0"/>
    <x v="0"/>
    <x v="0"/>
    <n v="0"/>
    <n v="0"/>
    <n v="0"/>
    <n v="0"/>
    <x v="7"/>
  </r>
  <r>
    <n v="24"/>
    <n v="1960"/>
    <n v="63"/>
    <x v="4"/>
    <x v="3"/>
    <x v="2"/>
    <n v="17144"/>
    <x v="0"/>
    <n v="1"/>
    <n v="1"/>
    <d v="2014-02-15T00:00:00"/>
    <n v="96"/>
    <n v="18"/>
    <n v="2"/>
    <n v="19"/>
    <n v="0"/>
    <n v="2"/>
    <n v="6"/>
    <n v="7.833333333333333"/>
    <n v="5"/>
    <n v="3"/>
    <n v="0"/>
    <n v="4"/>
    <n v="7"/>
    <n v="0"/>
    <n v="0"/>
    <n v="0"/>
    <x v="0"/>
    <x v="0"/>
    <n v="0"/>
    <n v="0"/>
    <n v="0"/>
    <n v="0"/>
    <x v="5"/>
  </r>
  <r>
    <n v="7230"/>
    <n v="1960"/>
    <n v="63"/>
    <x v="4"/>
    <x v="4"/>
    <x v="4"/>
    <n v="50611"/>
    <x v="1"/>
    <n v="0"/>
    <n v="1"/>
    <d v="2012-10-04T00:00:00"/>
    <n v="98"/>
    <n v="459"/>
    <n v="0"/>
    <n v="24"/>
    <n v="6"/>
    <n v="0"/>
    <n v="4"/>
    <n v="82.166666666666671"/>
    <n v="6"/>
    <n v="4"/>
    <n v="5"/>
    <n v="7"/>
    <n v="6"/>
    <n v="0"/>
    <n v="1"/>
    <n v="0"/>
    <x v="0"/>
    <x v="0"/>
    <n v="1"/>
    <n v="1"/>
    <n v="1"/>
    <n v="0"/>
    <x v="4"/>
  </r>
  <r>
    <n v="5675"/>
    <n v="1960"/>
    <n v="63"/>
    <x v="4"/>
    <x v="4"/>
    <x v="4"/>
    <n v="50611"/>
    <x v="1"/>
    <n v="0"/>
    <n v="1"/>
    <d v="2012-10-04T00:00:00"/>
    <n v="98"/>
    <n v="459"/>
    <n v="0"/>
    <n v="24"/>
    <n v="6"/>
    <n v="0"/>
    <n v="4"/>
    <n v="82.166666666666671"/>
    <n v="6"/>
    <n v="4"/>
    <n v="5"/>
    <n v="7"/>
    <n v="6"/>
    <n v="0"/>
    <n v="1"/>
    <n v="0"/>
    <x v="0"/>
    <x v="0"/>
    <n v="1"/>
    <n v="1"/>
    <n v="0"/>
    <n v="0"/>
    <x v="4"/>
  </r>
  <r>
    <n v="10530"/>
    <n v="1959"/>
    <n v="64"/>
    <x v="4"/>
    <x v="4"/>
    <x v="6"/>
    <n v="67786"/>
    <x v="1"/>
    <n v="0"/>
    <n v="0"/>
    <d v="2013-12-07T00:00:00"/>
    <n v="0"/>
    <n v="431"/>
    <n v="82"/>
    <n v="441"/>
    <n v="80"/>
    <n v="20"/>
    <n v="102"/>
    <n v="192.66666666666666"/>
    <n v="1"/>
    <n v="3"/>
    <n v="6"/>
    <n v="6"/>
    <n v="1"/>
    <n v="0"/>
    <n v="0"/>
    <n v="0"/>
    <x v="0"/>
    <x v="0"/>
    <n v="0"/>
    <n v="0"/>
    <n v="1"/>
    <n v="0"/>
    <x v="3"/>
  </r>
  <r>
    <n v="6343"/>
    <n v="1959"/>
    <n v="64"/>
    <x v="4"/>
    <x v="2"/>
    <x v="0"/>
    <n v="79823"/>
    <x v="1"/>
    <n v="0"/>
    <n v="1"/>
    <d v="2014-03-31T00:00:00"/>
    <n v="6"/>
    <n v="835"/>
    <n v="73"/>
    <n v="380"/>
    <n v="114"/>
    <n v="73"/>
    <n v="43"/>
    <n v="253"/>
    <n v="1"/>
    <n v="6"/>
    <n v="9"/>
    <n v="7"/>
    <n v="2"/>
    <n v="0"/>
    <n v="1"/>
    <n v="0"/>
    <x v="0"/>
    <x v="0"/>
    <n v="1"/>
    <n v="1"/>
    <n v="0"/>
    <n v="0"/>
    <x v="0"/>
  </r>
  <r>
    <n v="9860"/>
    <n v="1959"/>
    <n v="64"/>
    <x v="4"/>
    <x v="2"/>
    <x v="2"/>
    <n v="44911"/>
    <x v="2"/>
    <n v="0"/>
    <n v="1"/>
    <d v="2013-03-15T00:00:00"/>
    <n v="11"/>
    <n v="159"/>
    <n v="0"/>
    <n v="22"/>
    <n v="2"/>
    <n v="1"/>
    <n v="31"/>
    <n v="35.833333333333336"/>
    <n v="3"/>
    <n v="4"/>
    <n v="1"/>
    <n v="4"/>
    <n v="7"/>
    <n v="0"/>
    <n v="0"/>
    <n v="0"/>
    <x v="0"/>
    <x v="0"/>
    <n v="0"/>
    <n v="0"/>
    <n v="0"/>
    <n v="0"/>
    <x v="1"/>
  </r>
  <r>
    <n v="3766"/>
    <n v="1959"/>
    <n v="64"/>
    <x v="4"/>
    <x v="3"/>
    <x v="6"/>
    <n v="33051"/>
    <x v="2"/>
    <n v="0"/>
    <n v="0"/>
    <d v="2012-08-16T00:00:00"/>
    <n v="15"/>
    <n v="100"/>
    <n v="71"/>
    <n v="243"/>
    <n v="108"/>
    <n v="94"/>
    <n v="219"/>
    <n v="139.16666666666666"/>
    <n v="3"/>
    <n v="9"/>
    <n v="1"/>
    <n v="8"/>
    <n v="9"/>
    <n v="0"/>
    <n v="0"/>
    <n v="0"/>
    <x v="0"/>
    <x v="0"/>
    <n v="0"/>
    <n v="0"/>
    <n v="1"/>
    <n v="0"/>
    <x v="1"/>
  </r>
  <r>
    <n v="9463"/>
    <n v="1959"/>
    <n v="64"/>
    <x v="4"/>
    <x v="2"/>
    <x v="2"/>
    <n v="71706"/>
    <x v="1"/>
    <n v="0"/>
    <n v="1"/>
    <d v="2012-11-13T00:00:00"/>
    <n v="16"/>
    <n v="931"/>
    <n v="56"/>
    <n v="253"/>
    <n v="91"/>
    <n v="98"/>
    <n v="14"/>
    <n v="240.5"/>
    <n v="4"/>
    <n v="9"/>
    <n v="5"/>
    <n v="7"/>
    <n v="5"/>
    <n v="0"/>
    <n v="0"/>
    <n v="0"/>
    <x v="0"/>
    <x v="0"/>
    <n v="0"/>
    <n v="0"/>
    <n v="0"/>
    <n v="0"/>
    <x v="7"/>
  </r>
  <r>
    <n v="1880"/>
    <n v="1959"/>
    <n v="64"/>
    <x v="4"/>
    <x v="4"/>
    <x v="2"/>
    <n v="53537"/>
    <x v="1"/>
    <n v="1"/>
    <n v="1"/>
    <d v="2014-01-30T00:00:00"/>
    <n v="17"/>
    <n v="81"/>
    <n v="0"/>
    <n v="6"/>
    <n v="0"/>
    <n v="0"/>
    <n v="6"/>
    <n v="15.5"/>
    <n v="2"/>
    <n v="2"/>
    <n v="1"/>
    <n v="3"/>
    <n v="5"/>
    <n v="0"/>
    <n v="0"/>
    <n v="0"/>
    <x v="0"/>
    <x v="0"/>
    <n v="0"/>
    <n v="0"/>
    <n v="0"/>
    <n v="0"/>
    <x v="3"/>
  </r>
  <r>
    <n v="4607"/>
    <n v="1959"/>
    <n v="64"/>
    <x v="4"/>
    <x v="2"/>
    <x v="2"/>
    <n v="71367"/>
    <x v="1"/>
    <n v="0"/>
    <n v="0"/>
    <d v="2013-08-23T00:00:00"/>
    <n v="24"/>
    <n v="227"/>
    <n v="23"/>
    <n v="389"/>
    <n v="42"/>
    <n v="21"/>
    <n v="75"/>
    <n v="129.5"/>
    <n v="1"/>
    <n v="4"/>
    <n v="5"/>
    <n v="7"/>
    <n v="2"/>
    <n v="0"/>
    <n v="0"/>
    <n v="0"/>
    <x v="0"/>
    <x v="0"/>
    <n v="0"/>
    <n v="0"/>
    <n v="0"/>
    <n v="0"/>
    <x v="1"/>
  </r>
  <r>
    <n v="4944"/>
    <n v="1959"/>
    <n v="64"/>
    <x v="4"/>
    <x v="2"/>
    <x v="2"/>
    <n v="71367"/>
    <x v="1"/>
    <n v="0"/>
    <n v="0"/>
    <d v="2013-08-23T00:00:00"/>
    <n v="24"/>
    <n v="227"/>
    <n v="23"/>
    <n v="389"/>
    <n v="42"/>
    <n v="21"/>
    <n v="75"/>
    <n v="129.5"/>
    <n v="1"/>
    <n v="4"/>
    <n v="5"/>
    <n v="7"/>
    <n v="2"/>
    <n v="0"/>
    <n v="0"/>
    <n v="0"/>
    <x v="0"/>
    <x v="0"/>
    <n v="0"/>
    <n v="0"/>
    <n v="0"/>
    <n v="0"/>
    <x v="1"/>
  </r>
  <r>
    <n v="9483"/>
    <n v="1959"/>
    <n v="64"/>
    <x v="4"/>
    <x v="2"/>
    <x v="2"/>
    <n v="57957"/>
    <x v="1"/>
    <n v="0"/>
    <n v="1"/>
    <d v="2013-08-19T00:00:00"/>
    <n v="24"/>
    <n v="290"/>
    <n v="59"/>
    <n v="177"/>
    <n v="77"/>
    <n v="5"/>
    <n v="29"/>
    <n v="106.16666666666667"/>
    <n v="7"/>
    <n v="4"/>
    <n v="6"/>
    <n v="8"/>
    <n v="3"/>
    <n v="0"/>
    <n v="0"/>
    <n v="0"/>
    <x v="0"/>
    <x v="0"/>
    <n v="0"/>
    <n v="0"/>
    <n v="0"/>
    <n v="1"/>
    <x v="7"/>
  </r>
  <r>
    <n v="9291"/>
    <n v="1959"/>
    <n v="64"/>
    <x v="4"/>
    <x v="3"/>
    <x v="0"/>
    <n v="34242"/>
    <x v="2"/>
    <n v="0"/>
    <n v="1"/>
    <d v="2014-03-23T00:00:00"/>
    <n v="25"/>
    <n v="8"/>
    <n v="2"/>
    <n v="4"/>
    <n v="0"/>
    <n v="0"/>
    <n v="1"/>
    <n v="2.5"/>
    <n v="1"/>
    <n v="0"/>
    <n v="0"/>
    <n v="3"/>
    <n v="5"/>
    <n v="0"/>
    <n v="0"/>
    <n v="0"/>
    <x v="0"/>
    <x v="0"/>
    <n v="0"/>
    <n v="0"/>
    <n v="0"/>
    <n v="0"/>
    <x v="1"/>
  </r>
  <r>
    <n v="10390"/>
    <n v="1959"/>
    <n v="64"/>
    <x v="4"/>
    <x v="0"/>
    <x v="0"/>
    <n v="26887"/>
    <x v="2"/>
    <n v="0"/>
    <n v="1"/>
    <d v="2013-02-10T00:00:00"/>
    <n v="27"/>
    <n v="6"/>
    <n v="7"/>
    <n v="4"/>
    <n v="3"/>
    <n v="4"/>
    <n v="6"/>
    <n v="5"/>
    <n v="1"/>
    <n v="1"/>
    <n v="0"/>
    <n v="3"/>
    <n v="6"/>
    <n v="0"/>
    <n v="0"/>
    <n v="0"/>
    <x v="0"/>
    <x v="0"/>
    <n v="0"/>
    <n v="0"/>
    <n v="0"/>
    <n v="0"/>
    <x v="1"/>
  </r>
  <r>
    <n v="6357"/>
    <n v="1959"/>
    <n v="64"/>
    <x v="4"/>
    <x v="0"/>
    <x v="4"/>
    <n v="59052"/>
    <x v="1"/>
    <n v="0"/>
    <n v="1"/>
    <d v="2013-11-17T00:00:00"/>
    <n v="29"/>
    <n v="230"/>
    <n v="35"/>
    <n v="75"/>
    <n v="63"/>
    <n v="57"/>
    <n v="31"/>
    <n v="81.833333333333329"/>
    <n v="3"/>
    <n v="7"/>
    <n v="1"/>
    <n v="7"/>
    <n v="5"/>
    <n v="0"/>
    <n v="0"/>
    <n v="0"/>
    <x v="0"/>
    <x v="0"/>
    <n v="0"/>
    <n v="0"/>
    <n v="0"/>
    <n v="0"/>
    <x v="5"/>
  </r>
  <r>
    <n v="6312"/>
    <n v="1959"/>
    <n v="64"/>
    <x v="4"/>
    <x v="2"/>
    <x v="0"/>
    <n v="65031"/>
    <x v="1"/>
    <n v="0"/>
    <n v="1"/>
    <d v="2013-03-17T00:00:00"/>
    <n v="29"/>
    <n v="258"/>
    <n v="107"/>
    <n v="291"/>
    <n v="84"/>
    <n v="37"/>
    <n v="86"/>
    <n v="143.83333333333334"/>
    <n v="4"/>
    <n v="10"/>
    <n v="3"/>
    <n v="13"/>
    <n v="7"/>
    <n v="0"/>
    <n v="0"/>
    <n v="0"/>
    <x v="0"/>
    <x v="0"/>
    <n v="0"/>
    <n v="0"/>
    <n v="0"/>
    <n v="0"/>
    <x v="2"/>
  </r>
  <r>
    <n v="7832"/>
    <n v="1959"/>
    <n v="64"/>
    <x v="4"/>
    <x v="3"/>
    <x v="0"/>
    <n v="77520"/>
    <x v="1"/>
    <n v="0"/>
    <n v="1"/>
    <d v="2013-08-28T00:00:00"/>
    <n v="30"/>
    <n v="940"/>
    <n v="44"/>
    <n v="396"/>
    <n v="0"/>
    <n v="88"/>
    <n v="58"/>
    <n v="254.33333333333334"/>
    <n v="1"/>
    <n v="8"/>
    <n v="7"/>
    <n v="7"/>
    <n v="4"/>
    <n v="1"/>
    <n v="0"/>
    <n v="1"/>
    <x v="1"/>
    <x v="0"/>
    <n v="1"/>
    <n v="3"/>
    <n v="1"/>
    <n v="0"/>
    <x v="1"/>
  </r>
  <r>
    <n v="8086"/>
    <n v="1959"/>
    <n v="64"/>
    <x v="4"/>
    <x v="2"/>
    <x v="0"/>
    <n v="42243"/>
    <x v="2"/>
    <n v="1"/>
    <n v="1"/>
    <d v="2013-12-11T00:00:00"/>
    <n v="34"/>
    <n v="48"/>
    <n v="0"/>
    <n v="2"/>
    <n v="0"/>
    <n v="0"/>
    <n v="5"/>
    <n v="9.1666666666666661"/>
    <n v="2"/>
    <n v="2"/>
    <n v="0"/>
    <n v="3"/>
    <n v="7"/>
    <n v="0"/>
    <n v="0"/>
    <n v="0"/>
    <x v="0"/>
    <x v="0"/>
    <n v="0"/>
    <n v="0"/>
    <n v="0"/>
    <n v="0"/>
    <x v="5"/>
  </r>
  <r>
    <n v="8908"/>
    <n v="1959"/>
    <n v="64"/>
    <x v="4"/>
    <x v="2"/>
    <x v="0"/>
    <n v="87195"/>
    <x v="1"/>
    <n v="0"/>
    <n v="0"/>
    <d v="2014-05-08T00:00:00"/>
    <n v="35"/>
    <n v="217"/>
    <n v="76"/>
    <n v="690"/>
    <n v="50"/>
    <n v="26"/>
    <n v="38"/>
    <n v="182.83333333333334"/>
    <n v="1"/>
    <n v="3"/>
    <n v="11"/>
    <n v="5"/>
    <n v="1"/>
    <n v="0"/>
    <n v="0"/>
    <n v="0"/>
    <x v="0"/>
    <x v="0"/>
    <n v="0"/>
    <n v="0"/>
    <n v="1"/>
    <n v="0"/>
    <x v="7"/>
  </r>
  <r>
    <n v="3265"/>
    <n v="1959"/>
    <n v="64"/>
    <x v="4"/>
    <x v="2"/>
    <x v="0"/>
    <n v="35701"/>
    <x v="2"/>
    <n v="0"/>
    <n v="0"/>
    <d v="2013-03-19T00:00:00"/>
    <n v="36"/>
    <n v="21"/>
    <n v="1"/>
    <n v="9"/>
    <n v="7"/>
    <n v="3"/>
    <n v="5"/>
    <n v="7.666666666666667"/>
    <n v="1"/>
    <n v="1"/>
    <n v="0"/>
    <n v="3"/>
    <n v="6"/>
    <n v="0"/>
    <n v="0"/>
    <n v="0"/>
    <x v="0"/>
    <x v="0"/>
    <n v="0"/>
    <n v="0"/>
    <n v="0"/>
    <n v="0"/>
    <x v="1"/>
  </r>
  <r>
    <n v="2131"/>
    <n v="1959"/>
    <n v="64"/>
    <x v="4"/>
    <x v="4"/>
    <x v="4"/>
    <n v="62859"/>
    <x v="1"/>
    <n v="0"/>
    <n v="1"/>
    <d v="2012-12-30T00:00:00"/>
    <n v="37"/>
    <n v="1063"/>
    <n v="89"/>
    <n v="102"/>
    <n v="16"/>
    <n v="12"/>
    <n v="25"/>
    <n v="217.83333333333334"/>
    <n v="4"/>
    <n v="9"/>
    <n v="4"/>
    <n v="6"/>
    <n v="6"/>
    <n v="0"/>
    <n v="0"/>
    <n v="0"/>
    <x v="0"/>
    <x v="0"/>
    <n v="0"/>
    <n v="0"/>
    <n v="0"/>
    <n v="0"/>
    <x v="1"/>
  </r>
  <r>
    <n v="1016"/>
    <n v="1959"/>
    <n v="64"/>
    <x v="4"/>
    <x v="4"/>
    <x v="1"/>
    <n v="34554"/>
    <x v="2"/>
    <n v="0"/>
    <n v="1"/>
    <d v="2014-03-30T00:00:00"/>
    <n v="43"/>
    <n v="41"/>
    <n v="1"/>
    <n v="6"/>
    <n v="2"/>
    <n v="0"/>
    <n v="5"/>
    <n v="9.1666666666666661"/>
    <n v="2"/>
    <n v="2"/>
    <n v="0"/>
    <n v="3"/>
    <n v="6"/>
    <n v="0"/>
    <n v="0"/>
    <n v="0"/>
    <x v="0"/>
    <x v="0"/>
    <n v="0"/>
    <n v="0"/>
    <n v="0"/>
    <n v="0"/>
    <x v="7"/>
  </r>
  <r>
    <n v="3783"/>
    <n v="1959"/>
    <n v="64"/>
    <x v="4"/>
    <x v="4"/>
    <x v="0"/>
    <n v="52854"/>
    <x v="1"/>
    <n v="1"/>
    <n v="1"/>
    <d v="2014-03-24T00:00:00"/>
    <n v="43"/>
    <n v="105"/>
    <n v="0"/>
    <n v="10"/>
    <n v="0"/>
    <n v="1"/>
    <n v="0"/>
    <n v="19.333333333333332"/>
    <n v="2"/>
    <n v="2"/>
    <n v="1"/>
    <n v="4"/>
    <n v="5"/>
    <n v="0"/>
    <n v="0"/>
    <n v="0"/>
    <x v="0"/>
    <x v="0"/>
    <n v="0"/>
    <n v="0"/>
    <n v="0"/>
    <n v="0"/>
    <x v="5"/>
  </r>
  <r>
    <n v="7966"/>
    <n v="1959"/>
    <n v="64"/>
    <x v="4"/>
    <x v="2"/>
    <x v="1"/>
    <n v="80982"/>
    <x v="1"/>
    <n v="1"/>
    <n v="1"/>
    <d v="2013-01-08T00:00:00"/>
    <n v="48"/>
    <n v="505"/>
    <n v="137"/>
    <n v="401"/>
    <n v="104"/>
    <n v="22"/>
    <n v="22"/>
    <n v="198.5"/>
    <n v="3"/>
    <n v="11"/>
    <n v="5"/>
    <n v="11"/>
    <n v="5"/>
    <n v="0"/>
    <n v="0"/>
    <n v="0"/>
    <x v="0"/>
    <x v="0"/>
    <n v="0"/>
    <n v="0"/>
    <n v="0"/>
    <n v="1"/>
    <x v="1"/>
  </r>
  <r>
    <n v="2591"/>
    <n v="1959"/>
    <n v="64"/>
    <x v="4"/>
    <x v="2"/>
    <x v="6"/>
    <n v="76320"/>
    <x v="1"/>
    <n v="0"/>
    <n v="1"/>
    <d v="2014-06-22T00:00:00"/>
    <n v="49"/>
    <n v="526"/>
    <n v="35"/>
    <n v="214"/>
    <n v="69"/>
    <n v="53"/>
    <n v="35"/>
    <n v="155.33333333333334"/>
    <n v="2"/>
    <n v="6"/>
    <n v="3"/>
    <n v="4"/>
    <n v="2"/>
    <n v="0"/>
    <n v="0"/>
    <n v="0"/>
    <x v="0"/>
    <x v="0"/>
    <n v="0"/>
    <n v="0"/>
    <n v="0"/>
    <n v="0"/>
    <x v="4"/>
  </r>
  <r>
    <n v="8939"/>
    <n v="1959"/>
    <n v="64"/>
    <x v="4"/>
    <x v="2"/>
    <x v="4"/>
    <n v="61250"/>
    <x v="1"/>
    <n v="0"/>
    <n v="1"/>
    <d v="2012-12-16T00:00:00"/>
    <n v="49"/>
    <n v="382"/>
    <n v="138"/>
    <n v="65"/>
    <n v="60"/>
    <n v="26"/>
    <n v="59"/>
    <n v="121.66666666666667"/>
    <n v="6"/>
    <n v="5"/>
    <n v="2"/>
    <n v="12"/>
    <n v="5"/>
    <n v="0"/>
    <n v="0"/>
    <n v="0"/>
    <x v="0"/>
    <x v="0"/>
    <n v="0"/>
    <n v="0"/>
    <n v="0"/>
    <n v="0"/>
    <x v="1"/>
  </r>
  <r>
    <n v="4268"/>
    <n v="1959"/>
    <n v="64"/>
    <x v="4"/>
    <x v="2"/>
    <x v="0"/>
    <n v="53154"/>
    <x v="1"/>
    <n v="0"/>
    <n v="1"/>
    <d v="2014-06-09T00:00:00"/>
    <n v="50"/>
    <n v="129"/>
    <n v="0"/>
    <n v="21"/>
    <n v="0"/>
    <n v="1"/>
    <n v="7"/>
    <n v="26.333333333333332"/>
    <n v="1"/>
    <n v="3"/>
    <n v="1"/>
    <n v="4"/>
    <n v="4"/>
    <n v="0"/>
    <n v="0"/>
    <n v="0"/>
    <x v="0"/>
    <x v="0"/>
    <n v="0"/>
    <n v="0"/>
    <n v="0"/>
    <n v="0"/>
    <x v="4"/>
  </r>
  <r>
    <n v="10556"/>
    <n v="1959"/>
    <n v="64"/>
    <x v="4"/>
    <x v="2"/>
    <x v="0"/>
    <n v="54984"/>
    <x v="1"/>
    <n v="0"/>
    <n v="1"/>
    <d v="2014-05-24T00:00:00"/>
    <n v="51"/>
    <n v="173"/>
    <n v="13"/>
    <n v="131"/>
    <n v="32"/>
    <n v="3"/>
    <n v="6"/>
    <n v="59.666666666666664"/>
    <n v="4"/>
    <n v="6"/>
    <n v="1"/>
    <n v="6"/>
    <n v="7"/>
    <n v="0"/>
    <n v="0"/>
    <n v="0"/>
    <x v="1"/>
    <x v="0"/>
    <n v="1"/>
    <n v="1"/>
    <n v="0"/>
    <n v="0"/>
    <x v="1"/>
  </r>
  <r>
    <n v="5989"/>
    <n v="1959"/>
    <n v="64"/>
    <x v="4"/>
    <x v="0"/>
    <x v="4"/>
    <n v="78353"/>
    <x v="1"/>
    <n v="0"/>
    <n v="1"/>
    <d v="2013-04-16T00:00:00"/>
    <n v="51"/>
    <n v="752"/>
    <n v="122"/>
    <n v="476"/>
    <n v="39"/>
    <n v="153"/>
    <n v="34"/>
    <n v="262.66666666666669"/>
    <n v="1"/>
    <n v="10"/>
    <n v="2"/>
    <n v="11"/>
    <n v="8"/>
    <n v="0"/>
    <n v="0"/>
    <n v="0"/>
    <x v="0"/>
    <x v="0"/>
    <n v="0"/>
    <n v="0"/>
    <n v="0"/>
    <n v="0"/>
    <x v="7"/>
  </r>
  <r>
    <n v="9353"/>
    <n v="1959"/>
    <n v="64"/>
    <x v="4"/>
    <x v="2"/>
    <x v="1"/>
    <n v="62450"/>
    <x v="1"/>
    <n v="0"/>
    <n v="1"/>
    <d v="2014-01-06T00:00:00"/>
    <n v="61"/>
    <n v="515"/>
    <n v="47"/>
    <n v="267"/>
    <n v="62"/>
    <n v="66"/>
    <n v="38"/>
    <n v="165.83333333333334"/>
    <n v="2"/>
    <n v="5"/>
    <n v="5"/>
    <n v="4"/>
    <n v="3"/>
    <n v="0"/>
    <n v="1"/>
    <n v="0"/>
    <x v="0"/>
    <x v="0"/>
    <n v="1"/>
    <n v="1"/>
    <n v="0"/>
    <n v="0"/>
    <x v="3"/>
  </r>
  <r>
    <n v="9579"/>
    <n v="1959"/>
    <n v="64"/>
    <x v="4"/>
    <x v="4"/>
    <x v="0"/>
    <n v="33762"/>
    <x v="2"/>
    <n v="2"/>
    <n v="1"/>
    <d v="2013-07-07T00:00:00"/>
    <n v="61"/>
    <n v="53"/>
    <n v="1"/>
    <n v="34"/>
    <n v="2"/>
    <n v="0"/>
    <n v="16"/>
    <n v="17.666666666666668"/>
    <n v="3"/>
    <n v="2"/>
    <n v="2"/>
    <n v="2"/>
    <n v="8"/>
    <n v="0"/>
    <n v="0"/>
    <n v="0"/>
    <x v="0"/>
    <x v="0"/>
    <n v="0"/>
    <n v="0"/>
    <n v="0"/>
    <n v="0"/>
    <x v="7"/>
  </r>
  <r>
    <n v="3174"/>
    <n v="1959"/>
    <n v="64"/>
    <x v="4"/>
    <x v="2"/>
    <x v="2"/>
    <n v="87771"/>
    <x v="1"/>
    <n v="0"/>
    <n v="1"/>
    <d v="2013-05-22T00:00:00"/>
    <n v="61"/>
    <n v="1492"/>
    <n v="38"/>
    <n v="287"/>
    <n v="50"/>
    <n v="57"/>
    <n v="33"/>
    <n v="326.16666666666669"/>
    <n v="1"/>
    <n v="5"/>
    <n v="10"/>
    <n v="4"/>
    <n v="6"/>
    <n v="0"/>
    <n v="1"/>
    <n v="1"/>
    <x v="1"/>
    <x v="1"/>
    <n v="1"/>
    <n v="4"/>
    <n v="1"/>
    <n v="0"/>
    <x v="1"/>
  </r>
  <r>
    <n v="5536"/>
    <n v="1959"/>
    <n v="64"/>
    <x v="4"/>
    <x v="2"/>
    <x v="2"/>
    <n v="87771"/>
    <x v="1"/>
    <n v="0"/>
    <n v="1"/>
    <d v="2013-05-22T00:00:00"/>
    <n v="61"/>
    <n v="1492"/>
    <n v="38"/>
    <n v="287"/>
    <n v="50"/>
    <n v="57"/>
    <n v="33"/>
    <n v="326.16666666666669"/>
    <n v="1"/>
    <n v="5"/>
    <n v="10"/>
    <n v="4"/>
    <n v="6"/>
    <n v="0"/>
    <n v="1"/>
    <n v="1"/>
    <x v="1"/>
    <x v="1"/>
    <n v="1"/>
    <n v="4"/>
    <n v="1"/>
    <n v="0"/>
    <x v="7"/>
  </r>
  <r>
    <n v="3712"/>
    <n v="1959"/>
    <n v="64"/>
    <x v="4"/>
    <x v="2"/>
    <x v="4"/>
    <n v="52332"/>
    <x v="1"/>
    <n v="0"/>
    <n v="0"/>
    <d v="2013-08-28T00:00:00"/>
    <n v="63"/>
    <n v="212"/>
    <n v="5"/>
    <n v="33"/>
    <n v="7"/>
    <n v="0"/>
    <n v="2"/>
    <n v="43.166666666666664"/>
    <n v="1"/>
    <n v="3"/>
    <n v="2"/>
    <n v="6"/>
    <n v="4"/>
    <n v="0"/>
    <n v="1"/>
    <n v="0"/>
    <x v="0"/>
    <x v="0"/>
    <n v="1"/>
    <n v="1"/>
    <n v="0"/>
    <n v="0"/>
    <x v="3"/>
  </r>
  <r>
    <n v="6097"/>
    <n v="1959"/>
    <n v="64"/>
    <x v="4"/>
    <x v="2"/>
    <x v="1"/>
    <n v="50664"/>
    <x v="1"/>
    <n v="1"/>
    <n v="1"/>
    <d v="2013-01-16T00:00:00"/>
    <n v="64"/>
    <n v="313"/>
    <n v="8"/>
    <n v="104"/>
    <n v="6"/>
    <n v="4"/>
    <n v="126"/>
    <n v="93.5"/>
    <n v="9"/>
    <n v="8"/>
    <n v="1"/>
    <n v="6"/>
    <n v="9"/>
    <n v="0"/>
    <n v="0"/>
    <n v="0"/>
    <x v="0"/>
    <x v="0"/>
    <n v="0"/>
    <n v="0"/>
    <n v="0"/>
    <n v="0"/>
    <x v="5"/>
  </r>
  <r>
    <n v="9500"/>
    <n v="1959"/>
    <n v="64"/>
    <x v="4"/>
    <x v="2"/>
    <x v="0"/>
    <n v="58113"/>
    <x v="1"/>
    <n v="0"/>
    <n v="1"/>
    <d v="2013-01-25T00:00:00"/>
    <n v="66"/>
    <n v="221"/>
    <n v="104"/>
    <n v="169"/>
    <n v="102"/>
    <n v="78"/>
    <n v="84"/>
    <n v="126.33333333333333"/>
    <n v="3"/>
    <n v="9"/>
    <n v="2"/>
    <n v="8"/>
    <n v="7"/>
    <n v="0"/>
    <n v="0"/>
    <n v="0"/>
    <x v="0"/>
    <x v="0"/>
    <n v="0"/>
    <n v="0"/>
    <n v="0"/>
    <n v="1"/>
    <x v="1"/>
  </r>
  <r>
    <n v="2611"/>
    <n v="1959"/>
    <n v="64"/>
    <x v="4"/>
    <x v="3"/>
    <x v="2"/>
    <n v="82576"/>
    <x v="1"/>
    <n v="0"/>
    <n v="0"/>
    <d v="2012-08-01T00:00:00"/>
    <n v="66"/>
    <n v="1206"/>
    <n v="55"/>
    <n v="445"/>
    <n v="168"/>
    <n v="18"/>
    <n v="18"/>
    <n v="318.33333333333331"/>
    <n v="1"/>
    <n v="2"/>
    <n v="4"/>
    <n v="12"/>
    <n v="1"/>
    <n v="0"/>
    <n v="0"/>
    <n v="1"/>
    <x v="0"/>
    <x v="0"/>
    <n v="1"/>
    <n v="1"/>
    <n v="0"/>
    <n v="0"/>
    <x v="5"/>
  </r>
  <r>
    <n v="3717"/>
    <n v="1959"/>
    <n v="64"/>
    <x v="4"/>
    <x v="2"/>
    <x v="0"/>
    <n v="61180"/>
    <x v="1"/>
    <n v="0"/>
    <n v="1"/>
    <d v="2014-04-23T00:00:00"/>
    <n v="70"/>
    <n v="403"/>
    <n v="24"/>
    <n v="29"/>
    <n v="6"/>
    <n v="24"/>
    <n v="218"/>
    <n v="117.33333333333333"/>
    <n v="2"/>
    <n v="5"/>
    <n v="5"/>
    <n v="6"/>
    <n v="3"/>
    <n v="1"/>
    <n v="0"/>
    <n v="0"/>
    <x v="0"/>
    <x v="0"/>
    <n v="1"/>
    <n v="1"/>
    <n v="0"/>
    <n v="0"/>
    <x v="1"/>
  </r>
  <r>
    <n v="7327"/>
    <n v="1959"/>
    <n v="64"/>
    <x v="4"/>
    <x v="4"/>
    <x v="0"/>
    <n v="36732"/>
    <x v="2"/>
    <n v="1"/>
    <n v="1"/>
    <d v="2013-12-29T00:00:00"/>
    <n v="71"/>
    <n v="21"/>
    <n v="5"/>
    <n v="3"/>
    <n v="10"/>
    <n v="1"/>
    <n v="7"/>
    <n v="7.833333333333333"/>
    <n v="3"/>
    <n v="1"/>
    <n v="1"/>
    <n v="4"/>
    <n v="2"/>
    <n v="0"/>
    <n v="0"/>
    <n v="0"/>
    <x v="0"/>
    <x v="0"/>
    <n v="0"/>
    <n v="0"/>
    <n v="0"/>
    <n v="0"/>
    <x v="1"/>
  </r>
  <r>
    <n v="10364"/>
    <n v="1959"/>
    <n v="64"/>
    <x v="4"/>
    <x v="2"/>
    <x v="4"/>
    <n v="23295"/>
    <x v="2"/>
    <n v="0"/>
    <n v="0"/>
    <d v="2013-07-13T00:00:00"/>
    <n v="72"/>
    <n v="0"/>
    <n v="0"/>
    <n v="1"/>
    <n v="2"/>
    <n v="12"/>
    <n v="5"/>
    <n v="3.3333333333333335"/>
    <n v="1"/>
    <n v="1"/>
    <n v="0"/>
    <n v="2"/>
    <n v="8"/>
    <n v="0"/>
    <n v="0"/>
    <n v="0"/>
    <x v="0"/>
    <x v="0"/>
    <n v="0"/>
    <n v="0"/>
    <n v="0"/>
    <n v="0"/>
    <x v="1"/>
  </r>
  <r>
    <n v="10770"/>
    <n v="1959"/>
    <n v="64"/>
    <x v="4"/>
    <x v="2"/>
    <x v="0"/>
    <n v="65492"/>
    <x v="1"/>
    <n v="0"/>
    <n v="0"/>
    <d v="2014-01-26T00:00:00"/>
    <n v="73"/>
    <n v="247"/>
    <n v="161"/>
    <n v="295"/>
    <n v="210"/>
    <n v="85"/>
    <n v="47"/>
    <n v="174.16666666666666"/>
    <n v="2"/>
    <n v="4"/>
    <n v="7"/>
    <n v="13"/>
    <n v="2"/>
    <n v="0"/>
    <n v="0"/>
    <n v="0"/>
    <x v="0"/>
    <x v="0"/>
    <n v="0"/>
    <n v="0"/>
    <n v="0"/>
    <n v="0"/>
    <x v="7"/>
  </r>
  <r>
    <n v="6870"/>
    <n v="1959"/>
    <n v="64"/>
    <x v="4"/>
    <x v="4"/>
    <x v="4"/>
    <n v="68805"/>
    <x v="1"/>
    <n v="0"/>
    <n v="1"/>
    <d v="2013-09-17T00:00:00"/>
    <n v="73"/>
    <n v="182"/>
    <n v="2"/>
    <n v="49"/>
    <n v="17"/>
    <n v="13"/>
    <n v="20"/>
    <n v="47.166666666666664"/>
    <n v="1"/>
    <n v="3"/>
    <n v="1"/>
    <n v="7"/>
    <n v="2"/>
    <n v="0"/>
    <n v="0"/>
    <n v="0"/>
    <x v="0"/>
    <x v="0"/>
    <n v="0"/>
    <n v="0"/>
    <n v="0"/>
    <n v="0"/>
    <x v="1"/>
  </r>
  <r>
    <n v="257"/>
    <n v="1959"/>
    <n v="64"/>
    <x v="4"/>
    <x v="4"/>
    <x v="0"/>
    <n v="75032"/>
    <x v="1"/>
    <n v="0"/>
    <n v="1"/>
    <d v="2013-04-28T00:00:00"/>
    <n v="74"/>
    <n v="952"/>
    <n v="12"/>
    <n v="180"/>
    <n v="47"/>
    <n v="12"/>
    <n v="12"/>
    <n v="202.5"/>
    <n v="2"/>
    <n v="5"/>
    <n v="4"/>
    <n v="9"/>
    <n v="3"/>
    <n v="0"/>
    <n v="0"/>
    <n v="0"/>
    <x v="0"/>
    <x v="0"/>
    <n v="0"/>
    <n v="0"/>
    <n v="0"/>
    <n v="0"/>
    <x v="1"/>
  </r>
  <r>
    <n v="10826"/>
    <n v="1959"/>
    <n v="64"/>
    <x v="4"/>
    <x v="2"/>
    <x v="0"/>
    <n v="18690"/>
    <x v="0"/>
    <n v="0"/>
    <n v="0"/>
    <d v="2012-12-28T00:00:00"/>
    <n v="77"/>
    <n v="6"/>
    <n v="1"/>
    <n v="7"/>
    <n v="23"/>
    <n v="4"/>
    <n v="19"/>
    <n v="10"/>
    <n v="1"/>
    <n v="1"/>
    <n v="1"/>
    <n v="2"/>
    <n v="8"/>
    <n v="0"/>
    <n v="0"/>
    <n v="0"/>
    <x v="0"/>
    <x v="0"/>
    <n v="0"/>
    <n v="0"/>
    <n v="0"/>
    <n v="0"/>
    <x v="1"/>
  </r>
  <r>
    <n v="4086"/>
    <n v="1959"/>
    <n v="64"/>
    <x v="4"/>
    <x v="2"/>
    <x v="0"/>
    <n v="18690"/>
    <x v="0"/>
    <n v="0"/>
    <n v="0"/>
    <d v="2012-12-28T00:00:00"/>
    <n v="77"/>
    <n v="6"/>
    <n v="1"/>
    <n v="7"/>
    <n v="23"/>
    <n v="4"/>
    <n v="19"/>
    <n v="10"/>
    <n v="1"/>
    <n v="1"/>
    <n v="1"/>
    <n v="2"/>
    <n v="8"/>
    <n v="0"/>
    <n v="0"/>
    <n v="0"/>
    <x v="0"/>
    <x v="0"/>
    <n v="0"/>
    <n v="0"/>
    <n v="0"/>
    <n v="0"/>
    <x v="2"/>
  </r>
  <r>
    <n v="10304"/>
    <n v="1959"/>
    <n v="64"/>
    <x v="4"/>
    <x v="2"/>
    <x v="0"/>
    <n v="18690"/>
    <x v="0"/>
    <n v="0"/>
    <n v="0"/>
    <d v="2012-12-28T00:00:00"/>
    <n v="77"/>
    <n v="6"/>
    <n v="1"/>
    <n v="7"/>
    <n v="23"/>
    <n v="4"/>
    <n v="19"/>
    <n v="10"/>
    <n v="1"/>
    <n v="1"/>
    <n v="1"/>
    <n v="2"/>
    <n v="8"/>
    <n v="0"/>
    <n v="0"/>
    <n v="0"/>
    <x v="0"/>
    <x v="0"/>
    <n v="0"/>
    <n v="0"/>
    <n v="0"/>
    <n v="0"/>
    <x v="1"/>
  </r>
  <r>
    <n v="6036"/>
    <n v="1959"/>
    <n v="64"/>
    <x v="4"/>
    <x v="3"/>
    <x v="2"/>
    <n v="89120"/>
    <x v="1"/>
    <n v="0"/>
    <n v="0"/>
    <d v="2014-03-17T00:00:00"/>
    <n v="78"/>
    <n v="1168"/>
    <n v="92"/>
    <n v="408"/>
    <n v="72"/>
    <n v="129"/>
    <n v="55"/>
    <n v="320.66666666666669"/>
    <n v="1"/>
    <n v="5"/>
    <n v="6"/>
    <n v="7"/>
    <n v="1"/>
    <n v="0"/>
    <n v="0"/>
    <n v="1"/>
    <x v="0"/>
    <x v="0"/>
    <n v="1"/>
    <n v="1"/>
    <n v="0"/>
    <n v="0"/>
    <x v="1"/>
  </r>
  <r>
    <n v="7281"/>
    <n v="1959"/>
    <n v="64"/>
    <x v="4"/>
    <x v="4"/>
    <x v="1"/>
    <m/>
    <x v="0"/>
    <n v="0"/>
    <n v="0"/>
    <d v="2013-11-05T00:00:00"/>
    <n v="80"/>
    <n v="81"/>
    <n v="11"/>
    <n v="50"/>
    <n v="3"/>
    <n v="2"/>
    <n v="39"/>
    <n v="31"/>
    <n v="1"/>
    <n v="1"/>
    <n v="3"/>
    <n v="4"/>
    <n v="2"/>
    <n v="0"/>
    <n v="0"/>
    <n v="0"/>
    <x v="0"/>
    <x v="0"/>
    <n v="0"/>
    <n v="0"/>
    <n v="0"/>
    <n v="0"/>
    <x v="0"/>
  </r>
  <r>
    <n v="2125"/>
    <n v="1959"/>
    <n v="64"/>
    <x v="4"/>
    <x v="2"/>
    <x v="4"/>
    <n v="63033"/>
    <x v="1"/>
    <n v="0"/>
    <n v="0"/>
    <d v="2013-11-15T00:00:00"/>
    <n v="82"/>
    <n v="194"/>
    <n v="61"/>
    <n v="480"/>
    <n v="225"/>
    <n v="112"/>
    <n v="30"/>
    <n v="183.66666666666666"/>
    <n v="1"/>
    <n v="3"/>
    <n v="4"/>
    <n v="8"/>
    <n v="2"/>
    <n v="0"/>
    <n v="0"/>
    <n v="0"/>
    <x v="0"/>
    <x v="0"/>
    <n v="0"/>
    <n v="0"/>
    <n v="0"/>
    <n v="0"/>
    <x v="4"/>
  </r>
  <r>
    <n v="6488"/>
    <n v="1959"/>
    <n v="64"/>
    <x v="4"/>
    <x v="4"/>
    <x v="0"/>
    <n v="38829"/>
    <x v="2"/>
    <n v="0"/>
    <n v="1"/>
    <d v="2014-04-06T00:00:00"/>
    <n v="86"/>
    <n v="76"/>
    <n v="0"/>
    <n v="7"/>
    <n v="0"/>
    <n v="0"/>
    <n v="16"/>
    <n v="16.5"/>
    <n v="1"/>
    <n v="3"/>
    <n v="2"/>
    <n v="2"/>
    <n v="5"/>
    <n v="0"/>
    <n v="0"/>
    <n v="0"/>
    <x v="0"/>
    <x v="0"/>
    <n v="0"/>
    <n v="0"/>
    <n v="0"/>
    <n v="0"/>
    <x v="2"/>
  </r>
  <r>
    <n v="7801"/>
    <n v="1959"/>
    <n v="64"/>
    <x v="4"/>
    <x v="2"/>
    <x v="2"/>
    <n v="54753"/>
    <x v="1"/>
    <n v="0"/>
    <n v="1"/>
    <d v="2013-09-12T00:00:00"/>
    <n v="87"/>
    <n v="197"/>
    <n v="107"/>
    <n v="227"/>
    <n v="7"/>
    <n v="59"/>
    <n v="131"/>
    <n v="121.33333333333333"/>
    <n v="3"/>
    <n v="5"/>
    <n v="2"/>
    <n v="11"/>
    <n v="4"/>
    <n v="0"/>
    <n v="0"/>
    <n v="0"/>
    <x v="0"/>
    <x v="0"/>
    <n v="0"/>
    <n v="0"/>
    <n v="0"/>
    <n v="0"/>
    <x v="5"/>
  </r>
  <r>
    <n v="10678"/>
    <n v="1959"/>
    <n v="64"/>
    <x v="4"/>
    <x v="2"/>
    <x v="2"/>
    <n v="71232"/>
    <x v="1"/>
    <n v="0"/>
    <n v="1"/>
    <d v="2013-11-28T00:00:00"/>
    <n v="91"/>
    <n v="653"/>
    <n v="17"/>
    <n v="170"/>
    <n v="34"/>
    <n v="26"/>
    <n v="17"/>
    <n v="152.83333333333334"/>
    <n v="2"/>
    <n v="11"/>
    <n v="2"/>
    <n v="10"/>
    <n v="7"/>
    <n v="0"/>
    <n v="0"/>
    <n v="0"/>
    <x v="0"/>
    <x v="0"/>
    <n v="0"/>
    <n v="0"/>
    <n v="0"/>
    <n v="0"/>
    <x v="1"/>
  </r>
  <r>
    <n v="4179"/>
    <n v="1959"/>
    <n v="64"/>
    <x v="4"/>
    <x v="2"/>
    <x v="2"/>
    <n v="24221"/>
    <x v="2"/>
    <n v="0"/>
    <n v="0"/>
    <d v="2013-08-20T00:00:00"/>
    <n v="94"/>
    <n v="8"/>
    <n v="9"/>
    <n v="9"/>
    <n v="2"/>
    <n v="5"/>
    <n v="22"/>
    <n v="9.1666666666666661"/>
    <n v="1"/>
    <n v="1"/>
    <n v="1"/>
    <n v="3"/>
    <n v="4"/>
    <n v="0"/>
    <n v="0"/>
    <n v="0"/>
    <x v="0"/>
    <x v="0"/>
    <n v="0"/>
    <n v="0"/>
    <n v="0"/>
    <n v="0"/>
    <x v="1"/>
  </r>
  <r>
    <n v="10492"/>
    <n v="1959"/>
    <n v="64"/>
    <x v="4"/>
    <x v="2"/>
    <x v="2"/>
    <n v="38285"/>
    <x v="2"/>
    <n v="2"/>
    <n v="1"/>
    <d v="2014-06-24T00:00:00"/>
    <n v="96"/>
    <n v="2"/>
    <n v="0"/>
    <n v="5"/>
    <n v="2"/>
    <n v="0"/>
    <n v="1"/>
    <n v="1.6666666666666667"/>
    <n v="1"/>
    <n v="0"/>
    <n v="0"/>
    <n v="3"/>
    <n v="2"/>
    <n v="0"/>
    <n v="0"/>
    <n v="0"/>
    <x v="0"/>
    <x v="0"/>
    <n v="0"/>
    <n v="0"/>
    <n v="0"/>
    <n v="0"/>
    <x v="3"/>
  </r>
  <r>
    <n v="10476"/>
    <n v="1958"/>
    <n v="65"/>
    <x v="4"/>
    <x v="2"/>
    <x v="0"/>
    <n v="67267"/>
    <x v="1"/>
    <n v="0"/>
    <n v="1"/>
    <d v="2014-05-13T00:00:00"/>
    <n v="0"/>
    <n v="134"/>
    <n v="11"/>
    <n v="59"/>
    <n v="15"/>
    <n v="2"/>
    <n v="30"/>
    <n v="41.833333333333336"/>
    <n v="1"/>
    <n v="3"/>
    <n v="2"/>
    <n v="5"/>
    <n v="2"/>
    <n v="0"/>
    <n v="0"/>
    <n v="0"/>
    <x v="0"/>
    <x v="0"/>
    <n v="0"/>
    <n v="0"/>
    <n v="0"/>
    <n v="0"/>
    <x v="4"/>
  </r>
  <r>
    <n v="7348"/>
    <n v="1958"/>
    <n v="65"/>
    <x v="4"/>
    <x v="4"/>
    <x v="1"/>
    <n v="71691"/>
    <x v="1"/>
    <n v="0"/>
    <n v="0"/>
    <d v="2014-03-17T00:00:00"/>
    <n v="0"/>
    <n v="336"/>
    <n v="130"/>
    <n v="411"/>
    <n v="240"/>
    <n v="32"/>
    <n v="43"/>
    <n v="198.66666666666666"/>
    <n v="1"/>
    <n v="4"/>
    <n v="7"/>
    <n v="5"/>
    <n v="2"/>
    <n v="0"/>
    <n v="0"/>
    <n v="0"/>
    <x v="0"/>
    <x v="0"/>
    <n v="0"/>
    <n v="0"/>
    <n v="1"/>
    <n v="0"/>
    <x v="1"/>
  </r>
  <r>
    <n v="10175"/>
    <n v="1958"/>
    <n v="65"/>
    <x v="4"/>
    <x v="4"/>
    <x v="4"/>
    <n v="32173"/>
    <x v="2"/>
    <n v="0"/>
    <n v="1"/>
    <d v="2013-08-01T00:00:00"/>
    <n v="0"/>
    <n v="18"/>
    <n v="0"/>
    <n v="2"/>
    <n v="0"/>
    <n v="0"/>
    <n v="2"/>
    <n v="3.6666666666666665"/>
    <n v="1"/>
    <n v="1"/>
    <n v="0"/>
    <n v="3"/>
    <n v="4"/>
    <n v="0"/>
    <n v="0"/>
    <n v="0"/>
    <x v="0"/>
    <x v="0"/>
    <n v="0"/>
    <n v="0"/>
    <n v="0"/>
    <n v="0"/>
    <x v="1"/>
  </r>
  <r>
    <n v="2795"/>
    <n v="1958"/>
    <n v="65"/>
    <x v="4"/>
    <x v="3"/>
    <x v="1"/>
    <n v="30523"/>
    <x v="2"/>
    <n v="2"/>
    <n v="1"/>
    <d v="2013-07-01T00:00:00"/>
    <n v="0"/>
    <n v="5"/>
    <n v="0"/>
    <n v="3"/>
    <n v="0"/>
    <n v="0"/>
    <n v="5"/>
    <n v="2.1666666666666665"/>
    <n v="1"/>
    <n v="1"/>
    <n v="0"/>
    <n v="2"/>
    <n v="7"/>
    <n v="0"/>
    <n v="0"/>
    <n v="0"/>
    <x v="0"/>
    <x v="0"/>
    <n v="0"/>
    <n v="0"/>
    <n v="0"/>
    <n v="0"/>
    <x v="7"/>
  </r>
  <r>
    <n v="4477"/>
    <n v="1958"/>
    <n v="65"/>
    <x v="4"/>
    <x v="2"/>
    <x v="2"/>
    <n v="69096"/>
    <x v="1"/>
    <n v="0"/>
    <n v="1"/>
    <d v="2013-09-27T00:00:00"/>
    <n v="4"/>
    <n v="247"/>
    <n v="49"/>
    <n v="159"/>
    <n v="7"/>
    <n v="82"/>
    <n v="109"/>
    <n v="108.83333333333333"/>
    <n v="1"/>
    <n v="5"/>
    <n v="2"/>
    <n v="10"/>
    <n v="4"/>
    <n v="0"/>
    <n v="0"/>
    <n v="0"/>
    <x v="0"/>
    <x v="0"/>
    <n v="0"/>
    <n v="0"/>
    <n v="0"/>
    <n v="0"/>
    <x v="2"/>
  </r>
  <r>
    <n v="10832"/>
    <n v="1958"/>
    <n v="65"/>
    <x v="4"/>
    <x v="2"/>
    <x v="2"/>
    <n v="46610"/>
    <x v="2"/>
    <n v="0"/>
    <n v="0"/>
    <d v="2013-07-18T00:00:00"/>
    <n v="4"/>
    <n v="288"/>
    <n v="10"/>
    <n v="30"/>
    <n v="4"/>
    <n v="10"/>
    <n v="125"/>
    <n v="77.833333333333329"/>
    <n v="1"/>
    <n v="6"/>
    <n v="1"/>
    <n v="6"/>
    <n v="6"/>
    <n v="0"/>
    <n v="0"/>
    <n v="0"/>
    <x v="0"/>
    <x v="0"/>
    <n v="0"/>
    <n v="0"/>
    <n v="0"/>
    <n v="0"/>
    <x v="1"/>
  </r>
  <r>
    <n v="3025"/>
    <n v="1958"/>
    <n v="65"/>
    <x v="4"/>
    <x v="2"/>
    <x v="1"/>
    <n v="49967"/>
    <x v="2"/>
    <n v="0"/>
    <n v="1"/>
    <d v="2013-07-08T00:00:00"/>
    <n v="4"/>
    <n v="212"/>
    <n v="6"/>
    <n v="69"/>
    <n v="4"/>
    <n v="12"/>
    <n v="3"/>
    <n v="51"/>
    <n v="3"/>
    <n v="6"/>
    <n v="1"/>
    <n v="5"/>
    <n v="7"/>
    <n v="0"/>
    <n v="0"/>
    <n v="0"/>
    <x v="0"/>
    <x v="0"/>
    <n v="0"/>
    <n v="0"/>
    <n v="0"/>
    <n v="0"/>
    <x v="7"/>
  </r>
  <r>
    <n v="1463"/>
    <n v="1958"/>
    <n v="65"/>
    <x v="4"/>
    <x v="2"/>
    <x v="1"/>
    <n v="45160"/>
    <x v="2"/>
    <n v="1"/>
    <n v="1"/>
    <d v="2014-03-29T00:00:00"/>
    <n v="9"/>
    <n v="8"/>
    <n v="2"/>
    <n v="5"/>
    <n v="3"/>
    <n v="0"/>
    <n v="3"/>
    <n v="3.5"/>
    <n v="1"/>
    <n v="1"/>
    <n v="0"/>
    <n v="2"/>
    <n v="7"/>
    <n v="0"/>
    <n v="0"/>
    <n v="0"/>
    <x v="0"/>
    <x v="0"/>
    <n v="0"/>
    <n v="0"/>
    <n v="0"/>
    <n v="0"/>
    <x v="0"/>
  </r>
  <r>
    <n v="25"/>
    <n v="1958"/>
    <n v="65"/>
    <x v="4"/>
    <x v="2"/>
    <x v="0"/>
    <n v="65148"/>
    <x v="1"/>
    <n v="0"/>
    <n v="1"/>
    <d v="2012-11-16T00:00:00"/>
    <n v="9"/>
    <n v="460"/>
    <n v="35"/>
    <n v="422"/>
    <n v="33"/>
    <n v="12"/>
    <n v="153"/>
    <n v="185.83333333333334"/>
    <n v="2"/>
    <n v="6"/>
    <n v="6"/>
    <n v="7"/>
    <n v="4"/>
    <n v="0"/>
    <n v="0"/>
    <n v="0"/>
    <x v="0"/>
    <x v="0"/>
    <n v="0"/>
    <n v="0"/>
    <n v="0"/>
    <n v="0"/>
    <x v="7"/>
  </r>
  <r>
    <n v="3403"/>
    <n v="1958"/>
    <n v="65"/>
    <x v="4"/>
    <x v="4"/>
    <x v="2"/>
    <n v="78952"/>
    <x v="1"/>
    <n v="0"/>
    <n v="1"/>
    <d v="2012-09-24T00:00:00"/>
    <n v="11"/>
    <n v="1170"/>
    <n v="19"/>
    <n v="594"/>
    <n v="99"/>
    <n v="76"/>
    <n v="134"/>
    <n v="348.66666666666669"/>
    <n v="2"/>
    <n v="2"/>
    <n v="5"/>
    <n v="12"/>
    <n v="6"/>
    <n v="0"/>
    <n v="0"/>
    <n v="0"/>
    <x v="0"/>
    <x v="0"/>
    <n v="0"/>
    <n v="0"/>
    <n v="0"/>
    <n v="0"/>
    <x v="1"/>
  </r>
  <r>
    <n v="4322"/>
    <n v="1958"/>
    <n v="65"/>
    <x v="4"/>
    <x v="4"/>
    <x v="2"/>
    <n v="77863"/>
    <x v="1"/>
    <n v="0"/>
    <n v="0"/>
    <d v="2013-11-27T00:00:00"/>
    <n v="20"/>
    <n v="881"/>
    <n v="38"/>
    <n v="319"/>
    <n v="16"/>
    <n v="25"/>
    <n v="12"/>
    <n v="215.16666666666666"/>
    <n v="1"/>
    <n v="4"/>
    <n v="5"/>
    <n v="10"/>
    <n v="2"/>
    <n v="0"/>
    <n v="0"/>
    <n v="0"/>
    <x v="0"/>
    <x v="0"/>
    <n v="0"/>
    <n v="0"/>
    <n v="0"/>
    <n v="0"/>
    <x v="1"/>
  </r>
  <r>
    <n v="10128"/>
    <n v="1958"/>
    <n v="65"/>
    <x v="4"/>
    <x v="2"/>
    <x v="2"/>
    <n v="53977"/>
    <x v="1"/>
    <n v="0"/>
    <n v="1"/>
    <d v="2013-06-08T00:00:00"/>
    <n v="21"/>
    <n v="620"/>
    <n v="16"/>
    <n v="165"/>
    <n v="0"/>
    <n v="24"/>
    <n v="82"/>
    <n v="151.16666666666666"/>
    <n v="5"/>
    <n v="5"/>
    <n v="5"/>
    <n v="12"/>
    <n v="5"/>
    <n v="0"/>
    <n v="0"/>
    <n v="0"/>
    <x v="0"/>
    <x v="0"/>
    <n v="0"/>
    <n v="0"/>
    <n v="0"/>
    <n v="0"/>
    <x v="7"/>
  </r>
  <r>
    <n v="9284"/>
    <n v="1958"/>
    <n v="65"/>
    <x v="4"/>
    <x v="2"/>
    <x v="2"/>
    <n v="53977"/>
    <x v="1"/>
    <n v="0"/>
    <n v="1"/>
    <d v="2013-06-08T00:00:00"/>
    <n v="21"/>
    <n v="620"/>
    <n v="16"/>
    <n v="165"/>
    <n v="0"/>
    <n v="24"/>
    <n v="82"/>
    <n v="151.16666666666666"/>
    <n v="5"/>
    <n v="5"/>
    <n v="5"/>
    <n v="12"/>
    <n v="5"/>
    <n v="0"/>
    <n v="0"/>
    <n v="0"/>
    <x v="0"/>
    <x v="0"/>
    <n v="0"/>
    <n v="0"/>
    <n v="0"/>
    <n v="0"/>
    <x v="1"/>
  </r>
  <r>
    <n v="8594"/>
    <n v="1958"/>
    <n v="65"/>
    <x v="4"/>
    <x v="4"/>
    <x v="6"/>
    <n v="50520"/>
    <x v="1"/>
    <n v="0"/>
    <n v="1"/>
    <d v="2014-01-28T00:00:00"/>
    <n v="25"/>
    <n v="112"/>
    <n v="0"/>
    <n v="6"/>
    <n v="2"/>
    <n v="1"/>
    <n v="14"/>
    <n v="22.5"/>
    <n v="2"/>
    <n v="3"/>
    <n v="1"/>
    <n v="3"/>
    <n v="6"/>
    <n v="0"/>
    <n v="0"/>
    <n v="0"/>
    <x v="0"/>
    <x v="0"/>
    <n v="0"/>
    <n v="0"/>
    <n v="0"/>
    <n v="0"/>
    <x v="1"/>
  </r>
  <r>
    <n v="6950"/>
    <n v="1958"/>
    <n v="65"/>
    <x v="4"/>
    <x v="3"/>
    <x v="0"/>
    <n v="49572"/>
    <x v="2"/>
    <n v="1"/>
    <n v="1"/>
    <d v="2013-12-15T00:00:00"/>
    <n v="25"/>
    <n v="35"/>
    <n v="1"/>
    <n v="16"/>
    <n v="0"/>
    <n v="1"/>
    <n v="1"/>
    <n v="9"/>
    <n v="2"/>
    <n v="2"/>
    <n v="0"/>
    <n v="3"/>
    <n v="7"/>
    <n v="0"/>
    <n v="0"/>
    <n v="0"/>
    <x v="0"/>
    <x v="0"/>
    <n v="0"/>
    <n v="0"/>
    <n v="0"/>
    <n v="0"/>
    <x v="7"/>
  </r>
  <r>
    <n v="10928"/>
    <n v="1958"/>
    <n v="65"/>
    <x v="4"/>
    <x v="2"/>
    <x v="2"/>
    <n v="66886"/>
    <x v="1"/>
    <n v="0"/>
    <n v="1"/>
    <d v="2013-09-16T00:00:00"/>
    <n v="28"/>
    <n v="315"/>
    <n v="4"/>
    <n v="62"/>
    <n v="41"/>
    <n v="31"/>
    <n v="146"/>
    <n v="99.833333333333329"/>
    <n v="2"/>
    <n v="7"/>
    <n v="1"/>
    <n v="7"/>
    <n v="5"/>
    <n v="0"/>
    <n v="0"/>
    <n v="0"/>
    <x v="0"/>
    <x v="0"/>
    <n v="0"/>
    <n v="0"/>
    <n v="0"/>
    <n v="0"/>
    <x v="1"/>
  </r>
  <r>
    <n v="3262"/>
    <n v="1958"/>
    <n v="65"/>
    <x v="4"/>
    <x v="2"/>
    <x v="1"/>
    <n v="68281"/>
    <x v="1"/>
    <n v="0"/>
    <n v="0"/>
    <d v="2012-08-07T00:00:00"/>
    <n v="31"/>
    <n v="995"/>
    <n v="112"/>
    <n v="417"/>
    <n v="42"/>
    <n v="48"/>
    <n v="41"/>
    <n v="275.83333333333331"/>
    <n v="1"/>
    <n v="2"/>
    <n v="9"/>
    <n v="13"/>
    <n v="5"/>
    <n v="0"/>
    <n v="0"/>
    <n v="0"/>
    <x v="0"/>
    <x v="0"/>
    <n v="0"/>
    <n v="0"/>
    <n v="1"/>
    <n v="0"/>
    <x v="1"/>
  </r>
  <r>
    <n v="9449"/>
    <n v="1958"/>
    <n v="65"/>
    <x v="4"/>
    <x v="4"/>
    <x v="1"/>
    <n v="79761"/>
    <x v="1"/>
    <n v="0"/>
    <n v="1"/>
    <d v="2013-10-04T00:00:00"/>
    <n v="32"/>
    <n v="415"/>
    <n v="5"/>
    <n v="124"/>
    <n v="15"/>
    <n v="35"/>
    <n v="11"/>
    <n v="100.83333333333333"/>
    <n v="1"/>
    <n v="5"/>
    <n v="2"/>
    <n v="11"/>
    <n v="3"/>
    <n v="0"/>
    <n v="0"/>
    <n v="0"/>
    <x v="0"/>
    <x v="0"/>
    <n v="0"/>
    <n v="0"/>
    <n v="0"/>
    <n v="0"/>
    <x v="5"/>
  </r>
  <r>
    <n v="3759"/>
    <n v="1958"/>
    <n v="65"/>
    <x v="4"/>
    <x v="2"/>
    <x v="2"/>
    <n v="65196"/>
    <x v="1"/>
    <n v="0"/>
    <n v="2"/>
    <d v="2013-07-25T00:00:00"/>
    <n v="34"/>
    <n v="743"/>
    <n v="19"/>
    <n v="181"/>
    <n v="12"/>
    <n v="0"/>
    <n v="200"/>
    <n v="192.5"/>
    <n v="2"/>
    <n v="7"/>
    <n v="6"/>
    <n v="11"/>
    <n v="5"/>
    <n v="1"/>
    <n v="0"/>
    <n v="0"/>
    <x v="0"/>
    <x v="0"/>
    <n v="1"/>
    <n v="1"/>
    <n v="0"/>
    <n v="0"/>
    <x v="1"/>
  </r>
  <r>
    <n v="10377"/>
    <n v="1958"/>
    <n v="65"/>
    <x v="4"/>
    <x v="3"/>
    <x v="2"/>
    <n v="46692"/>
    <x v="2"/>
    <n v="0"/>
    <n v="1"/>
    <d v="2013-06-06T00:00:00"/>
    <n v="37"/>
    <n v="170"/>
    <n v="6"/>
    <n v="97"/>
    <n v="24"/>
    <n v="12"/>
    <n v="88"/>
    <n v="66.166666666666671"/>
    <n v="3"/>
    <n v="6"/>
    <n v="1"/>
    <n v="5"/>
    <n v="6"/>
    <n v="0"/>
    <n v="0"/>
    <n v="0"/>
    <x v="0"/>
    <x v="0"/>
    <n v="0"/>
    <n v="0"/>
    <n v="0"/>
    <n v="0"/>
    <x v="1"/>
  </r>
  <r>
    <n v="6439"/>
    <n v="1958"/>
    <n v="65"/>
    <x v="4"/>
    <x v="2"/>
    <x v="0"/>
    <n v="61074"/>
    <x v="1"/>
    <n v="0"/>
    <n v="1"/>
    <d v="2012-08-17T00:00:00"/>
    <n v="37"/>
    <n v="789"/>
    <n v="0"/>
    <n v="133"/>
    <n v="0"/>
    <n v="28"/>
    <n v="152"/>
    <n v="183.66666666666666"/>
    <n v="7"/>
    <n v="11"/>
    <n v="5"/>
    <n v="8"/>
    <n v="7"/>
    <n v="0"/>
    <n v="0"/>
    <n v="0"/>
    <x v="0"/>
    <x v="0"/>
    <n v="0"/>
    <n v="0"/>
    <n v="0"/>
    <n v="0"/>
    <x v="5"/>
  </r>
  <r>
    <n v="2499"/>
    <n v="1958"/>
    <n v="65"/>
    <x v="4"/>
    <x v="0"/>
    <x v="1"/>
    <n v="75342"/>
    <x v="1"/>
    <n v="0"/>
    <n v="1"/>
    <d v="2013-05-06T00:00:00"/>
    <n v="38"/>
    <n v="204"/>
    <n v="97"/>
    <n v="97"/>
    <n v="21"/>
    <n v="118"/>
    <n v="26"/>
    <n v="93.833333333333329"/>
    <n v="1"/>
    <n v="5"/>
    <n v="2"/>
    <n v="10"/>
    <n v="4"/>
    <n v="0"/>
    <n v="0"/>
    <n v="0"/>
    <x v="0"/>
    <x v="0"/>
    <n v="0"/>
    <n v="0"/>
    <n v="0"/>
    <n v="0"/>
    <x v="1"/>
  </r>
  <r>
    <n v="3602"/>
    <n v="1958"/>
    <n v="65"/>
    <x v="4"/>
    <x v="3"/>
    <x v="0"/>
    <n v="51412"/>
    <x v="1"/>
    <n v="0"/>
    <n v="1"/>
    <d v="2013-12-31T00:00:00"/>
    <n v="42"/>
    <n v="140"/>
    <n v="3"/>
    <n v="29"/>
    <n v="4"/>
    <n v="5"/>
    <n v="14"/>
    <n v="32.5"/>
    <n v="2"/>
    <n v="3"/>
    <n v="2"/>
    <n v="4"/>
    <n v="4"/>
    <n v="0"/>
    <n v="0"/>
    <n v="0"/>
    <x v="0"/>
    <x v="0"/>
    <n v="0"/>
    <n v="0"/>
    <n v="0"/>
    <n v="0"/>
    <x v="1"/>
  </r>
  <r>
    <n v="433"/>
    <n v="1958"/>
    <n v="65"/>
    <x v="4"/>
    <x v="3"/>
    <x v="5"/>
    <n v="61331"/>
    <x v="1"/>
    <n v="1"/>
    <n v="1"/>
    <d v="2013-03-10T00:00:00"/>
    <n v="42"/>
    <n v="534"/>
    <n v="5"/>
    <n v="47"/>
    <n v="0"/>
    <n v="5"/>
    <n v="41"/>
    <n v="105.33333333333333"/>
    <n v="5"/>
    <n v="11"/>
    <n v="1"/>
    <n v="6"/>
    <n v="8"/>
    <n v="0"/>
    <n v="0"/>
    <n v="0"/>
    <x v="0"/>
    <x v="0"/>
    <n v="0"/>
    <n v="0"/>
    <n v="0"/>
    <n v="0"/>
    <x v="7"/>
  </r>
  <r>
    <n v="10613"/>
    <n v="1958"/>
    <n v="65"/>
    <x v="4"/>
    <x v="4"/>
    <x v="2"/>
    <n v="37334"/>
    <x v="2"/>
    <n v="1"/>
    <n v="1"/>
    <d v="2014-02-26T00:00:00"/>
    <n v="44"/>
    <n v="26"/>
    <n v="1"/>
    <n v="16"/>
    <n v="2"/>
    <n v="2"/>
    <n v="15"/>
    <n v="10.333333333333334"/>
    <n v="4"/>
    <n v="3"/>
    <n v="0"/>
    <n v="4"/>
    <n v="4"/>
    <n v="0"/>
    <n v="0"/>
    <n v="0"/>
    <x v="0"/>
    <x v="0"/>
    <n v="0"/>
    <n v="0"/>
    <n v="0"/>
    <n v="0"/>
    <x v="1"/>
  </r>
  <r>
    <n v="9624"/>
    <n v="1958"/>
    <n v="65"/>
    <x v="4"/>
    <x v="4"/>
    <x v="2"/>
    <n v="65488"/>
    <x v="1"/>
    <n v="0"/>
    <n v="0"/>
    <d v="2014-06-13T00:00:00"/>
    <n v="46"/>
    <n v="603"/>
    <n v="45"/>
    <n v="207"/>
    <n v="36"/>
    <n v="18"/>
    <n v="54"/>
    <n v="160.5"/>
    <n v="1"/>
    <n v="3"/>
    <n v="4"/>
    <n v="6"/>
    <n v="1"/>
    <n v="0"/>
    <n v="0"/>
    <n v="0"/>
    <x v="0"/>
    <x v="0"/>
    <n v="0"/>
    <n v="0"/>
    <n v="0"/>
    <n v="0"/>
    <x v="1"/>
  </r>
  <r>
    <n v="1399"/>
    <n v="1958"/>
    <n v="65"/>
    <x v="4"/>
    <x v="2"/>
    <x v="0"/>
    <n v="72905"/>
    <x v="1"/>
    <n v="0"/>
    <n v="0"/>
    <d v="2014-01-21T00:00:00"/>
    <n v="52"/>
    <n v="407"/>
    <n v="114"/>
    <n v="445"/>
    <n v="181"/>
    <n v="165"/>
    <n v="203"/>
    <n v="252.5"/>
    <n v="1"/>
    <n v="3"/>
    <n v="7"/>
    <n v="9"/>
    <n v="1"/>
    <n v="0"/>
    <n v="0"/>
    <n v="0"/>
    <x v="1"/>
    <x v="0"/>
    <n v="1"/>
    <n v="1"/>
    <n v="0"/>
    <n v="0"/>
    <x v="1"/>
  </r>
  <r>
    <n v="5827"/>
    <n v="1958"/>
    <n v="65"/>
    <x v="4"/>
    <x v="2"/>
    <x v="4"/>
    <n v="35246"/>
    <x v="2"/>
    <n v="1"/>
    <n v="1"/>
    <d v="2014-04-16T00:00:00"/>
    <n v="53"/>
    <n v="36"/>
    <n v="0"/>
    <n v="12"/>
    <n v="2"/>
    <n v="2"/>
    <n v="10"/>
    <n v="10.333333333333334"/>
    <n v="4"/>
    <n v="3"/>
    <n v="1"/>
    <n v="3"/>
    <n v="5"/>
    <n v="0"/>
    <n v="0"/>
    <n v="0"/>
    <x v="0"/>
    <x v="0"/>
    <n v="0"/>
    <n v="0"/>
    <n v="0"/>
    <n v="0"/>
    <x v="5"/>
  </r>
  <r>
    <n v="4790"/>
    <n v="1958"/>
    <n v="65"/>
    <x v="4"/>
    <x v="2"/>
    <x v="4"/>
    <n v="79803"/>
    <x v="1"/>
    <n v="0"/>
    <n v="1"/>
    <d v="2014-06-02T00:00:00"/>
    <n v="54"/>
    <n v="574"/>
    <n v="8"/>
    <n v="216"/>
    <n v="21"/>
    <n v="16"/>
    <n v="33"/>
    <n v="144.66666666666666"/>
    <n v="1"/>
    <n v="4"/>
    <n v="3"/>
    <n v="5"/>
    <n v="1"/>
    <n v="0"/>
    <n v="0"/>
    <n v="0"/>
    <x v="0"/>
    <x v="0"/>
    <n v="0"/>
    <n v="0"/>
    <n v="0"/>
    <n v="0"/>
    <x v="1"/>
  </r>
  <r>
    <n v="8418"/>
    <n v="1958"/>
    <n v="65"/>
    <x v="4"/>
    <x v="0"/>
    <x v="1"/>
    <n v="38741"/>
    <x v="2"/>
    <n v="1"/>
    <n v="1"/>
    <d v="2014-03-30T00:00:00"/>
    <n v="60"/>
    <n v="7"/>
    <n v="10"/>
    <n v="17"/>
    <n v="8"/>
    <n v="6"/>
    <n v="13"/>
    <n v="10.166666666666666"/>
    <n v="2"/>
    <n v="2"/>
    <n v="0"/>
    <n v="3"/>
    <n v="7"/>
    <n v="0"/>
    <n v="0"/>
    <n v="0"/>
    <x v="0"/>
    <x v="0"/>
    <n v="0"/>
    <n v="0"/>
    <n v="0"/>
    <n v="0"/>
    <x v="2"/>
  </r>
  <r>
    <n v="8624"/>
    <n v="1958"/>
    <n v="65"/>
    <x v="4"/>
    <x v="2"/>
    <x v="0"/>
    <n v="81320"/>
    <x v="1"/>
    <n v="0"/>
    <n v="0"/>
    <d v="2013-02-06T00:00:00"/>
    <n v="61"/>
    <n v="183"/>
    <n v="33"/>
    <n v="493"/>
    <n v="59"/>
    <n v="103"/>
    <n v="57"/>
    <n v="154.66666666666666"/>
    <n v="1"/>
    <n v="4"/>
    <n v="3"/>
    <n v="10"/>
    <n v="2"/>
    <n v="0"/>
    <n v="0"/>
    <n v="0"/>
    <x v="0"/>
    <x v="0"/>
    <n v="0"/>
    <n v="0"/>
    <n v="0"/>
    <n v="0"/>
    <x v="5"/>
  </r>
  <r>
    <n v="1165"/>
    <n v="1958"/>
    <n v="65"/>
    <x v="4"/>
    <x v="4"/>
    <x v="1"/>
    <n v="50729"/>
    <x v="1"/>
    <n v="1"/>
    <n v="1"/>
    <d v="2013-05-02T00:00:00"/>
    <n v="62"/>
    <n v="239"/>
    <n v="13"/>
    <n v="143"/>
    <n v="45"/>
    <n v="4"/>
    <n v="52"/>
    <n v="82.666666666666671"/>
    <n v="9"/>
    <n v="6"/>
    <n v="2"/>
    <n v="7"/>
    <n v="6"/>
    <n v="0"/>
    <n v="0"/>
    <n v="0"/>
    <x v="0"/>
    <x v="0"/>
    <n v="0"/>
    <n v="0"/>
    <n v="0"/>
    <n v="0"/>
    <x v="5"/>
  </r>
  <r>
    <n v="125"/>
    <n v="1958"/>
    <n v="65"/>
    <x v="4"/>
    <x v="0"/>
    <x v="2"/>
    <n v="53083"/>
    <x v="1"/>
    <n v="1"/>
    <n v="1"/>
    <d v="2013-05-15T00:00:00"/>
    <n v="65"/>
    <n v="215"/>
    <n v="7"/>
    <n v="33"/>
    <n v="3"/>
    <n v="0"/>
    <n v="13"/>
    <n v="45.166666666666664"/>
    <n v="6"/>
    <n v="5"/>
    <n v="1"/>
    <n v="5"/>
    <n v="7"/>
    <n v="0"/>
    <n v="1"/>
    <n v="0"/>
    <x v="0"/>
    <x v="0"/>
    <n v="1"/>
    <n v="1"/>
    <n v="0"/>
    <n v="0"/>
    <x v="3"/>
  </r>
  <r>
    <n v="9400"/>
    <n v="1958"/>
    <n v="65"/>
    <x v="4"/>
    <x v="0"/>
    <x v="1"/>
    <n v="85485"/>
    <x v="1"/>
    <n v="0"/>
    <n v="0"/>
    <d v="2014-06-21T00:00:00"/>
    <n v="73"/>
    <n v="630"/>
    <n v="26"/>
    <n v="611"/>
    <n v="44"/>
    <n v="18"/>
    <n v="54"/>
    <n v="230.5"/>
    <n v="1"/>
    <n v="6"/>
    <n v="6"/>
    <n v="6"/>
    <n v="2"/>
    <n v="0"/>
    <n v="0"/>
    <n v="0"/>
    <x v="0"/>
    <x v="0"/>
    <n v="0"/>
    <n v="0"/>
    <n v="0"/>
    <n v="0"/>
    <x v="1"/>
  </r>
  <r>
    <n v="10164"/>
    <n v="1958"/>
    <n v="65"/>
    <x v="4"/>
    <x v="2"/>
    <x v="1"/>
    <n v="94472"/>
    <x v="1"/>
    <n v="0"/>
    <n v="1"/>
    <d v="2014-04-03T00:00:00"/>
    <n v="75"/>
    <n v="1017"/>
    <n v="33"/>
    <n v="417"/>
    <n v="108"/>
    <n v="100"/>
    <n v="16"/>
    <n v="281.83333333333331"/>
    <n v="1"/>
    <n v="5"/>
    <n v="5"/>
    <n v="5"/>
    <n v="5"/>
    <n v="0"/>
    <n v="1"/>
    <n v="1"/>
    <x v="0"/>
    <x v="0"/>
    <n v="1"/>
    <n v="2"/>
    <n v="0"/>
    <n v="0"/>
    <x v="1"/>
  </r>
  <r>
    <n v="3839"/>
    <n v="1958"/>
    <n v="65"/>
    <x v="4"/>
    <x v="1"/>
    <x v="1"/>
    <n v="15056"/>
    <x v="0"/>
    <n v="1"/>
    <n v="1"/>
    <d v="2013-05-03T00:00:00"/>
    <n v="76"/>
    <n v="6"/>
    <n v="12"/>
    <n v="3"/>
    <n v="21"/>
    <n v="6"/>
    <n v="40"/>
    <n v="14.666666666666666"/>
    <n v="5"/>
    <n v="2"/>
    <n v="2"/>
    <n v="3"/>
    <n v="5"/>
    <n v="0"/>
    <n v="0"/>
    <n v="0"/>
    <x v="0"/>
    <x v="0"/>
    <n v="0"/>
    <n v="0"/>
    <n v="0"/>
    <n v="0"/>
    <x v="1"/>
  </r>
  <r>
    <n v="3483"/>
    <n v="1958"/>
    <n v="65"/>
    <x v="4"/>
    <x v="2"/>
    <x v="0"/>
    <n v="48192"/>
    <x v="2"/>
    <n v="0"/>
    <n v="0"/>
    <d v="2013-04-06T00:00:00"/>
    <n v="76"/>
    <n v="1039"/>
    <n v="43"/>
    <n v="204"/>
    <n v="153"/>
    <n v="58"/>
    <n v="29"/>
    <n v="254.33333333333334"/>
    <n v="3"/>
    <n v="2"/>
    <n v="8"/>
    <n v="12"/>
    <n v="8"/>
    <n v="0"/>
    <n v="1"/>
    <n v="0"/>
    <x v="1"/>
    <x v="1"/>
    <n v="1"/>
    <n v="3"/>
    <n v="1"/>
    <n v="0"/>
    <x v="7"/>
  </r>
  <r>
    <n v="7998"/>
    <n v="1958"/>
    <n v="65"/>
    <x v="4"/>
    <x v="2"/>
    <x v="2"/>
    <n v="28087"/>
    <x v="2"/>
    <n v="1"/>
    <n v="1"/>
    <d v="2012-12-11T00:00:00"/>
    <n v="77"/>
    <n v="53"/>
    <n v="8"/>
    <n v="17"/>
    <n v="13"/>
    <n v="0"/>
    <n v="21"/>
    <n v="18.666666666666668"/>
    <n v="3"/>
    <n v="2"/>
    <n v="2"/>
    <n v="2"/>
    <n v="7"/>
    <n v="0"/>
    <n v="0"/>
    <n v="0"/>
    <x v="0"/>
    <x v="0"/>
    <n v="0"/>
    <n v="0"/>
    <n v="0"/>
    <n v="0"/>
    <x v="3"/>
  </r>
  <r>
    <n v="2674"/>
    <n v="1958"/>
    <n v="65"/>
    <x v="4"/>
    <x v="3"/>
    <x v="1"/>
    <n v="75154"/>
    <x v="1"/>
    <n v="0"/>
    <n v="1"/>
    <d v="2012-09-04T00:00:00"/>
    <n v="79"/>
    <n v="543"/>
    <n v="10"/>
    <n v="205"/>
    <n v="160"/>
    <n v="143"/>
    <n v="82"/>
    <n v="190.5"/>
    <n v="1"/>
    <n v="6"/>
    <n v="3"/>
    <n v="6"/>
    <n v="3"/>
    <n v="0"/>
    <n v="0"/>
    <n v="0"/>
    <x v="0"/>
    <x v="0"/>
    <n v="0"/>
    <n v="0"/>
    <n v="1"/>
    <n v="0"/>
    <x v="4"/>
  </r>
  <r>
    <n v="1509"/>
    <n v="1958"/>
    <n v="65"/>
    <x v="4"/>
    <x v="4"/>
    <x v="2"/>
    <n v="84460"/>
    <x v="1"/>
    <n v="0"/>
    <n v="0"/>
    <d v="2013-01-04T00:00:00"/>
    <n v="80"/>
    <n v="152"/>
    <n v="27"/>
    <n v="103"/>
    <n v="106"/>
    <n v="54"/>
    <n v="81"/>
    <n v="87.166666666666671"/>
    <n v="0"/>
    <n v="9"/>
    <n v="9"/>
    <n v="4"/>
    <n v="5"/>
    <n v="0"/>
    <n v="1"/>
    <n v="1"/>
    <x v="1"/>
    <x v="1"/>
    <n v="1"/>
    <n v="4"/>
    <n v="1"/>
    <n v="0"/>
    <x v="1"/>
  </r>
  <r>
    <n v="2740"/>
    <n v="1958"/>
    <n v="65"/>
    <x v="4"/>
    <x v="4"/>
    <x v="6"/>
    <n v="33438"/>
    <x v="2"/>
    <n v="1"/>
    <n v="1"/>
    <d v="2013-09-22T00:00:00"/>
    <n v="81"/>
    <n v="62"/>
    <n v="1"/>
    <n v="16"/>
    <n v="3"/>
    <n v="2"/>
    <n v="6"/>
    <n v="15"/>
    <n v="4"/>
    <n v="2"/>
    <n v="1"/>
    <n v="4"/>
    <n v="5"/>
    <n v="0"/>
    <n v="0"/>
    <n v="0"/>
    <x v="0"/>
    <x v="0"/>
    <n v="0"/>
    <n v="0"/>
    <n v="0"/>
    <n v="0"/>
    <x v="1"/>
  </r>
  <r>
    <n v="2002"/>
    <n v="1958"/>
    <n v="65"/>
    <x v="4"/>
    <x v="2"/>
    <x v="4"/>
    <n v="71964"/>
    <x v="1"/>
    <n v="0"/>
    <n v="0"/>
    <d v="2013-05-20T00:00:00"/>
    <n v="81"/>
    <n v="587"/>
    <n v="51"/>
    <n v="932"/>
    <n v="180"/>
    <n v="34"/>
    <n v="86"/>
    <n v="311.66666666666669"/>
    <n v="1"/>
    <n v="5"/>
    <n v="6"/>
    <n v="5"/>
    <n v="3"/>
    <n v="0"/>
    <n v="0"/>
    <n v="0"/>
    <x v="0"/>
    <x v="0"/>
    <n v="0"/>
    <n v="0"/>
    <n v="0"/>
    <n v="0"/>
    <x v="1"/>
  </r>
  <r>
    <n v="2150"/>
    <n v="1958"/>
    <n v="65"/>
    <x v="4"/>
    <x v="4"/>
    <x v="6"/>
    <n v="80995"/>
    <x v="1"/>
    <n v="0"/>
    <n v="1"/>
    <d v="2013-05-11T00:00:00"/>
    <n v="83"/>
    <n v="860"/>
    <n v="28"/>
    <n v="409"/>
    <n v="73"/>
    <n v="56"/>
    <n v="56"/>
    <n v="247"/>
    <n v="1"/>
    <n v="8"/>
    <n v="9"/>
    <n v="4"/>
    <n v="4"/>
    <n v="0"/>
    <n v="0"/>
    <n v="0"/>
    <x v="0"/>
    <x v="0"/>
    <n v="0"/>
    <n v="0"/>
    <n v="0"/>
    <n v="0"/>
    <x v="7"/>
  </r>
  <r>
    <n v="2902"/>
    <n v="1958"/>
    <n v="65"/>
    <x v="4"/>
    <x v="2"/>
    <x v="2"/>
    <m/>
    <x v="0"/>
    <n v="1"/>
    <n v="1"/>
    <d v="2012-09-03T00:00:00"/>
    <n v="87"/>
    <n v="19"/>
    <n v="4"/>
    <n v="12"/>
    <n v="2"/>
    <n v="2"/>
    <n v="6"/>
    <n v="7.5"/>
    <n v="1"/>
    <n v="1"/>
    <n v="0"/>
    <n v="3"/>
    <n v="5"/>
    <n v="0"/>
    <n v="0"/>
    <n v="0"/>
    <x v="0"/>
    <x v="0"/>
    <n v="0"/>
    <n v="0"/>
    <n v="0"/>
    <n v="0"/>
    <x v="0"/>
  </r>
  <r>
    <n v="4682"/>
    <n v="1958"/>
    <n v="65"/>
    <x v="4"/>
    <x v="2"/>
    <x v="0"/>
    <n v="51876"/>
    <x v="1"/>
    <n v="0"/>
    <n v="0"/>
    <d v="2013-10-15T00:00:00"/>
    <n v="88"/>
    <n v="99"/>
    <n v="27"/>
    <n v="102"/>
    <n v="28"/>
    <n v="48"/>
    <n v="6"/>
    <n v="51.666666666666664"/>
    <n v="1"/>
    <n v="2"/>
    <n v="2"/>
    <n v="8"/>
    <n v="1"/>
    <n v="0"/>
    <n v="0"/>
    <n v="0"/>
    <x v="0"/>
    <x v="0"/>
    <n v="0"/>
    <n v="0"/>
    <n v="0"/>
    <n v="0"/>
    <x v="2"/>
  </r>
  <r>
    <n v="4964"/>
    <n v="1958"/>
    <n v="65"/>
    <x v="4"/>
    <x v="4"/>
    <x v="2"/>
    <n v="74250"/>
    <x v="1"/>
    <n v="0"/>
    <n v="0"/>
    <d v="2014-01-26T00:00:00"/>
    <n v="90"/>
    <n v="680"/>
    <n v="11"/>
    <n v="392"/>
    <n v="75"/>
    <n v="0"/>
    <n v="0"/>
    <n v="193"/>
    <n v="1"/>
    <n v="2"/>
    <n v="11"/>
    <n v="4"/>
    <n v="1"/>
    <n v="0"/>
    <n v="0"/>
    <n v="0"/>
    <x v="0"/>
    <x v="0"/>
    <n v="0"/>
    <n v="0"/>
    <n v="0"/>
    <n v="0"/>
    <x v="7"/>
  </r>
  <r>
    <n v="450"/>
    <n v="1958"/>
    <n v="65"/>
    <x v="4"/>
    <x v="3"/>
    <x v="2"/>
    <n v="42315"/>
    <x v="2"/>
    <n v="0"/>
    <n v="1"/>
    <d v="2013-07-12T00:00:00"/>
    <n v="90"/>
    <n v="67"/>
    <n v="15"/>
    <n v="80"/>
    <n v="17"/>
    <n v="11"/>
    <n v="80"/>
    <n v="45"/>
    <n v="3"/>
    <n v="1"/>
    <n v="4"/>
    <n v="4"/>
    <n v="3"/>
    <n v="0"/>
    <n v="0"/>
    <n v="0"/>
    <x v="0"/>
    <x v="0"/>
    <n v="0"/>
    <n v="0"/>
    <n v="0"/>
    <n v="0"/>
    <x v="4"/>
  </r>
  <r>
    <n v="7938"/>
    <n v="1958"/>
    <n v="65"/>
    <x v="4"/>
    <x v="4"/>
    <x v="2"/>
    <n v="51518"/>
    <x v="1"/>
    <n v="0"/>
    <n v="1"/>
    <d v="2013-10-03T00:00:00"/>
    <n v="92"/>
    <n v="350"/>
    <n v="8"/>
    <n v="66"/>
    <n v="17"/>
    <n v="4"/>
    <n v="4"/>
    <n v="74.833333333333329"/>
    <n v="2"/>
    <n v="3"/>
    <n v="2"/>
    <n v="10"/>
    <n v="3"/>
    <n v="0"/>
    <n v="0"/>
    <n v="0"/>
    <x v="0"/>
    <x v="0"/>
    <n v="0"/>
    <n v="0"/>
    <n v="0"/>
    <n v="0"/>
    <x v="2"/>
  </r>
  <r>
    <n v="4687"/>
    <n v="1958"/>
    <n v="65"/>
    <x v="4"/>
    <x v="3"/>
    <x v="0"/>
    <n v="80739"/>
    <x v="1"/>
    <n v="0"/>
    <n v="0"/>
    <d v="2013-05-23T00:00:00"/>
    <n v="92"/>
    <n v="674"/>
    <n v="92"/>
    <n v="736"/>
    <n v="39"/>
    <n v="0"/>
    <n v="92"/>
    <n v="272.16666666666669"/>
    <n v="1"/>
    <n v="3"/>
    <n v="11"/>
    <n v="9"/>
    <n v="1"/>
    <n v="0"/>
    <n v="0"/>
    <n v="0"/>
    <x v="0"/>
    <x v="0"/>
    <n v="0"/>
    <n v="0"/>
    <n v="0"/>
    <n v="0"/>
    <x v="1"/>
  </r>
  <r>
    <n v="2227"/>
    <n v="1958"/>
    <n v="65"/>
    <x v="4"/>
    <x v="0"/>
    <x v="2"/>
    <n v="26490"/>
    <x v="2"/>
    <n v="0"/>
    <n v="0"/>
    <d v="2012-09-22T00:00:00"/>
    <n v="92"/>
    <n v="45"/>
    <n v="47"/>
    <n v="52"/>
    <n v="21"/>
    <n v="20"/>
    <n v="25"/>
    <n v="35"/>
    <n v="2"/>
    <n v="3"/>
    <n v="1"/>
    <n v="5"/>
    <n v="6"/>
    <n v="0"/>
    <n v="0"/>
    <n v="0"/>
    <x v="0"/>
    <x v="0"/>
    <n v="0"/>
    <n v="0"/>
    <n v="0"/>
    <n v="0"/>
    <x v="5"/>
  </r>
  <r>
    <n v="946"/>
    <n v="1958"/>
    <n v="65"/>
    <x v="4"/>
    <x v="0"/>
    <x v="2"/>
    <n v="26490"/>
    <x v="2"/>
    <n v="0"/>
    <n v="0"/>
    <d v="2012-09-22T00:00:00"/>
    <n v="92"/>
    <n v="45"/>
    <n v="47"/>
    <n v="52"/>
    <n v="21"/>
    <n v="20"/>
    <n v="25"/>
    <n v="35"/>
    <n v="2"/>
    <n v="3"/>
    <n v="1"/>
    <n v="5"/>
    <n v="6"/>
    <n v="0"/>
    <n v="0"/>
    <n v="0"/>
    <x v="0"/>
    <x v="0"/>
    <n v="0"/>
    <n v="0"/>
    <n v="0"/>
    <n v="0"/>
    <x v="1"/>
  </r>
  <r>
    <n v="5046"/>
    <n v="1958"/>
    <n v="65"/>
    <x v="4"/>
    <x v="2"/>
    <x v="4"/>
    <n v="78331"/>
    <x v="1"/>
    <n v="0"/>
    <n v="1"/>
    <d v="2014-01-23T00:00:00"/>
    <n v="97"/>
    <n v="756"/>
    <n v="138"/>
    <n v="354"/>
    <n v="160"/>
    <n v="169"/>
    <n v="61"/>
    <n v="273"/>
    <n v="2"/>
    <n v="10"/>
    <n v="6"/>
    <n v="7"/>
    <n v="4"/>
    <n v="0"/>
    <n v="0"/>
    <n v="0"/>
    <x v="0"/>
    <x v="0"/>
    <n v="0"/>
    <n v="0"/>
    <n v="0"/>
    <n v="0"/>
    <x v="5"/>
  </r>
  <r>
    <n v="9940"/>
    <n v="1958"/>
    <n v="65"/>
    <x v="4"/>
    <x v="2"/>
    <x v="2"/>
    <n v="64961"/>
    <x v="1"/>
    <n v="0"/>
    <n v="1"/>
    <d v="2012-12-23T00:00:00"/>
    <n v="97"/>
    <n v="382"/>
    <n v="114"/>
    <n v="276"/>
    <n v="75"/>
    <n v="124"/>
    <n v="38"/>
    <n v="168.16666666666666"/>
    <n v="2"/>
    <n v="6"/>
    <n v="4"/>
    <n v="4"/>
    <n v="3"/>
    <n v="0"/>
    <n v="0"/>
    <n v="0"/>
    <x v="0"/>
    <x v="0"/>
    <n v="0"/>
    <n v="0"/>
    <n v="0"/>
    <n v="0"/>
    <x v="5"/>
  </r>
  <r>
    <n v="4452"/>
    <n v="1957"/>
    <n v="66"/>
    <x v="4"/>
    <x v="2"/>
    <x v="1"/>
    <n v="50388"/>
    <x v="1"/>
    <n v="0"/>
    <n v="1"/>
    <d v="2014-05-28T00:00:00"/>
    <n v="3"/>
    <n v="292"/>
    <n v="6"/>
    <n v="37"/>
    <n v="0"/>
    <n v="3"/>
    <n v="34"/>
    <n v="62"/>
    <n v="4"/>
    <n v="6"/>
    <n v="1"/>
    <n v="6"/>
    <n v="7"/>
    <n v="0"/>
    <n v="1"/>
    <n v="0"/>
    <x v="1"/>
    <x v="0"/>
    <n v="1"/>
    <n v="2"/>
    <n v="1"/>
    <n v="0"/>
    <x v="2"/>
  </r>
  <r>
    <n v="8430"/>
    <n v="1957"/>
    <n v="66"/>
    <x v="4"/>
    <x v="2"/>
    <x v="2"/>
    <n v="21994"/>
    <x v="2"/>
    <n v="0"/>
    <n v="1"/>
    <d v="2012-12-24T00:00:00"/>
    <n v="4"/>
    <n v="9"/>
    <n v="0"/>
    <n v="6"/>
    <n v="3"/>
    <n v="1"/>
    <n v="3"/>
    <n v="3.6666666666666665"/>
    <n v="1"/>
    <n v="0"/>
    <n v="0"/>
    <n v="3"/>
    <n v="5"/>
    <n v="0"/>
    <n v="0"/>
    <n v="0"/>
    <x v="0"/>
    <x v="0"/>
    <n v="0"/>
    <n v="0"/>
    <n v="0"/>
    <n v="0"/>
    <x v="0"/>
  </r>
  <r>
    <n v="8619"/>
    <n v="1957"/>
    <n v="66"/>
    <x v="4"/>
    <x v="2"/>
    <x v="2"/>
    <n v="21994"/>
    <x v="2"/>
    <n v="0"/>
    <n v="1"/>
    <d v="2012-12-24T00:00:00"/>
    <n v="4"/>
    <n v="9"/>
    <n v="0"/>
    <n v="6"/>
    <n v="3"/>
    <n v="1"/>
    <n v="3"/>
    <n v="3.6666666666666665"/>
    <n v="1"/>
    <n v="0"/>
    <n v="0"/>
    <n v="3"/>
    <n v="5"/>
    <n v="0"/>
    <n v="0"/>
    <n v="0"/>
    <x v="0"/>
    <x v="0"/>
    <n v="0"/>
    <n v="0"/>
    <n v="0"/>
    <n v="0"/>
    <x v="1"/>
  </r>
  <r>
    <n v="8996"/>
    <n v="1957"/>
    <n v="66"/>
    <x v="4"/>
    <x v="4"/>
    <x v="0"/>
    <m/>
    <x v="0"/>
    <n v="2"/>
    <n v="1"/>
    <d v="2012-11-19T00:00:00"/>
    <n v="4"/>
    <n v="230"/>
    <n v="42"/>
    <n v="192"/>
    <n v="49"/>
    <n v="37"/>
    <n v="53"/>
    <n v="100.5"/>
    <n v="12"/>
    <n v="7"/>
    <n v="2"/>
    <n v="8"/>
    <n v="9"/>
    <n v="0"/>
    <n v="0"/>
    <n v="0"/>
    <x v="0"/>
    <x v="0"/>
    <n v="0"/>
    <n v="0"/>
    <n v="0"/>
    <n v="0"/>
    <x v="2"/>
  </r>
  <r>
    <n v="10356"/>
    <n v="1957"/>
    <n v="66"/>
    <x v="4"/>
    <x v="4"/>
    <x v="4"/>
    <n v="41437"/>
    <x v="2"/>
    <n v="1"/>
    <n v="1"/>
    <d v="2012-09-22T00:00:00"/>
    <n v="5"/>
    <n v="29"/>
    <n v="0"/>
    <n v="2"/>
    <n v="0"/>
    <n v="0"/>
    <n v="1"/>
    <n v="5.333333333333333"/>
    <n v="1"/>
    <n v="1"/>
    <n v="0"/>
    <n v="3"/>
    <n v="7"/>
    <n v="0"/>
    <n v="0"/>
    <n v="0"/>
    <x v="0"/>
    <x v="0"/>
    <n v="0"/>
    <n v="0"/>
    <n v="0"/>
    <n v="0"/>
    <x v="1"/>
  </r>
  <r>
    <n v="977"/>
    <n v="1957"/>
    <n v="66"/>
    <x v="4"/>
    <x v="2"/>
    <x v="2"/>
    <n v="47320"/>
    <x v="2"/>
    <n v="0"/>
    <n v="1"/>
    <d v="2013-08-01T00:00:00"/>
    <n v="10"/>
    <n v="200"/>
    <n v="19"/>
    <n v="111"/>
    <n v="50"/>
    <n v="15"/>
    <n v="19"/>
    <n v="69"/>
    <n v="6"/>
    <n v="5"/>
    <n v="1"/>
    <n v="8"/>
    <n v="6"/>
    <n v="0"/>
    <n v="0"/>
    <n v="0"/>
    <x v="0"/>
    <x v="0"/>
    <n v="0"/>
    <n v="0"/>
    <n v="0"/>
    <n v="0"/>
    <x v="7"/>
  </r>
  <r>
    <n v="9790"/>
    <n v="1957"/>
    <n v="66"/>
    <x v="4"/>
    <x v="2"/>
    <x v="1"/>
    <n v="78499"/>
    <x v="1"/>
    <n v="0"/>
    <n v="0"/>
    <d v="2013-11-23T00:00:00"/>
    <n v="12"/>
    <n v="912"/>
    <n v="72"/>
    <n v="170"/>
    <n v="47"/>
    <n v="36"/>
    <n v="97"/>
    <n v="222.33333333333334"/>
    <n v="1"/>
    <n v="11"/>
    <n v="3"/>
    <n v="4"/>
    <n v="4"/>
    <n v="0"/>
    <n v="0"/>
    <n v="1"/>
    <x v="0"/>
    <x v="0"/>
    <n v="1"/>
    <n v="1"/>
    <n v="1"/>
    <n v="0"/>
    <x v="7"/>
  </r>
  <r>
    <n v="9727"/>
    <n v="1957"/>
    <n v="66"/>
    <x v="4"/>
    <x v="2"/>
    <x v="0"/>
    <n v="23539"/>
    <x v="2"/>
    <n v="0"/>
    <n v="0"/>
    <d v="2014-02-28T00:00:00"/>
    <n v="13"/>
    <n v="4"/>
    <n v="24"/>
    <n v="11"/>
    <n v="16"/>
    <n v="1"/>
    <n v="25"/>
    <n v="13.5"/>
    <n v="1"/>
    <n v="2"/>
    <n v="0"/>
    <n v="4"/>
    <n v="6"/>
    <n v="0"/>
    <n v="0"/>
    <n v="0"/>
    <x v="0"/>
    <x v="0"/>
    <n v="0"/>
    <n v="0"/>
    <n v="0"/>
    <n v="0"/>
    <x v="7"/>
  </r>
  <r>
    <n v="8207"/>
    <n v="1957"/>
    <n v="66"/>
    <x v="4"/>
    <x v="0"/>
    <x v="0"/>
    <n v="53233"/>
    <x v="1"/>
    <n v="0"/>
    <n v="1"/>
    <d v="2014-03-18T00:00:00"/>
    <n v="18"/>
    <n v="28"/>
    <n v="0"/>
    <n v="9"/>
    <n v="3"/>
    <n v="0"/>
    <n v="0"/>
    <n v="6.666666666666667"/>
    <n v="1"/>
    <n v="1"/>
    <n v="0"/>
    <n v="3"/>
    <n v="4"/>
    <n v="0"/>
    <n v="0"/>
    <n v="0"/>
    <x v="0"/>
    <x v="0"/>
    <n v="0"/>
    <n v="0"/>
    <n v="0"/>
    <n v="0"/>
    <x v="7"/>
  </r>
  <r>
    <n v="7505"/>
    <n v="1957"/>
    <n v="66"/>
    <x v="4"/>
    <x v="4"/>
    <x v="0"/>
    <n v="44155"/>
    <x v="2"/>
    <n v="1"/>
    <n v="1"/>
    <d v="2014-01-19T00:00:00"/>
    <n v="24"/>
    <n v="22"/>
    <n v="1"/>
    <n v="9"/>
    <n v="0"/>
    <n v="0"/>
    <n v="14"/>
    <n v="7.666666666666667"/>
    <n v="1"/>
    <n v="1"/>
    <n v="1"/>
    <n v="2"/>
    <n v="4"/>
    <n v="0"/>
    <n v="0"/>
    <n v="0"/>
    <x v="0"/>
    <x v="0"/>
    <n v="0"/>
    <n v="0"/>
    <n v="0"/>
    <n v="0"/>
    <x v="1"/>
  </r>
  <r>
    <n v="3153"/>
    <n v="1957"/>
    <n v="66"/>
    <x v="4"/>
    <x v="4"/>
    <x v="1"/>
    <n v="40737"/>
    <x v="2"/>
    <n v="2"/>
    <n v="1"/>
    <d v="2013-12-08T00:00:00"/>
    <n v="24"/>
    <n v="11"/>
    <n v="0"/>
    <n v="4"/>
    <n v="0"/>
    <n v="0"/>
    <n v="2"/>
    <n v="2.8333333333333335"/>
    <n v="1"/>
    <n v="1"/>
    <n v="0"/>
    <n v="2"/>
    <n v="8"/>
    <n v="0"/>
    <n v="0"/>
    <n v="0"/>
    <x v="0"/>
    <x v="0"/>
    <n v="0"/>
    <n v="0"/>
    <n v="0"/>
    <n v="0"/>
    <x v="5"/>
  </r>
  <r>
    <n v="1081"/>
    <n v="1957"/>
    <n v="66"/>
    <x v="4"/>
    <x v="4"/>
    <x v="0"/>
    <n v="75283"/>
    <x v="1"/>
    <n v="1"/>
    <n v="2"/>
    <d v="2013-03-27T00:00:00"/>
    <n v="26"/>
    <n v="733"/>
    <n v="9"/>
    <n v="180"/>
    <n v="12"/>
    <n v="19"/>
    <n v="66"/>
    <n v="169.83333333333334"/>
    <n v="11"/>
    <n v="6"/>
    <n v="3"/>
    <n v="5"/>
    <n v="4"/>
    <n v="0"/>
    <n v="0"/>
    <n v="0"/>
    <x v="0"/>
    <x v="0"/>
    <n v="0"/>
    <n v="0"/>
    <n v="0"/>
    <n v="0"/>
    <x v="5"/>
  </r>
  <r>
    <n v="7352"/>
    <n v="1957"/>
    <n v="66"/>
    <x v="4"/>
    <x v="2"/>
    <x v="0"/>
    <n v="55267"/>
    <x v="1"/>
    <n v="0"/>
    <n v="1"/>
    <d v="2013-10-21T00:00:00"/>
    <n v="28"/>
    <n v="161"/>
    <n v="28"/>
    <n v="136"/>
    <n v="32"/>
    <n v="3"/>
    <n v="45"/>
    <n v="67.5"/>
    <n v="4"/>
    <n v="3"/>
    <n v="4"/>
    <n v="6"/>
    <n v="3"/>
    <n v="0"/>
    <n v="0"/>
    <n v="0"/>
    <x v="0"/>
    <x v="0"/>
    <n v="0"/>
    <n v="0"/>
    <n v="0"/>
    <n v="0"/>
    <x v="7"/>
  </r>
  <r>
    <n v="8614"/>
    <n v="1957"/>
    <n v="66"/>
    <x v="4"/>
    <x v="2"/>
    <x v="6"/>
    <n v="65486"/>
    <x v="1"/>
    <n v="0"/>
    <n v="1"/>
    <d v="2014-05-12T00:00:00"/>
    <n v="29"/>
    <n v="245"/>
    <n v="19"/>
    <n v="125"/>
    <n v="37"/>
    <n v="67"/>
    <n v="14"/>
    <n v="84.5"/>
    <n v="1"/>
    <n v="4"/>
    <n v="2"/>
    <n v="10"/>
    <n v="2"/>
    <n v="0"/>
    <n v="0"/>
    <n v="0"/>
    <x v="0"/>
    <x v="0"/>
    <n v="0"/>
    <n v="0"/>
    <n v="0"/>
    <n v="0"/>
    <x v="0"/>
  </r>
  <r>
    <n v="4856"/>
    <n v="1957"/>
    <n v="66"/>
    <x v="4"/>
    <x v="0"/>
    <x v="0"/>
    <n v="82347"/>
    <x v="1"/>
    <n v="0"/>
    <n v="0"/>
    <d v="2012-11-06T00:00:00"/>
    <n v="38"/>
    <n v="556"/>
    <n v="54"/>
    <n v="845"/>
    <n v="202"/>
    <n v="133"/>
    <n v="63"/>
    <n v="308.83333333333331"/>
    <n v="1"/>
    <n v="7"/>
    <n v="7"/>
    <n v="10"/>
    <n v="3"/>
    <n v="1"/>
    <n v="0"/>
    <n v="0"/>
    <x v="1"/>
    <x v="0"/>
    <n v="1"/>
    <n v="2"/>
    <n v="0"/>
    <n v="0"/>
    <x v="3"/>
  </r>
  <r>
    <n v="8722"/>
    <n v="1957"/>
    <n v="66"/>
    <x v="4"/>
    <x v="0"/>
    <x v="0"/>
    <n v="82347"/>
    <x v="1"/>
    <n v="0"/>
    <n v="0"/>
    <d v="2012-11-06T00:00:00"/>
    <n v="38"/>
    <n v="556"/>
    <n v="54"/>
    <n v="845"/>
    <n v="202"/>
    <n v="133"/>
    <n v="63"/>
    <n v="308.83333333333331"/>
    <n v="1"/>
    <n v="7"/>
    <n v="7"/>
    <n v="10"/>
    <n v="3"/>
    <n v="1"/>
    <n v="0"/>
    <n v="0"/>
    <x v="1"/>
    <x v="0"/>
    <n v="1"/>
    <n v="2"/>
    <n v="1"/>
    <n v="0"/>
    <x v="7"/>
  </r>
  <r>
    <n v="1867"/>
    <n v="1957"/>
    <n v="66"/>
    <x v="4"/>
    <x v="2"/>
    <x v="1"/>
    <n v="64849"/>
    <x v="1"/>
    <n v="0"/>
    <n v="0"/>
    <d v="2012-11-13T00:00:00"/>
    <n v="42"/>
    <n v="652"/>
    <n v="48"/>
    <n v="350"/>
    <n v="94"/>
    <n v="84"/>
    <n v="108"/>
    <n v="222.66666666666666"/>
    <n v="1"/>
    <n v="9"/>
    <n v="3"/>
    <n v="6"/>
    <n v="5"/>
    <n v="0"/>
    <n v="0"/>
    <n v="0"/>
    <x v="0"/>
    <x v="0"/>
    <n v="0"/>
    <n v="0"/>
    <n v="1"/>
    <n v="0"/>
    <x v="1"/>
  </r>
  <r>
    <n v="9235"/>
    <n v="1957"/>
    <n v="66"/>
    <x v="4"/>
    <x v="2"/>
    <x v="1"/>
    <m/>
    <x v="0"/>
    <n v="1"/>
    <n v="1"/>
    <d v="2014-05-27T00:00:00"/>
    <n v="45"/>
    <n v="7"/>
    <n v="0"/>
    <n v="8"/>
    <n v="2"/>
    <n v="0"/>
    <n v="1"/>
    <n v="3"/>
    <n v="1"/>
    <n v="1"/>
    <n v="0"/>
    <n v="2"/>
    <n v="7"/>
    <n v="0"/>
    <n v="0"/>
    <n v="0"/>
    <x v="0"/>
    <x v="0"/>
    <n v="0"/>
    <n v="0"/>
    <n v="0"/>
    <n v="0"/>
    <x v="2"/>
  </r>
  <r>
    <n v="4369"/>
    <n v="1957"/>
    <n v="66"/>
    <x v="4"/>
    <x v="3"/>
    <x v="3"/>
    <n v="65487"/>
    <x v="1"/>
    <n v="0"/>
    <n v="0"/>
    <d v="2014-01-10T00:00:00"/>
    <n v="48"/>
    <n v="240"/>
    <n v="67"/>
    <n v="500"/>
    <n v="199"/>
    <n v="0"/>
    <n v="163"/>
    <n v="194.83333333333334"/>
    <n v="3"/>
    <n v="3"/>
    <n v="5"/>
    <n v="6"/>
    <n v="2"/>
    <n v="0"/>
    <n v="0"/>
    <n v="0"/>
    <x v="0"/>
    <x v="0"/>
    <n v="0"/>
    <n v="0"/>
    <n v="0"/>
    <n v="0"/>
    <x v="7"/>
  </r>
  <r>
    <n v="10652"/>
    <n v="1957"/>
    <n v="66"/>
    <x v="4"/>
    <x v="3"/>
    <x v="2"/>
    <n v="65487"/>
    <x v="1"/>
    <n v="0"/>
    <n v="0"/>
    <d v="2014-01-10T00:00:00"/>
    <n v="48"/>
    <n v="240"/>
    <n v="67"/>
    <n v="500"/>
    <n v="199"/>
    <n v="0"/>
    <n v="163"/>
    <n v="194.83333333333334"/>
    <n v="3"/>
    <n v="3"/>
    <n v="5"/>
    <n v="6"/>
    <n v="2"/>
    <n v="0"/>
    <n v="0"/>
    <n v="0"/>
    <x v="0"/>
    <x v="0"/>
    <n v="0"/>
    <n v="0"/>
    <n v="0"/>
    <n v="0"/>
    <x v="7"/>
  </r>
  <r>
    <n v="9665"/>
    <n v="1957"/>
    <n v="66"/>
    <x v="4"/>
    <x v="4"/>
    <x v="4"/>
    <n v="54237"/>
    <x v="1"/>
    <n v="0"/>
    <n v="1"/>
    <d v="2013-04-27T00:00:00"/>
    <n v="48"/>
    <n v="267"/>
    <n v="3"/>
    <n v="30"/>
    <n v="4"/>
    <n v="0"/>
    <n v="57"/>
    <n v="60.166666666666664"/>
    <n v="4"/>
    <n v="5"/>
    <n v="2"/>
    <n v="5"/>
    <n v="6"/>
    <n v="0"/>
    <n v="0"/>
    <n v="0"/>
    <x v="0"/>
    <x v="0"/>
    <n v="0"/>
    <n v="0"/>
    <n v="0"/>
    <n v="0"/>
    <x v="5"/>
  </r>
  <r>
    <n v="7214"/>
    <n v="1957"/>
    <n v="66"/>
    <x v="4"/>
    <x v="2"/>
    <x v="0"/>
    <n v="62187"/>
    <x v="1"/>
    <n v="0"/>
    <n v="0"/>
    <d v="2013-07-05T00:00:00"/>
    <n v="49"/>
    <n v="792"/>
    <n v="0"/>
    <n v="275"/>
    <n v="45"/>
    <n v="45"/>
    <n v="126"/>
    <n v="213.83333333333334"/>
    <n v="1"/>
    <n v="4"/>
    <n v="8"/>
    <n v="5"/>
    <n v="3"/>
    <n v="0"/>
    <n v="0"/>
    <n v="0"/>
    <x v="0"/>
    <x v="0"/>
    <n v="0"/>
    <n v="0"/>
    <n v="0"/>
    <n v="0"/>
    <x v="1"/>
  </r>
  <r>
    <n v="679"/>
    <n v="1957"/>
    <n v="66"/>
    <x v="4"/>
    <x v="4"/>
    <x v="0"/>
    <n v="37633"/>
    <x v="2"/>
    <n v="1"/>
    <n v="1"/>
    <d v="2012-09-20T00:00:00"/>
    <n v="49"/>
    <n v="13"/>
    <n v="4"/>
    <n v="20"/>
    <n v="0"/>
    <n v="0"/>
    <n v="1"/>
    <n v="6.333333333333333"/>
    <n v="2"/>
    <n v="1"/>
    <n v="0"/>
    <n v="3"/>
    <n v="9"/>
    <n v="0"/>
    <n v="0"/>
    <n v="0"/>
    <x v="0"/>
    <x v="0"/>
    <n v="0"/>
    <n v="0"/>
    <n v="0"/>
    <n v="0"/>
    <x v="1"/>
  </r>
  <r>
    <n v="4188"/>
    <n v="1957"/>
    <n v="66"/>
    <x v="4"/>
    <x v="2"/>
    <x v="1"/>
    <n v="36864"/>
    <x v="2"/>
    <n v="0"/>
    <n v="1"/>
    <d v="2012-08-13T00:00:00"/>
    <n v="53"/>
    <n v="204"/>
    <n v="5"/>
    <n v="39"/>
    <n v="17"/>
    <n v="0"/>
    <n v="89"/>
    <n v="59"/>
    <n v="3"/>
    <n v="5"/>
    <n v="2"/>
    <n v="4"/>
    <n v="8"/>
    <n v="0"/>
    <n v="0"/>
    <n v="0"/>
    <x v="0"/>
    <x v="0"/>
    <n v="0"/>
    <n v="0"/>
    <n v="1"/>
    <n v="0"/>
    <x v="0"/>
  </r>
  <r>
    <n v="8955"/>
    <n v="1957"/>
    <n v="66"/>
    <x v="4"/>
    <x v="4"/>
    <x v="2"/>
    <n v="40451"/>
    <x v="2"/>
    <n v="0"/>
    <n v="2"/>
    <d v="2014-02-16T00:00:00"/>
    <n v="54"/>
    <n v="35"/>
    <n v="0"/>
    <n v="4"/>
    <n v="0"/>
    <n v="0"/>
    <n v="10"/>
    <n v="8.1666666666666661"/>
    <n v="1"/>
    <n v="1"/>
    <n v="1"/>
    <n v="2"/>
    <n v="5"/>
    <n v="1"/>
    <n v="0"/>
    <n v="0"/>
    <x v="0"/>
    <x v="0"/>
    <n v="1"/>
    <n v="1"/>
    <n v="0"/>
    <n v="0"/>
    <x v="1"/>
  </r>
  <r>
    <n v="332"/>
    <n v="1957"/>
    <n v="66"/>
    <x v="4"/>
    <x v="2"/>
    <x v="0"/>
    <n v="47743"/>
    <x v="2"/>
    <n v="0"/>
    <n v="1"/>
    <d v="2013-03-22T00:00:00"/>
    <n v="56"/>
    <n v="198"/>
    <n v="2"/>
    <n v="43"/>
    <n v="0"/>
    <n v="12"/>
    <n v="20"/>
    <n v="45.833333333333336"/>
    <n v="3"/>
    <n v="4"/>
    <n v="1"/>
    <n v="6"/>
    <n v="6"/>
    <n v="0"/>
    <n v="1"/>
    <n v="0"/>
    <x v="0"/>
    <x v="0"/>
    <n v="1"/>
    <n v="1"/>
    <n v="0"/>
    <n v="0"/>
    <x v="1"/>
  </r>
  <r>
    <n v="10446"/>
    <n v="1957"/>
    <n v="66"/>
    <x v="4"/>
    <x v="4"/>
    <x v="0"/>
    <n v="82017"/>
    <x v="1"/>
    <n v="0"/>
    <n v="0"/>
    <d v="2012-11-07T00:00:00"/>
    <n v="58"/>
    <n v="184"/>
    <n v="23"/>
    <n v="446"/>
    <n v="30"/>
    <n v="23"/>
    <n v="23"/>
    <n v="121.5"/>
    <n v="1"/>
    <n v="5"/>
    <n v="4"/>
    <n v="7"/>
    <n v="2"/>
    <n v="0"/>
    <n v="1"/>
    <n v="1"/>
    <x v="1"/>
    <x v="0"/>
    <n v="1"/>
    <n v="3"/>
    <n v="1"/>
    <n v="0"/>
    <x v="7"/>
  </r>
  <r>
    <n v="5524"/>
    <n v="1957"/>
    <n v="66"/>
    <x v="4"/>
    <x v="2"/>
    <x v="1"/>
    <n v="58138"/>
    <x v="1"/>
    <n v="0"/>
    <n v="0"/>
    <d v="2012-09-04T00:00:00"/>
    <n v="58"/>
    <n v="635"/>
    <n v="88"/>
    <n v="546"/>
    <n v="172"/>
    <n v="88"/>
    <n v="88"/>
    <n v="269.5"/>
    <n v="3"/>
    <n v="8"/>
    <n v="10"/>
    <n v="4"/>
    <n v="7"/>
    <n v="0"/>
    <n v="0"/>
    <n v="0"/>
    <x v="0"/>
    <x v="0"/>
    <n v="0"/>
    <n v="0"/>
    <n v="1"/>
    <n v="0"/>
    <x v="4"/>
  </r>
  <r>
    <n v="10660"/>
    <n v="1957"/>
    <n v="66"/>
    <x v="4"/>
    <x v="3"/>
    <x v="0"/>
    <n v="66726"/>
    <x v="1"/>
    <n v="1"/>
    <n v="1"/>
    <d v="2014-01-12T00:00:00"/>
    <n v="61"/>
    <n v="349"/>
    <n v="7"/>
    <n v="35"/>
    <n v="0"/>
    <n v="0"/>
    <n v="47"/>
    <n v="73"/>
    <n v="3"/>
    <n v="8"/>
    <n v="2"/>
    <n v="4"/>
    <n v="7"/>
    <n v="0"/>
    <n v="1"/>
    <n v="0"/>
    <x v="0"/>
    <x v="0"/>
    <n v="1"/>
    <n v="1"/>
    <n v="0"/>
    <n v="0"/>
    <x v="1"/>
  </r>
  <r>
    <n v="7118"/>
    <n v="1957"/>
    <n v="66"/>
    <x v="4"/>
    <x v="2"/>
    <x v="0"/>
    <n v="73803"/>
    <x v="1"/>
    <n v="0"/>
    <n v="1"/>
    <d v="2012-08-01T00:00:00"/>
    <n v="61"/>
    <n v="833"/>
    <n v="80"/>
    <n v="363"/>
    <n v="52"/>
    <n v="26"/>
    <n v="174"/>
    <n v="254.66666666666666"/>
    <n v="2"/>
    <n v="9"/>
    <n v="5"/>
    <n v="6"/>
    <n v="6"/>
    <n v="1"/>
    <n v="0"/>
    <n v="0"/>
    <x v="0"/>
    <x v="0"/>
    <n v="1"/>
    <n v="1"/>
    <n v="1"/>
    <n v="0"/>
    <x v="7"/>
  </r>
  <r>
    <n v="2995"/>
    <n v="1957"/>
    <n v="66"/>
    <x v="4"/>
    <x v="3"/>
    <x v="2"/>
    <n v="66636"/>
    <x v="1"/>
    <n v="0"/>
    <n v="0"/>
    <d v="2013-08-17T00:00:00"/>
    <n v="64"/>
    <n v="291"/>
    <n v="10"/>
    <n v="689"/>
    <n v="84"/>
    <n v="10"/>
    <n v="0"/>
    <n v="180.66666666666666"/>
    <n v="1"/>
    <n v="3"/>
    <n v="4"/>
    <n v="9"/>
    <n v="1"/>
    <n v="0"/>
    <n v="0"/>
    <n v="0"/>
    <x v="0"/>
    <x v="0"/>
    <n v="0"/>
    <n v="0"/>
    <n v="0"/>
    <n v="0"/>
    <x v="1"/>
  </r>
  <r>
    <n v="2115"/>
    <n v="1957"/>
    <n v="66"/>
    <x v="4"/>
    <x v="2"/>
    <x v="2"/>
    <n v="50116"/>
    <x v="1"/>
    <n v="1"/>
    <n v="1"/>
    <d v="2014-06-20T00:00:00"/>
    <n v="68"/>
    <n v="54"/>
    <n v="0"/>
    <n v="10"/>
    <n v="0"/>
    <n v="0"/>
    <n v="2"/>
    <n v="11"/>
    <n v="2"/>
    <n v="1"/>
    <n v="0"/>
    <n v="4"/>
    <n v="5"/>
    <n v="0"/>
    <n v="1"/>
    <n v="0"/>
    <x v="0"/>
    <x v="0"/>
    <n v="1"/>
    <n v="1"/>
    <n v="0"/>
    <n v="0"/>
    <x v="2"/>
  </r>
  <r>
    <n v="8387"/>
    <n v="1957"/>
    <n v="66"/>
    <x v="4"/>
    <x v="2"/>
    <x v="0"/>
    <n v="43140"/>
    <x v="2"/>
    <n v="0"/>
    <n v="1"/>
    <d v="2013-01-05T00:00:00"/>
    <n v="68"/>
    <n v="134"/>
    <n v="8"/>
    <n v="76"/>
    <n v="6"/>
    <n v="0"/>
    <n v="11"/>
    <n v="39.166666666666664"/>
    <n v="1"/>
    <n v="4"/>
    <n v="1"/>
    <n v="5"/>
    <n v="6"/>
    <n v="0"/>
    <n v="0"/>
    <n v="0"/>
    <x v="0"/>
    <x v="0"/>
    <n v="0"/>
    <n v="0"/>
    <n v="0"/>
    <n v="0"/>
    <x v="1"/>
  </r>
  <r>
    <n v="591"/>
    <n v="1957"/>
    <n v="66"/>
    <x v="4"/>
    <x v="2"/>
    <x v="6"/>
    <n v="66033"/>
    <x v="1"/>
    <n v="0"/>
    <n v="1"/>
    <d v="2013-01-20T00:00:00"/>
    <n v="76"/>
    <n v="293"/>
    <n v="35"/>
    <n v="179"/>
    <n v="46"/>
    <n v="59"/>
    <n v="65"/>
    <n v="112.83333333333333"/>
    <n v="2"/>
    <n v="8"/>
    <n v="3"/>
    <n v="7"/>
    <n v="7"/>
    <n v="0"/>
    <n v="0"/>
    <n v="0"/>
    <x v="0"/>
    <x v="0"/>
    <n v="0"/>
    <n v="0"/>
    <n v="0"/>
    <n v="0"/>
    <x v="3"/>
  </r>
  <r>
    <n v="4303"/>
    <n v="1957"/>
    <n v="66"/>
    <x v="4"/>
    <x v="4"/>
    <x v="2"/>
    <n v="6835"/>
    <x v="0"/>
    <n v="0"/>
    <n v="1"/>
    <d v="2012-12-08T00:00:00"/>
    <n v="76"/>
    <n v="107"/>
    <n v="2"/>
    <n v="12"/>
    <n v="2"/>
    <n v="2"/>
    <n v="12"/>
    <n v="22.833333333333332"/>
    <n v="0"/>
    <n v="0"/>
    <n v="0"/>
    <n v="1"/>
    <n v="20"/>
    <n v="0"/>
    <n v="0"/>
    <n v="0"/>
    <x v="0"/>
    <x v="0"/>
    <n v="0"/>
    <n v="0"/>
    <n v="0"/>
    <n v="0"/>
    <x v="7"/>
  </r>
  <r>
    <n v="3152"/>
    <n v="1957"/>
    <n v="66"/>
    <x v="4"/>
    <x v="2"/>
    <x v="2"/>
    <n v="26091"/>
    <x v="2"/>
    <n v="1"/>
    <n v="1"/>
    <d v="2014-02-25T00:00:00"/>
    <n v="84"/>
    <n v="15"/>
    <n v="10"/>
    <n v="19"/>
    <n v="8"/>
    <n v="17"/>
    <n v="20"/>
    <n v="14.833333333333334"/>
    <n v="3"/>
    <n v="2"/>
    <n v="1"/>
    <n v="3"/>
    <n v="5"/>
    <n v="0"/>
    <n v="0"/>
    <n v="0"/>
    <x v="0"/>
    <x v="0"/>
    <n v="0"/>
    <n v="0"/>
    <n v="0"/>
    <n v="0"/>
    <x v="3"/>
  </r>
  <r>
    <n v="11188"/>
    <n v="1957"/>
    <n v="66"/>
    <x v="4"/>
    <x v="2"/>
    <x v="2"/>
    <n v="26091"/>
    <x v="2"/>
    <n v="1"/>
    <n v="1"/>
    <d v="2014-02-25T00:00:00"/>
    <n v="84"/>
    <n v="15"/>
    <n v="10"/>
    <n v="19"/>
    <n v="8"/>
    <n v="17"/>
    <n v="20"/>
    <n v="14.833333333333334"/>
    <n v="3"/>
    <n v="2"/>
    <n v="1"/>
    <n v="3"/>
    <n v="5"/>
    <n v="0"/>
    <n v="0"/>
    <n v="0"/>
    <x v="0"/>
    <x v="0"/>
    <n v="0"/>
    <n v="0"/>
    <n v="0"/>
    <n v="0"/>
    <x v="1"/>
  </r>
  <r>
    <n v="1627"/>
    <n v="1957"/>
    <n v="66"/>
    <x v="4"/>
    <x v="0"/>
    <x v="4"/>
    <n v="77297"/>
    <x v="1"/>
    <n v="0"/>
    <n v="0"/>
    <d v="2013-01-26T00:00:00"/>
    <n v="84"/>
    <n v="408"/>
    <n v="61"/>
    <n v="109"/>
    <n v="48"/>
    <n v="122"/>
    <n v="41"/>
    <n v="131.5"/>
    <n v="1"/>
    <n v="5"/>
    <n v="7"/>
    <n v="9"/>
    <n v="4"/>
    <n v="0"/>
    <n v="0"/>
    <n v="0"/>
    <x v="1"/>
    <x v="0"/>
    <n v="1"/>
    <n v="1"/>
    <n v="0"/>
    <n v="0"/>
    <x v="1"/>
  </r>
  <r>
    <n v="3170"/>
    <n v="1957"/>
    <n v="66"/>
    <x v="4"/>
    <x v="3"/>
    <x v="2"/>
    <n v="68148"/>
    <x v="1"/>
    <n v="0"/>
    <n v="0"/>
    <d v="2013-08-31T00:00:00"/>
    <n v="86"/>
    <n v="389"/>
    <n v="66"/>
    <n v="408"/>
    <n v="37"/>
    <n v="57"/>
    <n v="85"/>
    <n v="173.66666666666666"/>
    <n v="1"/>
    <n v="4"/>
    <n v="4"/>
    <n v="6"/>
    <n v="2"/>
    <n v="0"/>
    <n v="0"/>
    <n v="0"/>
    <x v="0"/>
    <x v="0"/>
    <n v="0"/>
    <n v="0"/>
    <n v="0"/>
    <n v="0"/>
    <x v="1"/>
  </r>
  <r>
    <n v="7274"/>
    <n v="1957"/>
    <n v="66"/>
    <x v="4"/>
    <x v="2"/>
    <x v="0"/>
    <n v="78618"/>
    <x v="1"/>
    <n v="0"/>
    <n v="0"/>
    <d v="2012-09-28T00:00:00"/>
    <n v="87"/>
    <n v="736"/>
    <n v="163"/>
    <n v="818"/>
    <n v="212"/>
    <n v="163"/>
    <n v="61"/>
    <n v="358.83333333333331"/>
    <n v="1"/>
    <n v="4"/>
    <n v="7"/>
    <n v="10"/>
    <n v="2"/>
    <n v="0"/>
    <n v="1"/>
    <n v="0"/>
    <x v="0"/>
    <x v="0"/>
    <n v="1"/>
    <n v="1"/>
    <n v="0"/>
    <n v="0"/>
    <x v="1"/>
  </r>
  <r>
    <n v="5221"/>
    <n v="1957"/>
    <n v="66"/>
    <x v="4"/>
    <x v="2"/>
    <x v="0"/>
    <n v="52852"/>
    <x v="1"/>
    <n v="0"/>
    <n v="1"/>
    <d v="2012-12-01T00:00:00"/>
    <n v="93"/>
    <n v="714"/>
    <n v="8"/>
    <n v="99"/>
    <n v="11"/>
    <n v="0"/>
    <n v="47"/>
    <n v="146.5"/>
    <n v="4"/>
    <n v="10"/>
    <n v="7"/>
    <n v="5"/>
    <n v="8"/>
    <n v="1"/>
    <n v="0"/>
    <n v="0"/>
    <x v="0"/>
    <x v="0"/>
    <n v="1"/>
    <n v="1"/>
    <n v="0"/>
    <n v="0"/>
    <x v="2"/>
  </r>
  <r>
    <n v="2579"/>
    <n v="1957"/>
    <n v="66"/>
    <x v="4"/>
    <x v="2"/>
    <x v="0"/>
    <n v="71113"/>
    <x v="1"/>
    <n v="0"/>
    <n v="1"/>
    <d v="2013-12-17T00:00:00"/>
    <n v="95"/>
    <n v="495"/>
    <n v="33"/>
    <n v="255"/>
    <n v="11"/>
    <n v="33"/>
    <n v="8"/>
    <n v="139.16666666666666"/>
    <n v="4"/>
    <n v="6"/>
    <n v="7"/>
    <n v="9"/>
    <n v="4"/>
    <n v="0"/>
    <n v="0"/>
    <n v="0"/>
    <x v="0"/>
    <x v="0"/>
    <n v="0"/>
    <n v="0"/>
    <n v="0"/>
    <n v="0"/>
    <x v="1"/>
  </r>
  <r>
    <n v="5644"/>
    <n v="1957"/>
    <n v="66"/>
    <x v="4"/>
    <x v="2"/>
    <x v="2"/>
    <n v="42213"/>
    <x v="2"/>
    <n v="0"/>
    <n v="1"/>
    <d v="2013-10-12T00:00:00"/>
    <n v="96"/>
    <n v="309"/>
    <n v="3"/>
    <n v="24"/>
    <n v="4"/>
    <n v="3"/>
    <n v="20"/>
    <n v="60.5"/>
    <n v="2"/>
    <n v="5"/>
    <n v="1"/>
    <n v="7"/>
    <n v="7"/>
    <n v="0"/>
    <n v="1"/>
    <n v="0"/>
    <x v="0"/>
    <x v="0"/>
    <n v="1"/>
    <n v="1"/>
    <n v="0"/>
    <n v="0"/>
    <x v="1"/>
  </r>
  <r>
    <n v="5430"/>
    <n v="1956"/>
    <n v="67"/>
    <x v="4"/>
    <x v="2"/>
    <x v="2"/>
    <n v="54450"/>
    <x v="1"/>
    <n v="1"/>
    <n v="1"/>
    <d v="2012-09-14T00:00:00"/>
    <n v="0"/>
    <n v="454"/>
    <n v="0"/>
    <n v="171"/>
    <n v="8"/>
    <n v="19"/>
    <n v="32"/>
    <n v="114"/>
    <n v="12"/>
    <n v="9"/>
    <n v="2"/>
    <n v="8"/>
    <n v="8"/>
    <n v="0"/>
    <n v="0"/>
    <n v="0"/>
    <x v="0"/>
    <x v="0"/>
    <n v="0"/>
    <n v="0"/>
    <n v="0"/>
    <n v="0"/>
    <x v="1"/>
  </r>
  <r>
    <n v="8432"/>
    <n v="1956"/>
    <n v="67"/>
    <x v="4"/>
    <x v="2"/>
    <x v="2"/>
    <n v="54450"/>
    <x v="1"/>
    <n v="1"/>
    <n v="1"/>
    <d v="2012-09-14T00:00:00"/>
    <n v="0"/>
    <n v="454"/>
    <n v="0"/>
    <n v="171"/>
    <n v="8"/>
    <n v="19"/>
    <n v="32"/>
    <n v="114"/>
    <n v="12"/>
    <n v="9"/>
    <n v="2"/>
    <n v="8"/>
    <n v="8"/>
    <n v="0"/>
    <n v="0"/>
    <n v="0"/>
    <x v="0"/>
    <x v="0"/>
    <n v="0"/>
    <n v="0"/>
    <n v="0"/>
    <n v="0"/>
    <x v="1"/>
  </r>
  <r>
    <n v="453"/>
    <n v="1956"/>
    <n v="67"/>
    <x v="4"/>
    <x v="4"/>
    <x v="6"/>
    <n v="35340"/>
    <x v="2"/>
    <n v="1"/>
    <n v="1"/>
    <d v="2014-06-29T00:00:00"/>
    <n v="1"/>
    <n v="27"/>
    <n v="0"/>
    <n v="12"/>
    <n v="0"/>
    <n v="1"/>
    <n v="5"/>
    <n v="7.5"/>
    <n v="2"/>
    <n v="2"/>
    <n v="0"/>
    <n v="3"/>
    <n v="5"/>
    <n v="0"/>
    <n v="0"/>
    <n v="0"/>
    <x v="0"/>
    <x v="0"/>
    <n v="0"/>
    <n v="0"/>
    <n v="0"/>
    <n v="0"/>
    <x v="1"/>
  </r>
  <r>
    <n v="1619"/>
    <n v="1956"/>
    <n v="67"/>
    <x v="4"/>
    <x v="2"/>
    <x v="0"/>
    <n v="90369"/>
    <x v="1"/>
    <n v="0"/>
    <n v="0"/>
    <d v="2014-04-28T00:00:00"/>
    <n v="2"/>
    <n v="292"/>
    <n v="51"/>
    <n v="981"/>
    <n v="224"/>
    <n v="23"/>
    <n v="17"/>
    <n v="264.66666666666669"/>
    <n v="1"/>
    <n v="4"/>
    <n v="6"/>
    <n v="6"/>
    <n v="1"/>
    <n v="0"/>
    <n v="0"/>
    <n v="0"/>
    <x v="0"/>
    <x v="0"/>
    <n v="0"/>
    <n v="0"/>
    <n v="1"/>
    <n v="0"/>
    <x v="1"/>
  </r>
  <r>
    <n v="4405"/>
    <n v="1956"/>
    <n v="67"/>
    <x v="4"/>
    <x v="3"/>
    <x v="0"/>
    <n v="63915"/>
    <x v="1"/>
    <n v="0"/>
    <n v="2"/>
    <d v="2013-07-30T00:00:00"/>
    <n v="2"/>
    <n v="622"/>
    <n v="7"/>
    <n v="115"/>
    <n v="30"/>
    <n v="0"/>
    <n v="15"/>
    <n v="131.5"/>
    <n v="2"/>
    <n v="6"/>
    <n v="3"/>
    <n v="12"/>
    <n v="5"/>
    <n v="0"/>
    <n v="0"/>
    <n v="0"/>
    <x v="0"/>
    <x v="0"/>
    <n v="0"/>
    <n v="0"/>
    <n v="0"/>
    <n v="0"/>
    <x v="0"/>
  </r>
  <r>
    <n v="4827"/>
    <n v="1956"/>
    <n v="67"/>
    <x v="4"/>
    <x v="4"/>
    <x v="1"/>
    <n v="54998"/>
    <x v="1"/>
    <n v="0"/>
    <n v="1"/>
    <d v="2013-03-10T00:00:00"/>
    <n v="3"/>
    <n v="154"/>
    <n v="22"/>
    <n v="202"/>
    <n v="39"/>
    <n v="30"/>
    <n v="8"/>
    <n v="75.833333333333329"/>
    <n v="5"/>
    <n v="4"/>
    <n v="2"/>
    <n v="9"/>
    <n v="4"/>
    <n v="0"/>
    <n v="0"/>
    <n v="0"/>
    <x v="0"/>
    <x v="0"/>
    <n v="0"/>
    <n v="0"/>
    <n v="1"/>
    <n v="0"/>
    <x v="1"/>
  </r>
  <r>
    <n v="8235"/>
    <n v="1956"/>
    <n v="67"/>
    <x v="4"/>
    <x v="3"/>
    <x v="2"/>
    <n v="69245"/>
    <x v="1"/>
    <n v="0"/>
    <n v="1"/>
    <d v="2014-01-24T00:00:00"/>
    <n v="8"/>
    <n v="428"/>
    <n v="30"/>
    <n v="214"/>
    <n v="80"/>
    <n v="30"/>
    <n v="61"/>
    <n v="140.5"/>
    <n v="2"/>
    <n v="6"/>
    <n v="5"/>
    <n v="10"/>
    <n v="3"/>
    <n v="0"/>
    <n v="0"/>
    <n v="0"/>
    <x v="0"/>
    <x v="0"/>
    <n v="0"/>
    <n v="0"/>
    <n v="0"/>
    <n v="0"/>
    <x v="5"/>
  </r>
  <r>
    <n v="5519"/>
    <n v="1956"/>
    <n v="67"/>
    <x v="4"/>
    <x v="2"/>
    <x v="2"/>
    <n v="64090"/>
    <x v="1"/>
    <n v="0"/>
    <n v="1"/>
    <d v="2013-08-07T00:00:00"/>
    <n v="8"/>
    <n v="316"/>
    <n v="58"/>
    <n v="161"/>
    <n v="76"/>
    <n v="51"/>
    <n v="135"/>
    <n v="132.83333333333334"/>
    <n v="1"/>
    <n v="6"/>
    <n v="9"/>
    <n v="4"/>
    <n v="5"/>
    <n v="0"/>
    <n v="0"/>
    <n v="0"/>
    <x v="0"/>
    <x v="0"/>
    <n v="0"/>
    <n v="0"/>
    <n v="1"/>
    <n v="0"/>
    <x v="5"/>
  </r>
  <r>
    <n v="2677"/>
    <n v="1956"/>
    <n v="67"/>
    <x v="4"/>
    <x v="2"/>
    <x v="2"/>
    <n v="46097"/>
    <x v="2"/>
    <n v="0"/>
    <n v="1"/>
    <d v="2013-03-31T00:00:00"/>
    <n v="11"/>
    <n v="72"/>
    <n v="24"/>
    <n v="68"/>
    <n v="65"/>
    <n v="4"/>
    <n v="8"/>
    <n v="40.166666666666664"/>
    <n v="5"/>
    <n v="3"/>
    <n v="1"/>
    <n v="6"/>
    <n v="4"/>
    <n v="0"/>
    <n v="0"/>
    <n v="0"/>
    <x v="0"/>
    <x v="0"/>
    <n v="0"/>
    <n v="0"/>
    <n v="0"/>
    <n v="0"/>
    <x v="5"/>
  </r>
  <r>
    <n v="1446"/>
    <n v="1956"/>
    <n v="67"/>
    <x v="4"/>
    <x v="3"/>
    <x v="1"/>
    <n v="86424"/>
    <x v="1"/>
    <n v="0"/>
    <n v="0"/>
    <d v="2014-04-05T00:00:00"/>
    <n v="12"/>
    <n v="387"/>
    <n v="68"/>
    <n v="569"/>
    <n v="89"/>
    <n v="45"/>
    <n v="68"/>
    <n v="204.33333333333334"/>
    <n v="1"/>
    <n v="6"/>
    <n v="9"/>
    <n v="12"/>
    <n v="1"/>
    <n v="0"/>
    <n v="0"/>
    <n v="0"/>
    <x v="0"/>
    <x v="0"/>
    <n v="0"/>
    <n v="0"/>
    <n v="0"/>
    <n v="0"/>
    <x v="5"/>
  </r>
  <r>
    <n v="4808"/>
    <n v="1956"/>
    <n v="67"/>
    <x v="4"/>
    <x v="2"/>
    <x v="0"/>
    <n v="15759"/>
    <x v="0"/>
    <n v="0"/>
    <n v="0"/>
    <d v="2013-09-05T00:00:00"/>
    <n v="12"/>
    <n v="1"/>
    <n v="2"/>
    <n v="5"/>
    <n v="6"/>
    <n v="0"/>
    <n v="3"/>
    <n v="2.8333333333333335"/>
    <n v="1"/>
    <n v="1"/>
    <n v="0"/>
    <n v="2"/>
    <n v="7"/>
    <n v="0"/>
    <n v="0"/>
    <n v="0"/>
    <x v="0"/>
    <x v="0"/>
    <n v="0"/>
    <n v="0"/>
    <n v="0"/>
    <n v="0"/>
    <x v="1"/>
  </r>
  <r>
    <n v="8707"/>
    <n v="1956"/>
    <n v="67"/>
    <x v="4"/>
    <x v="2"/>
    <x v="0"/>
    <n v="79456"/>
    <x v="1"/>
    <n v="0"/>
    <n v="0"/>
    <d v="2012-08-22T00:00:00"/>
    <n v="12"/>
    <n v="565"/>
    <n v="42"/>
    <n v="548"/>
    <n v="64"/>
    <n v="83"/>
    <n v="99"/>
    <n v="233.5"/>
    <n v="1"/>
    <n v="5"/>
    <n v="6"/>
    <n v="4"/>
    <n v="3"/>
    <n v="0"/>
    <n v="0"/>
    <n v="0"/>
    <x v="0"/>
    <x v="0"/>
    <n v="0"/>
    <n v="0"/>
    <n v="1"/>
    <n v="0"/>
    <x v="1"/>
  </r>
  <r>
    <n v="975"/>
    <n v="1956"/>
    <n v="67"/>
    <x v="4"/>
    <x v="2"/>
    <x v="1"/>
    <n v="54252"/>
    <x v="1"/>
    <n v="1"/>
    <n v="1"/>
    <d v="2013-05-28T00:00:00"/>
    <n v="25"/>
    <n v="178"/>
    <n v="4"/>
    <n v="26"/>
    <n v="8"/>
    <n v="4"/>
    <n v="44"/>
    <n v="44"/>
    <n v="5"/>
    <n v="4"/>
    <n v="1"/>
    <n v="5"/>
    <n v="6"/>
    <n v="0"/>
    <n v="0"/>
    <n v="0"/>
    <x v="0"/>
    <x v="0"/>
    <n v="0"/>
    <n v="0"/>
    <n v="0"/>
    <n v="0"/>
    <x v="0"/>
  </r>
  <r>
    <n v="1351"/>
    <n v="1956"/>
    <n v="67"/>
    <x v="4"/>
    <x v="3"/>
    <x v="2"/>
    <n v="58656"/>
    <x v="1"/>
    <n v="0"/>
    <n v="1"/>
    <d v="2012-09-20T00:00:00"/>
    <n v="25"/>
    <n v="962"/>
    <n v="12"/>
    <n v="194"/>
    <n v="16"/>
    <n v="24"/>
    <n v="12"/>
    <n v="203.33333333333334"/>
    <n v="4"/>
    <n v="7"/>
    <n v="8"/>
    <n v="13"/>
    <n v="6"/>
    <n v="0"/>
    <n v="0"/>
    <n v="1"/>
    <x v="0"/>
    <x v="0"/>
    <n v="1"/>
    <n v="1"/>
    <n v="0"/>
    <n v="0"/>
    <x v="1"/>
  </r>
  <r>
    <n v="7458"/>
    <n v="1956"/>
    <n v="67"/>
    <x v="4"/>
    <x v="3"/>
    <x v="2"/>
    <n v="34941"/>
    <x v="2"/>
    <n v="1"/>
    <n v="1"/>
    <d v="2013-03-06T00:00:00"/>
    <n v="26"/>
    <n v="39"/>
    <n v="2"/>
    <n v="25"/>
    <n v="4"/>
    <n v="3"/>
    <n v="24"/>
    <n v="16.166666666666668"/>
    <n v="2"/>
    <n v="3"/>
    <n v="0"/>
    <n v="3"/>
    <n v="8"/>
    <n v="0"/>
    <n v="0"/>
    <n v="0"/>
    <x v="0"/>
    <x v="0"/>
    <n v="0"/>
    <n v="0"/>
    <n v="0"/>
    <n v="0"/>
    <x v="0"/>
  </r>
  <r>
    <n v="5453"/>
    <n v="1956"/>
    <n v="67"/>
    <x v="4"/>
    <x v="3"/>
    <x v="0"/>
    <n v="90226"/>
    <x v="1"/>
    <n v="0"/>
    <n v="0"/>
    <d v="2012-09-26T00:00:00"/>
    <n v="26"/>
    <n v="1083"/>
    <n v="108"/>
    <n v="649"/>
    <n v="253"/>
    <n v="151"/>
    <n v="108"/>
    <n v="392"/>
    <n v="1"/>
    <n v="4"/>
    <n v="7"/>
    <n v="12"/>
    <n v="2"/>
    <n v="0"/>
    <n v="0"/>
    <n v="0"/>
    <x v="1"/>
    <x v="0"/>
    <n v="1"/>
    <n v="1"/>
    <n v="0"/>
    <n v="0"/>
    <x v="5"/>
  </r>
  <r>
    <n v="3790"/>
    <n v="1956"/>
    <n v="67"/>
    <x v="4"/>
    <x v="2"/>
    <x v="2"/>
    <n v="34633"/>
    <x v="2"/>
    <n v="2"/>
    <n v="1"/>
    <d v="2014-01-23T00:00:00"/>
    <n v="31"/>
    <n v="8"/>
    <n v="1"/>
    <n v="5"/>
    <n v="0"/>
    <n v="0"/>
    <n v="1"/>
    <n v="2.5"/>
    <n v="1"/>
    <n v="1"/>
    <n v="0"/>
    <n v="2"/>
    <n v="6"/>
    <n v="0"/>
    <n v="0"/>
    <n v="0"/>
    <x v="0"/>
    <x v="0"/>
    <n v="0"/>
    <n v="0"/>
    <n v="0"/>
    <n v="0"/>
    <x v="5"/>
  </r>
  <r>
    <n v="9097"/>
    <n v="1956"/>
    <n v="67"/>
    <x v="4"/>
    <x v="2"/>
    <x v="4"/>
    <n v="46086"/>
    <x v="2"/>
    <n v="0"/>
    <n v="1"/>
    <d v="2013-11-03T00:00:00"/>
    <n v="34"/>
    <n v="244"/>
    <n v="8"/>
    <n v="32"/>
    <n v="7"/>
    <n v="2"/>
    <n v="50"/>
    <n v="57.166666666666664"/>
    <n v="4"/>
    <n v="3"/>
    <n v="1"/>
    <n v="8"/>
    <n v="4"/>
    <n v="0"/>
    <n v="0"/>
    <n v="0"/>
    <x v="0"/>
    <x v="0"/>
    <n v="0"/>
    <n v="0"/>
    <n v="0"/>
    <n v="0"/>
    <x v="1"/>
  </r>
  <r>
    <n v="9797"/>
    <n v="1956"/>
    <n v="67"/>
    <x v="4"/>
    <x v="2"/>
    <x v="0"/>
    <n v="58116"/>
    <x v="1"/>
    <n v="0"/>
    <n v="1"/>
    <d v="2014-04-13T00:00:00"/>
    <n v="38"/>
    <n v="228"/>
    <n v="19"/>
    <n v="130"/>
    <n v="4"/>
    <n v="11"/>
    <n v="51"/>
    <n v="73.833333333333329"/>
    <n v="2"/>
    <n v="3"/>
    <n v="3"/>
    <n v="8"/>
    <n v="2"/>
    <n v="0"/>
    <n v="0"/>
    <n v="0"/>
    <x v="0"/>
    <x v="0"/>
    <n v="0"/>
    <n v="0"/>
    <n v="0"/>
    <n v="0"/>
    <x v="1"/>
  </r>
  <r>
    <n v="10473"/>
    <n v="1956"/>
    <n v="67"/>
    <x v="4"/>
    <x v="4"/>
    <x v="6"/>
    <n v="78028"/>
    <x v="1"/>
    <n v="0"/>
    <n v="1"/>
    <d v="2012-09-10T00:00:00"/>
    <n v="38"/>
    <n v="158"/>
    <n v="19"/>
    <n v="288"/>
    <n v="25"/>
    <n v="0"/>
    <n v="38"/>
    <n v="88"/>
    <n v="1"/>
    <n v="6"/>
    <n v="4"/>
    <n v="9"/>
    <n v="7"/>
    <n v="0"/>
    <n v="1"/>
    <n v="1"/>
    <x v="0"/>
    <x v="0"/>
    <n v="1"/>
    <n v="2"/>
    <n v="1"/>
    <n v="0"/>
    <x v="1"/>
  </r>
  <r>
    <n v="178"/>
    <n v="1956"/>
    <n v="67"/>
    <x v="4"/>
    <x v="2"/>
    <x v="0"/>
    <n v="62503"/>
    <x v="1"/>
    <n v="0"/>
    <n v="1"/>
    <d v="2013-02-18T00:00:00"/>
    <n v="40"/>
    <n v="478"/>
    <n v="0"/>
    <n v="193"/>
    <n v="110"/>
    <n v="75"/>
    <n v="117"/>
    <n v="162.16666666666666"/>
    <n v="4"/>
    <n v="8"/>
    <n v="3"/>
    <n v="11"/>
    <n v="5"/>
    <n v="0"/>
    <n v="0"/>
    <n v="0"/>
    <x v="0"/>
    <x v="0"/>
    <n v="0"/>
    <n v="0"/>
    <n v="0"/>
    <n v="0"/>
    <x v="1"/>
  </r>
  <r>
    <n v="5596"/>
    <n v="1956"/>
    <n v="67"/>
    <x v="4"/>
    <x v="0"/>
    <x v="2"/>
    <n v="58821"/>
    <x v="1"/>
    <n v="0"/>
    <n v="1"/>
    <d v="2013-10-12T00:00:00"/>
    <n v="44"/>
    <n v="513"/>
    <n v="14"/>
    <n v="154"/>
    <n v="19"/>
    <n v="0"/>
    <n v="28"/>
    <n v="121.33333333333333"/>
    <n v="1"/>
    <n v="9"/>
    <n v="2"/>
    <n v="9"/>
    <n v="6"/>
    <n v="0"/>
    <n v="0"/>
    <n v="0"/>
    <x v="0"/>
    <x v="0"/>
    <n v="0"/>
    <n v="0"/>
    <n v="0"/>
    <n v="0"/>
    <x v="5"/>
  </r>
  <r>
    <n v="9347"/>
    <n v="1956"/>
    <n v="67"/>
    <x v="4"/>
    <x v="3"/>
    <x v="2"/>
    <n v="50943"/>
    <x v="1"/>
    <n v="0"/>
    <n v="1"/>
    <d v="2013-06-21T00:00:00"/>
    <n v="49"/>
    <n v="31"/>
    <n v="0"/>
    <n v="7"/>
    <n v="2"/>
    <n v="0"/>
    <n v="6"/>
    <n v="7.666666666666667"/>
    <n v="1"/>
    <n v="1"/>
    <n v="0"/>
    <n v="3"/>
    <n v="5"/>
    <n v="0"/>
    <n v="0"/>
    <n v="0"/>
    <x v="0"/>
    <x v="0"/>
    <n v="0"/>
    <n v="0"/>
    <n v="0"/>
    <n v="0"/>
    <x v="1"/>
  </r>
  <r>
    <n v="10160"/>
    <n v="1956"/>
    <n v="67"/>
    <x v="4"/>
    <x v="3"/>
    <x v="2"/>
    <n v="50943"/>
    <x v="1"/>
    <n v="0"/>
    <n v="1"/>
    <d v="2013-06-21T00:00:00"/>
    <n v="49"/>
    <n v="31"/>
    <n v="0"/>
    <n v="7"/>
    <n v="2"/>
    <n v="0"/>
    <n v="6"/>
    <n v="7.666666666666667"/>
    <n v="1"/>
    <n v="1"/>
    <n v="0"/>
    <n v="3"/>
    <n v="5"/>
    <n v="0"/>
    <n v="0"/>
    <n v="0"/>
    <x v="0"/>
    <x v="0"/>
    <n v="0"/>
    <n v="0"/>
    <n v="0"/>
    <n v="0"/>
    <x v="1"/>
  </r>
  <r>
    <n v="9904"/>
    <n v="1956"/>
    <n v="67"/>
    <x v="4"/>
    <x v="2"/>
    <x v="0"/>
    <n v="71391"/>
    <x v="1"/>
    <n v="0"/>
    <n v="1"/>
    <d v="2013-03-29T00:00:00"/>
    <n v="50"/>
    <n v="336"/>
    <n v="123"/>
    <n v="274"/>
    <n v="46"/>
    <n v="123"/>
    <n v="141"/>
    <n v="173.83333333333334"/>
    <n v="5"/>
    <n v="6"/>
    <n v="5"/>
    <n v="12"/>
    <n v="3"/>
    <n v="0"/>
    <n v="0"/>
    <n v="0"/>
    <x v="0"/>
    <x v="0"/>
    <n v="0"/>
    <n v="0"/>
    <n v="0"/>
    <n v="0"/>
    <x v="7"/>
  </r>
  <r>
    <n v="8091"/>
    <n v="1956"/>
    <n v="67"/>
    <x v="4"/>
    <x v="2"/>
    <x v="0"/>
    <n v="63943"/>
    <x v="1"/>
    <n v="0"/>
    <n v="1"/>
    <d v="2012-09-02T00:00:00"/>
    <n v="50"/>
    <n v="423"/>
    <n v="184"/>
    <n v="368"/>
    <n v="13"/>
    <n v="97"/>
    <n v="21"/>
    <n v="184.33333333333334"/>
    <n v="1"/>
    <n v="6"/>
    <n v="4"/>
    <n v="6"/>
    <n v="5"/>
    <n v="0"/>
    <n v="0"/>
    <n v="0"/>
    <x v="0"/>
    <x v="0"/>
    <n v="0"/>
    <n v="0"/>
    <n v="0"/>
    <n v="0"/>
    <x v="3"/>
  </r>
  <r>
    <n v="8786"/>
    <n v="1956"/>
    <n v="67"/>
    <x v="4"/>
    <x v="3"/>
    <x v="0"/>
    <n v="62058"/>
    <x v="1"/>
    <n v="0"/>
    <n v="1"/>
    <d v="2013-05-26T00:00:00"/>
    <n v="52"/>
    <n v="301"/>
    <n v="7"/>
    <n v="74"/>
    <n v="10"/>
    <n v="0"/>
    <n v="58"/>
    <n v="75"/>
    <n v="4"/>
    <n v="6"/>
    <n v="1"/>
    <n v="7"/>
    <n v="6"/>
    <n v="0"/>
    <n v="0"/>
    <n v="0"/>
    <x v="0"/>
    <x v="0"/>
    <n v="0"/>
    <n v="0"/>
    <n v="0"/>
    <n v="0"/>
    <x v="2"/>
  </r>
  <r>
    <n v="4954"/>
    <n v="1956"/>
    <n v="67"/>
    <x v="4"/>
    <x v="2"/>
    <x v="0"/>
    <n v="48195"/>
    <x v="2"/>
    <n v="1"/>
    <n v="1"/>
    <d v="2014-01-21T00:00:00"/>
    <n v="53"/>
    <n v="106"/>
    <n v="27"/>
    <n v="68"/>
    <n v="52"/>
    <n v="7"/>
    <n v="5"/>
    <n v="44.166666666666664"/>
    <n v="6"/>
    <n v="4"/>
    <n v="2"/>
    <n v="5"/>
    <n v="6"/>
    <n v="0"/>
    <n v="0"/>
    <n v="0"/>
    <x v="0"/>
    <x v="0"/>
    <n v="0"/>
    <n v="0"/>
    <n v="0"/>
    <n v="0"/>
    <x v="1"/>
  </r>
  <r>
    <n v="10448"/>
    <n v="1956"/>
    <n v="67"/>
    <x v="4"/>
    <x v="2"/>
    <x v="1"/>
    <n v="46998"/>
    <x v="2"/>
    <n v="0"/>
    <n v="1"/>
    <d v="2012-10-22T00:00:00"/>
    <n v="55"/>
    <n v="172"/>
    <n v="41"/>
    <n v="86"/>
    <n v="45"/>
    <n v="6"/>
    <n v="27"/>
    <n v="62.833333333333336"/>
    <n v="5"/>
    <n v="5"/>
    <n v="3"/>
    <n v="5"/>
    <n v="7"/>
    <n v="1"/>
    <n v="0"/>
    <n v="0"/>
    <x v="0"/>
    <x v="0"/>
    <n v="1"/>
    <n v="1"/>
    <n v="0"/>
    <n v="0"/>
    <x v="1"/>
  </r>
  <r>
    <n v="3445"/>
    <n v="1956"/>
    <n v="67"/>
    <x v="4"/>
    <x v="2"/>
    <x v="1"/>
    <n v="60714"/>
    <x v="1"/>
    <n v="0"/>
    <n v="0"/>
    <d v="2013-01-17T00:00:00"/>
    <n v="56"/>
    <n v="216"/>
    <n v="162"/>
    <n v="224"/>
    <n v="101"/>
    <n v="92"/>
    <n v="162"/>
    <n v="159.5"/>
    <n v="2"/>
    <n v="7"/>
    <n v="4"/>
    <n v="10"/>
    <n v="5"/>
    <n v="0"/>
    <n v="0"/>
    <n v="0"/>
    <x v="0"/>
    <x v="0"/>
    <n v="0"/>
    <n v="0"/>
    <n v="1"/>
    <n v="0"/>
    <x v="5"/>
  </r>
  <r>
    <n v="5721"/>
    <n v="1956"/>
    <n v="67"/>
    <x v="4"/>
    <x v="4"/>
    <x v="0"/>
    <n v="84117"/>
    <x v="1"/>
    <n v="0"/>
    <n v="0"/>
    <d v="2014-05-11T00:00:00"/>
    <n v="60"/>
    <n v="611"/>
    <n v="76"/>
    <n v="749"/>
    <n v="59"/>
    <n v="45"/>
    <n v="26"/>
    <n v="261"/>
    <n v="1"/>
    <n v="7"/>
    <n v="10"/>
    <n v="6"/>
    <n v="2"/>
    <n v="0"/>
    <n v="0"/>
    <n v="1"/>
    <x v="0"/>
    <x v="0"/>
    <n v="1"/>
    <n v="1"/>
    <n v="0"/>
    <n v="0"/>
    <x v="7"/>
  </r>
  <r>
    <n v="5935"/>
    <n v="1956"/>
    <n v="67"/>
    <x v="4"/>
    <x v="3"/>
    <x v="1"/>
    <n v="55284"/>
    <x v="1"/>
    <n v="0"/>
    <n v="1"/>
    <d v="2012-12-24T00:00:00"/>
    <n v="60"/>
    <n v="547"/>
    <n v="7"/>
    <n v="140"/>
    <n v="0"/>
    <n v="7"/>
    <n v="63"/>
    <n v="127.33333333333333"/>
    <n v="3"/>
    <n v="7"/>
    <n v="5"/>
    <n v="8"/>
    <n v="5"/>
    <n v="0"/>
    <n v="0"/>
    <n v="0"/>
    <x v="0"/>
    <x v="0"/>
    <n v="0"/>
    <n v="0"/>
    <n v="0"/>
    <n v="0"/>
    <x v="3"/>
  </r>
  <r>
    <n v="8477"/>
    <n v="1956"/>
    <n v="67"/>
    <x v="4"/>
    <x v="2"/>
    <x v="4"/>
    <n v="26150"/>
    <x v="2"/>
    <n v="2"/>
    <n v="1"/>
    <d v="2013-03-11T00:00:00"/>
    <n v="61"/>
    <n v="5"/>
    <n v="1"/>
    <n v="13"/>
    <n v="3"/>
    <n v="5"/>
    <n v="1"/>
    <n v="4.666666666666667"/>
    <n v="1"/>
    <n v="1"/>
    <n v="0"/>
    <n v="3"/>
    <n v="7"/>
    <n v="0"/>
    <n v="0"/>
    <n v="0"/>
    <x v="0"/>
    <x v="0"/>
    <n v="0"/>
    <n v="0"/>
    <n v="0"/>
    <n v="0"/>
    <x v="1"/>
  </r>
  <r>
    <n v="8629"/>
    <n v="1956"/>
    <n v="67"/>
    <x v="4"/>
    <x v="2"/>
    <x v="6"/>
    <n v="46984"/>
    <x v="2"/>
    <n v="1"/>
    <n v="1"/>
    <d v="2013-03-26T00:00:00"/>
    <n v="71"/>
    <n v="19"/>
    <n v="1"/>
    <n v="10"/>
    <n v="2"/>
    <n v="1"/>
    <n v="8"/>
    <n v="6.833333333333333"/>
    <n v="1"/>
    <n v="1"/>
    <n v="0"/>
    <n v="3"/>
    <n v="5"/>
    <n v="0"/>
    <n v="0"/>
    <n v="0"/>
    <x v="0"/>
    <x v="0"/>
    <n v="0"/>
    <n v="0"/>
    <n v="0"/>
    <n v="0"/>
    <x v="7"/>
  </r>
  <r>
    <n v="11051"/>
    <n v="1956"/>
    <n v="67"/>
    <x v="4"/>
    <x v="4"/>
    <x v="2"/>
    <n v="77376"/>
    <x v="1"/>
    <n v="1"/>
    <n v="1"/>
    <d v="2014-05-10T00:00:00"/>
    <n v="72"/>
    <n v="492"/>
    <n v="19"/>
    <n v="110"/>
    <n v="16"/>
    <n v="12"/>
    <n v="12"/>
    <n v="110.16666666666667"/>
    <n v="4"/>
    <n v="6"/>
    <n v="3"/>
    <n v="10"/>
    <n v="4"/>
    <n v="0"/>
    <n v="0"/>
    <n v="0"/>
    <x v="0"/>
    <x v="0"/>
    <n v="0"/>
    <n v="0"/>
    <n v="0"/>
    <n v="0"/>
    <x v="7"/>
  </r>
  <r>
    <n v="9167"/>
    <n v="1956"/>
    <n v="67"/>
    <x v="4"/>
    <x v="2"/>
    <x v="0"/>
    <n v="67131"/>
    <x v="1"/>
    <n v="0"/>
    <n v="1"/>
    <d v="2013-03-26T00:00:00"/>
    <n v="72"/>
    <n v="465"/>
    <n v="71"/>
    <n v="250"/>
    <n v="93"/>
    <n v="35"/>
    <n v="62"/>
    <n v="162.66666666666666"/>
    <n v="3"/>
    <n v="9"/>
    <n v="2"/>
    <n v="12"/>
    <n v="6"/>
    <n v="0"/>
    <n v="0"/>
    <n v="0"/>
    <x v="0"/>
    <x v="0"/>
    <n v="0"/>
    <n v="0"/>
    <n v="0"/>
    <n v="0"/>
    <x v="1"/>
  </r>
  <r>
    <n v="7514"/>
    <n v="1956"/>
    <n v="67"/>
    <x v="4"/>
    <x v="0"/>
    <x v="2"/>
    <n v="54342"/>
    <x v="1"/>
    <n v="1"/>
    <n v="1"/>
    <d v="2013-07-03T00:00:00"/>
    <n v="74"/>
    <n v="84"/>
    <n v="10"/>
    <n v="34"/>
    <n v="11"/>
    <n v="10"/>
    <n v="28"/>
    <n v="29.5"/>
    <n v="4"/>
    <n v="3"/>
    <n v="1"/>
    <n v="4"/>
    <n v="6"/>
    <n v="0"/>
    <n v="0"/>
    <n v="0"/>
    <x v="0"/>
    <x v="0"/>
    <n v="0"/>
    <n v="0"/>
    <n v="0"/>
    <n v="0"/>
    <x v="0"/>
  </r>
  <r>
    <n v="10091"/>
    <n v="1956"/>
    <n v="67"/>
    <x v="4"/>
    <x v="2"/>
    <x v="1"/>
    <n v="60230"/>
    <x v="1"/>
    <n v="0"/>
    <n v="1"/>
    <d v="2013-05-20T00:00:00"/>
    <n v="78"/>
    <n v="520"/>
    <n v="20"/>
    <n v="367"/>
    <n v="39"/>
    <n v="81"/>
    <n v="40"/>
    <n v="177.83333333333334"/>
    <n v="2"/>
    <n v="6"/>
    <n v="3"/>
    <n v="6"/>
    <n v="5"/>
    <n v="0"/>
    <n v="0"/>
    <n v="0"/>
    <x v="0"/>
    <x v="0"/>
    <n v="0"/>
    <n v="0"/>
    <n v="0"/>
    <n v="0"/>
    <x v="1"/>
  </r>
  <r>
    <n v="8427"/>
    <n v="1956"/>
    <n v="67"/>
    <x v="4"/>
    <x v="3"/>
    <x v="1"/>
    <n v="64857"/>
    <x v="1"/>
    <n v="0"/>
    <n v="0"/>
    <d v="2012-11-23T00:00:00"/>
    <n v="78"/>
    <n v="556"/>
    <n v="14"/>
    <n v="717"/>
    <n v="210"/>
    <n v="0"/>
    <n v="43"/>
    <n v="256.66666666666669"/>
    <n v="1"/>
    <n v="7"/>
    <n v="5"/>
    <n v="10"/>
    <n v="4"/>
    <n v="0"/>
    <n v="0"/>
    <n v="0"/>
    <x v="0"/>
    <x v="0"/>
    <n v="0"/>
    <n v="0"/>
    <n v="0"/>
    <n v="0"/>
    <x v="1"/>
  </r>
  <r>
    <n v="217"/>
    <n v="1956"/>
    <n v="67"/>
    <x v="4"/>
    <x v="3"/>
    <x v="1"/>
    <n v="64857"/>
    <x v="1"/>
    <n v="0"/>
    <n v="0"/>
    <d v="2012-11-23T00:00:00"/>
    <n v="78"/>
    <n v="556"/>
    <n v="14"/>
    <n v="717"/>
    <n v="210"/>
    <n v="0"/>
    <n v="43"/>
    <n v="256.66666666666669"/>
    <n v="1"/>
    <n v="7"/>
    <n v="5"/>
    <n v="10"/>
    <n v="4"/>
    <n v="0"/>
    <n v="0"/>
    <n v="0"/>
    <x v="0"/>
    <x v="0"/>
    <n v="0"/>
    <n v="0"/>
    <n v="0"/>
    <n v="0"/>
    <x v="7"/>
  </r>
  <r>
    <n v="2488"/>
    <n v="1956"/>
    <n v="67"/>
    <x v="4"/>
    <x v="0"/>
    <x v="4"/>
    <n v="31395"/>
    <x v="2"/>
    <n v="1"/>
    <n v="1"/>
    <d v="2013-03-23T00:00:00"/>
    <n v="80"/>
    <n v="23"/>
    <n v="1"/>
    <n v="25"/>
    <n v="0"/>
    <n v="8"/>
    <n v="7"/>
    <n v="10.666666666666666"/>
    <n v="4"/>
    <n v="2"/>
    <n v="1"/>
    <n v="3"/>
    <n v="6"/>
    <n v="0"/>
    <n v="0"/>
    <n v="0"/>
    <x v="0"/>
    <x v="0"/>
    <n v="0"/>
    <n v="0"/>
    <n v="0"/>
    <n v="0"/>
    <x v="1"/>
  </r>
  <r>
    <n v="4174"/>
    <n v="1956"/>
    <n v="67"/>
    <x v="4"/>
    <x v="3"/>
    <x v="2"/>
    <n v="55249"/>
    <x v="1"/>
    <n v="0"/>
    <n v="1"/>
    <d v="2014-04-17T00:00:00"/>
    <n v="81"/>
    <n v="97"/>
    <n v="1"/>
    <n v="19"/>
    <n v="2"/>
    <n v="0"/>
    <n v="11"/>
    <n v="21.666666666666668"/>
    <n v="1"/>
    <n v="2"/>
    <n v="1"/>
    <n v="4"/>
    <n v="3"/>
    <n v="0"/>
    <n v="0"/>
    <n v="0"/>
    <x v="0"/>
    <x v="0"/>
    <n v="0"/>
    <n v="0"/>
    <n v="0"/>
    <n v="0"/>
    <x v="1"/>
  </r>
  <r>
    <n v="10675"/>
    <n v="1956"/>
    <n v="67"/>
    <x v="4"/>
    <x v="4"/>
    <x v="0"/>
    <n v="66334"/>
    <x v="1"/>
    <n v="0"/>
    <n v="1"/>
    <d v="2013-04-03T00:00:00"/>
    <n v="82"/>
    <n v="909"/>
    <n v="11"/>
    <n v="218"/>
    <n v="0"/>
    <n v="0"/>
    <n v="23"/>
    <n v="193.5"/>
    <n v="2"/>
    <n v="9"/>
    <n v="3"/>
    <n v="5"/>
    <n v="5"/>
    <n v="0"/>
    <n v="0"/>
    <n v="0"/>
    <x v="0"/>
    <x v="0"/>
    <n v="0"/>
    <n v="0"/>
    <n v="1"/>
    <n v="0"/>
    <x v="1"/>
  </r>
  <r>
    <n v="3138"/>
    <n v="1956"/>
    <n v="67"/>
    <x v="4"/>
    <x v="2"/>
    <x v="1"/>
    <n v="91249"/>
    <x v="1"/>
    <n v="0"/>
    <n v="0"/>
    <d v="2012-10-20T00:00:00"/>
    <n v="84"/>
    <n v="1324"/>
    <n v="27"/>
    <n v="119"/>
    <n v="71"/>
    <n v="108"/>
    <n v="27"/>
    <n v="279.33333333333331"/>
    <n v="0"/>
    <n v="7"/>
    <n v="9"/>
    <n v="6"/>
    <n v="4"/>
    <n v="0"/>
    <n v="1"/>
    <n v="1"/>
    <x v="1"/>
    <x v="1"/>
    <n v="1"/>
    <n v="4"/>
    <n v="1"/>
    <n v="0"/>
    <x v="1"/>
  </r>
  <r>
    <n v="2712"/>
    <n v="1956"/>
    <n v="67"/>
    <x v="4"/>
    <x v="2"/>
    <x v="0"/>
    <n v="71866"/>
    <x v="1"/>
    <n v="0"/>
    <n v="1"/>
    <d v="2013-12-25T00:00:00"/>
    <n v="85"/>
    <n v="184"/>
    <n v="178"/>
    <n v="178"/>
    <n v="103"/>
    <n v="39"/>
    <n v="33"/>
    <n v="119.16666666666667"/>
    <n v="1"/>
    <n v="6"/>
    <n v="3"/>
    <n v="10"/>
    <n v="3"/>
    <n v="0"/>
    <n v="0"/>
    <n v="0"/>
    <x v="0"/>
    <x v="0"/>
    <n v="0"/>
    <n v="0"/>
    <n v="0"/>
    <n v="0"/>
    <x v="0"/>
  </r>
  <r>
    <n v="5253"/>
    <n v="1956"/>
    <n v="67"/>
    <x v="4"/>
    <x v="3"/>
    <x v="2"/>
    <n v="54603"/>
    <x v="1"/>
    <n v="1"/>
    <n v="1"/>
    <d v="2013-07-09T00:00:00"/>
    <n v="85"/>
    <n v="145"/>
    <n v="13"/>
    <n v="46"/>
    <n v="17"/>
    <n v="2"/>
    <n v="4"/>
    <n v="37.833333333333336"/>
    <n v="6"/>
    <n v="4"/>
    <n v="2"/>
    <n v="4"/>
    <n v="7"/>
    <n v="0"/>
    <n v="0"/>
    <n v="0"/>
    <x v="0"/>
    <x v="0"/>
    <n v="0"/>
    <n v="0"/>
    <n v="0"/>
    <n v="0"/>
    <x v="1"/>
  </r>
  <r>
    <n v="231"/>
    <n v="1956"/>
    <n v="67"/>
    <x v="4"/>
    <x v="3"/>
    <x v="2"/>
    <n v="28839"/>
    <x v="2"/>
    <n v="1"/>
    <n v="1"/>
    <d v="2014-03-11T00:00:00"/>
    <n v="86"/>
    <n v="24"/>
    <n v="0"/>
    <n v="7"/>
    <n v="0"/>
    <n v="0"/>
    <n v="1"/>
    <n v="5.333333333333333"/>
    <n v="2"/>
    <n v="2"/>
    <n v="0"/>
    <n v="3"/>
    <n v="5"/>
    <n v="0"/>
    <n v="0"/>
    <n v="0"/>
    <x v="0"/>
    <x v="0"/>
    <n v="0"/>
    <n v="0"/>
    <n v="0"/>
    <n v="0"/>
    <x v="1"/>
  </r>
  <r>
    <n v="4915"/>
    <n v="1956"/>
    <n v="67"/>
    <x v="4"/>
    <x v="0"/>
    <x v="0"/>
    <n v="53230"/>
    <x v="1"/>
    <n v="0"/>
    <n v="1"/>
    <d v="2012-08-03T00:00:00"/>
    <n v="86"/>
    <n v="176"/>
    <n v="72"/>
    <n v="98"/>
    <n v="136"/>
    <n v="21"/>
    <n v="229"/>
    <n v="122"/>
    <n v="4"/>
    <n v="5"/>
    <n v="2"/>
    <n v="12"/>
    <n v="5"/>
    <n v="0"/>
    <n v="0"/>
    <n v="0"/>
    <x v="0"/>
    <x v="0"/>
    <n v="0"/>
    <n v="0"/>
    <n v="0"/>
    <n v="0"/>
    <x v="2"/>
  </r>
  <r>
    <n v="1118"/>
    <n v="1956"/>
    <n v="67"/>
    <x v="4"/>
    <x v="3"/>
    <x v="0"/>
    <n v="50965"/>
    <x v="1"/>
    <n v="0"/>
    <n v="1"/>
    <d v="2013-02-20T00:00:00"/>
    <n v="87"/>
    <n v="544"/>
    <n v="13"/>
    <n v="85"/>
    <n v="8"/>
    <n v="6"/>
    <n v="29"/>
    <n v="114.16666666666667"/>
    <n v="3"/>
    <n v="10"/>
    <n v="4"/>
    <n v="5"/>
    <n v="8"/>
    <n v="1"/>
    <n v="0"/>
    <n v="0"/>
    <x v="0"/>
    <x v="0"/>
    <n v="1"/>
    <n v="1"/>
    <n v="0"/>
    <n v="0"/>
    <x v="1"/>
  </r>
  <r>
    <n v="8148"/>
    <n v="1956"/>
    <n v="67"/>
    <x v="4"/>
    <x v="3"/>
    <x v="2"/>
    <n v="50898"/>
    <x v="1"/>
    <n v="1"/>
    <n v="1"/>
    <d v="2013-01-08T00:00:00"/>
    <n v="88"/>
    <n v="285"/>
    <n v="28"/>
    <n v="242"/>
    <n v="55"/>
    <n v="114"/>
    <n v="135"/>
    <n v="143.16666666666666"/>
    <n v="13"/>
    <n v="6"/>
    <n v="2"/>
    <n v="12"/>
    <n v="5"/>
    <n v="0"/>
    <n v="0"/>
    <n v="0"/>
    <x v="0"/>
    <x v="0"/>
    <n v="0"/>
    <n v="0"/>
    <n v="0"/>
    <n v="0"/>
    <x v="5"/>
  </r>
  <r>
    <n v="8162"/>
    <n v="1956"/>
    <n v="67"/>
    <x v="4"/>
    <x v="3"/>
    <x v="2"/>
    <n v="14661"/>
    <x v="0"/>
    <n v="0"/>
    <n v="0"/>
    <d v="2013-01-01T00:00:00"/>
    <n v="88"/>
    <n v="4"/>
    <n v="1"/>
    <n v="11"/>
    <n v="6"/>
    <n v="2"/>
    <n v="2"/>
    <n v="4.333333333333333"/>
    <n v="1"/>
    <n v="1"/>
    <n v="0"/>
    <n v="3"/>
    <n v="6"/>
    <n v="0"/>
    <n v="0"/>
    <n v="0"/>
    <x v="0"/>
    <x v="0"/>
    <n v="0"/>
    <n v="0"/>
    <n v="0"/>
    <n v="0"/>
    <x v="1"/>
  </r>
  <r>
    <n v="10307"/>
    <n v="1956"/>
    <n v="67"/>
    <x v="4"/>
    <x v="2"/>
    <x v="0"/>
    <n v="50387"/>
    <x v="1"/>
    <n v="0"/>
    <n v="2"/>
    <d v="2013-08-31T00:00:00"/>
    <n v="91"/>
    <n v="369"/>
    <n v="9"/>
    <n v="87"/>
    <n v="12"/>
    <n v="14"/>
    <n v="34"/>
    <n v="87.5"/>
    <n v="3"/>
    <n v="6"/>
    <n v="2"/>
    <n v="8"/>
    <n v="5"/>
    <n v="0"/>
    <n v="0"/>
    <n v="0"/>
    <x v="0"/>
    <x v="0"/>
    <n v="0"/>
    <n v="0"/>
    <n v="0"/>
    <n v="0"/>
    <x v="1"/>
  </r>
  <r>
    <n v="10590"/>
    <n v="1956"/>
    <n v="67"/>
    <x v="4"/>
    <x v="4"/>
    <x v="2"/>
    <n v="76542"/>
    <x v="1"/>
    <n v="0"/>
    <n v="0"/>
    <d v="2013-03-30T00:00:00"/>
    <n v="91"/>
    <n v="794"/>
    <n v="73"/>
    <n v="573"/>
    <n v="0"/>
    <n v="29"/>
    <n v="14"/>
    <n v="247.16666666666666"/>
    <n v="1"/>
    <n v="4"/>
    <n v="8"/>
    <n v="10"/>
    <n v="2"/>
    <n v="0"/>
    <n v="0"/>
    <n v="0"/>
    <x v="0"/>
    <x v="0"/>
    <n v="0"/>
    <n v="0"/>
    <n v="0"/>
    <n v="0"/>
    <x v="1"/>
  </r>
  <r>
    <n v="4817"/>
    <n v="1956"/>
    <n v="67"/>
    <x v="4"/>
    <x v="2"/>
    <x v="4"/>
    <n v="22304"/>
    <x v="2"/>
    <n v="0"/>
    <n v="0"/>
    <d v="2012-08-04T00:00:00"/>
    <n v="91"/>
    <n v="3"/>
    <n v="2"/>
    <n v="7"/>
    <n v="0"/>
    <n v="4"/>
    <n v="2"/>
    <n v="3"/>
    <n v="1"/>
    <n v="1"/>
    <n v="0"/>
    <n v="2"/>
    <n v="8"/>
    <n v="0"/>
    <n v="0"/>
    <n v="0"/>
    <x v="0"/>
    <x v="0"/>
    <n v="0"/>
    <n v="0"/>
    <n v="0"/>
    <n v="0"/>
    <x v="1"/>
  </r>
  <r>
    <n v="3298"/>
    <n v="1956"/>
    <n v="67"/>
    <x v="4"/>
    <x v="3"/>
    <x v="0"/>
    <n v="52973"/>
    <x v="1"/>
    <n v="0"/>
    <n v="1"/>
    <d v="2012-11-08T00:00:00"/>
    <n v="92"/>
    <n v="856"/>
    <n v="0"/>
    <n v="76"/>
    <n v="12"/>
    <n v="9"/>
    <n v="199"/>
    <n v="192"/>
    <n v="7"/>
    <n v="9"/>
    <n v="6"/>
    <n v="9"/>
    <n v="8"/>
    <n v="0"/>
    <n v="0"/>
    <n v="0"/>
    <x v="0"/>
    <x v="0"/>
    <n v="0"/>
    <n v="0"/>
    <n v="0"/>
    <n v="0"/>
    <x v="5"/>
  </r>
  <r>
    <n v="7030"/>
    <n v="1955"/>
    <n v="68"/>
    <x v="4"/>
    <x v="4"/>
    <x v="0"/>
    <n v="66465"/>
    <x v="1"/>
    <n v="0"/>
    <n v="1"/>
    <d v="2013-03-30T00:00:00"/>
    <n v="1"/>
    <n v="1200"/>
    <n v="0"/>
    <n v="204"/>
    <n v="38"/>
    <n v="29"/>
    <n v="14"/>
    <n v="247.5"/>
    <n v="3"/>
    <n v="11"/>
    <n v="9"/>
    <n v="12"/>
    <n v="6"/>
    <n v="0"/>
    <n v="0"/>
    <n v="0"/>
    <x v="1"/>
    <x v="0"/>
    <n v="1"/>
    <n v="1"/>
    <n v="0"/>
    <n v="0"/>
    <x v="1"/>
  </r>
  <r>
    <n v="254"/>
    <n v="1955"/>
    <n v="68"/>
    <x v="4"/>
    <x v="2"/>
    <x v="2"/>
    <n v="53863"/>
    <x v="1"/>
    <n v="0"/>
    <n v="1"/>
    <d v="2014-05-17T00:00:00"/>
    <n v="4"/>
    <n v="399"/>
    <n v="4"/>
    <n v="30"/>
    <n v="6"/>
    <n v="4"/>
    <n v="30"/>
    <n v="78.833333333333329"/>
    <n v="3"/>
    <n v="7"/>
    <n v="1"/>
    <n v="7"/>
    <n v="7"/>
    <n v="0"/>
    <n v="1"/>
    <n v="0"/>
    <x v="0"/>
    <x v="0"/>
    <n v="1"/>
    <n v="1"/>
    <n v="0"/>
    <n v="0"/>
    <x v="1"/>
  </r>
  <r>
    <n v="3799"/>
    <n v="1955"/>
    <n v="68"/>
    <x v="4"/>
    <x v="2"/>
    <x v="0"/>
    <n v="67225"/>
    <x v="1"/>
    <n v="0"/>
    <n v="1"/>
    <d v="2013-11-26T00:00:00"/>
    <n v="4"/>
    <n v="315"/>
    <n v="35"/>
    <n v="322"/>
    <n v="46"/>
    <n v="7"/>
    <n v="143"/>
    <n v="144.66666666666666"/>
    <n v="3"/>
    <n v="7"/>
    <n v="2"/>
    <n v="11"/>
    <n v="5"/>
    <n v="0"/>
    <n v="0"/>
    <n v="0"/>
    <x v="0"/>
    <x v="0"/>
    <n v="0"/>
    <n v="0"/>
    <n v="0"/>
    <n v="0"/>
    <x v="4"/>
  </r>
  <r>
    <n v="10905"/>
    <n v="1955"/>
    <n v="68"/>
    <x v="4"/>
    <x v="2"/>
    <x v="2"/>
    <n v="42586"/>
    <x v="2"/>
    <n v="1"/>
    <n v="1"/>
    <d v="2012-10-29T00:00:00"/>
    <n v="7"/>
    <n v="194"/>
    <n v="2"/>
    <n v="56"/>
    <n v="0"/>
    <n v="0"/>
    <n v="0"/>
    <n v="42"/>
    <n v="5"/>
    <n v="4"/>
    <n v="1"/>
    <n v="6"/>
    <n v="8"/>
    <n v="0"/>
    <n v="0"/>
    <n v="0"/>
    <x v="0"/>
    <x v="0"/>
    <n v="0"/>
    <n v="0"/>
    <n v="1"/>
    <n v="0"/>
    <x v="1"/>
  </r>
  <r>
    <n v="8910"/>
    <n v="1955"/>
    <n v="68"/>
    <x v="4"/>
    <x v="2"/>
    <x v="2"/>
    <n v="42586"/>
    <x v="2"/>
    <n v="1"/>
    <n v="1"/>
    <d v="2012-10-29T00:00:00"/>
    <n v="7"/>
    <n v="194"/>
    <n v="2"/>
    <n v="56"/>
    <n v="0"/>
    <n v="0"/>
    <n v="0"/>
    <n v="42"/>
    <n v="5"/>
    <n v="4"/>
    <n v="1"/>
    <n v="6"/>
    <n v="8"/>
    <n v="0"/>
    <n v="0"/>
    <n v="0"/>
    <x v="0"/>
    <x v="0"/>
    <n v="0"/>
    <n v="0"/>
    <n v="1"/>
    <n v="0"/>
    <x v="1"/>
  </r>
  <r>
    <n v="3277"/>
    <n v="1955"/>
    <n v="68"/>
    <x v="4"/>
    <x v="2"/>
    <x v="4"/>
    <n v="49431"/>
    <x v="2"/>
    <n v="0"/>
    <n v="1"/>
    <d v="2012-08-03T00:00:00"/>
    <n v="9"/>
    <n v="219"/>
    <n v="3"/>
    <n v="100"/>
    <n v="26"/>
    <n v="0"/>
    <n v="17"/>
    <n v="60.833333333333336"/>
    <n v="2"/>
    <n v="7"/>
    <n v="1"/>
    <n v="5"/>
    <n v="8"/>
    <n v="0"/>
    <n v="0"/>
    <n v="0"/>
    <x v="0"/>
    <x v="0"/>
    <n v="0"/>
    <n v="0"/>
    <n v="0"/>
    <n v="0"/>
    <x v="1"/>
  </r>
  <r>
    <n v="2552"/>
    <n v="1955"/>
    <n v="68"/>
    <x v="4"/>
    <x v="4"/>
    <x v="1"/>
    <n v="55521"/>
    <x v="1"/>
    <n v="1"/>
    <n v="2"/>
    <d v="2013-10-22T00:00:00"/>
    <n v="11"/>
    <n v="416"/>
    <n v="0"/>
    <n v="26"/>
    <n v="0"/>
    <n v="0"/>
    <n v="4"/>
    <n v="74.333333333333329"/>
    <n v="9"/>
    <n v="6"/>
    <n v="3"/>
    <n v="6"/>
    <n v="7"/>
    <n v="0"/>
    <n v="1"/>
    <n v="0"/>
    <x v="0"/>
    <x v="0"/>
    <n v="1"/>
    <n v="1"/>
    <n v="1"/>
    <n v="0"/>
    <x v="1"/>
  </r>
  <r>
    <n v="3427"/>
    <n v="1955"/>
    <n v="68"/>
    <x v="4"/>
    <x v="4"/>
    <x v="0"/>
    <n v="59821"/>
    <x v="1"/>
    <n v="0"/>
    <n v="1"/>
    <d v="2013-04-12T00:00:00"/>
    <n v="11"/>
    <n v="629"/>
    <n v="0"/>
    <n v="70"/>
    <n v="0"/>
    <n v="0"/>
    <n v="35"/>
    <n v="122.33333333333333"/>
    <n v="6"/>
    <n v="11"/>
    <n v="2"/>
    <n v="7"/>
    <n v="8"/>
    <n v="0"/>
    <n v="0"/>
    <n v="0"/>
    <x v="0"/>
    <x v="0"/>
    <n v="0"/>
    <n v="0"/>
    <n v="0"/>
    <n v="0"/>
    <x v="5"/>
  </r>
  <r>
    <n v="7002"/>
    <n v="1955"/>
    <n v="68"/>
    <x v="4"/>
    <x v="2"/>
    <x v="1"/>
    <n v="62535"/>
    <x v="1"/>
    <n v="0"/>
    <n v="1"/>
    <d v="2013-10-03T00:00:00"/>
    <n v="13"/>
    <n v="163"/>
    <n v="48"/>
    <n v="90"/>
    <n v="0"/>
    <n v="45"/>
    <n v="52"/>
    <n v="66.333333333333329"/>
    <n v="1"/>
    <n v="3"/>
    <n v="2"/>
    <n v="8"/>
    <n v="3"/>
    <n v="0"/>
    <n v="0"/>
    <n v="0"/>
    <x v="0"/>
    <x v="0"/>
    <n v="0"/>
    <n v="0"/>
    <n v="0"/>
    <n v="0"/>
    <x v="1"/>
  </r>
  <r>
    <n v="7143"/>
    <n v="1955"/>
    <n v="68"/>
    <x v="4"/>
    <x v="0"/>
    <x v="2"/>
    <n v="74805"/>
    <x v="1"/>
    <n v="0"/>
    <n v="1"/>
    <d v="2013-11-06T00:00:00"/>
    <n v="14"/>
    <n v="209"/>
    <n v="162"/>
    <n v="209"/>
    <n v="41"/>
    <n v="162"/>
    <n v="37"/>
    <n v="136.66666666666666"/>
    <n v="5"/>
    <n v="4"/>
    <n v="7"/>
    <n v="10"/>
    <n v="2"/>
    <n v="0"/>
    <n v="0"/>
    <n v="0"/>
    <x v="0"/>
    <x v="0"/>
    <n v="0"/>
    <n v="0"/>
    <n v="0"/>
    <n v="0"/>
    <x v="1"/>
  </r>
  <r>
    <n v="7999"/>
    <n v="1955"/>
    <n v="68"/>
    <x v="4"/>
    <x v="4"/>
    <x v="2"/>
    <n v="75261"/>
    <x v="1"/>
    <n v="0"/>
    <n v="0"/>
    <d v="2013-04-23T00:00:00"/>
    <n v="17"/>
    <n v="1239"/>
    <n v="17"/>
    <n v="413"/>
    <n v="23"/>
    <n v="34"/>
    <n v="17"/>
    <n v="290.5"/>
    <n v="1"/>
    <n v="5"/>
    <n v="6"/>
    <n v="5"/>
    <n v="2"/>
    <n v="0"/>
    <n v="1"/>
    <n v="1"/>
    <x v="0"/>
    <x v="0"/>
    <n v="1"/>
    <n v="2"/>
    <n v="1"/>
    <n v="0"/>
    <x v="1"/>
  </r>
  <r>
    <n v="9972"/>
    <n v="1955"/>
    <n v="68"/>
    <x v="4"/>
    <x v="4"/>
    <x v="2"/>
    <n v="46015"/>
    <x v="2"/>
    <n v="1"/>
    <n v="1"/>
    <d v="2014-04-13T00:00:00"/>
    <n v="25"/>
    <n v="38"/>
    <n v="0"/>
    <n v="2"/>
    <n v="0"/>
    <n v="0"/>
    <n v="6"/>
    <n v="7.666666666666667"/>
    <n v="1"/>
    <n v="1"/>
    <n v="0"/>
    <n v="3"/>
    <n v="7"/>
    <n v="1"/>
    <n v="0"/>
    <n v="0"/>
    <x v="0"/>
    <x v="1"/>
    <n v="1"/>
    <n v="2"/>
    <n v="0"/>
    <n v="0"/>
    <x v="5"/>
  </r>
  <r>
    <n v="2945"/>
    <n v="1955"/>
    <n v="68"/>
    <x v="4"/>
    <x v="4"/>
    <x v="2"/>
    <n v="46015"/>
    <x v="2"/>
    <n v="1"/>
    <n v="1"/>
    <d v="2014-04-13T00:00:00"/>
    <n v="25"/>
    <n v="38"/>
    <n v="0"/>
    <n v="2"/>
    <n v="0"/>
    <n v="0"/>
    <n v="6"/>
    <n v="7.666666666666667"/>
    <n v="1"/>
    <n v="1"/>
    <n v="0"/>
    <n v="3"/>
    <n v="7"/>
    <n v="1"/>
    <n v="0"/>
    <n v="0"/>
    <x v="0"/>
    <x v="1"/>
    <n v="1"/>
    <n v="2"/>
    <n v="0"/>
    <n v="0"/>
    <x v="7"/>
  </r>
  <r>
    <n v="2829"/>
    <n v="1955"/>
    <n v="68"/>
    <x v="4"/>
    <x v="2"/>
    <x v="0"/>
    <n v="65210"/>
    <x v="1"/>
    <n v="0"/>
    <n v="1"/>
    <d v="2014-03-10T00:00:00"/>
    <n v="25"/>
    <n v="626"/>
    <n v="0"/>
    <n v="70"/>
    <n v="0"/>
    <n v="7"/>
    <n v="28"/>
    <n v="121.83333333333333"/>
    <n v="2"/>
    <n v="9"/>
    <n v="3"/>
    <n v="8"/>
    <n v="6"/>
    <n v="0"/>
    <n v="1"/>
    <n v="0"/>
    <x v="1"/>
    <x v="0"/>
    <n v="1"/>
    <n v="2"/>
    <n v="0"/>
    <n v="0"/>
    <x v="7"/>
  </r>
  <r>
    <n v="607"/>
    <n v="1955"/>
    <n v="68"/>
    <x v="4"/>
    <x v="0"/>
    <x v="4"/>
    <n v="41769"/>
    <x v="2"/>
    <n v="0"/>
    <n v="1"/>
    <d v="2013-02-13T00:00:00"/>
    <n v="31"/>
    <n v="302"/>
    <n v="29"/>
    <n v="131"/>
    <n v="32"/>
    <n v="0"/>
    <n v="27"/>
    <n v="86.833333333333329"/>
    <n v="6"/>
    <n v="8"/>
    <n v="1"/>
    <n v="7"/>
    <n v="8"/>
    <n v="0"/>
    <n v="0"/>
    <n v="0"/>
    <x v="0"/>
    <x v="0"/>
    <n v="0"/>
    <n v="0"/>
    <n v="0"/>
    <n v="0"/>
    <x v="3"/>
  </r>
  <r>
    <n v="3584"/>
    <n v="1955"/>
    <n v="68"/>
    <x v="4"/>
    <x v="4"/>
    <x v="1"/>
    <n v="49667"/>
    <x v="2"/>
    <n v="0"/>
    <n v="0"/>
    <d v="2012-08-20T00:00:00"/>
    <n v="35"/>
    <n v="1181"/>
    <n v="26"/>
    <n v="120"/>
    <n v="17"/>
    <n v="13"/>
    <n v="39"/>
    <n v="232.66666666666666"/>
    <n v="2"/>
    <n v="5"/>
    <n v="10"/>
    <n v="5"/>
    <n v="8"/>
    <n v="1"/>
    <n v="0"/>
    <n v="0"/>
    <x v="0"/>
    <x v="0"/>
    <n v="1"/>
    <n v="1"/>
    <n v="1"/>
    <n v="0"/>
    <x v="7"/>
  </r>
  <r>
    <n v="2156"/>
    <n v="1955"/>
    <n v="68"/>
    <x v="4"/>
    <x v="4"/>
    <x v="0"/>
    <n v="22554"/>
    <x v="2"/>
    <n v="1"/>
    <n v="1"/>
    <d v="2012-11-03T00:00:00"/>
    <n v="38"/>
    <n v="27"/>
    <n v="0"/>
    <n v="10"/>
    <n v="0"/>
    <n v="0"/>
    <n v="4"/>
    <n v="6.833333333333333"/>
    <n v="4"/>
    <n v="2"/>
    <n v="0"/>
    <n v="4"/>
    <n v="5"/>
    <n v="0"/>
    <n v="0"/>
    <n v="0"/>
    <x v="0"/>
    <x v="0"/>
    <n v="0"/>
    <n v="0"/>
    <n v="0"/>
    <n v="0"/>
    <x v="1"/>
  </r>
  <r>
    <n v="9094"/>
    <n v="1955"/>
    <n v="68"/>
    <x v="4"/>
    <x v="0"/>
    <x v="0"/>
    <n v="62972"/>
    <x v="1"/>
    <n v="0"/>
    <n v="1"/>
    <d v="2012-08-03T00:00:00"/>
    <n v="39"/>
    <n v="313"/>
    <n v="15"/>
    <n v="47"/>
    <n v="20"/>
    <n v="0"/>
    <n v="192"/>
    <n v="97.833333333333329"/>
    <n v="2"/>
    <n v="7"/>
    <n v="4"/>
    <n v="3"/>
    <n v="6"/>
    <n v="0"/>
    <n v="0"/>
    <n v="0"/>
    <x v="0"/>
    <x v="0"/>
    <n v="0"/>
    <n v="0"/>
    <n v="1"/>
    <n v="0"/>
    <x v="1"/>
  </r>
  <r>
    <n v="9847"/>
    <n v="1955"/>
    <n v="68"/>
    <x v="4"/>
    <x v="0"/>
    <x v="0"/>
    <n v="62972"/>
    <x v="1"/>
    <n v="0"/>
    <n v="1"/>
    <d v="2012-08-03T00:00:00"/>
    <n v="39"/>
    <n v="313"/>
    <n v="15"/>
    <n v="47"/>
    <n v="20"/>
    <n v="0"/>
    <n v="192"/>
    <n v="97.833333333333329"/>
    <n v="2"/>
    <n v="7"/>
    <n v="4"/>
    <n v="3"/>
    <n v="6"/>
    <n v="0"/>
    <n v="0"/>
    <n v="0"/>
    <x v="0"/>
    <x v="0"/>
    <n v="0"/>
    <n v="0"/>
    <n v="0"/>
    <n v="0"/>
    <x v="1"/>
  </r>
  <r>
    <n v="10509"/>
    <n v="1955"/>
    <n v="68"/>
    <x v="4"/>
    <x v="3"/>
    <x v="1"/>
    <n v="36927"/>
    <x v="2"/>
    <n v="1"/>
    <n v="1"/>
    <d v="2014-06-02T00:00:00"/>
    <n v="46"/>
    <n v="51"/>
    <n v="0"/>
    <n v="16"/>
    <n v="0"/>
    <n v="0"/>
    <n v="4"/>
    <n v="11.833333333333334"/>
    <n v="2"/>
    <n v="3"/>
    <n v="0"/>
    <n v="3"/>
    <n v="8"/>
    <n v="0"/>
    <n v="0"/>
    <n v="0"/>
    <x v="0"/>
    <x v="0"/>
    <n v="0"/>
    <n v="0"/>
    <n v="0"/>
    <n v="0"/>
    <x v="4"/>
  </r>
  <r>
    <n v="9729"/>
    <n v="1955"/>
    <n v="68"/>
    <x v="4"/>
    <x v="2"/>
    <x v="6"/>
    <n v="58275"/>
    <x v="1"/>
    <n v="1"/>
    <n v="1"/>
    <d v="2013-06-02T00:00:00"/>
    <n v="48"/>
    <n v="189"/>
    <n v="10"/>
    <n v="253"/>
    <n v="56"/>
    <n v="43"/>
    <n v="64"/>
    <n v="102.5"/>
    <n v="6"/>
    <n v="8"/>
    <n v="2"/>
    <n v="7"/>
    <n v="7"/>
    <n v="0"/>
    <n v="0"/>
    <n v="0"/>
    <x v="0"/>
    <x v="0"/>
    <n v="0"/>
    <n v="0"/>
    <n v="0"/>
    <n v="0"/>
    <x v="2"/>
  </r>
  <r>
    <n v="5247"/>
    <n v="1955"/>
    <n v="68"/>
    <x v="4"/>
    <x v="4"/>
    <x v="0"/>
    <n v="38725"/>
    <x v="2"/>
    <n v="1"/>
    <n v="1"/>
    <d v="2014-05-10T00:00:00"/>
    <n v="52"/>
    <n v="31"/>
    <n v="0"/>
    <n v="6"/>
    <n v="2"/>
    <n v="1"/>
    <n v="5"/>
    <n v="7.5"/>
    <n v="2"/>
    <n v="1"/>
    <n v="0"/>
    <n v="4"/>
    <n v="4"/>
    <n v="0"/>
    <n v="0"/>
    <n v="0"/>
    <x v="0"/>
    <x v="0"/>
    <n v="0"/>
    <n v="0"/>
    <n v="0"/>
    <n v="0"/>
    <x v="1"/>
  </r>
  <r>
    <n v="6583"/>
    <n v="1955"/>
    <n v="68"/>
    <x v="4"/>
    <x v="0"/>
    <x v="0"/>
    <n v="72635"/>
    <x v="1"/>
    <n v="0"/>
    <n v="0"/>
    <d v="2013-06-03T00:00:00"/>
    <n v="54"/>
    <n v="390"/>
    <n v="22"/>
    <n v="323"/>
    <n v="104"/>
    <n v="35"/>
    <n v="107"/>
    <n v="163.5"/>
    <n v="1"/>
    <n v="6"/>
    <n v="8"/>
    <n v="6"/>
    <n v="3"/>
    <n v="0"/>
    <n v="0"/>
    <n v="0"/>
    <x v="1"/>
    <x v="0"/>
    <n v="1"/>
    <n v="1"/>
    <n v="0"/>
    <n v="0"/>
    <x v="1"/>
  </r>
  <r>
    <n v="3433"/>
    <n v="1955"/>
    <n v="68"/>
    <x v="4"/>
    <x v="0"/>
    <x v="0"/>
    <n v="72635"/>
    <x v="1"/>
    <n v="0"/>
    <n v="0"/>
    <d v="2013-06-03T00:00:00"/>
    <n v="54"/>
    <n v="390"/>
    <n v="22"/>
    <n v="323"/>
    <n v="104"/>
    <n v="35"/>
    <n v="107"/>
    <n v="163.5"/>
    <n v="1"/>
    <n v="6"/>
    <n v="8"/>
    <n v="6"/>
    <n v="3"/>
    <n v="0"/>
    <n v="0"/>
    <n v="0"/>
    <x v="1"/>
    <x v="0"/>
    <n v="1"/>
    <n v="1"/>
    <n v="0"/>
    <n v="0"/>
    <x v="1"/>
  </r>
  <r>
    <n v="6260"/>
    <n v="1955"/>
    <n v="68"/>
    <x v="4"/>
    <x v="3"/>
    <x v="2"/>
    <n v="82384"/>
    <x v="1"/>
    <n v="0"/>
    <n v="0"/>
    <d v="2012-11-19T00:00:00"/>
    <n v="55"/>
    <n v="984"/>
    <n v="51"/>
    <n v="432"/>
    <n v="180"/>
    <n v="120"/>
    <n v="190"/>
    <n v="326.16666666666669"/>
    <n v="1"/>
    <n v="3"/>
    <n v="10"/>
    <n v="13"/>
    <n v="1"/>
    <n v="0"/>
    <n v="0"/>
    <n v="1"/>
    <x v="0"/>
    <x v="0"/>
    <n v="1"/>
    <n v="1"/>
    <n v="1"/>
    <n v="0"/>
    <x v="0"/>
  </r>
  <r>
    <n v="10420"/>
    <n v="1955"/>
    <n v="68"/>
    <x v="4"/>
    <x v="3"/>
    <x v="4"/>
    <n v="46390"/>
    <x v="2"/>
    <n v="0"/>
    <n v="1"/>
    <d v="2014-05-05T00:00:00"/>
    <n v="56"/>
    <n v="95"/>
    <n v="14"/>
    <n v="64"/>
    <n v="2"/>
    <n v="9"/>
    <n v="38"/>
    <n v="37"/>
    <n v="1"/>
    <n v="4"/>
    <n v="2"/>
    <n v="3"/>
    <n v="7"/>
    <n v="0"/>
    <n v="0"/>
    <n v="0"/>
    <x v="0"/>
    <x v="0"/>
    <n v="0"/>
    <n v="0"/>
    <n v="0"/>
    <n v="0"/>
    <x v="4"/>
  </r>
  <r>
    <n v="7192"/>
    <n v="1955"/>
    <n v="68"/>
    <x v="4"/>
    <x v="2"/>
    <x v="2"/>
    <n v="65748"/>
    <x v="1"/>
    <n v="0"/>
    <n v="1"/>
    <d v="2013-04-15T00:00:00"/>
    <n v="58"/>
    <n v="172"/>
    <n v="73"/>
    <n v="93"/>
    <n v="95"/>
    <n v="78"/>
    <n v="34"/>
    <n v="90.833333333333329"/>
    <n v="2"/>
    <n v="2"/>
    <n v="4"/>
    <n v="10"/>
    <n v="1"/>
    <n v="0"/>
    <n v="0"/>
    <n v="0"/>
    <x v="0"/>
    <x v="0"/>
    <n v="0"/>
    <n v="0"/>
    <n v="0"/>
    <n v="1"/>
    <x v="1"/>
  </r>
  <r>
    <n v="5186"/>
    <n v="1955"/>
    <n v="68"/>
    <x v="4"/>
    <x v="4"/>
    <x v="0"/>
    <n v="58482"/>
    <x v="1"/>
    <n v="0"/>
    <n v="1"/>
    <d v="2014-03-12T00:00:00"/>
    <n v="59"/>
    <n v="576"/>
    <n v="7"/>
    <n v="115"/>
    <n v="19"/>
    <n v="7"/>
    <n v="7"/>
    <n v="121.83333333333333"/>
    <n v="2"/>
    <n v="7"/>
    <n v="4"/>
    <n v="9"/>
    <n v="6"/>
    <n v="0"/>
    <n v="1"/>
    <n v="0"/>
    <x v="0"/>
    <x v="0"/>
    <n v="1"/>
    <n v="1"/>
    <n v="0"/>
    <n v="0"/>
    <x v="7"/>
  </r>
  <r>
    <n v="2061"/>
    <n v="1955"/>
    <n v="68"/>
    <x v="4"/>
    <x v="2"/>
    <x v="0"/>
    <n v="50737"/>
    <x v="1"/>
    <n v="0"/>
    <n v="1"/>
    <d v="2013-05-11T00:00:00"/>
    <n v="61"/>
    <n v="78"/>
    <n v="0"/>
    <n v="11"/>
    <n v="0"/>
    <n v="0"/>
    <n v="10"/>
    <n v="16.5"/>
    <n v="1"/>
    <n v="2"/>
    <n v="0"/>
    <n v="4"/>
    <n v="6"/>
    <n v="0"/>
    <n v="1"/>
    <n v="0"/>
    <x v="0"/>
    <x v="0"/>
    <n v="1"/>
    <n v="1"/>
    <n v="0"/>
    <n v="0"/>
    <x v="1"/>
  </r>
  <r>
    <n v="833"/>
    <n v="1955"/>
    <n v="68"/>
    <x v="4"/>
    <x v="3"/>
    <x v="0"/>
    <n v="38452"/>
    <x v="2"/>
    <n v="1"/>
    <n v="1"/>
    <d v="2014-03-30T00:00:00"/>
    <n v="62"/>
    <n v="56"/>
    <n v="0"/>
    <n v="14"/>
    <n v="0"/>
    <n v="0"/>
    <n v="2"/>
    <n v="12"/>
    <n v="3"/>
    <n v="3"/>
    <n v="0"/>
    <n v="3"/>
    <n v="7"/>
    <n v="0"/>
    <n v="0"/>
    <n v="0"/>
    <x v="0"/>
    <x v="0"/>
    <n v="0"/>
    <n v="0"/>
    <n v="0"/>
    <n v="0"/>
    <x v="1"/>
  </r>
  <r>
    <n v="3565"/>
    <n v="1955"/>
    <n v="68"/>
    <x v="4"/>
    <x v="3"/>
    <x v="0"/>
    <n v="38452"/>
    <x v="2"/>
    <n v="1"/>
    <n v="1"/>
    <d v="2014-03-30T00:00:00"/>
    <n v="62"/>
    <n v="56"/>
    <n v="0"/>
    <n v="14"/>
    <n v="0"/>
    <n v="0"/>
    <n v="2"/>
    <n v="12"/>
    <n v="3"/>
    <n v="3"/>
    <n v="0"/>
    <n v="3"/>
    <n v="7"/>
    <n v="0"/>
    <n v="0"/>
    <n v="0"/>
    <x v="0"/>
    <x v="0"/>
    <n v="0"/>
    <n v="0"/>
    <n v="0"/>
    <n v="0"/>
    <x v="1"/>
  </r>
  <r>
    <n v="6086"/>
    <n v="1955"/>
    <n v="68"/>
    <x v="4"/>
    <x v="2"/>
    <x v="0"/>
    <n v="80395"/>
    <x v="1"/>
    <n v="0"/>
    <n v="0"/>
    <d v="2013-11-23T00:00:00"/>
    <n v="62"/>
    <n v="445"/>
    <n v="25"/>
    <n v="706"/>
    <n v="80"/>
    <n v="76"/>
    <n v="48"/>
    <n v="230"/>
    <n v="1"/>
    <n v="6"/>
    <n v="5"/>
    <n v="12"/>
    <n v="2"/>
    <n v="0"/>
    <n v="0"/>
    <n v="0"/>
    <x v="1"/>
    <x v="0"/>
    <n v="1"/>
    <n v="1"/>
    <n v="0"/>
    <n v="0"/>
    <x v="0"/>
  </r>
  <r>
    <n v="2730"/>
    <n v="1955"/>
    <n v="68"/>
    <x v="4"/>
    <x v="2"/>
    <x v="1"/>
    <n v="80317"/>
    <x v="1"/>
    <n v="0"/>
    <n v="0"/>
    <d v="2013-08-20T00:00:00"/>
    <n v="64"/>
    <n v="536"/>
    <n v="11"/>
    <n v="387"/>
    <n v="149"/>
    <n v="91"/>
    <n v="57"/>
    <n v="205.16666666666666"/>
    <n v="1"/>
    <n v="3"/>
    <n v="4"/>
    <n v="10"/>
    <n v="1"/>
    <n v="0"/>
    <n v="0"/>
    <n v="0"/>
    <x v="0"/>
    <x v="0"/>
    <n v="0"/>
    <n v="0"/>
    <n v="0"/>
    <n v="0"/>
    <x v="7"/>
  </r>
  <r>
    <n v="9058"/>
    <n v="1955"/>
    <n v="68"/>
    <x v="4"/>
    <x v="2"/>
    <x v="6"/>
    <n v="79800"/>
    <x v="1"/>
    <n v="0"/>
    <n v="0"/>
    <d v="2012-09-23T00:00:00"/>
    <n v="65"/>
    <n v="1060"/>
    <n v="21"/>
    <n v="530"/>
    <n v="32"/>
    <n v="0"/>
    <n v="224"/>
    <n v="311.16666666666669"/>
    <n v="1"/>
    <n v="5"/>
    <n v="11"/>
    <n v="5"/>
    <n v="3"/>
    <n v="1"/>
    <n v="0"/>
    <n v="1"/>
    <x v="1"/>
    <x v="0"/>
    <n v="1"/>
    <n v="3"/>
    <n v="1"/>
    <n v="0"/>
    <x v="1"/>
  </r>
  <r>
    <n v="2565"/>
    <n v="1955"/>
    <n v="68"/>
    <x v="4"/>
    <x v="3"/>
    <x v="4"/>
    <n v="70638"/>
    <x v="1"/>
    <n v="0"/>
    <n v="0"/>
    <d v="2013-06-01T00:00:00"/>
    <n v="69"/>
    <n v="1016"/>
    <n v="12"/>
    <n v="215"/>
    <n v="16"/>
    <n v="12"/>
    <n v="63"/>
    <n v="222.33333333333334"/>
    <n v="1"/>
    <n v="4"/>
    <n v="5"/>
    <n v="10"/>
    <n v="3"/>
    <n v="0"/>
    <n v="1"/>
    <n v="0"/>
    <x v="0"/>
    <x v="0"/>
    <n v="1"/>
    <n v="1"/>
    <n v="0"/>
    <n v="0"/>
    <x v="5"/>
  </r>
  <r>
    <n v="2276"/>
    <n v="1955"/>
    <n v="68"/>
    <x v="4"/>
    <x v="2"/>
    <x v="1"/>
    <n v="57959"/>
    <x v="1"/>
    <n v="0"/>
    <n v="1"/>
    <d v="2013-05-02T00:00:00"/>
    <n v="71"/>
    <n v="430"/>
    <n v="16"/>
    <n v="322"/>
    <n v="43"/>
    <n v="24"/>
    <n v="33"/>
    <n v="144.66666666666666"/>
    <n v="5"/>
    <n v="4"/>
    <n v="7"/>
    <n v="11"/>
    <n v="3"/>
    <n v="0"/>
    <n v="0"/>
    <n v="0"/>
    <x v="0"/>
    <x v="0"/>
    <n v="0"/>
    <n v="0"/>
    <n v="0"/>
    <n v="0"/>
    <x v="1"/>
  </r>
  <r>
    <n v="10965"/>
    <n v="1955"/>
    <n v="68"/>
    <x v="4"/>
    <x v="2"/>
    <x v="2"/>
    <n v="76005"/>
    <x v="1"/>
    <n v="0"/>
    <n v="0"/>
    <d v="2013-02-22T00:00:00"/>
    <n v="72"/>
    <n v="983"/>
    <n v="20"/>
    <n v="389"/>
    <n v="240"/>
    <n v="50"/>
    <n v="40"/>
    <n v="287"/>
    <n v="1"/>
    <n v="3"/>
    <n v="5"/>
    <n v="13"/>
    <n v="6"/>
    <n v="0"/>
    <n v="0"/>
    <n v="0"/>
    <x v="1"/>
    <x v="0"/>
    <n v="1"/>
    <n v="1"/>
    <n v="0"/>
    <n v="0"/>
    <x v="1"/>
  </r>
  <r>
    <n v="3732"/>
    <n v="1955"/>
    <n v="68"/>
    <x v="4"/>
    <x v="3"/>
    <x v="0"/>
    <n v="52750"/>
    <x v="1"/>
    <n v="0"/>
    <n v="1"/>
    <d v="2013-02-04T00:00:00"/>
    <n v="72"/>
    <n v="393"/>
    <n v="0"/>
    <n v="239"/>
    <n v="90"/>
    <n v="69"/>
    <n v="69"/>
    <n v="143.33333333333334"/>
    <n v="6"/>
    <n v="5"/>
    <n v="7"/>
    <n v="9"/>
    <n v="4"/>
    <n v="0"/>
    <n v="0"/>
    <n v="0"/>
    <x v="0"/>
    <x v="0"/>
    <n v="0"/>
    <n v="0"/>
    <n v="0"/>
    <n v="0"/>
    <x v="7"/>
  </r>
  <r>
    <n v="4058"/>
    <n v="1955"/>
    <n v="68"/>
    <x v="4"/>
    <x v="4"/>
    <x v="1"/>
    <n v="61284"/>
    <x v="1"/>
    <n v="0"/>
    <n v="0"/>
    <d v="2013-10-12T00:00:00"/>
    <n v="76"/>
    <n v="618"/>
    <n v="15"/>
    <n v="106"/>
    <n v="20"/>
    <n v="7"/>
    <n v="45"/>
    <n v="135.16666666666666"/>
    <n v="1"/>
    <n v="11"/>
    <n v="2"/>
    <n v="8"/>
    <n v="6"/>
    <n v="0"/>
    <n v="1"/>
    <n v="0"/>
    <x v="0"/>
    <x v="0"/>
    <n v="1"/>
    <n v="1"/>
    <n v="0"/>
    <n v="0"/>
    <x v="1"/>
  </r>
  <r>
    <n v="2461"/>
    <n v="1955"/>
    <n v="68"/>
    <x v="4"/>
    <x v="3"/>
    <x v="1"/>
    <n v="51124"/>
    <x v="1"/>
    <n v="1"/>
    <n v="1"/>
    <d v="2013-12-18T00:00:00"/>
    <n v="79"/>
    <n v="26"/>
    <n v="1"/>
    <n v="11"/>
    <n v="0"/>
    <n v="1"/>
    <n v="4"/>
    <n v="7.166666666666667"/>
    <n v="2"/>
    <n v="1"/>
    <n v="0"/>
    <n v="3"/>
    <n v="3"/>
    <n v="0"/>
    <n v="0"/>
    <n v="0"/>
    <x v="0"/>
    <x v="0"/>
    <n v="0"/>
    <n v="0"/>
    <n v="0"/>
    <n v="0"/>
    <x v="7"/>
  </r>
  <r>
    <n v="7972"/>
    <n v="1955"/>
    <n v="68"/>
    <x v="4"/>
    <x v="2"/>
    <x v="1"/>
    <n v="72906"/>
    <x v="1"/>
    <n v="0"/>
    <n v="0"/>
    <d v="2013-09-17T00:00:00"/>
    <n v="79"/>
    <n v="400"/>
    <n v="32"/>
    <n v="519"/>
    <n v="71"/>
    <n v="75"/>
    <n v="54"/>
    <n v="191.83333333333334"/>
    <n v="1"/>
    <n v="3"/>
    <n v="4"/>
    <n v="9"/>
    <n v="1"/>
    <n v="0"/>
    <n v="0"/>
    <n v="0"/>
    <x v="0"/>
    <x v="0"/>
    <n v="0"/>
    <n v="0"/>
    <n v="0"/>
    <n v="0"/>
    <x v="1"/>
  </r>
  <r>
    <n v="5185"/>
    <n v="1955"/>
    <n v="68"/>
    <x v="4"/>
    <x v="2"/>
    <x v="0"/>
    <n v="74268"/>
    <x v="1"/>
    <n v="0"/>
    <n v="0"/>
    <d v="2013-02-14T00:00:00"/>
    <n v="83"/>
    <n v="199"/>
    <n v="66"/>
    <n v="315"/>
    <n v="97"/>
    <n v="174"/>
    <n v="41"/>
    <n v="148.66666666666666"/>
    <n v="1"/>
    <n v="4"/>
    <n v="3"/>
    <n v="5"/>
    <n v="2"/>
    <n v="0"/>
    <n v="0"/>
    <n v="0"/>
    <x v="0"/>
    <x v="0"/>
    <n v="0"/>
    <n v="0"/>
    <n v="0"/>
    <n v="0"/>
    <x v="5"/>
  </r>
  <r>
    <n v="3807"/>
    <n v="1955"/>
    <n v="68"/>
    <x v="4"/>
    <x v="2"/>
    <x v="2"/>
    <n v="59925"/>
    <x v="1"/>
    <n v="0"/>
    <n v="1"/>
    <d v="2012-11-30T00:00:00"/>
    <n v="83"/>
    <n v="473"/>
    <n v="21"/>
    <n v="176"/>
    <n v="19"/>
    <n v="21"/>
    <n v="56"/>
    <n v="127.66666666666667"/>
    <n v="3"/>
    <n v="9"/>
    <n v="2"/>
    <n v="9"/>
    <n v="6"/>
    <n v="0"/>
    <n v="0"/>
    <n v="0"/>
    <x v="0"/>
    <x v="0"/>
    <n v="0"/>
    <n v="0"/>
    <n v="0"/>
    <n v="0"/>
    <x v="1"/>
  </r>
  <r>
    <n v="10120"/>
    <n v="1955"/>
    <n v="68"/>
    <x v="4"/>
    <x v="2"/>
    <x v="2"/>
    <n v="38946"/>
    <x v="2"/>
    <n v="0"/>
    <n v="1"/>
    <d v="2013-10-24T00:00:00"/>
    <n v="84"/>
    <n v="116"/>
    <n v="6"/>
    <n v="82"/>
    <n v="6"/>
    <n v="6"/>
    <n v="41"/>
    <n v="42.833333333333336"/>
    <n v="2"/>
    <n v="3"/>
    <n v="1"/>
    <n v="6"/>
    <n v="5"/>
    <n v="0"/>
    <n v="0"/>
    <n v="0"/>
    <x v="0"/>
    <x v="0"/>
    <n v="0"/>
    <n v="0"/>
    <n v="0"/>
    <n v="0"/>
    <x v="4"/>
  </r>
  <r>
    <n v="4541"/>
    <n v="1955"/>
    <n v="68"/>
    <x v="4"/>
    <x v="2"/>
    <x v="2"/>
    <n v="38946"/>
    <x v="2"/>
    <n v="0"/>
    <n v="1"/>
    <d v="2013-10-24T00:00:00"/>
    <n v="84"/>
    <n v="116"/>
    <n v="6"/>
    <n v="82"/>
    <n v="6"/>
    <n v="6"/>
    <n v="41"/>
    <n v="42.833333333333336"/>
    <n v="2"/>
    <n v="3"/>
    <n v="1"/>
    <n v="6"/>
    <n v="5"/>
    <n v="0"/>
    <n v="0"/>
    <n v="0"/>
    <x v="0"/>
    <x v="0"/>
    <n v="0"/>
    <n v="0"/>
    <n v="0"/>
    <n v="0"/>
    <x v="7"/>
  </r>
  <r>
    <n v="9743"/>
    <n v="1955"/>
    <n v="68"/>
    <x v="4"/>
    <x v="2"/>
    <x v="0"/>
    <n v="76998"/>
    <x v="1"/>
    <n v="0"/>
    <n v="1"/>
    <d v="2013-01-11T00:00:00"/>
    <n v="85"/>
    <n v="1449"/>
    <n v="89"/>
    <n v="161"/>
    <n v="69"/>
    <n v="35"/>
    <n v="107"/>
    <n v="318.33333333333331"/>
    <n v="2"/>
    <n v="11"/>
    <n v="8"/>
    <n v="8"/>
    <n v="6"/>
    <n v="0"/>
    <n v="0"/>
    <n v="1"/>
    <x v="0"/>
    <x v="0"/>
    <n v="1"/>
    <n v="1"/>
    <n v="0"/>
    <n v="0"/>
    <x v="7"/>
  </r>
  <r>
    <n v="221"/>
    <n v="1955"/>
    <n v="68"/>
    <x v="4"/>
    <x v="2"/>
    <x v="0"/>
    <n v="48726"/>
    <x v="2"/>
    <n v="0"/>
    <n v="1"/>
    <d v="2013-04-27T00:00:00"/>
    <n v="90"/>
    <n v="138"/>
    <n v="3"/>
    <n v="38"/>
    <n v="4"/>
    <n v="0"/>
    <n v="59"/>
    <n v="40.333333333333336"/>
    <n v="3"/>
    <n v="3"/>
    <n v="2"/>
    <n v="4"/>
    <n v="6"/>
    <n v="0"/>
    <n v="0"/>
    <n v="0"/>
    <x v="0"/>
    <x v="0"/>
    <n v="0"/>
    <n v="0"/>
    <n v="0"/>
    <n v="0"/>
    <x v="2"/>
  </r>
  <r>
    <n v="4351"/>
    <n v="1955"/>
    <n v="68"/>
    <x v="4"/>
    <x v="2"/>
    <x v="4"/>
    <n v="37244"/>
    <x v="2"/>
    <n v="1"/>
    <n v="1"/>
    <d v="2013-04-27T00:00:00"/>
    <n v="90"/>
    <n v="18"/>
    <n v="2"/>
    <n v="10"/>
    <n v="0"/>
    <n v="0"/>
    <n v="25"/>
    <n v="9.1666666666666661"/>
    <n v="1"/>
    <n v="1"/>
    <n v="1"/>
    <n v="2"/>
    <n v="7"/>
    <n v="1"/>
    <n v="0"/>
    <n v="0"/>
    <x v="0"/>
    <x v="0"/>
    <n v="1"/>
    <n v="1"/>
    <n v="0"/>
    <n v="0"/>
    <x v="1"/>
  </r>
  <r>
    <n v="3117"/>
    <n v="1955"/>
    <n v="68"/>
    <x v="4"/>
    <x v="2"/>
    <x v="1"/>
    <m/>
    <x v="0"/>
    <n v="0"/>
    <n v="1"/>
    <d v="2013-10-18T00:00:00"/>
    <n v="95"/>
    <n v="264"/>
    <n v="0"/>
    <n v="21"/>
    <n v="12"/>
    <n v="6"/>
    <n v="147"/>
    <n v="75"/>
    <n v="3"/>
    <n v="6"/>
    <n v="1"/>
    <n v="5"/>
    <n v="7"/>
    <n v="0"/>
    <n v="0"/>
    <n v="0"/>
    <x v="0"/>
    <x v="0"/>
    <n v="0"/>
    <n v="0"/>
    <n v="0"/>
    <n v="0"/>
    <x v="0"/>
  </r>
  <r>
    <n v="4073"/>
    <n v="1954"/>
    <n v="69"/>
    <x v="4"/>
    <x v="0"/>
    <x v="0"/>
    <n v="63564"/>
    <x v="1"/>
    <n v="0"/>
    <n v="0"/>
    <d v="2014-01-29T00:00:00"/>
    <n v="0"/>
    <n v="769"/>
    <n v="80"/>
    <n v="252"/>
    <n v="15"/>
    <n v="34"/>
    <n v="65"/>
    <n v="202.5"/>
    <n v="1"/>
    <n v="10"/>
    <n v="10"/>
    <n v="7"/>
    <n v="6"/>
    <n v="1"/>
    <n v="0"/>
    <n v="0"/>
    <x v="0"/>
    <x v="0"/>
    <n v="1"/>
    <n v="1"/>
    <n v="1"/>
    <n v="0"/>
    <x v="2"/>
  </r>
  <r>
    <n v="4047"/>
    <n v="1954"/>
    <n v="69"/>
    <x v="4"/>
    <x v="4"/>
    <x v="0"/>
    <n v="65324"/>
    <x v="1"/>
    <n v="0"/>
    <n v="1"/>
    <d v="2014-01-11T00:00:00"/>
    <n v="0"/>
    <n v="384"/>
    <n v="0"/>
    <n v="102"/>
    <n v="21"/>
    <n v="32"/>
    <n v="5"/>
    <n v="90.666666666666671"/>
    <n v="3"/>
    <n v="6"/>
    <n v="2"/>
    <n v="9"/>
    <n v="4"/>
    <n v="0"/>
    <n v="0"/>
    <n v="0"/>
    <x v="0"/>
    <x v="0"/>
    <n v="0"/>
    <n v="0"/>
    <n v="0"/>
    <n v="0"/>
    <x v="4"/>
  </r>
  <r>
    <n v="9477"/>
    <n v="1954"/>
    <n v="69"/>
    <x v="4"/>
    <x v="4"/>
    <x v="0"/>
    <n v="65324"/>
    <x v="1"/>
    <n v="0"/>
    <n v="1"/>
    <d v="2014-01-11T00:00:00"/>
    <n v="0"/>
    <n v="384"/>
    <n v="0"/>
    <n v="102"/>
    <n v="21"/>
    <n v="32"/>
    <n v="5"/>
    <n v="90.666666666666671"/>
    <n v="3"/>
    <n v="6"/>
    <n v="2"/>
    <n v="9"/>
    <n v="4"/>
    <n v="0"/>
    <n v="0"/>
    <n v="0"/>
    <x v="0"/>
    <x v="0"/>
    <n v="0"/>
    <n v="0"/>
    <n v="0"/>
    <n v="0"/>
    <x v="3"/>
  </r>
  <r>
    <n v="2285"/>
    <n v="1954"/>
    <n v="69"/>
    <x v="4"/>
    <x v="3"/>
    <x v="2"/>
    <n v="36634"/>
    <x v="2"/>
    <n v="0"/>
    <n v="1"/>
    <d v="2013-05-28T00:00:00"/>
    <n v="0"/>
    <n v="213"/>
    <n v="9"/>
    <n v="76"/>
    <n v="4"/>
    <n v="3"/>
    <n v="30"/>
    <n v="55.833333333333336"/>
    <n v="3"/>
    <n v="5"/>
    <n v="2"/>
    <n v="5"/>
    <n v="7"/>
    <n v="0"/>
    <n v="0"/>
    <n v="0"/>
    <x v="0"/>
    <x v="0"/>
    <n v="0"/>
    <n v="0"/>
    <n v="0"/>
    <n v="0"/>
    <x v="5"/>
  </r>
  <r>
    <n v="1402"/>
    <n v="1954"/>
    <n v="69"/>
    <x v="4"/>
    <x v="3"/>
    <x v="0"/>
    <n v="66991"/>
    <x v="1"/>
    <n v="0"/>
    <n v="0"/>
    <d v="2012-09-11T00:00:00"/>
    <n v="1"/>
    <n v="496"/>
    <n v="36"/>
    <n v="460"/>
    <n v="189"/>
    <n v="60"/>
    <n v="12"/>
    <n v="208.83333333333334"/>
    <n v="3"/>
    <n v="4"/>
    <n v="8"/>
    <n v="6"/>
    <n v="3"/>
    <n v="0"/>
    <n v="0"/>
    <n v="0"/>
    <x v="0"/>
    <x v="0"/>
    <n v="0"/>
    <n v="0"/>
    <n v="0"/>
    <n v="0"/>
    <x v="2"/>
  </r>
  <r>
    <n v="10177"/>
    <n v="1954"/>
    <n v="69"/>
    <x v="4"/>
    <x v="2"/>
    <x v="4"/>
    <n v="72071"/>
    <x v="1"/>
    <n v="0"/>
    <n v="1"/>
    <d v="2013-02-14T00:00:00"/>
    <n v="4"/>
    <n v="531"/>
    <n v="69"/>
    <n v="300"/>
    <n v="150"/>
    <n v="138"/>
    <n v="150"/>
    <n v="223"/>
    <n v="3"/>
    <n v="5"/>
    <n v="4"/>
    <n v="8"/>
    <n v="2"/>
    <n v="0"/>
    <n v="0"/>
    <n v="0"/>
    <x v="0"/>
    <x v="0"/>
    <n v="0"/>
    <n v="0"/>
    <n v="0"/>
    <n v="0"/>
    <x v="1"/>
  </r>
  <r>
    <n v="2429"/>
    <n v="1954"/>
    <n v="69"/>
    <x v="4"/>
    <x v="2"/>
    <x v="4"/>
    <n v="72071"/>
    <x v="1"/>
    <n v="0"/>
    <n v="1"/>
    <d v="2013-02-14T00:00:00"/>
    <n v="4"/>
    <n v="531"/>
    <n v="69"/>
    <n v="300"/>
    <n v="150"/>
    <n v="138"/>
    <n v="150"/>
    <n v="223"/>
    <n v="3"/>
    <n v="5"/>
    <n v="4"/>
    <n v="8"/>
    <n v="2"/>
    <n v="0"/>
    <n v="0"/>
    <n v="0"/>
    <x v="0"/>
    <x v="0"/>
    <n v="0"/>
    <n v="0"/>
    <n v="0"/>
    <n v="0"/>
    <x v="7"/>
  </r>
  <r>
    <n v="8545"/>
    <n v="1954"/>
    <n v="69"/>
    <x v="4"/>
    <x v="2"/>
    <x v="4"/>
    <n v="85683"/>
    <x v="1"/>
    <n v="0"/>
    <n v="0"/>
    <d v="2014-03-21T00:00:00"/>
    <n v="6"/>
    <n v="1296"/>
    <n v="17"/>
    <n v="311"/>
    <n v="45"/>
    <n v="69"/>
    <n v="51"/>
    <n v="298.16666666666669"/>
    <n v="1"/>
    <n v="2"/>
    <n v="4"/>
    <n v="10"/>
    <n v="1"/>
    <n v="0"/>
    <n v="1"/>
    <n v="1"/>
    <x v="1"/>
    <x v="1"/>
    <n v="1"/>
    <n v="4"/>
    <n v="1"/>
    <n v="0"/>
    <x v="1"/>
  </r>
  <r>
    <n v="2632"/>
    <n v="1954"/>
    <n v="69"/>
    <x v="4"/>
    <x v="2"/>
    <x v="0"/>
    <n v="50501"/>
    <x v="1"/>
    <n v="1"/>
    <n v="1"/>
    <d v="2013-06-18T00:00:00"/>
    <n v="10"/>
    <n v="297"/>
    <n v="0"/>
    <n v="38"/>
    <n v="13"/>
    <n v="0"/>
    <n v="152"/>
    <n v="83.333333333333329"/>
    <n v="7"/>
    <n v="5"/>
    <n v="4"/>
    <n v="4"/>
    <n v="6"/>
    <n v="1"/>
    <n v="0"/>
    <n v="0"/>
    <x v="0"/>
    <x v="0"/>
    <n v="1"/>
    <n v="1"/>
    <n v="1"/>
    <n v="0"/>
    <x v="3"/>
  </r>
  <r>
    <n v="4828"/>
    <n v="1954"/>
    <n v="69"/>
    <x v="4"/>
    <x v="2"/>
    <x v="4"/>
    <n v="79865"/>
    <x v="1"/>
    <n v="0"/>
    <n v="1"/>
    <d v="2014-06-18T00:00:00"/>
    <n v="12"/>
    <n v="71"/>
    <n v="99"/>
    <n v="278"/>
    <n v="185"/>
    <n v="121"/>
    <n v="38"/>
    <n v="132"/>
    <n v="1"/>
    <n v="5"/>
    <n v="10"/>
    <n v="5"/>
    <n v="1"/>
    <n v="0"/>
    <n v="0"/>
    <n v="0"/>
    <x v="0"/>
    <x v="0"/>
    <n v="0"/>
    <n v="0"/>
    <n v="0"/>
    <n v="0"/>
    <x v="5"/>
  </r>
  <r>
    <n v="4390"/>
    <n v="1954"/>
    <n v="69"/>
    <x v="4"/>
    <x v="2"/>
    <x v="2"/>
    <n v="75315"/>
    <x v="1"/>
    <n v="0"/>
    <n v="1"/>
    <d v="2014-04-15T00:00:00"/>
    <n v="14"/>
    <n v="459"/>
    <n v="15"/>
    <n v="171"/>
    <n v="142"/>
    <n v="23"/>
    <n v="31"/>
    <n v="140.16666666666666"/>
    <n v="2"/>
    <n v="5"/>
    <n v="4"/>
    <n v="12"/>
    <n v="2"/>
    <n v="0"/>
    <n v="0"/>
    <n v="0"/>
    <x v="0"/>
    <x v="0"/>
    <n v="0"/>
    <n v="0"/>
    <n v="0"/>
    <n v="0"/>
    <x v="5"/>
  </r>
  <r>
    <n v="6878"/>
    <n v="1954"/>
    <n v="69"/>
    <x v="4"/>
    <x v="2"/>
    <x v="6"/>
    <n v="27421"/>
    <x v="2"/>
    <n v="0"/>
    <n v="0"/>
    <d v="2012-12-12T00:00:00"/>
    <n v="14"/>
    <n v="43"/>
    <n v="12"/>
    <n v="96"/>
    <n v="78"/>
    <n v="40"/>
    <n v="55"/>
    <n v="54"/>
    <n v="3"/>
    <n v="4"/>
    <n v="1"/>
    <n v="6"/>
    <n v="7"/>
    <n v="0"/>
    <n v="0"/>
    <n v="0"/>
    <x v="0"/>
    <x v="0"/>
    <n v="0"/>
    <n v="0"/>
    <n v="0"/>
    <n v="0"/>
    <x v="1"/>
  </r>
  <r>
    <n v="380"/>
    <n v="1954"/>
    <n v="69"/>
    <x v="4"/>
    <x v="2"/>
    <x v="4"/>
    <n v="64497"/>
    <x v="1"/>
    <n v="0"/>
    <n v="1"/>
    <d v="2012-09-10T00:00:00"/>
    <n v="17"/>
    <n v="1170"/>
    <n v="48"/>
    <n v="320"/>
    <n v="42"/>
    <n v="32"/>
    <n v="192"/>
    <n v="300.66666666666669"/>
    <n v="5"/>
    <n v="11"/>
    <n v="4"/>
    <n v="9"/>
    <n v="8"/>
    <n v="1"/>
    <n v="0"/>
    <n v="0"/>
    <x v="0"/>
    <x v="0"/>
    <n v="1"/>
    <n v="1"/>
    <n v="1"/>
    <n v="0"/>
    <x v="5"/>
  </r>
  <r>
    <n v="6521"/>
    <n v="1954"/>
    <n v="69"/>
    <x v="4"/>
    <x v="2"/>
    <x v="2"/>
    <n v="77972"/>
    <x v="1"/>
    <n v="0"/>
    <n v="0"/>
    <d v="2014-03-18T00:00:00"/>
    <n v="18"/>
    <n v="613"/>
    <n v="22"/>
    <n v="319"/>
    <n v="33"/>
    <n v="102"/>
    <n v="12"/>
    <n v="183.5"/>
    <n v="1"/>
    <n v="4"/>
    <n v="6"/>
    <n v="9"/>
    <n v="1"/>
    <n v="0"/>
    <n v="0"/>
    <n v="0"/>
    <x v="0"/>
    <x v="0"/>
    <n v="0"/>
    <n v="0"/>
    <n v="0"/>
    <n v="0"/>
    <x v="5"/>
  </r>
  <r>
    <n v="3697"/>
    <n v="1954"/>
    <n v="69"/>
    <x v="4"/>
    <x v="2"/>
    <x v="2"/>
    <n v="39898"/>
    <x v="2"/>
    <n v="0"/>
    <n v="1"/>
    <d v="2013-02-12T00:00:00"/>
    <n v="20"/>
    <n v="69"/>
    <n v="8"/>
    <n v="26"/>
    <n v="12"/>
    <n v="7"/>
    <n v="12"/>
    <n v="22.333333333333332"/>
    <n v="2"/>
    <n v="3"/>
    <n v="0"/>
    <n v="4"/>
    <n v="7"/>
    <n v="0"/>
    <n v="0"/>
    <n v="0"/>
    <x v="0"/>
    <x v="0"/>
    <n v="0"/>
    <n v="0"/>
    <n v="0"/>
    <n v="0"/>
    <x v="7"/>
  </r>
  <r>
    <n v="9955"/>
    <n v="1954"/>
    <n v="69"/>
    <x v="4"/>
    <x v="2"/>
    <x v="2"/>
    <n v="39898"/>
    <x v="2"/>
    <n v="0"/>
    <n v="1"/>
    <d v="2013-02-12T00:00:00"/>
    <n v="20"/>
    <n v="69"/>
    <n v="8"/>
    <n v="26"/>
    <n v="12"/>
    <n v="7"/>
    <n v="12"/>
    <n v="22.333333333333332"/>
    <n v="2"/>
    <n v="3"/>
    <n v="0"/>
    <n v="4"/>
    <n v="7"/>
    <n v="0"/>
    <n v="0"/>
    <n v="0"/>
    <x v="0"/>
    <x v="0"/>
    <n v="0"/>
    <n v="0"/>
    <n v="0"/>
    <n v="0"/>
    <x v="1"/>
  </r>
  <r>
    <n v="6422"/>
    <n v="1954"/>
    <n v="69"/>
    <x v="4"/>
    <x v="2"/>
    <x v="0"/>
    <n v="86718"/>
    <x v="1"/>
    <n v="0"/>
    <n v="0"/>
    <d v="2013-01-17T00:00:00"/>
    <n v="20"/>
    <n v="344"/>
    <n v="189"/>
    <n v="482"/>
    <n v="50"/>
    <n v="33"/>
    <n v="172"/>
    <n v="211.66666666666666"/>
    <n v="1"/>
    <n v="5"/>
    <n v="6"/>
    <n v="5"/>
    <n v="2"/>
    <n v="0"/>
    <n v="0"/>
    <n v="0"/>
    <x v="0"/>
    <x v="0"/>
    <n v="0"/>
    <n v="0"/>
    <n v="0"/>
    <n v="0"/>
    <x v="3"/>
  </r>
  <r>
    <n v="5209"/>
    <n v="1954"/>
    <n v="69"/>
    <x v="4"/>
    <x v="2"/>
    <x v="4"/>
    <n v="50002"/>
    <x v="1"/>
    <n v="0"/>
    <n v="1"/>
    <d v="2013-06-17T00:00:00"/>
    <n v="21"/>
    <n v="443"/>
    <n v="5"/>
    <n v="71"/>
    <n v="21"/>
    <n v="16"/>
    <n v="82"/>
    <n v="106.33333333333333"/>
    <n v="2"/>
    <n v="8"/>
    <n v="2"/>
    <n v="7"/>
    <n v="7"/>
    <n v="0"/>
    <n v="0"/>
    <n v="0"/>
    <x v="0"/>
    <x v="0"/>
    <n v="0"/>
    <n v="0"/>
    <n v="0"/>
    <n v="0"/>
    <x v="5"/>
  </r>
  <r>
    <n v="1377"/>
    <n v="1954"/>
    <n v="69"/>
    <x v="4"/>
    <x v="3"/>
    <x v="6"/>
    <n v="44551"/>
    <x v="2"/>
    <n v="0"/>
    <n v="1"/>
    <d v="2013-08-31T00:00:00"/>
    <n v="24"/>
    <n v="182"/>
    <n v="4"/>
    <n v="33"/>
    <n v="0"/>
    <n v="0"/>
    <n v="66"/>
    <n v="47.5"/>
    <n v="2"/>
    <n v="4"/>
    <n v="1"/>
    <n v="5"/>
    <n v="7"/>
    <n v="0"/>
    <n v="0"/>
    <n v="0"/>
    <x v="0"/>
    <x v="0"/>
    <n v="0"/>
    <n v="0"/>
    <n v="0"/>
    <n v="0"/>
    <x v="5"/>
  </r>
  <r>
    <n v="3551"/>
    <n v="1954"/>
    <n v="69"/>
    <x v="4"/>
    <x v="3"/>
    <x v="2"/>
    <n v="60033"/>
    <x v="1"/>
    <n v="0"/>
    <n v="1"/>
    <d v="2014-03-29T00:00:00"/>
    <n v="28"/>
    <n v="62"/>
    <n v="1"/>
    <n v="57"/>
    <n v="19"/>
    <n v="11"/>
    <n v="48"/>
    <n v="33"/>
    <n v="2"/>
    <n v="2"/>
    <n v="1"/>
    <n v="5"/>
    <n v="2"/>
    <n v="0"/>
    <n v="0"/>
    <n v="0"/>
    <x v="0"/>
    <x v="0"/>
    <n v="0"/>
    <n v="0"/>
    <n v="0"/>
    <n v="0"/>
    <x v="1"/>
  </r>
  <r>
    <n v="2625"/>
    <n v="1954"/>
    <n v="69"/>
    <x v="4"/>
    <x v="0"/>
    <x v="1"/>
    <n v="42607"/>
    <x v="2"/>
    <n v="0"/>
    <n v="1"/>
    <d v="2013-11-17T00:00:00"/>
    <n v="30"/>
    <n v="156"/>
    <n v="29"/>
    <n v="56"/>
    <n v="30"/>
    <n v="32"/>
    <n v="47"/>
    <n v="58.333333333333336"/>
    <n v="2"/>
    <n v="3"/>
    <n v="2"/>
    <n v="7"/>
    <n v="3"/>
    <n v="0"/>
    <n v="0"/>
    <n v="0"/>
    <x v="0"/>
    <x v="0"/>
    <n v="0"/>
    <n v="0"/>
    <n v="0"/>
    <n v="0"/>
    <x v="5"/>
  </r>
  <r>
    <n v="2174"/>
    <n v="1954"/>
    <n v="69"/>
    <x v="4"/>
    <x v="2"/>
    <x v="1"/>
    <n v="46344"/>
    <x v="2"/>
    <n v="1"/>
    <n v="1"/>
    <d v="2014-03-08T00:00:00"/>
    <n v="38"/>
    <n v="11"/>
    <n v="1"/>
    <n v="6"/>
    <n v="2"/>
    <n v="1"/>
    <n v="6"/>
    <n v="4.5"/>
    <n v="2"/>
    <n v="1"/>
    <n v="1"/>
    <n v="2"/>
    <n v="5"/>
    <n v="0"/>
    <n v="0"/>
    <n v="0"/>
    <x v="0"/>
    <x v="0"/>
    <n v="0"/>
    <n v="0"/>
    <n v="0"/>
    <n v="0"/>
    <x v="4"/>
  </r>
  <r>
    <n v="6566"/>
    <n v="1954"/>
    <n v="69"/>
    <x v="4"/>
    <x v="4"/>
    <x v="0"/>
    <n v="72550"/>
    <x v="1"/>
    <n v="1"/>
    <n v="1"/>
    <d v="2012-11-08T00:00:00"/>
    <n v="39"/>
    <n v="826"/>
    <n v="50"/>
    <n v="317"/>
    <n v="50"/>
    <n v="38"/>
    <n v="38"/>
    <n v="219.83333333333334"/>
    <n v="9"/>
    <n v="5"/>
    <n v="2"/>
    <n v="12"/>
    <n v="8"/>
    <n v="0"/>
    <n v="0"/>
    <n v="0"/>
    <x v="0"/>
    <x v="0"/>
    <n v="0"/>
    <n v="0"/>
    <n v="0"/>
    <n v="0"/>
    <x v="0"/>
  </r>
  <r>
    <n v="2308"/>
    <n v="1954"/>
    <n v="69"/>
    <x v="4"/>
    <x v="2"/>
    <x v="0"/>
    <n v="46734"/>
    <x v="2"/>
    <n v="0"/>
    <n v="1"/>
    <d v="2012-11-18T00:00:00"/>
    <n v="40"/>
    <n v="110"/>
    <n v="5"/>
    <n v="137"/>
    <n v="26"/>
    <n v="23"/>
    <n v="29"/>
    <n v="55"/>
    <n v="2"/>
    <n v="6"/>
    <n v="1"/>
    <n v="5"/>
    <n v="7"/>
    <n v="0"/>
    <n v="0"/>
    <n v="0"/>
    <x v="0"/>
    <x v="0"/>
    <n v="0"/>
    <n v="0"/>
    <n v="0"/>
    <n v="0"/>
    <x v="1"/>
  </r>
  <r>
    <n v="9405"/>
    <n v="1954"/>
    <n v="69"/>
    <x v="4"/>
    <x v="4"/>
    <x v="0"/>
    <n v="52869"/>
    <x v="1"/>
    <n v="1"/>
    <n v="1"/>
    <d v="2012-10-15T00:00:00"/>
    <n v="40"/>
    <n v="84"/>
    <n v="3"/>
    <n v="61"/>
    <n v="2"/>
    <n v="1"/>
    <n v="21"/>
    <n v="28.666666666666668"/>
    <n v="3"/>
    <n v="3"/>
    <n v="1"/>
    <n v="4"/>
    <n v="7"/>
    <n v="0"/>
    <n v="0"/>
    <n v="0"/>
    <x v="0"/>
    <x v="0"/>
    <n v="0"/>
    <n v="0"/>
    <n v="1"/>
    <n v="0"/>
    <x v="5"/>
  </r>
  <r>
    <n v="10092"/>
    <n v="1954"/>
    <n v="69"/>
    <x v="4"/>
    <x v="2"/>
    <x v="4"/>
    <n v="70044"/>
    <x v="1"/>
    <n v="0"/>
    <n v="1"/>
    <d v="2013-02-18T00:00:00"/>
    <n v="46"/>
    <n v="1073"/>
    <n v="0"/>
    <n v="250"/>
    <n v="153"/>
    <n v="14"/>
    <n v="14"/>
    <n v="250.66666666666666"/>
    <n v="4"/>
    <n v="7"/>
    <n v="10"/>
    <n v="5"/>
    <n v="5"/>
    <n v="0"/>
    <n v="0"/>
    <n v="0"/>
    <x v="0"/>
    <x v="0"/>
    <n v="0"/>
    <n v="0"/>
    <n v="0"/>
    <n v="0"/>
    <x v="1"/>
  </r>
  <r>
    <n v="7453"/>
    <n v="1954"/>
    <n v="69"/>
    <x v="4"/>
    <x v="2"/>
    <x v="1"/>
    <n v="36130"/>
    <x v="2"/>
    <n v="0"/>
    <n v="1"/>
    <d v="2013-02-02T00:00:00"/>
    <n v="46"/>
    <n v="157"/>
    <n v="43"/>
    <n v="127"/>
    <n v="68"/>
    <n v="56"/>
    <n v="37"/>
    <n v="81.333333333333329"/>
    <n v="6"/>
    <n v="3"/>
    <n v="8"/>
    <n v="4"/>
    <n v="4"/>
    <n v="1"/>
    <n v="0"/>
    <n v="0"/>
    <x v="0"/>
    <x v="0"/>
    <n v="1"/>
    <n v="1"/>
    <n v="1"/>
    <n v="0"/>
    <x v="1"/>
  </r>
  <r>
    <n v="1640"/>
    <n v="1954"/>
    <n v="69"/>
    <x v="4"/>
    <x v="2"/>
    <x v="4"/>
    <n v="64587"/>
    <x v="1"/>
    <n v="1"/>
    <n v="1"/>
    <d v="2014-06-22T00:00:00"/>
    <n v="49"/>
    <n v="66"/>
    <n v="0"/>
    <n v="16"/>
    <n v="0"/>
    <n v="6"/>
    <n v="20"/>
    <n v="18"/>
    <n v="2"/>
    <n v="1"/>
    <n v="1"/>
    <n v="4"/>
    <n v="3"/>
    <n v="0"/>
    <n v="0"/>
    <n v="0"/>
    <x v="0"/>
    <x v="0"/>
    <n v="0"/>
    <n v="0"/>
    <n v="0"/>
    <n v="0"/>
    <x v="1"/>
  </r>
  <r>
    <n v="6374"/>
    <n v="1954"/>
    <n v="69"/>
    <x v="4"/>
    <x v="4"/>
    <x v="0"/>
    <n v="36930"/>
    <x v="2"/>
    <n v="0"/>
    <n v="1"/>
    <d v="2013-05-17T00:00:00"/>
    <n v="50"/>
    <n v="223"/>
    <n v="2"/>
    <n v="31"/>
    <n v="0"/>
    <n v="2"/>
    <n v="39"/>
    <n v="49.5"/>
    <n v="5"/>
    <n v="5"/>
    <n v="2"/>
    <n v="4"/>
    <n v="8"/>
    <n v="0"/>
    <n v="0"/>
    <n v="0"/>
    <x v="0"/>
    <x v="0"/>
    <n v="0"/>
    <n v="0"/>
    <n v="0"/>
    <n v="0"/>
    <x v="1"/>
  </r>
  <r>
    <n v="9308"/>
    <n v="1954"/>
    <n v="69"/>
    <x v="4"/>
    <x v="2"/>
    <x v="0"/>
    <n v="62820"/>
    <x v="1"/>
    <n v="0"/>
    <n v="0"/>
    <d v="2013-05-11T00:00:00"/>
    <n v="51"/>
    <n v="398"/>
    <n v="61"/>
    <n v="265"/>
    <n v="138"/>
    <n v="61"/>
    <n v="53"/>
    <n v="162.66666666666666"/>
    <n v="1"/>
    <n v="3"/>
    <n v="4"/>
    <n v="6"/>
    <n v="1"/>
    <n v="0"/>
    <n v="0"/>
    <n v="0"/>
    <x v="0"/>
    <x v="0"/>
    <n v="0"/>
    <n v="0"/>
    <n v="0"/>
    <n v="0"/>
    <x v="5"/>
  </r>
  <r>
    <n v="544"/>
    <n v="1954"/>
    <n v="69"/>
    <x v="4"/>
    <x v="2"/>
    <x v="0"/>
    <n v="62820"/>
    <x v="1"/>
    <n v="0"/>
    <n v="0"/>
    <d v="2013-05-11T00:00:00"/>
    <n v="51"/>
    <n v="398"/>
    <n v="61"/>
    <n v="265"/>
    <n v="138"/>
    <n v="61"/>
    <n v="53"/>
    <n v="162.66666666666666"/>
    <n v="1"/>
    <n v="3"/>
    <n v="4"/>
    <n v="6"/>
    <n v="1"/>
    <n v="0"/>
    <n v="0"/>
    <n v="0"/>
    <x v="0"/>
    <x v="0"/>
    <n v="0"/>
    <n v="0"/>
    <n v="0"/>
    <n v="0"/>
    <x v="1"/>
  </r>
  <r>
    <n v="531"/>
    <n v="1954"/>
    <n v="69"/>
    <x v="4"/>
    <x v="4"/>
    <x v="4"/>
    <n v="57333"/>
    <x v="1"/>
    <n v="0"/>
    <n v="1"/>
    <d v="2012-09-22T00:00:00"/>
    <n v="55"/>
    <n v="941"/>
    <n v="14"/>
    <n v="397"/>
    <n v="76"/>
    <n v="58"/>
    <n v="176"/>
    <n v="277"/>
    <n v="11"/>
    <n v="8"/>
    <n v="5"/>
    <n v="9"/>
    <n v="6"/>
    <n v="0"/>
    <n v="0"/>
    <n v="0"/>
    <x v="0"/>
    <x v="0"/>
    <n v="0"/>
    <n v="0"/>
    <n v="1"/>
    <n v="0"/>
    <x v="1"/>
  </r>
  <r>
    <n v="2295"/>
    <n v="1954"/>
    <n v="69"/>
    <x v="4"/>
    <x v="4"/>
    <x v="0"/>
    <n v="62670"/>
    <x v="1"/>
    <n v="0"/>
    <n v="1"/>
    <d v="2014-02-02T00:00:00"/>
    <n v="57"/>
    <n v="539"/>
    <n v="30"/>
    <n v="92"/>
    <n v="80"/>
    <n v="46"/>
    <n v="38"/>
    <n v="137.5"/>
    <n v="1"/>
    <n v="5"/>
    <n v="3"/>
    <n v="13"/>
    <n v="3"/>
    <n v="0"/>
    <n v="0"/>
    <n v="0"/>
    <x v="0"/>
    <x v="0"/>
    <n v="0"/>
    <n v="0"/>
    <n v="0"/>
    <n v="0"/>
    <x v="5"/>
  </r>
  <r>
    <n v="7462"/>
    <n v="1954"/>
    <n v="69"/>
    <x v="4"/>
    <x v="2"/>
    <x v="1"/>
    <n v="22507"/>
    <x v="2"/>
    <n v="0"/>
    <n v="0"/>
    <d v="2012-11-24T00:00:00"/>
    <n v="67"/>
    <n v="68"/>
    <n v="0"/>
    <n v="226"/>
    <n v="51"/>
    <n v="157"/>
    <n v="68"/>
    <n v="95"/>
    <n v="3"/>
    <n v="10"/>
    <n v="2"/>
    <n v="4"/>
    <n v="9"/>
    <n v="0"/>
    <n v="0"/>
    <n v="0"/>
    <x v="0"/>
    <x v="0"/>
    <n v="0"/>
    <n v="0"/>
    <n v="0"/>
    <n v="0"/>
    <x v="7"/>
  </r>
  <r>
    <n v="5407"/>
    <n v="1954"/>
    <n v="69"/>
    <x v="4"/>
    <x v="2"/>
    <x v="2"/>
    <n v="53103"/>
    <x v="1"/>
    <n v="0"/>
    <n v="1"/>
    <d v="2013-09-12T00:00:00"/>
    <n v="70"/>
    <n v="729"/>
    <n v="17"/>
    <n v="133"/>
    <n v="11"/>
    <n v="0"/>
    <n v="195"/>
    <n v="180.83333333333334"/>
    <n v="5"/>
    <n v="10"/>
    <n v="6"/>
    <n v="7"/>
    <n v="7"/>
    <n v="1"/>
    <n v="0"/>
    <n v="0"/>
    <x v="0"/>
    <x v="0"/>
    <n v="1"/>
    <n v="1"/>
    <n v="0"/>
    <n v="0"/>
    <x v="5"/>
  </r>
  <r>
    <n v="4637"/>
    <n v="1954"/>
    <n v="69"/>
    <x v="4"/>
    <x v="4"/>
    <x v="1"/>
    <n v="74637"/>
    <x v="1"/>
    <n v="0"/>
    <n v="0"/>
    <d v="2013-05-18T00:00:00"/>
    <n v="73"/>
    <n v="960"/>
    <n v="64"/>
    <n v="464"/>
    <n v="146"/>
    <n v="0"/>
    <n v="16"/>
    <n v="275"/>
    <n v="1"/>
    <n v="6"/>
    <n v="9"/>
    <n v="9"/>
    <n v="3"/>
    <n v="0"/>
    <n v="0"/>
    <n v="0"/>
    <x v="1"/>
    <x v="0"/>
    <n v="1"/>
    <n v="1"/>
    <n v="0"/>
    <n v="0"/>
    <x v="5"/>
  </r>
  <r>
    <n v="4333"/>
    <n v="1954"/>
    <n v="69"/>
    <x v="4"/>
    <x v="2"/>
    <x v="2"/>
    <n v="32144"/>
    <x v="2"/>
    <n v="1"/>
    <n v="1"/>
    <d v="2014-03-23T00:00:00"/>
    <n v="76"/>
    <n v="41"/>
    <n v="0"/>
    <n v="10"/>
    <n v="0"/>
    <n v="0"/>
    <n v="3"/>
    <n v="9"/>
    <n v="4"/>
    <n v="2"/>
    <n v="1"/>
    <n v="3"/>
    <n v="7"/>
    <n v="0"/>
    <n v="1"/>
    <n v="0"/>
    <x v="0"/>
    <x v="0"/>
    <n v="1"/>
    <n v="1"/>
    <n v="0"/>
    <n v="0"/>
    <x v="3"/>
  </r>
  <r>
    <n v="2948"/>
    <n v="1954"/>
    <n v="69"/>
    <x v="4"/>
    <x v="3"/>
    <x v="4"/>
    <n v="62637"/>
    <x v="1"/>
    <n v="0"/>
    <n v="1"/>
    <d v="2014-03-01T00:00:00"/>
    <n v="76"/>
    <n v="104"/>
    <n v="12"/>
    <n v="48"/>
    <n v="4"/>
    <n v="12"/>
    <n v="5"/>
    <n v="30.833333333333332"/>
    <n v="1"/>
    <n v="2"/>
    <n v="2"/>
    <n v="5"/>
    <n v="2"/>
    <n v="0"/>
    <n v="0"/>
    <n v="0"/>
    <x v="0"/>
    <x v="0"/>
    <n v="0"/>
    <n v="0"/>
    <n v="0"/>
    <n v="0"/>
    <x v="7"/>
  </r>
  <r>
    <n v="375"/>
    <n v="1954"/>
    <n v="69"/>
    <x v="4"/>
    <x v="2"/>
    <x v="4"/>
    <n v="76773"/>
    <x v="1"/>
    <n v="0"/>
    <n v="0"/>
    <d v="2013-02-25T00:00:00"/>
    <n v="79"/>
    <n v="516"/>
    <n v="56"/>
    <n v="449"/>
    <n v="86"/>
    <n v="33"/>
    <n v="16"/>
    <n v="192.66666666666666"/>
    <n v="1"/>
    <n v="2"/>
    <n v="2"/>
    <n v="11"/>
    <n v="1"/>
    <n v="0"/>
    <n v="0"/>
    <n v="0"/>
    <x v="0"/>
    <x v="0"/>
    <n v="0"/>
    <n v="0"/>
    <n v="0"/>
    <n v="0"/>
    <x v="1"/>
  </r>
  <r>
    <n v="9938"/>
    <n v="1954"/>
    <n v="69"/>
    <x v="4"/>
    <x v="2"/>
    <x v="0"/>
    <n v="80067"/>
    <x v="1"/>
    <n v="0"/>
    <n v="0"/>
    <d v="2013-09-19T00:00:00"/>
    <n v="82"/>
    <n v="519"/>
    <n v="17"/>
    <n v="813"/>
    <n v="27"/>
    <n v="173"/>
    <n v="51"/>
    <n v="266.66666666666669"/>
    <n v="1"/>
    <n v="4"/>
    <n v="6"/>
    <n v="6"/>
    <n v="2"/>
    <n v="0"/>
    <n v="0"/>
    <n v="1"/>
    <x v="0"/>
    <x v="0"/>
    <n v="1"/>
    <n v="1"/>
    <n v="0"/>
    <n v="0"/>
    <x v="3"/>
  </r>
  <r>
    <n v="10339"/>
    <n v="1954"/>
    <n v="69"/>
    <x v="4"/>
    <x v="3"/>
    <x v="2"/>
    <m/>
    <x v="0"/>
    <n v="0"/>
    <n v="1"/>
    <d v="2013-06-23T00:00:00"/>
    <n v="83"/>
    <n v="161"/>
    <n v="0"/>
    <n v="22"/>
    <n v="0"/>
    <n v="0"/>
    <n v="24"/>
    <n v="34.5"/>
    <n v="2"/>
    <n v="4"/>
    <n v="1"/>
    <n v="4"/>
    <n v="6"/>
    <n v="0"/>
    <n v="0"/>
    <n v="0"/>
    <x v="0"/>
    <x v="0"/>
    <n v="0"/>
    <n v="0"/>
    <n v="0"/>
    <n v="0"/>
    <x v="0"/>
  </r>
  <r>
    <n v="692"/>
    <n v="1954"/>
    <n v="69"/>
    <x v="4"/>
    <x v="2"/>
    <x v="2"/>
    <n v="36807"/>
    <x v="2"/>
    <n v="1"/>
    <n v="1"/>
    <d v="2012-12-20T00:00:00"/>
    <n v="88"/>
    <n v="4"/>
    <n v="2"/>
    <n v="5"/>
    <n v="0"/>
    <n v="0"/>
    <n v="5"/>
    <n v="2.6666666666666665"/>
    <n v="1"/>
    <n v="1"/>
    <n v="0"/>
    <n v="2"/>
    <n v="6"/>
    <n v="0"/>
    <n v="0"/>
    <n v="0"/>
    <x v="0"/>
    <x v="0"/>
    <n v="0"/>
    <n v="0"/>
    <n v="0"/>
    <n v="0"/>
    <x v="3"/>
  </r>
  <r>
    <n v="5558"/>
    <n v="1954"/>
    <n v="69"/>
    <x v="4"/>
    <x v="4"/>
    <x v="1"/>
    <n v="90933"/>
    <x v="1"/>
    <n v="0"/>
    <n v="0"/>
    <d v="2014-03-31T00:00:00"/>
    <n v="90"/>
    <n v="1020"/>
    <n v="31"/>
    <n v="430"/>
    <n v="62"/>
    <n v="63"/>
    <n v="79"/>
    <n v="280.83333333333331"/>
    <n v="1"/>
    <n v="4"/>
    <n v="6"/>
    <n v="4"/>
    <n v="1"/>
    <n v="0"/>
    <n v="0"/>
    <n v="1"/>
    <x v="0"/>
    <x v="0"/>
    <n v="1"/>
    <n v="1"/>
    <n v="0"/>
    <n v="0"/>
    <x v="1"/>
  </r>
  <r>
    <n v="4990"/>
    <n v="1954"/>
    <n v="69"/>
    <x v="4"/>
    <x v="2"/>
    <x v="0"/>
    <n v="59111"/>
    <x v="1"/>
    <n v="0"/>
    <n v="0"/>
    <d v="2013-05-02T00:00:00"/>
    <n v="90"/>
    <n v="524"/>
    <n v="0"/>
    <n v="134"/>
    <n v="28"/>
    <n v="28"/>
    <n v="155"/>
    <n v="144.83333333333334"/>
    <n v="1"/>
    <n v="11"/>
    <n v="1"/>
    <n v="8"/>
    <n v="7"/>
    <n v="0"/>
    <n v="0"/>
    <n v="0"/>
    <x v="0"/>
    <x v="0"/>
    <n v="0"/>
    <n v="0"/>
    <n v="0"/>
    <n v="0"/>
    <x v="0"/>
  </r>
  <r>
    <n v="7755"/>
    <n v="1954"/>
    <n v="69"/>
    <x v="4"/>
    <x v="4"/>
    <x v="0"/>
    <n v="57744"/>
    <x v="1"/>
    <n v="0"/>
    <n v="1"/>
    <d v="2013-11-12T00:00:00"/>
    <n v="91"/>
    <n v="350"/>
    <n v="3"/>
    <n v="39"/>
    <n v="0"/>
    <n v="0"/>
    <n v="19"/>
    <n v="68.5"/>
    <n v="2"/>
    <n v="9"/>
    <n v="1"/>
    <n v="4"/>
    <n v="8"/>
    <n v="0"/>
    <n v="0"/>
    <n v="0"/>
    <x v="0"/>
    <x v="0"/>
    <n v="0"/>
    <n v="0"/>
    <n v="0"/>
    <n v="0"/>
    <x v="1"/>
  </r>
  <r>
    <n v="1916"/>
    <n v="1954"/>
    <n v="69"/>
    <x v="4"/>
    <x v="3"/>
    <x v="0"/>
    <n v="45736"/>
    <x v="2"/>
    <n v="0"/>
    <n v="1"/>
    <d v="2013-07-24T00:00:00"/>
    <n v="92"/>
    <n v="188"/>
    <n v="3"/>
    <n v="180"/>
    <n v="20"/>
    <n v="3"/>
    <n v="43"/>
    <n v="72.833333333333329"/>
    <n v="5"/>
    <n v="7"/>
    <n v="1"/>
    <n v="6"/>
    <n v="7"/>
    <n v="0"/>
    <n v="0"/>
    <n v="0"/>
    <x v="0"/>
    <x v="0"/>
    <n v="0"/>
    <n v="0"/>
    <n v="0"/>
    <n v="0"/>
    <x v="2"/>
  </r>
  <r>
    <n v="6730"/>
    <n v="1954"/>
    <n v="69"/>
    <x v="4"/>
    <x v="2"/>
    <x v="0"/>
    <n v="38998"/>
    <x v="2"/>
    <n v="1"/>
    <n v="1"/>
    <d v="2012-11-03T00:00:00"/>
    <n v="92"/>
    <n v="34"/>
    <n v="1"/>
    <n v="14"/>
    <n v="0"/>
    <n v="0"/>
    <n v="5"/>
    <n v="9"/>
    <n v="3"/>
    <n v="2"/>
    <n v="0"/>
    <n v="3"/>
    <n v="8"/>
    <n v="0"/>
    <n v="0"/>
    <n v="0"/>
    <x v="0"/>
    <x v="0"/>
    <n v="0"/>
    <n v="0"/>
    <n v="0"/>
    <n v="1"/>
    <x v="1"/>
  </r>
  <r>
    <n v="9916"/>
    <n v="1954"/>
    <n v="69"/>
    <x v="4"/>
    <x v="2"/>
    <x v="0"/>
    <n v="38998"/>
    <x v="2"/>
    <n v="1"/>
    <n v="1"/>
    <d v="2012-11-03T00:00:00"/>
    <n v="92"/>
    <n v="34"/>
    <n v="1"/>
    <n v="14"/>
    <n v="0"/>
    <n v="0"/>
    <n v="5"/>
    <n v="9"/>
    <n v="3"/>
    <n v="2"/>
    <n v="0"/>
    <n v="3"/>
    <n v="8"/>
    <n v="0"/>
    <n v="0"/>
    <n v="0"/>
    <x v="0"/>
    <x v="0"/>
    <n v="0"/>
    <n v="0"/>
    <n v="0"/>
    <n v="1"/>
    <x v="5"/>
  </r>
  <r>
    <n v="9499"/>
    <n v="1954"/>
    <n v="69"/>
    <x v="4"/>
    <x v="2"/>
    <x v="0"/>
    <n v="93404"/>
    <x v="1"/>
    <n v="1"/>
    <n v="2"/>
    <d v="2013-05-07T00:00:00"/>
    <n v="97"/>
    <n v="1279"/>
    <n v="15"/>
    <n v="287"/>
    <n v="20"/>
    <n v="0"/>
    <n v="15"/>
    <n v="269.33333333333331"/>
    <n v="3"/>
    <n v="3"/>
    <n v="4"/>
    <n v="7"/>
    <n v="5"/>
    <n v="0"/>
    <n v="1"/>
    <n v="1"/>
    <x v="0"/>
    <x v="0"/>
    <n v="1"/>
    <n v="2"/>
    <n v="0"/>
    <n v="0"/>
    <x v="7"/>
  </r>
  <r>
    <n v="6722"/>
    <n v="1954"/>
    <n v="69"/>
    <x v="4"/>
    <x v="4"/>
    <x v="0"/>
    <n v="70421"/>
    <x v="1"/>
    <n v="0"/>
    <n v="1"/>
    <d v="2014-06-28T00:00:00"/>
    <n v="98"/>
    <n v="479"/>
    <n v="28"/>
    <n v="136"/>
    <n v="75"/>
    <n v="14"/>
    <n v="35"/>
    <n v="127.83333333333333"/>
    <n v="3"/>
    <n v="10"/>
    <n v="3"/>
    <n v="7"/>
    <n v="6"/>
    <n v="0"/>
    <n v="0"/>
    <n v="0"/>
    <x v="0"/>
    <x v="0"/>
    <n v="0"/>
    <n v="0"/>
    <n v="0"/>
    <n v="0"/>
    <x v="7"/>
  </r>
  <r>
    <n v="2534"/>
    <n v="1953"/>
    <n v="70"/>
    <x v="4"/>
    <x v="2"/>
    <x v="0"/>
    <n v="37716"/>
    <x v="2"/>
    <n v="0"/>
    <n v="1"/>
    <d v="2014-04-21T00:00:00"/>
    <n v="4"/>
    <n v="97"/>
    <n v="1"/>
    <n v="41"/>
    <n v="6"/>
    <n v="2"/>
    <n v="41"/>
    <n v="31.333333333333332"/>
    <n v="2"/>
    <n v="4"/>
    <n v="1"/>
    <n v="3"/>
    <n v="7"/>
    <n v="0"/>
    <n v="0"/>
    <n v="0"/>
    <x v="0"/>
    <x v="0"/>
    <n v="0"/>
    <n v="0"/>
    <n v="0"/>
    <n v="0"/>
    <x v="0"/>
  </r>
  <r>
    <n v="7284"/>
    <n v="1953"/>
    <n v="70"/>
    <x v="4"/>
    <x v="2"/>
    <x v="0"/>
    <n v="48686"/>
    <x v="2"/>
    <n v="1"/>
    <n v="2"/>
    <d v="2013-12-04T00:00:00"/>
    <n v="8"/>
    <n v="10"/>
    <n v="0"/>
    <n v="7"/>
    <n v="2"/>
    <n v="0"/>
    <n v="1"/>
    <n v="3.3333333333333335"/>
    <n v="1"/>
    <n v="1"/>
    <n v="0"/>
    <n v="2"/>
    <n v="8"/>
    <n v="0"/>
    <n v="0"/>
    <n v="0"/>
    <x v="0"/>
    <x v="0"/>
    <n v="0"/>
    <n v="0"/>
    <n v="0"/>
    <n v="0"/>
    <x v="1"/>
  </r>
  <r>
    <n v="5682"/>
    <n v="1953"/>
    <n v="70"/>
    <x v="4"/>
    <x v="4"/>
    <x v="1"/>
    <n v="64108"/>
    <x v="1"/>
    <n v="0"/>
    <n v="1"/>
    <d v="2013-03-23T00:00:00"/>
    <n v="8"/>
    <n v="948"/>
    <n v="10"/>
    <n v="86"/>
    <n v="13"/>
    <n v="21"/>
    <n v="21"/>
    <n v="183.16666666666666"/>
    <n v="4"/>
    <n v="6"/>
    <n v="9"/>
    <n v="11"/>
    <n v="5"/>
    <n v="0"/>
    <n v="0"/>
    <n v="0"/>
    <x v="0"/>
    <x v="0"/>
    <n v="0"/>
    <n v="0"/>
    <n v="0"/>
    <n v="0"/>
    <x v="0"/>
  </r>
  <r>
    <n v="10573"/>
    <n v="1953"/>
    <n v="70"/>
    <x v="4"/>
    <x v="2"/>
    <x v="4"/>
    <n v="62551"/>
    <x v="1"/>
    <n v="0"/>
    <n v="0"/>
    <d v="2013-11-18T00:00:00"/>
    <n v="27"/>
    <n v="125"/>
    <n v="16"/>
    <n v="98"/>
    <n v="134"/>
    <n v="21"/>
    <n v="27"/>
    <n v="70.166666666666671"/>
    <n v="1"/>
    <n v="6"/>
    <n v="7"/>
    <n v="4"/>
    <n v="3"/>
    <n v="1"/>
    <n v="0"/>
    <n v="0"/>
    <x v="0"/>
    <x v="0"/>
    <n v="1"/>
    <n v="1"/>
    <n v="0"/>
    <n v="0"/>
    <x v="3"/>
  </r>
  <r>
    <n v="153"/>
    <n v="1953"/>
    <n v="70"/>
    <x v="4"/>
    <x v="2"/>
    <x v="4"/>
    <n v="23272"/>
    <x v="2"/>
    <n v="0"/>
    <n v="0"/>
    <d v="2013-10-17T00:00:00"/>
    <n v="29"/>
    <n v="19"/>
    <n v="3"/>
    <n v="6"/>
    <n v="4"/>
    <n v="2"/>
    <n v="12"/>
    <n v="7.666666666666667"/>
    <n v="1"/>
    <n v="1"/>
    <n v="0"/>
    <n v="3"/>
    <n v="4"/>
    <n v="0"/>
    <n v="0"/>
    <n v="0"/>
    <x v="0"/>
    <x v="0"/>
    <n v="0"/>
    <n v="0"/>
    <n v="0"/>
    <n v="0"/>
    <x v="1"/>
  </r>
  <r>
    <n v="4945"/>
    <n v="1953"/>
    <n v="70"/>
    <x v="4"/>
    <x v="2"/>
    <x v="6"/>
    <n v="53653"/>
    <x v="1"/>
    <n v="0"/>
    <n v="0"/>
    <d v="2012-11-07T00:00:00"/>
    <n v="29"/>
    <n v="815"/>
    <n v="10"/>
    <n v="239"/>
    <n v="28"/>
    <n v="10"/>
    <n v="108"/>
    <n v="201.66666666666666"/>
    <n v="2"/>
    <n v="10"/>
    <n v="4"/>
    <n v="12"/>
    <n v="6"/>
    <n v="0"/>
    <n v="0"/>
    <n v="0"/>
    <x v="0"/>
    <x v="0"/>
    <n v="0"/>
    <n v="0"/>
    <n v="0"/>
    <n v="0"/>
    <x v="1"/>
  </r>
  <r>
    <n v="2379"/>
    <n v="1953"/>
    <n v="70"/>
    <x v="4"/>
    <x v="2"/>
    <x v="1"/>
    <n v="69267"/>
    <x v="1"/>
    <n v="0"/>
    <n v="0"/>
    <d v="2012-09-22T00:00:00"/>
    <n v="31"/>
    <n v="778"/>
    <n v="44"/>
    <n v="499"/>
    <n v="95"/>
    <n v="73"/>
    <n v="146"/>
    <n v="272.5"/>
    <n v="2"/>
    <n v="3"/>
    <n v="4"/>
    <n v="5"/>
    <n v="7"/>
    <n v="0"/>
    <n v="0"/>
    <n v="0"/>
    <x v="0"/>
    <x v="0"/>
    <n v="0"/>
    <n v="0"/>
    <n v="1"/>
    <n v="0"/>
    <x v="5"/>
  </r>
  <r>
    <n v="8402"/>
    <n v="1953"/>
    <n v="70"/>
    <x v="4"/>
    <x v="3"/>
    <x v="0"/>
    <n v="67087"/>
    <x v="1"/>
    <n v="0"/>
    <n v="1"/>
    <d v="2013-12-17T00:00:00"/>
    <n v="40"/>
    <n v="329"/>
    <n v="35"/>
    <n v="222"/>
    <n v="130"/>
    <n v="35"/>
    <n v="43"/>
    <n v="132.33333333333334"/>
    <n v="2"/>
    <n v="7"/>
    <n v="5"/>
    <n v="8"/>
    <n v="4"/>
    <n v="0"/>
    <n v="0"/>
    <n v="0"/>
    <x v="0"/>
    <x v="0"/>
    <n v="0"/>
    <n v="0"/>
    <n v="0"/>
    <n v="0"/>
    <x v="0"/>
  </r>
  <r>
    <n v="6246"/>
    <n v="1953"/>
    <n v="70"/>
    <x v="4"/>
    <x v="2"/>
    <x v="1"/>
    <n v="73892"/>
    <x v="1"/>
    <n v="0"/>
    <n v="0"/>
    <d v="2013-11-13T00:00:00"/>
    <n v="40"/>
    <n v="703"/>
    <n v="102"/>
    <n v="601"/>
    <n v="0"/>
    <n v="58"/>
    <n v="43"/>
    <n v="251.16666666666666"/>
    <n v="1"/>
    <n v="3"/>
    <n v="11"/>
    <n v="8"/>
    <n v="1"/>
    <n v="0"/>
    <n v="0"/>
    <n v="0"/>
    <x v="0"/>
    <x v="0"/>
    <n v="0"/>
    <n v="0"/>
    <n v="1"/>
    <n v="0"/>
    <x v="7"/>
  </r>
  <r>
    <n v="10010"/>
    <n v="1953"/>
    <n v="70"/>
    <x v="4"/>
    <x v="4"/>
    <x v="4"/>
    <n v="36957"/>
    <x v="2"/>
    <n v="1"/>
    <n v="1"/>
    <d v="2012-09-06T00:00:00"/>
    <n v="43"/>
    <n v="100"/>
    <n v="2"/>
    <n v="16"/>
    <n v="2"/>
    <n v="1"/>
    <n v="31"/>
    <n v="25.333333333333332"/>
    <n v="4"/>
    <n v="3"/>
    <n v="2"/>
    <n v="2"/>
    <n v="9"/>
    <n v="0"/>
    <n v="0"/>
    <n v="0"/>
    <x v="0"/>
    <x v="0"/>
    <n v="0"/>
    <n v="0"/>
    <n v="1"/>
    <n v="0"/>
    <x v="0"/>
  </r>
  <r>
    <n v="1044"/>
    <n v="1953"/>
    <n v="70"/>
    <x v="4"/>
    <x v="2"/>
    <x v="2"/>
    <n v="58398"/>
    <x v="1"/>
    <n v="0"/>
    <n v="0"/>
    <d v="2013-05-14T00:00:00"/>
    <n v="44"/>
    <n v="299"/>
    <n v="5"/>
    <n v="201"/>
    <n v="21"/>
    <n v="21"/>
    <n v="49"/>
    <n v="99.333333333333329"/>
    <n v="3"/>
    <n v="5"/>
    <n v="4"/>
    <n v="8"/>
    <n v="4"/>
    <n v="0"/>
    <n v="0"/>
    <n v="0"/>
    <x v="0"/>
    <x v="0"/>
    <n v="0"/>
    <n v="0"/>
    <n v="0"/>
    <n v="0"/>
    <x v="0"/>
  </r>
  <r>
    <n v="4690"/>
    <n v="1953"/>
    <n v="70"/>
    <x v="4"/>
    <x v="2"/>
    <x v="0"/>
    <n v="50725"/>
    <x v="1"/>
    <n v="0"/>
    <n v="1"/>
    <d v="2013-02-13T00:00:00"/>
    <n v="45"/>
    <n v="443"/>
    <n v="10"/>
    <n v="75"/>
    <n v="0"/>
    <n v="10"/>
    <n v="48"/>
    <n v="97.666666666666671"/>
    <n v="4"/>
    <n v="8"/>
    <n v="1"/>
    <n v="8"/>
    <n v="8"/>
    <n v="0"/>
    <n v="0"/>
    <n v="0"/>
    <x v="0"/>
    <x v="0"/>
    <n v="0"/>
    <n v="0"/>
    <n v="0"/>
    <n v="0"/>
    <x v="7"/>
  </r>
  <r>
    <n v="3381"/>
    <n v="1953"/>
    <n v="70"/>
    <x v="4"/>
    <x v="3"/>
    <x v="0"/>
    <n v="54348"/>
    <x v="1"/>
    <n v="1"/>
    <n v="1"/>
    <d v="2014-06-08T00:00:00"/>
    <n v="51"/>
    <n v="70"/>
    <n v="0"/>
    <n v="16"/>
    <n v="0"/>
    <n v="0"/>
    <n v="4"/>
    <n v="15"/>
    <n v="2"/>
    <n v="2"/>
    <n v="0"/>
    <n v="4"/>
    <n v="6"/>
    <n v="0"/>
    <n v="0"/>
    <n v="0"/>
    <x v="0"/>
    <x v="0"/>
    <n v="0"/>
    <n v="0"/>
    <n v="0"/>
    <n v="0"/>
    <x v="7"/>
  </r>
  <r>
    <n v="3830"/>
    <n v="1953"/>
    <n v="70"/>
    <x v="4"/>
    <x v="3"/>
    <x v="0"/>
    <n v="59354"/>
    <x v="1"/>
    <n v="0"/>
    <n v="2"/>
    <d v="2014-04-24T00:00:00"/>
    <n v="59"/>
    <n v="295"/>
    <n v="21"/>
    <n v="78"/>
    <n v="39"/>
    <n v="13"/>
    <n v="13"/>
    <n v="76.5"/>
    <n v="1"/>
    <n v="4"/>
    <n v="4"/>
    <n v="7"/>
    <n v="3"/>
    <n v="0"/>
    <n v="0"/>
    <n v="0"/>
    <x v="0"/>
    <x v="0"/>
    <n v="0"/>
    <n v="0"/>
    <n v="0"/>
    <n v="0"/>
    <x v="7"/>
  </r>
  <r>
    <n v="610"/>
    <n v="1953"/>
    <n v="70"/>
    <x v="4"/>
    <x v="4"/>
    <x v="2"/>
    <n v="53593"/>
    <x v="1"/>
    <n v="1"/>
    <n v="1"/>
    <d v="2012-08-07T00:00:00"/>
    <n v="60"/>
    <n v="349"/>
    <n v="4"/>
    <n v="78"/>
    <n v="6"/>
    <n v="0"/>
    <n v="43"/>
    <n v="80"/>
    <n v="8"/>
    <n v="7"/>
    <n v="2"/>
    <n v="6"/>
    <n v="8"/>
    <n v="0"/>
    <n v="0"/>
    <n v="0"/>
    <x v="0"/>
    <x v="0"/>
    <n v="0"/>
    <n v="0"/>
    <n v="0"/>
    <n v="0"/>
    <x v="0"/>
  </r>
  <r>
    <n v="5386"/>
    <n v="1953"/>
    <n v="70"/>
    <x v="4"/>
    <x v="2"/>
    <x v="2"/>
    <n v="94384"/>
    <x v="1"/>
    <n v="0"/>
    <n v="0"/>
    <d v="2013-03-04T00:00:00"/>
    <n v="62"/>
    <n v="1111"/>
    <n v="24"/>
    <n v="790"/>
    <n v="160"/>
    <n v="45"/>
    <n v="172"/>
    <n v="383.66666666666669"/>
    <n v="0"/>
    <n v="5"/>
    <n v="8"/>
    <n v="5"/>
    <n v="2"/>
    <n v="0"/>
    <n v="1"/>
    <n v="1"/>
    <x v="1"/>
    <x v="0"/>
    <n v="1"/>
    <n v="3"/>
    <n v="1"/>
    <n v="0"/>
    <x v="5"/>
  </r>
  <r>
    <n v="6024"/>
    <n v="1953"/>
    <n v="70"/>
    <x v="4"/>
    <x v="2"/>
    <x v="2"/>
    <n v="94384"/>
    <x v="1"/>
    <n v="0"/>
    <n v="0"/>
    <d v="2013-03-04T00:00:00"/>
    <n v="62"/>
    <n v="1111"/>
    <n v="24"/>
    <n v="790"/>
    <n v="160"/>
    <n v="45"/>
    <n v="172"/>
    <n v="383.66666666666669"/>
    <n v="0"/>
    <n v="5"/>
    <n v="8"/>
    <n v="5"/>
    <n v="2"/>
    <n v="0"/>
    <n v="1"/>
    <n v="1"/>
    <x v="1"/>
    <x v="0"/>
    <n v="1"/>
    <n v="3"/>
    <n v="1"/>
    <n v="0"/>
    <x v="1"/>
  </r>
  <r>
    <n v="9805"/>
    <n v="1953"/>
    <n v="70"/>
    <x v="4"/>
    <x v="3"/>
    <x v="2"/>
    <n v="56129"/>
    <x v="1"/>
    <n v="0"/>
    <n v="1"/>
    <d v="2013-06-20T00:00:00"/>
    <n v="65"/>
    <n v="320"/>
    <n v="48"/>
    <n v="133"/>
    <n v="39"/>
    <n v="72"/>
    <n v="48"/>
    <n v="110"/>
    <n v="4"/>
    <n v="6"/>
    <n v="2"/>
    <n v="10"/>
    <n v="4"/>
    <n v="0"/>
    <n v="0"/>
    <n v="0"/>
    <x v="0"/>
    <x v="0"/>
    <n v="0"/>
    <n v="0"/>
    <n v="0"/>
    <n v="0"/>
    <x v="7"/>
  </r>
  <r>
    <n v="849"/>
    <n v="1953"/>
    <n v="70"/>
    <x v="4"/>
    <x v="3"/>
    <x v="2"/>
    <n v="56129"/>
    <x v="1"/>
    <n v="0"/>
    <n v="1"/>
    <d v="2013-06-20T00:00:00"/>
    <n v="65"/>
    <n v="320"/>
    <n v="48"/>
    <n v="133"/>
    <n v="39"/>
    <n v="72"/>
    <n v="48"/>
    <n v="110"/>
    <n v="4"/>
    <n v="6"/>
    <n v="2"/>
    <n v="10"/>
    <n v="4"/>
    <n v="0"/>
    <n v="0"/>
    <n v="0"/>
    <x v="0"/>
    <x v="0"/>
    <n v="0"/>
    <n v="0"/>
    <n v="0"/>
    <n v="0"/>
    <x v="1"/>
  </r>
  <r>
    <n v="11091"/>
    <n v="1953"/>
    <n v="70"/>
    <x v="4"/>
    <x v="2"/>
    <x v="2"/>
    <n v="34587"/>
    <x v="2"/>
    <n v="1"/>
    <n v="1"/>
    <d v="2014-05-16T00:00:00"/>
    <n v="68"/>
    <n v="7"/>
    <n v="2"/>
    <n v="9"/>
    <n v="2"/>
    <n v="0"/>
    <n v="2"/>
    <n v="3.6666666666666665"/>
    <n v="2"/>
    <n v="1"/>
    <n v="0"/>
    <n v="3"/>
    <n v="4"/>
    <n v="0"/>
    <n v="0"/>
    <n v="0"/>
    <x v="0"/>
    <x v="0"/>
    <n v="0"/>
    <n v="0"/>
    <n v="0"/>
    <n v="0"/>
    <x v="2"/>
  </r>
  <r>
    <n v="6906"/>
    <n v="1953"/>
    <n v="70"/>
    <x v="4"/>
    <x v="3"/>
    <x v="6"/>
    <n v="84953"/>
    <x v="1"/>
    <n v="0"/>
    <n v="0"/>
    <d v="2013-06-03T00:00:00"/>
    <n v="73"/>
    <n v="167"/>
    <n v="48"/>
    <n v="602"/>
    <n v="63"/>
    <n v="72"/>
    <n v="72"/>
    <n v="170.66666666666666"/>
    <n v="1"/>
    <n v="3"/>
    <n v="10"/>
    <n v="4"/>
    <n v="2"/>
    <n v="0"/>
    <n v="1"/>
    <n v="1"/>
    <x v="1"/>
    <x v="0"/>
    <n v="1"/>
    <n v="3"/>
    <n v="1"/>
    <n v="0"/>
    <x v="1"/>
  </r>
  <r>
    <n v="4943"/>
    <n v="1953"/>
    <n v="70"/>
    <x v="4"/>
    <x v="2"/>
    <x v="0"/>
    <n v="70503"/>
    <x v="1"/>
    <n v="0"/>
    <n v="0"/>
    <d v="2012-09-30T00:00:00"/>
    <n v="73"/>
    <n v="1379"/>
    <n v="33"/>
    <n v="216"/>
    <n v="0"/>
    <n v="33"/>
    <n v="66"/>
    <n v="287.83333333333331"/>
    <n v="1"/>
    <n v="2"/>
    <n v="4"/>
    <n v="9"/>
    <n v="6"/>
    <n v="0"/>
    <n v="1"/>
    <n v="1"/>
    <x v="0"/>
    <x v="0"/>
    <n v="1"/>
    <n v="2"/>
    <n v="0"/>
    <n v="0"/>
    <x v="1"/>
  </r>
  <r>
    <n v="9265"/>
    <n v="1953"/>
    <n v="70"/>
    <x v="4"/>
    <x v="2"/>
    <x v="0"/>
    <n v="75027"/>
    <x v="1"/>
    <n v="0"/>
    <n v="1"/>
    <d v="2013-01-09T00:00:00"/>
    <n v="74"/>
    <n v="925"/>
    <n v="64"/>
    <n v="179"/>
    <n v="133"/>
    <n v="12"/>
    <n v="77"/>
    <n v="231.66666666666666"/>
    <n v="2"/>
    <n v="9"/>
    <n v="4"/>
    <n v="6"/>
    <n v="5"/>
    <n v="0"/>
    <n v="0"/>
    <n v="0"/>
    <x v="0"/>
    <x v="0"/>
    <n v="0"/>
    <n v="0"/>
    <n v="0"/>
    <n v="0"/>
    <x v="5"/>
  </r>
  <r>
    <n v="2607"/>
    <n v="1953"/>
    <n v="70"/>
    <x v="4"/>
    <x v="2"/>
    <x v="1"/>
    <n v="40464"/>
    <x v="2"/>
    <n v="0"/>
    <n v="1"/>
    <d v="2013-01-11T00:00:00"/>
    <n v="78"/>
    <n v="424"/>
    <n v="17"/>
    <n v="118"/>
    <n v="7"/>
    <n v="23"/>
    <n v="41"/>
    <n v="105"/>
    <n v="6"/>
    <n v="8"/>
    <n v="2"/>
    <n v="8"/>
    <n v="8"/>
    <n v="0"/>
    <n v="0"/>
    <n v="0"/>
    <x v="0"/>
    <x v="0"/>
    <n v="0"/>
    <n v="0"/>
    <n v="0"/>
    <n v="0"/>
    <x v="1"/>
  </r>
  <r>
    <n v="73"/>
    <n v="1953"/>
    <n v="70"/>
    <x v="4"/>
    <x v="4"/>
    <x v="1"/>
    <n v="51411"/>
    <x v="1"/>
    <n v="1"/>
    <n v="2"/>
    <d v="2013-05-26T00:00:00"/>
    <n v="81"/>
    <n v="14"/>
    <n v="0"/>
    <n v="3"/>
    <n v="0"/>
    <n v="0"/>
    <n v="1"/>
    <n v="3"/>
    <n v="1"/>
    <n v="0"/>
    <n v="0"/>
    <n v="3"/>
    <n v="5"/>
    <n v="0"/>
    <n v="0"/>
    <n v="0"/>
    <x v="0"/>
    <x v="0"/>
    <n v="0"/>
    <n v="0"/>
    <n v="0"/>
    <n v="0"/>
    <x v="3"/>
  </r>
  <r>
    <n v="6059"/>
    <n v="1953"/>
    <n v="70"/>
    <x v="4"/>
    <x v="4"/>
    <x v="2"/>
    <n v="64504"/>
    <x v="1"/>
    <n v="1"/>
    <n v="2"/>
    <d v="2013-03-04T00:00:00"/>
    <n v="81"/>
    <n v="986"/>
    <n v="36"/>
    <n v="168"/>
    <n v="16"/>
    <n v="0"/>
    <n v="108"/>
    <n v="219"/>
    <n v="7"/>
    <n v="11"/>
    <n v="3"/>
    <n v="4"/>
    <n v="7"/>
    <n v="0"/>
    <n v="0"/>
    <n v="0"/>
    <x v="0"/>
    <x v="0"/>
    <n v="0"/>
    <n v="0"/>
    <n v="1"/>
    <n v="0"/>
    <x v="1"/>
  </r>
  <r>
    <n v="6825"/>
    <n v="1953"/>
    <n v="70"/>
    <x v="4"/>
    <x v="2"/>
    <x v="2"/>
    <n v="41452"/>
    <x v="2"/>
    <n v="1"/>
    <n v="1"/>
    <d v="2013-03-06T00:00:00"/>
    <n v="86"/>
    <n v="13"/>
    <n v="0"/>
    <n v="3"/>
    <n v="0"/>
    <n v="0"/>
    <n v="0"/>
    <n v="2.6666666666666665"/>
    <n v="1"/>
    <n v="1"/>
    <n v="0"/>
    <n v="2"/>
    <n v="7"/>
    <n v="0"/>
    <n v="0"/>
    <n v="0"/>
    <x v="0"/>
    <x v="0"/>
    <n v="0"/>
    <n v="0"/>
    <n v="0"/>
    <n v="0"/>
    <x v="7"/>
  </r>
  <r>
    <n v="2564"/>
    <n v="1953"/>
    <n v="70"/>
    <x v="4"/>
    <x v="2"/>
    <x v="2"/>
    <n v="61278"/>
    <x v="1"/>
    <n v="0"/>
    <n v="1"/>
    <d v="2014-01-04T00:00:00"/>
    <n v="87"/>
    <n v="111"/>
    <n v="3"/>
    <n v="28"/>
    <n v="2"/>
    <n v="6"/>
    <n v="15"/>
    <n v="27.5"/>
    <n v="2"/>
    <n v="3"/>
    <n v="1"/>
    <n v="4"/>
    <n v="6"/>
    <n v="0"/>
    <n v="0"/>
    <n v="0"/>
    <x v="0"/>
    <x v="0"/>
    <n v="0"/>
    <n v="0"/>
    <n v="0"/>
    <n v="0"/>
    <x v="1"/>
  </r>
  <r>
    <n v="7023"/>
    <n v="1953"/>
    <n v="70"/>
    <x v="4"/>
    <x v="4"/>
    <x v="1"/>
    <n v="46231"/>
    <x v="2"/>
    <n v="2"/>
    <n v="1"/>
    <d v="2012-11-26T00:00:00"/>
    <n v="87"/>
    <n v="189"/>
    <n v="2"/>
    <n v="55"/>
    <n v="0"/>
    <n v="5"/>
    <n v="12"/>
    <n v="43.833333333333336"/>
    <n v="4"/>
    <n v="6"/>
    <n v="1"/>
    <n v="4"/>
    <n v="9"/>
    <n v="0"/>
    <n v="0"/>
    <n v="0"/>
    <x v="0"/>
    <x v="0"/>
    <n v="0"/>
    <n v="0"/>
    <n v="0"/>
    <n v="0"/>
    <x v="5"/>
  </r>
  <r>
    <n v="1142"/>
    <n v="1953"/>
    <n v="70"/>
    <x v="4"/>
    <x v="4"/>
    <x v="0"/>
    <n v="55707"/>
    <x v="1"/>
    <n v="0"/>
    <n v="1"/>
    <d v="2013-12-22T00:00:00"/>
    <n v="91"/>
    <n v="208"/>
    <n v="7"/>
    <n v="82"/>
    <n v="30"/>
    <n v="66"/>
    <n v="35"/>
    <n v="71.333333333333329"/>
    <n v="2"/>
    <n v="3"/>
    <n v="2"/>
    <n v="9"/>
    <n v="3"/>
    <n v="0"/>
    <n v="0"/>
    <n v="0"/>
    <x v="0"/>
    <x v="0"/>
    <n v="0"/>
    <n v="0"/>
    <n v="0"/>
    <n v="0"/>
    <x v="1"/>
  </r>
  <r>
    <n v="9197"/>
    <n v="1953"/>
    <n v="70"/>
    <x v="4"/>
    <x v="2"/>
    <x v="0"/>
    <n v="39722"/>
    <x v="2"/>
    <n v="0"/>
    <n v="1"/>
    <d v="2014-02-24T00:00:00"/>
    <n v="92"/>
    <n v="32"/>
    <n v="0"/>
    <n v="5"/>
    <n v="2"/>
    <n v="0"/>
    <n v="8"/>
    <n v="7.833333333333333"/>
    <n v="2"/>
    <n v="2"/>
    <n v="0"/>
    <n v="3"/>
    <n v="5"/>
    <n v="0"/>
    <n v="0"/>
    <n v="0"/>
    <x v="0"/>
    <x v="0"/>
    <n v="0"/>
    <n v="0"/>
    <n v="0"/>
    <n v="0"/>
    <x v="1"/>
  </r>
  <r>
    <n v="4789"/>
    <n v="1953"/>
    <n v="70"/>
    <x v="4"/>
    <x v="2"/>
    <x v="2"/>
    <n v="80812"/>
    <x v="1"/>
    <n v="0"/>
    <n v="0"/>
    <d v="2013-09-17T00:00:00"/>
    <n v="95"/>
    <n v="769"/>
    <n v="22"/>
    <n v="500"/>
    <n v="210"/>
    <n v="143"/>
    <n v="33"/>
    <n v="279.5"/>
    <n v="1"/>
    <n v="4"/>
    <n v="8"/>
    <n v="5"/>
    <n v="2"/>
    <n v="1"/>
    <n v="0"/>
    <n v="1"/>
    <x v="1"/>
    <x v="0"/>
    <n v="1"/>
    <n v="3"/>
    <n v="0"/>
    <n v="0"/>
    <x v="3"/>
  </r>
  <r>
    <n v="5863"/>
    <n v="1953"/>
    <n v="70"/>
    <x v="4"/>
    <x v="2"/>
    <x v="0"/>
    <n v="47703"/>
    <x v="2"/>
    <n v="0"/>
    <n v="1"/>
    <d v="2013-05-29T00:00:00"/>
    <n v="95"/>
    <n v="359"/>
    <n v="0"/>
    <n v="134"/>
    <n v="13"/>
    <n v="26"/>
    <n v="123"/>
    <n v="109.16666666666667"/>
    <n v="4"/>
    <n v="6"/>
    <n v="3"/>
    <n v="8"/>
    <n v="5"/>
    <n v="0"/>
    <n v="0"/>
    <n v="0"/>
    <x v="0"/>
    <x v="0"/>
    <n v="0"/>
    <n v="0"/>
    <n v="0"/>
    <n v="0"/>
    <x v="1"/>
  </r>
  <r>
    <n v="8952"/>
    <n v="1953"/>
    <n v="70"/>
    <x v="4"/>
    <x v="3"/>
    <x v="0"/>
    <n v="65569"/>
    <x v="1"/>
    <n v="0"/>
    <n v="1"/>
    <d v="2012-11-05T00:00:00"/>
    <n v="96"/>
    <n v="397"/>
    <n v="46"/>
    <n v="288"/>
    <n v="20"/>
    <n v="38"/>
    <n v="70"/>
    <n v="143.16666666666666"/>
    <n v="2"/>
    <n v="6"/>
    <n v="5"/>
    <n v="10"/>
    <n v="3"/>
    <n v="0"/>
    <n v="0"/>
    <n v="0"/>
    <x v="0"/>
    <x v="0"/>
    <n v="0"/>
    <n v="0"/>
    <n v="0"/>
    <n v="0"/>
    <x v="1"/>
  </r>
  <r>
    <n v="6382"/>
    <n v="1953"/>
    <n v="70"/>
    <x v="4"/>
    <x v="2"/>
    <x v="2"/>
    <n v="48794"/>
    <x v="2"/>
    <n v="1"/>
    <n v="1"/>
    <d v="2014-06-26T00:00:00"/>
    <n v="97"/>
    <n v="25"/>
    <n v="0"/>
    <n v="11"/>
    <n v="3"/>
    <n v="0"/>
    <n v="15"/>
    <n v="9"/>
    <n v="1"/>
    <n v="1"/>
    <n v="0"/>
    <n v="3"/>
    <n v="4"/>
    <n v="0"/>
    <n v="0"/>
    <n v="0"/>
    <x v="0"/>
    <x v="0"/>
    <n v="0"/>
    <n v="0"/>
    <n v="0"/>
    <n v="0"/>
    <x v="4"/>
  </r>
  <r>
    <n v="1857"/>
    <n v="1952"/>
    <n v="71"/>
    <x v="5"/>
    <x v="2"/>
    <x v="1"/>
    <n v="47139"/>
    <x v="2"/>
    <n v="1"/>
    <n v="1"/>
    <d v="2014-03-06T00:00:00"/>
    <n v="2"/>
    <n v="46"/>
    <n v="0"/>
    <n v="12"/>
    <n v="0"/>
    <n v="2"/>
    <n v="23"/>
    <n v="13.833333333333334"/>
    <n v="2"/>
    <n v="2"/>
    <n v="1"/>
    <n v="2"/>
    <n v="7"/>
    <n v="0"/>
    <n v="0"/>
    <n v="0"/>
    <x v="0"/>
    <x v="0"/>
    <n v="0"/>
    <n v="0"/>
    <n v="1"/>
    <n v="0"/>
    <x v="1"/>
  </r>
  <r>
    <n v="7408"/>
    <n v="1952"/>
    <n v="71"/>
    <x v="5"/>
    <x v="4"/>
    <x v="0"/>
    <n v="54549"/>
    <x v="1"/>
    <n v="0"/>
    <n v="1"/>
    <d v="2014-03-03T00:00:00"/>
    <n v="8"/>
    <n v="216"/>
    <n v="2"/>
    <n v="6"/>
    <n v="0"/>
    <n v="0"/>
    <n v="9"/>
    <n v="38.833333333333336"/>
    <n v="2"/>
    <n v="5"/>
    <n v="1"/>
    <n v="4"/>
    <n v="7"/>
    <n v="0"/>
    <n v="0"/>
    <n v="0"/>
    <x v="0"/>
    <x v="0"/>
    <n v="0"/>
    <n v="0"/>
    <n v="0"/>
    <n v="0"/>
    <x v="5"/>
  </r>
  <r>
    <n v="1497"/>
    <n v="1952"/>
    <n v="71"/>
    <x v="5"/>
    <x v="2"/>
    <x v="1"/>
    <n v="47958"/>
    <x v="2"/>
    <n v="0"/>
    <n v="1"/>
    <d v="2013-01-19T00:00:00"/>
    <n v="8"/>
    <n v="268"/>
    <n v="11"/>
    <n v="88"/>
    <n v="15"/>
    <n v="3"/>
    <n v="22"/>
    <n v="67.833333333333329"/>
    <n v="2"/>
    <n v="6"/>
    <n v="3"/>
    <n v="5"/>
    <n v="5"/>
    <n v="0"/>
    <n v="0"/>
    <n v="0"/>
    <x v="0"/>
    <x v="0"/>
    <n v="0"/>
    <n v="0"/>
    <n v="0"/>
    <n v="0"/>
    <x v="5"/>
  </r>
  <r>
    <n v="7373"/>
    <n v="1952"/>
    <n v="71"/>
    <x v="5"/>
    <x v="4"/>
    <x v="4"/>
    <n v="46610"/>
    <x v="2"/>
    <n v="0"/>
    <n v="2"/>
    <d v="2012-10-29T00:00:00"/>
    <n v="8"/>
    <n v="96"/>
    <n v="12"/>
    <n v="96"/>
    <n v="33"/>
    <n v="22"/>
    <n v="43"/>
    <n v="50.333333333333336"/>
    <n v="6"/>
    <n v="4"/>
    <n v="1"/>
    <n v="6"/>
    <n v="6"/>
    <n v="0"/>
    <n v="0"/>
    <n v="0"/>
    <x v="0"/>
    <x v="0"/>
    <n v="0"/>
    <n v="0"/>
    <n v="1"/>
    <n v="0"/>
    <x v="0"/>
  </r>
  <r>
    <n v="2387"/>
    <n v="1952"/>
    <n v="71"/>
    <x v="5"/>
    <x v="3"/>
    <x v="2"/>
    <n v="43776"/>
    <x v="2"/>
    <n v="1"/>
    <n v="1"/>
    <d v="2013-02-03T00:00:00"/>
    <n v="9"/>
    <n v="177"/>
    <n v="2"/>
    <n v="71"/>
    <n v="3"/>
    <n v="2"/>
    <n v="20"/>
    <n v="45.833333333333336"/>
    <n v="6"/>
    <n v="5"/>
    <n v="2"/>
    <n v="4"/>
    <n v="8"/>
    <n v="0"/>
    <n v="0"/>
    <n v="0"/>
    <x v="0"/>
    <x v="0"/>
    <n v="0"/>
    <n v="0"/>
    <n v="1"/>
    <n v="0"/>
    <x v="5"/>
  </r>
  <r>
    <n v="8026"/>
    <n v="1952"/>
    <n v="71"/>
    <x v="5"/>
    <x v="2"/>
    <x v="0"/>
    <n v="62998"/>
    <x v="1"/>
    <n v="0"/>
    <n v="1"/>
    <d v="2013-09-30T00:00:00"/>
    <n v="10"/>
    <n v="120"/>
    <n v="58"/>
    <n v="73"/>
    <n v="65"/>
    <n v="89"/>
    <n v="58"/>
    <n v="77.166666666666671"/>
    <n v="5"/>
    <n v="5"/>
    <n v="4"/>
    <n v="5"/>
    <n v="5"/>
    <n v="0"/>
    <n v="0"/>
    <n v="0"/>
    <x v="0"/>
    <x v="0"/>
    <n v="0"/>
    <n v="0"/>
    <n v="0"/>
    <n v="0"/>
    <x v="7"/>
  </r>
  <r>
    <n v="6271"/>
    <n v="1952"/>
    <n v="71"/>
    <x v="5"/>
    <x v="4"/>
    <x v="0"/>
    <n v="50870"/>
    <x v="1"/>
    <n v="0"/>
    <n v="1"/>
    <d v="2014-06-19T00:00:00"/>
    <n v="13"/>
    <n v="53"/>
    <n v="0"/>
    <n v="8"/>
    <n v="0"/>
    <n v="0"/>
    <n v="2"/>
    <n v="10.5"/>
    <n v="1"/>
    <n v="2"/>
    <n v="0"/>
    <n v="3"/>
    <n v="5"/>
    <n v="0"/>
    <n v="0"/>
    <n v="0"/>
    <x v="0"/>
    <x v="0"/>
    <n v="0"/>
    <n v="0"/>
    <n v="0"/>
    <n v="0"/>
    <x v="1"/>
  </r>
  <r>
    <n v="10983"/>
    <n v="1952"/>
    <n v="71"/>
    <x v="5"/>
    <x v="2"/>
    <x v="2"/>
    <n v="75278"/>
    <x v="1"/>
    <n v="0"/>
    <n v="0"/>
    <d v="2013-01-29T00:00:00"/>
    <n v="17"/>
    <n v="304"/>
    <n v="98"/>
    <n v="230"/>
    <n v="150"/>
    <n v="74"/>
    <n v="74"/>
    <n v="155"/>
    <n v="1"/>
    <n v="6"/>
    <n v="3"/>
    <n v="13"/>
    <n v="3"/>
    <n v="0"/>
    <n v="0"/>
    <n v="0"/>
    <x v="0"/>
    <x v="0"/>
    <n v="0"/>
    <n v="0"/>
    <n v="0"/>
    <n v="0"/>
    <x v="5"/>
  </r>
  <r>
    <n v="7861"/>
    <n v="1952"/>
    <n v="71"/>
    <x v="5"/>
    <x v="3"/>
    <x v="0"/>
    <n v="77027"/>
    <x v="1"/>
    <n v="0"/>
    <n v="1"/>
    <d v="2014-02-05T00:00:00"/>
    <n v="23"/>
    <n v="820"/>
    <n v="57"/>
    <n v="242"/>
    <n v="45"/>
    <n v="0"/>
    <n v="11"/>
    <n v="195.83333333333334"/>
    <n v="2"/>
    <n v="8"/>
    <n v="3"/>
    <n v="6"/>
    <n v="4"/>
    <n v="0"/>
    <n v="0"/>
    <n v="0"/>
    <x v="0"/>
    <x v="0"/>
    <n v="0"/>
    <n v="0"/>
    <n v="0"/>
    <n v="0"/>
    <x v="1"/>
  </r>
  <r>
    <n v="2173"/>
    <n v="1952"/>
    <n v="71"/>
    <x v="5"/>
    <x v="2"/>
    <x v="6"/>
    <n v="40049"/>
    <x v="2"/>
    <n v="0"/>
    <n v="1"/>
    <d v="2013-10-16T00:00:00"/>
    <n v="23"/>
    <n v="13"/>
    <n v="6"/>
    <n v="7"/>
    <n v="0"/>
    <n v="3"/>
    <n v="3"/>
    <n v="5.333333333333333"/>
    <n v="1"/>
    <n v="1"/>
    <n v="0"/>
    <n v="3"/>
    <n v="6"/>
    <n v="0"/>
    <n v="0"/>
    <n v="0"/>
    <x v="0"/>
    <x v="0"/>
    <n v="0"/>
    <n v="0"/>
    <n v="0"/>
    <n v="0"/>
    <x v="1"/>
  </r>
  <r>
    <n v="5907"/>
    <n v="1952"/>
    <n v="71"/>
    <x v="5"/>
    <x v="3"/>
    <x v="0"/>
    <n v="33444"/>
    <x v="2"/>
    <n v="1"/>
    <n v="1"/>
    <d v="2012-11-03T00:00:00"/>
    <n v="24"/>
    <n v="8"/>
    <n v="0"/>
    <n v="8"/>
    <n v="0"/>
    <n v="0"/>
    <n v="2"/>
    <n v="3"/>
    <n v="1"/>
    <n v="1"/>
    <n v="0"/>
    <n v="2"/>
    <n v="8"/>
    <n v="0"/>
    <n v="0"/>
    <n v="0"/>
    <x v="0"/>
    <x v="0"/>
    <n v="0"/>
    <n v="0"/>
    <n v="0"/>
    <n v="0"/>
    <x v="1"/>
  </r>
  <r>
    <n v="9855"/>
    <n v="1952"/>
    <n v="71"/>
    <x v="5"/>
    <x v="4"/>
    <x v="1"/>
    <n v="62000"/>
    <x v="1"/>
    <n v="0"/>
    <n v="1"/>
    <d v="2013-08-25T00:00:00"/>
    <n v="25"/>
    <n v="899"/>
    <n v="0"/>
    <n v="101"/>
    <n v="0"/>
    <n v="0"/>
    <n v="20"/>
    <n v="170"/>
    <n v="1"/>
    <n v="6"/>
    <n v="6"/>
    <n v="13"/>
    <n v="4"/>
    <n v="0"/>
    <n v="0"/>
    <n v="0"/>
    <x v="1"/>
    <x v="0"/>
    <n v="1"/>
    <n v="1"/>
    <n v="0"/>
    <n v="0"/>
    <x v="1"/>
  </r>
  <r>
    <n v="1012"/>
    <n v="1952"/>
    <n v="71"/>
    <x v="5"/>
    <x v="2"/>
    <x v="1"/>
    <n v="61823"/>
    <x v="1"/>
    <n v="0"/>
    <n v="1"/>
    <d v="2013-02-18T00:00:00"/>
    <n v="26"/>
    <n v="523"/>
    <n v="7"/>
    <n v="134"/>
    <n v="37"/>
    <n v="14"/>
    <n v="169"/>
    <n v="147.33333333333334"/>
    <n v="4"/>
    <n v="8"/>
    <n v="2"/>
    <n v="10"/>
    <n v="7"/>
    <n v="0"/>
    <n v="0"/>
    <n v="0"/>
    <x v="0"/>
    <x v="0"/>
    <n v="0"/>
    <n v="0"/>
    <n v="0"/>
    <n v="0"/>
    <x v="0"/>
  </r>
  <r>
    <n v="709"/>
    <n v="1952"/>
    <n v="71"/>
    <x v="5"/>
    <x v="2"/>
    <x v="4"/>
    <n v="51537"/>
    <x v="1"/>
    <n v="0"/>
    <n v="1"/>
    <d v="2012-12-09T00:00:00"/>
    <n v="27"/>
    <n v="787"/>
    <n v="20"/>
    <n v="204"/>
    <n v="0"/>
    <n v="0"/>
    <n v="92"/>
    <n v="183.83333333333334"/>
    <n v="3"/>
    <n v="2"/>
    <n v="2"/>
    <n v="11"/>
    <n v="8"/>
    <n v="0"/>
    <n v="0"/>
    <n v="0"/>
    <x v="0"/>
    <x v="0"/>
    <n v="0"/>
    <n v="0"/>
    <n v="0"/>
    <n v="0"/>
    <x v="5"/>
  </r>
  <r>
    <n v="6255"/>
    <n v="1952"/>
    <n v="71"/>
    <x v="5"/>
    <x v="3"/>
    <x v="2"/>
    <n v="70545"/>
    <x v="1"/>
    <n v="0"/>
    <n v="1"/>
    <d v="2014-06-03T00:00:00"/>
    <n v="29"/>
    <n v="138"/>
    <n v="39"/>
    <n v="63"/>
    <n v="55"/>
    <n v="18"/>
    <n v="21"/>
    <n v="55.666666666666664"/>
    <n v="1"/>
    <n v="4"/>
    <n v="1"/>
    <n v="7"/>
    <n v="2"/>
    <n v="0"/>
    <n v="0"/>
    <n v="0"/>
    <x v="0"/>
    <x v="0"/>
    <n v="0"/>
    <n v="0"/>
    <n v="0"/>
    <n v="0"/>
    <x v="0"/>
  </r>
  <r>
    <n v="9316"/>
    <n v="1952"/>
    <n v="71"/>
    <x v="5"/>
    <x v="1"/>
    <x v="2"/>
    <n v="13084"/>
    <x v="0"/>
    <n v="0"/>
    <n v="0"/>
    <d v="2013-11-02T00:00:00"/>
    <n v="29"/>
    <n v="2"/>
    <n v="0"/>
    <n v="7"/>
    <n v="3"/>
    <n v="7"/>
    <n v="10"/>
    <n v="4.833333333333333"/>
    <n v="1"/>
    <n v="1"/>
    <n v="0"/>
    <n v="3"/>
    <n v="6"/>
    <n v="0"/>
    <n v="0"/>
    <n v="0"/>
    <x v="0"/>
    <x v="0"/>
    <n v="0"/>
    <n v="0"/>
    <n v="0"/>
    <n v="0"/>
    <x v="4"/>
  </r>
  <r>
    <n v="3517"/>
    <n v="1952"/>
    <n v="71"/>
    <x v="5"/>
    <x v="2"/>
    <x v="1"/>
    <n v="40887"/>
    <x v="2"/>
    <n v="1"/>
    <n v="1"/>
    <d v="2013-05-06T00:00:00"/>
    <n v="32"/>
    <n v="50"/>
    <n v="4"/>
    <n v="44"/>
    <n v="10"/>
    <n v="10"/>
    <n v="43"/>
    <n v="26.833333333333332"/>
    <n v="3"/>
    <n v="3"/>
    <n v="1"/>
    <n v="3"/>
    <n v="9"/>
    <n v="0"/>
    <n v="0"/>
    <n v="0"/>
    <x v="0"/>
    <x v="0"/>
    <n v="0"/>
    <n v="0"/>
    <n v="1"/>
    <n v="0"/>
    <x v="1"/>
  </r>
  <r>
    <n v="4756"/>
    <n v="1952"/>
    <n v="71"/>
    <x v="5"/>
    <x v="0"/>
    <x v="4"/>
    <n v="63998"/>
    <x v="1"/>
    <n v="0"/>
    <n v="0"/>
    <d v="2013-12-20T00:00:00"/>
    <n v="42"/>
    <n v="176"/>
    <n v="29"/>
    <n v="818"/>
    <n v="0"/>
    <n v="33"/>
    <n v="112"/>
    <n v="194.66666666666666"/>
    <n v="1"/>
    <n v="7"/>
    <n v="6"/>
    <n v="11"/>
    <n v="4"/>
    <n v="0"/>
    <n v="0"/>
    <n v="0"/>
    <x v="0"/>
    <x v="0"/>
    <n v="0"/>
    <n v="0"/>
    <n v="1"/>
    <n v="0"/>
    <x v="1"/>
  </r>
  <r>
    <n v="286"/>
    <n v="1952"/>
    <n v="71"/>
    <x v="5"/>
    <x v="2"/>
    <x v="1"/>
    <n v="44213"/>
    <x v="2"/>
    <n v="1"/>
    <n v="1"/>
    <d v="2013-11-29T00:00:00"/>
    <n v="48"/>
    <n v="95"/>
    <n v="11"/>
    <n v="35"/>
    <n v="0"/>
    <n v="4"/>
    <n v="7"/>
    <n v="25.333333333333332"/>
    <n v="4"/>
    <n v="2"/>
    <n v="1"/>
    <n v="5"/>
    <n v="6"/>
    <n v="0"/>
    <n v="0"/>
    <n v="0"/>
    <x v="0"/>
    <x v="0"/>
    <n v="0"/>
    <n v="0"/>
    <n v="0"/>
    <n v="0"/>
    <x v="1"/>
  </r>
  <r>
    <n v="7300"/>
    <n v="1952"/>
    <n v="71"/>
    <x v="5"/>
    <x v="2"/>
    <x v="4"/>
    <n v="69142"/>
    <x v="1"/>
    <n v="0"/>
    <n v="1"/>
    <d v="2014-06-29T00:00:00"/>
    <n v="50"/>
    <n v="448"/>
    <n v="4"/>
    <n v="34"/>
    <n v="6"/>
    <n v="4"/>
    <n v="39"/>
    <n v="89.166666666666671"/>
    <n v="3"/>
    <n v="8"/>
    <n v="1"/>
    <n v="7"/>
    <n v="5"/>
    <n v="0"/>
    <n v="1"/>
    <n v="0"/>
    <x v="0"/>
    <x v="0"/>
    <n v="1"/>
    <n v="1"/>
    <n v="0"/>
    <n v="0"/>
    <x v="3"/>
  </r>
  <r>
    <n v="8659"/>
    <n v="1952"/>
    <n v="71"/>
    <x v="5"/>
    <x v="4"/>
    <x v="2"/>
    <n v="69805"/>
    <x v="1"/>
    <n v="0"/>
    <n v="1"/>
    <d v="2014-01-21T00:00:00"/>
    <n v="50"/>
    <n v="750"/>
    <n v="71"/>
    <n v="174"/>
    <n v="13"/>
    <n v="10"/>
    <n v="20"/>
    <n v="173"/>
    <n v="2"/>
    <n v="6"/>
    <n v="8"/>
    <n v="11"/>
    <n v="2"/>
    <n v="0"/>
    <n v="0"/>
    <n v="0"/>
    <x v="0"/>
    <x v="0"/>
    <n v="0"/>
    <n v="0"/>
    <n v="0"/>
    <n v="0"/>
    <x v="2"/>
  </r>
  <r>
    <n v="11096"/>
    <n v="1952"/>
    <n v="71"/>
    <x v="5"/>
    <x v="0"/>
    <x v="2"/>
    <n v="57247"/>
    <x v="1"/>
    <n v="0"/>
    <n v="1"/>
    <d v="2013-08-08T00:00:00"/>
    <n v="50"/>
    <n v="99"/>
    <n v="4"/>
    <n v="32"/>
    <n v="37"/>
    <n v="54"/>
    <n v="6"/>
    <n v="38.666666666666664"/>
    <n v="2"/>
    <n v="2"/>
    <n v="1"/>
    <n v="7"/>
    <n v="2"/>
    <n v="0"/>
    <n v="0"/>
    <n v="0"/>
    <x v="0"/>
    <x v="0"/>
    <n v="0"/>
    <n v="0"/>
    <n v="0"/>
    <n v="0"/>
    <x v="1"/>
  </r>
  <r>
    <n v="8692"/>
    <n v="1952"/>
    <n v="71"/>
    <x v="5"/>
    <x v="2"/>
    <x v="2"/>
    <n v="43462"/>
    <x v="2"/>
    <n v="1"/>
    <n v="1"/>
    <d v="2012-09-12T00:00:00"/>
    <n v="50"/>
    <n v="90"/>
    <n v="17"/>
    <n v="97"/>
    <n v="15"/>
    <n v="6"/>
    <n v="15"/>
    <n v="40"/>
    <n v="6"/>
    <n v="4"/>
    <n v="1"/>
    <n v="5"/>
    <n v="8"/>
    <n v="0"/>
    <n v="0"/>
    <n v="0"/>
    <x v="0"/>
    <x v="0"/>
    <n v="0"/>
    <n v="0"/>
    <n v="0"/>
    <n v="0"/>
    <x v="1"/>
  </r>
  <r>
    <n v="8534"/>
    <n v="1952"/>
    <n v="71"/>
    <x v="5"/>
    <x v="2"/>
    <x v="0"/>
    <n v="67433"/>
    <x v="1"/>
    <n v="0"/>
    <n v="2"/>
    <d v="2013-07-16T00:00:00"/>
    <n v="51"/>
    <n v="615"/>
    <n v="28"/>
    <n v="259"/>
    <n v="12"/>
    <n v="48"/>
    <n v="30"/>
    <n v="165.33333333333334"/>
    <n v="4"/>
    <n v="6"/>
    <n v="5"/>
    <n v="13"/>
    <n v="4"/>
    <n v="0"/>
    <n v="1"/>
    <n v="0"/>
    <x v="0"/>
    <x v="0"/>
    <n v="1"/>
    <n v="1"/>
    <n v="0"/>
    <n v="0"/>
    <x v="1"/>
  </r>
  <r>
    <n v="8957"/>
    <n v="1952"/>
    <n v="71"/>
    <x v="5"/>
    <x v="0"/>
    <x v="1"/>
    <n v="64831"/>
    <x v="1"/>
    <n v="1"/>
    <n v="1"/>
    <d v="2013-06-10T00:00:00"/>
    <n v="51"/>
    <n v="480"/>
    <n v="86"/>
    <n v="249"/>
    <n v="75"/>
    <n v="86"/>
    <n v="144"/>
    <n v="186.66666666666666"/>
    <n v="8"/>
    <n v="6"/>
    <n v="3"/>
    <n v="5"/>
    <n v="6"/>
    <n v="0"/>
    <n v="0"/>
    <n v="0"/>
    <x v="0"/>
    <x v="0"/>
    <n v="0"/>
    <n v="0"/>
    <n v="0"/>
    <n v="0"/>
    <x v="5"/>
  </r>
  <r>
    <n v="7540"/>
    <n v="1952"/>
    <n v="71"/>
    <x v="5"/>
    <x v="2"/>
    <x v="0"/>
    <n v="50300"/>
    <x v="1"/>
    <n v="0"/>
    <n v="1"/>
    <d v="2014-05-25T00:00:00"/>
    <n v="52"/>
    <n v="143"/>
    <n v="15"/>
    <n v="60"/>
    <n v="24"/>
    <n v="23"/>
    <n v="5"/>
    <n v="45"/>
    <n v="2"/>
    <n v="2"/>
    <n v="1"/>
    <n v="8"/>
    <n v="2"/>
    <n v="0"/>
    <n v="0"/>
    <n v="0"/>
    <x v="0"/>
    <x v="0"/>
    <n v="0"/>
    <n v="0"/>
    <n v="0"/>
    <n v="0"/>
    <x v="1"/>
  </r>
  <r>
    <n v="2980"/>
    <n v="1952"/>
    <n v="71"/>
    <x v="5"/>
    <x v="3"/>
    <x v="1"/>
    <n v="8820"/>
    <x v="0"/>
    <n v="1"/>
    <n v="1"/>
    <d v="2013-03-22T00:00:00"/>
    <n v="52"/>
    <n v="12"/>
    <n v="0"/>
    <n v="13"/>
    <n v="4"/>
    <n v="2"/>
    <n v="4"/>
    <n v="5.833333333333333"/>
    <n v="4"/>
    <n v="3"/>
    <n v="0"/>
    <n v="3"/>
    <n v="8"/>
    <n v="0"/>
    <n v="0"/>
    <n v="0"/>
    <x v="0"/>
    <x v="0"/>
    <n v="0"/>
    <n v="0"/>
    <n v="0"/>
    <n v="0"/>
    <x v="7"/>
  </r>
  <r>
    <n v="4764"/>
    <n v="1952"/>
    <n v="71"/>
    <x v="5"/>
    <x v="3"/>
    <x v="2"/>
    <n v="40442"/>
    <x v="2"/>
    <n v="1"/>
    <n v="1"/>
    <d v="2012-08-19T00:00:00"/>
    <n v="52"/>
    <n v="45"/>
    <n v="12"/>
    <n v="52"/>
    <n v="25"/>
    <n v="22"/>
    <n v="13"/>
    <n v="28.166666666666668"/>
    <n v="4"/>
    <n v="3"/>
    <n v="1"/>
    <n v="4"/>
    <n v="7"/>
    <n v="0"/>
    <n v="0"/>
    <n v="0"/>
    <x v="0"/>
    <x v="0"/>
    <n v="0"/>
    <n v="0"/>
    <n v="1"/>
    <n v="0"/>
    <x v="5"/>
  </r>
  <r>
    <n v="8180"/>
    <n v="1952"/>
    <n v="71"/>
    <x v="5"/>
    <x v="3"/>
    <x v="4"/>
    <n v="59354"/>
    <x v="1"/>
    <n v="1"/>
    <n v="1"/>
    <d v="2013-11-15T00:00:00"/>
    <n v="53"/>
    <n v="233"/>
    <n v="2"/>
    <n v="53"/>
    <n v="3"/>
    <n v="5"/>
    <n v="14"/>
    <n v="51.666666666666664"/>
    <n v="3"/>
    <n v="6"/>
    <n v="1"/>
    <n v="5"/>
    <n v="6"/>
    <n v="0"/>
    <n v="0"/>
    <n v="0"/>
    <x v="0"/>
    <x v="0"/>
    <n v="0"/>
    <n v="0"/>
    <n v="0"/>
    <n v="0"/>
    <x v="4"/>
  </r>
  <r>
    <n v="3308"/>
    <n v="1952"/>
    <n v="71"/>
    <x v="5"/>
    <x v="2"/>
    <x v="0"/>
    <n v="35704"/>
    <x v="2"/>
    <n v="1"/>
    <n v="1"/>
    <d v="2014-01-03T00:00:00"/>
    <n v="54"/>
    <n v="30"/>
    <n v="9"/>
    <n v="12"/>
    <n v="2"/>
    <n v="11"/>
    <n v="30"/>
    <n v="15.666666666666666"/>
    <n v="3"/>
    <n v="2"/>
    <n v="0"/>
    <n v="4"/>
    <n v="4"/>
    <n v="0"/>
    <n v="0"/>
    <n v="0"/>
    <x v="0"/>
    <x v="0"/>
    <n v="0"/>
    <n v="0"/>
    <n v="0"/>
    <n v="0"/>
    <x v="5"/>
  </r>
  <r>
    <n v="8584"/>
    <n v="1952"/>
    <n v="71"/>
    <x v="5"/>
    <x v="4"/>
    <x v="2"/>
    <n v="85431"/>
    <x v="1"/>
    <n v="0"/>
    <n v="0"/>
    <d v="2013-06-08T00:00:00"/>
    <n v="54"/>
    <n v="376"/>
    <n v="53"/>
    <n v="462"/>
    <n v="168"/>
    <n v="53"/>
    <n v="53"/>
    <n v="194.16666666666666"/>
    <n v="1"/>
    <n v="2"/>
    <n v="7"/>
    <n v="7"/>
    <n v="0"/>
    <n v="0"/>
    <n v="0"/>
    <n v="0"/>
    <x v="0"/>
    <x v="0"/>
    <n v="0"/>
    <n v="0"/>
    <n v="0"/>
    <n v="0"/>
    <x v="1"/>
  </r>
  <r>
    <n v="3560"/>
    <n v="1952"/>
    <n v="71"/>
    <x v="5"/>
    <x v="2"/>
    <x v="2"/>
    <n v="83844"/>
    <x v="1"/>
    <n v="0"/>
    <n v="0"/>
    <d v="2013-05-12T00:00:00"/>
    <n v="57"/>
    <n v="901"/>
    <n v="31"/>
    <n v="345"/>
    <n v="75"/>
    <n v="31"/>
    <n v="191"/>
    <n v="262.33333333333331"/>
    <n v="1"/>
    <n v="4"/>
    <n v="4"/>
    <n v="11"/>
    <n v="1"/>
    <n v="0"/>
    <n v="0"/>
    <n v="1"/>
    <x v="0"/>
    <x v="0"/>
    <n v="1"/>
    <n v="1"/>
    <n v="0"/>
    <n v="0"/>
    <x v="2"/>
  </r>
  <r>
    <n v="241"/>
    <n v="1952"/>
    <n v="71"/>
    <x v="5"/>
    <x v="2"/>
    <x v="2"/>
    <n v="83844"/>
    <x v="1"/>
    <n v="0"/>
    <n v="0"/>
    <d v="2013-05-12T00:00:00"/>
    <n v="57"/>
    <n v="901"/>
    <n v="31"/>
    <n v="345"/>
    <n v="75"/>
    <n v="31"/>
    <n v="191"/>
    <n v="262.33333333333331"/>
    <n v="1"/>
    <n v="4"/>
    <n v="4"/>
    <n v="11"/>
    <n v="1"/>
    <n v="0"/>
    <n v="0"/>
    <n v="1"/>
    <x v="0"/>
    <x v="0"/>
    <n v="1"/>
    <n v="1"/>
    <n v="0"/>
    <n v="0"/>
    <x v="1"/>
  </r>
  <r>
    <n v="7521"/>
    <n v="1952"/>
    <n v="71"/>
    <x v="5"/>
    <x v="2"/>
    <x v="2"/>
    <n v="83844"/>
    <x v="1"/>
    <n v="0"/>
    <n v="0"/>
    <d v="2013-05-12T00:00:00"/>
    <n v="57"/>
    <n v="901"/>
    <n v="31"/>
    <n v="345"/>
    <n v="75"/>
    <n v="31"/>
    <n v="191"/>
    <n v="262.33333333333331"/>
    <n v="1"/>
    <n v="4"/>
    <n v="4"/>
    <n v="11"/>
    <n v="1"/>
    <n v="0"/>
    <n v="0"/>
    <n v="1"/>
    <x v="0"/>
    <x v="0"/>
    <n v="1"/>
    <n v="1"/>
    <n v="0"/>
    <n v="0"/>
    <x v="7"/>
  </r>
  <r>
    <n v="7055"/>
    <n v="1952"/>
    <n v="71"/>
    <x v="5"/>
    <x v="4"/>
    <x v="2"/>
    <n v="61010"/>
    <x v="1"/>
    <n v="0"/>
    <n v="1"/>
    <d v="2012-10-09T00:00:00"/>
    <n v="57"/>
    <n v="888"/>
    <n v="0"/>
    <n v="57"/>
    <n v="0"/>
    <n v="0"/>
    <n v="76"/>
    <n v="170.16666666666666"/>
    <n v="2"/>
    <n v="8"/>
    <n v="5"/>
    <n v="11"/>
    <n v="5"/>
    <n v="0"/>
    <n v="0"/>
    <n v="0"/>
    <x v="0"/>
    <x v="0"/>
    <n v="0"/>
    <n v="0"/>
    <n v="0"/>
    <n v="0"/>
    <x v="7"/>
  </r>
  <r>
    <n v="1050"/>
    <n v="1952"/>
    <n v="71"/>
    <x v="5"/>
    <x v="2"/>
    <x v="0"/>
    <n v="28332"/>
    <x v="2"/>
    <n v="0"/>
    <n v="0"/>
    <d v="2014-04-30T00:00:00"/>
    <n v="58"/>
    <n v="14"/>
    <n v="10"/>
    <n v="13"/>
    <n v="4"/>
    <n v="15"/>
    <n v="9"/>
    <n v="10.833333333333334"/>
    <n v="1"/>
    <n v="2"/>
    <n v="1"/>
    <n v="4"/>
    <n v="2"/>
    <n v="0"/>
    <n v="0"/>
    <n v="0"/>
    <x v="0"/>
    <x v="0"/>
    <n v="0"/>
    <n v="0"/>
    <n v="0"/>
    <n v="0"/>
    <x v="2"/>
  </r>
  <r>
    <n v="1411"/>
    <n v="1952"/>
    <n v="71"/>
    <x v="5"/>
    <x v="2"/>
    <x v="4"/>
    <n v="82623"/>
    <x v="1"/>
    <n v="0"/>
    <n v="0"/>
    <d v="2013-11-10T00:00:00"/>
    <n v="58"/>
    <n v="204"/>
    <n v="34"/>
    <n v="204"/>
    <n v="172"/>
    <n v="153"/>
    <n v="173"/>
    <n v="156.66666666666666"/>
    <n v="1"/>
    <n v="2"/>
    <n v="9"/>
    <n v="4"/>
    <n v="1"/>
    <n v="0"/>
    <n v="0"/>
    <n v="0"/>
    <x v="0"/>
    <x v="0"/>
    <n v="0"/>
    <n v="0"/>
    <n v="0"/>
    <n v="0"/>
    <x v="1"/>
  </r>
  <r>
    <n v="5967"/>
    <n v="1952"/>
    <n v="71"/>
    <x v="5"/>
    <x v="2"/>
    <x v="2"/>
    <n v="33402"/>
    <x v="2"/>
    <n v="1"/>
    <n v="1"/>
    <d v="2013-07-18T00:00:00"/>
    <n v="60"/>
    <n v="26"/>
    <n v="2"/>
    <n v="19"/>
    <n v="10"/>
    <n v="5"/>
    <n v="8"/>
    <n v="11.666666666666666"/>
    <n v="3"/>
    <n v="2"/>
    <n v="1"/>
    <n v="3"/>
    <n v="8"/>
    <n v="0"/>
    <n v="0"/>
    <n v="0"/>
    <x v="0"/>
    <x v="0"/>
    <n v="0"/>
    <n v="0"/>
    <n v="0"/>
    <n v="0"/>
    <x v="2"/>
  </r>
  <r>
    <n v="2926"/>
    <n v="1952"/>
    <n v="71"/>
    <x v="5"/>
    <x v="3"/>
    <x v="2"/>
    <n v="55951"/>
    <x v="1"/>
    <n v="0"/>
    <n v="1"/>
    <d v="2012-08-23T00:00:00"/>
    <n v="62"/>
    <n v="1241"/>
    <n v="0"/>
    <n v="80"/>
    <n v="0"/>
    <n v="13"/>
    <n v="40"/>
    <n v="229"/>
    <n v="3"/>
    <n v="3"/>
    <n v="6"/>
    <n v="11"/>
    <n v="8"/>
    <n v="0"/>
    <n v="1"/>
    <n v="0"/>
    <x v="0"/>
    <x v="1"/>
    <n v="1"/>
    <n v="2"/>
    <n v="0"/>
    <n v="0"/>
    <x v="5"/>
  </r>
  <r>
    <n v="9905"/>
    <n v="1952"/>
    <n v="71"/>
    <x v="5"/>
    <x v="2"/>
    <x v="2"/>
    <n v="34074"/>
    <x v="2"/>
    <n v="1"/>
    <n v="1"/>
    <d v="2013-07-13T00:00:00"/>
    <n v="69"/>
    <n v="135"/>
    <n v="1"/>
    <n v="41"/>
    <n v="10"/>
    <n v="1"/>
    <n v="67"/>
    <n v="42.5"/>
    <n v="5"/>
    <n v="3"/>
    <n v="3"/>
    <n v="3"/>
    <n v="6"/>
    <n v="1"/>
    <n v="0"/>
    <n v="0"/>
    <x v="0"/>
    <x v="0"/>
    <n v="1"/>
    <n v="1"/>
    <n v="0"/>
    <n v="0"/>
    <x v="1"/>
  </r>
  <r>
    <n v="7899"/>
    <n v="1952"/>
    <n v="71"/>
    <x v="5"/>
    <x v="4"/>
    <x v="0"/>
    <n v="77610"/>
    <x v="1"/>
    <n v="0"/>
    <n v="1"/>
    <d v="2012-10-29T00:00:00"/>
    <n v="70"/>
    <n v="1245"/>
    <n v="33"/>
    <n v="332"/>
    <n v="21"/>
    <n v="33"/>
    <n v="16"/>
    <n v="280"/>
    <n v="2"/>
    <n v="4"/>
    <n v="7"/>
    <n v="4"/>
    <n v="7"/>
    <n v="0"/>
    <n v="0"/>
    <n v="0"/>
    <x v="0"/>
    <x v="0"/>
    <n v="0"/>
    <n v="0"/>
    <n v="0"/>
    <n v="0"/>
    <x v="0"/>
  </r>
  <r>
    <n v="4796"/>
    <n v="1952"/>
    <n v="71"/>
    <x v="5"/>
    <x v="2"/>
    <x v="4"/>
    <n v="49638"/>
    <x v="2"/>
    <n v="0"/>
    <n v="1"/>
    <d v="2014-04-19T00:00:00"/>
    <n v="71"/>
    <n v="18"/>
    <n v="10"/>
    <n v="3"/>
    <n v="3"/>
    <n v="5"/>
    <n v="0"/>
    <n v="6.5"/>
    <n v="1"/>
    <n v="1"/>
    <n v="0"/>
    <n v="3"/>
    <n v="2"/>
    <n v="0"/>
    <n v="0"/>
    <n v="0"/>
    <x v="0"/>
    <x v="0"/>
    <n v="0"/>
    <n v="0"/>
    <n v="0"/>
    <n v="0"/>
    <x v="1"/>
  </r>
  <r>
    <n v="6945"/>
    <n v="1952"/>
    <n v="71"/>
    <x v="5"/>
    <x v="2"/>
    <x v="1"/>
    <n v="84574"/>
    <x v="1"/>
    <n v="0"/>
    <n v="0"/>
    <d v="2013-06-04T00:00:00"/>
    <n v="72"/>
    <n v="387"/>
    <n v="20"/>
    <n v="713"/>
    <n v="38"/>
    <n v="54"/>
    <n v="163"/>
    <n v="229.16666666666666"/>
    <n v="1"/>
    <n v="9"/>
    <n v="11"/>
    <n v="11"/>
    <n v="5"/>
    <n v="0"/>
    <n v="0"/>
    <n v="0"/>
    <x v="0"/>
    <x v="0"/>
    <n v="0"/>
    <n v="0"/>
    <n v="0"/>
    <n v="0"/>
    <x v="1"/>
  </r>
  <r>
    <n v="9292"/>
    <n v="1952"/>
    <n v="71"/>
    <x v="5"/>
    <x v="2"/>
    <x v="0"/>
    <n v="81795"/>
    <x v="1"/>
    <n v="0"/>
    <n v="0"/>
    <d v="2012-10-26T00:00:00"/>
    <n v="74"/>
    <n v="324"/>
    <n v="132"/>
    <n v="693"/>
    <n v="27"/>
    <n v="118"/>
    <n v="88"/>
    <n v="230.33333333333334"/>
    <n v="1"/>
    <n v="4"/>
    <n v="11"/>
    <n v="7"/>
    <n v="2"/>
    <n v="0"/>
    <n v="0"/>
    <n v="0"/>
    <x v="0"/>
    <x v="0"/>
    <n v="0"/>
    <n v="0"/>
    <n v="0"/>
    <n v="0"/>
    <x v="1"/>
  </r>
  <r>
    <n v="550"/>
    <n v="1952"/>
    <n v="71"/>
    <x v="5"/>
    <x v="2"/>
    <x v="4"/>
    <n v="62335"/>
    <x v="1"/>
    <n v="0"/>
    <n v="1"/>
    <d v="2013-05-23T00:00:00"/>
    <n v="87"/>
    <n v="243"/>
    <n v="131"/>
    <n v="217"/>
    <n v="85"/>
    <n v="6"/>
    <n v="26"/>
    <n v="118"/>
    <n v="2"/>
    <n v="3"/>
    <n v="3"/>
    <n v="13"/>
    <n v="2"/>
    <n v="0"/>
    <n v="0"/>
    <n v="0"/>
    <x v="0"/>
    <x v="0"/>
    <n v="0"/>
    <n v="0"/>
    <n v="0"/>
    <n v="0"/>
    <x v="1"/>
  </r>
  <r>
    <n v="4507"/>
    <n v="1952"/>
    <n v="71"/>
    <x v="5"/>
    <x v="2"/>
    <x v="1"/>
    <n v="72228"/>
    <x v="1"/>
    <n v="0"/>
    <n v="0"/>
    <d v="2012-11-27T00:00:00"/>
    <n v="87"/>
    <n v="631"/>
    <n v="28"/>
    <n v="491"/>
    <n v="30"/>
    <n v="14"/>
    <n v="56"/>
    <n v="208.33333333333334"/>
    <n v="1"/>
    <n v="6"/>
    <n v="7"/>
    <n v="8"/>
    <n v="3"/>
    <n v="0"/>
    <n v="0"/>
    <n v="0"/>
    <x v="0"/>
    <x v="0"/>
    <n v="0"/>
    <n v="0"/>
    <n v="0"/>
    <n v="0"/>
    <x v="1"/>
  </r>
  <r>
    <n v="10323"/>
    <n v="1952"/>
    <n v="71"/>
    <x v="5"/>
    <x v="2"/>
    <x v="0"/>
    <n v="49413"/>
    <x v="2"/>
    <n v="0"/>
    <n v="1"/>
    <d v="2013-10-25T00:00:00"/>
    <n v="88"/>
    <n v="205"/>
    <n v="7"/>
    <n v="41"/>
    <n v="3"/>
    <n v="2"/>
    <n v="46"/>
    <n v="50.666666666666664"/>
    <n v="2"/>
    <n v="4"/>
    <n v="2"/>
    <n v="5"/>
    <n v="5"/>
    <n v="0"/>
    <n v="0"/>
    <n v="0"/>
    <x v="0"/>
    <x v="0"/>
    <n v="0"/>
    <n v="0"/>
    <n v="0"/>
    <n v="0"/>
    <x v="1"/>
  </r>
  <r>
    <n v="4508"/>
    <n v="1952"/>
    <n v="71"/>
    <x v="5"/>
    <x v="2"/>
    <x v="1"/>
    <n v="75127"/>
    <x v="1"/>
    <n v="0"/>
    <n v="0"/>
    <d v="2014-05-22T00:00:00"/>
    <n v="92"/>
    <n v="203"/>
    <n v="35"/>
    <n v="305"/>
    <n v="46"/>
    <n v="17"/>
    <n v="227"/>
    <n v="138.83333333333334"/>
    <n v="1"/>
    <n v="2"/>
    <n v="11"/>
    <n v="5"/>
    <n v="1"/>
    <n v="0"/>
    <n v="0"/>
    <n v="0"/>
    <x v="0"/>
    <x v="0"/>
    <n v="0"/>
    <n v="0"/>
    <n v="0"/>
    <n v="0"/>
    <x v="2"/>
  </r>
  <r>
    <n v="4843"/>
    <n v="1952"/>
    <n v="71"/>
    <x v="5"/>
    <x v="2"/>
    <x v="1"/>
    <n v="75127"/>
    <x v="1"/>
    <n v="0"/>
    <n v="0"/>
    <d v="2014-05-22T00:00:00"/>
    <n v="92"/>
    <n v="203"/>
    <n v="35"/>
    <n v="305"/>
    <n v="46"/>
    <n v="17"/>
    <n v="227"/>
    <n v="138.83333333333334"/>
    <n v="1"/>
    <n v="2"/>
    <n v="11"/>
    <n v="5"/>
    <n v="1"/>
    <n v="0"/>
    <n v="0"/>
    <n v="0"/>
    <x v="0"/>
    <x v="0"/>
    <n v="0"/>
    <n v="0"/>
    <n v="0"/>
    <n v="0"/>
    <x v="5"/>
  </r>
  <r>
    <n v="3515"/>
    <n v="1952"/>
    <n v="71"/>
    <x v="5"/>
    <x v="2"/>
    <x v="1"/>
    <n v="62307"/>
    <x v="1"/>
    <n v="0"/>
    <n v="1"/>
    <d v="2014-02-17T00:00:00"/>
    <n v="94"/>
    <n v="87"/>
    <n v="13"/>
    <n v="34"/>
    <n v="10"/>
    <n v="6"/>
    <n v="10"/>
    <n v="26.666666666666668"/>
    <n v="1"/>
    <n v="4"/>
    <n v="0"/>
    <n v="4"/>
    <n v="5"/>
    <n v="0"/>
    <n v="0"/>
    <n v="0"/>
    <x v="0"/>
    <x v="0"/>
    <n v="0"/>
    <n v="0"/>
    <n v="0"/>
    <n v="0"/>
    <x v="1"/>
  </r>
  <r>
    <n v="2134"/>
    <n v="1952"/>
    <n v="71"/>
    <x v="5"/>
    <x v="2"/>
    <x v="1"/>
    <n v="53700"/>
    <x v="1"/>
    <n v="0"/>
    <n v="1"/>
    <d v="2012-08-17T00:00:00"/>
    <n v="94"/>
    <n v="263"/>
    <n v="5"/>
    <n v="233"/>
    <n v="69"/>
    <n v="41"/>
    <n v="83"/>
    <n v="115.66666666666667"/>
    <n v="4"/>
    <n v="5"/>
    <n v="5"/>
    <n v="8"/>
    <n v="5"/>
    <n v="0"/>
    <n v="0"/>
    <n v="0"/>
    <x v="0"/>
    <x v="0"/>
    <n v="0"/>
    <n v="0"/>
    <n v="0"/>
    <n v="0"/>
    <x v="5"/>
  </r>
  <r>
    <n v="3921"/>
    <n v="1952"/>
    <n v="71"/>
    <x v="5"/>
    <x v="0"/>
    <x v="6"/>
    <n v="28457"/>
    <x v="2"/>
    <n v="0"/>
    <n v="0"/>
    <d v="2012-10-28T00:00:00"/>
    <n v="96"/>
    <n v="24"/>
    <n v="1"/>
    <n v="108"/>
    <n v="29"/>
    <n v="29"/>
    <n v="14"/>
    <n v="34.166666666666664"/>
    <n v="1"/>
    <n v="4"/>
    <n v="1"/>
    <n v="4"/>
    <n v="8"/>
    <n v="0"/>
    <n v="0"/>
    <n v="0"/>
    <x v="0"/>
    <x v="0"/>
    <n v="0"/>
    <n v="0"/>
    <n v="0"/>
    <n v="0"/>
    <x v="1"/>
  </r>
  <r>
    <n v="6518"/>
    <n v="1951"/>
    <n v="72"/>
    <x v="5"/>
    <x v="4"/>
    <x v="6"/>
    <n v="67680"/>
    <x v="1"/>
    <n v="0"/>
    <n v="1"/>
    <d v="2013-06-11T00:00:00"/>
    <n v="8"/>
    <n v="546"/>
    <n v="0"/>
    <n v="48"/>
    <n v="0"/>
    <n v="6"/>
    <n v="6"/>
    <n v="101"/>
    <n v="1"/>
    <n v="7"/>
    <n v="3"/>
    <n v="8"/>
    <n v="5"/>
    <n v="0"/>
    <n v="0"/>
    <n v="0"/>
    <x v="0"/>
    <x v="0"/>
    <n v="0"/>
    <n v="0"/>
    <n v="0"/>
    <n v="0"/>
    <x v="0"/>
  </r>
  <r>
    <n v="1570"/>
    <n v="1951"/>
    <n v="72"/>
    <x v="5"/>
    <x v="4"/>
    <x v="2"/>
    <n v="69702"/>
    <x v="1"/>
    <n v="0"/>
    <n v="1"/>
    <d v="2013-02-19T00:00:00"/>
    <n v="8"/>
    <n v="664"/>
    <n v="9"/>
    <n v="240"/>
    <n v="50"/>
    <n v="19"/>
    <n v="57"/>
    <n v="173.16666666666666"/>
    <n v="2"/>
    <n v="7"/>
    <n v="7"/>
    <n v="10"/>
    <n v="4"/>
    <n v="0"/>
    <n v="0"/>
    <n v="0"/>
    <x v="0"/>
    <x v="0"/>
    <n v="0"/>
    <n v="0"/>
    <n v="0"/>
    <n v="0"/>
    <x v="1"/>
  </r>
  <r>
    <n v="7384"/>
    <n v="1951"/>
    <n v="72"/>
    <x v="5"/>
    <x v="3"/>
    <x v="2"/>
    <n v="39767"/>
    <x v="2"/>
    <n v="0"/>
    <n v="0"/>
    <d v="2013-07-21T00:00:00"/>
    <n v="18"/>
    <n v="113"/>
    <n v="61"/>
    <n v="204"/>
    <n v="34"/>
    <n v="26"/>
    <n v="47"/>
    <n v="80.833333333333329"/>
    <n v="2"/>
    <n v="7"/>
    <n v="1"/>
    <n v="7"/>
    <n v="8"/>
    <n v="0"/>
    <n v="0"/>
    <n v="0"/>
    <x v="0"/>
    <x v="0"/>
    <n v="0"/>
    <n v="0"/>
    <n v="0"/>
    <n v="0"/>
    <x v="1"/>
  </r>
  <r>
    <n v="6721"/>
    <n v="1951"/>
    <n v="72"/>
    <x v="5"/>
    <x v="2"/>
    <x v="0"/>
    <n v="71965"/>
    <x v="1"/>
    <n v="0"/>
    <n v="1"/>
    <d v="2013-07-29T00:00:00"/>
    <n v="21"/>
    <n v="572"/>
    <n v="19"/>
    <n v="286"/>
    <n v="50"/>
    <n v="38"/>
    <n v="248"/>
    <n v="202.16666666666666"/>
    <n v="3"/>
    <n v="6"/>
    <n v="3"/>
    <n v="5"/>
    <n v="3"/>
    <n v="0"/>
    <n v="0"/>
    <n v="0"/>
    <x v="0"/>
    <x v="0"/>
    <n v="0"/>
    <n v="0"/>
    <n v="0"/>
    <n v="0"/>
    <x v="7"/>
  </r>
  <r>
    <n v="5872"/>
    <n v="1951"/>
    <n v="72"/>
    <x v="5"/>
    <x v="2"/>
    <x v="1"/>
    <n v="60689"/>
    <x v="1"/>
    <n v="0"/>
    <n v="1"/>
    <d v="2013-06-01T00:00:00"/>
    <n v="23"/>
    <n v="240"/>
    <n v="90"/>
    <n v="216"/>
    <n v="63"/>
    <n v="6"/>
    <n v="24"/>
    <n v="106.5"/>
    <n v="4"/>
    <n v="4"/>
    <n v="4"/>
    <n v="10"/>
    <n v="3"/>
    <n v="0"/>
    <n v="0"/>
    <n v="0"/>
    <x v="0"/>
    <x v="0"/>
    <n v="0"/>
    <n v="0"/>
    <n v="0"/>
    <n v="0"/>
    <x v="4"/>
  </r>
  <r>
    <n v="626"/>
    <n v="1951"/>
    <n v="72"/>
    <x v="5"/>
    <x v="2"/>
    <x v="0"/>
    <n v="32871"/>
    <x v="2"/>
    <n v="1"/>
    <n v="1"/>
    <d v="2013-03-09T00:00:00"/>
    <n v="28"/>
    <n v="22"/>
    <n v="2"/>
    <n v="12"/>
    <n v="0"/>
    <n v="2"/>
    <n v="5"/>
    <n v="7.166666666666667"/>
    <n v="1"/>
    <n v="1"/>
    <n v="0"/>
    <n v="3"/>
    <n v="4"/>
    <n v="0"/>
    <n v="0"/>
    <n v="0"/>
    <x v="0"/>
    <x v="0"/>
    <n v="0"/>
    <n v="0"/>
    <n v="0"/>
    <n v="0"/>
    <x v="4"/>
  </r>
  <r>
    <n v="7922"/>
    <n v="1951"/>
    <n v="72"/>
    <x v="5"/>
    <x v="4"/>
    <x v="1"/>
    <n v="64950"/>
    <x v="1"/>
    <n v="0"/>
    <n v="1"/>
    <d v="2012-08-12T00:00:00"/>
    <n v="29"/>
    <n v="819"/>
    <n v="0"/>
    <n v="72"/>
    <n v="12"/>
    <n v="0"/>
    <n v="63"/>
    <n v="161"/>
    <n v="2"/>
    <n v="11"/>
    <n v="2"/>
    <n v="10"/>
    <n v="7"/>
    <n v="0"/>
    <n v="1"/>
    <n v="0"/>
    <x v="0"/>
    <x v="0"/>
    <n v="1"/>
    <n v="1"/>
    <n v="0"/>
    <n v="0"/>
    <x v="5"/>
  </r>
  <r>
    <n v="255"/>
    <n v="1951"/>
    <n v="72"/>
    <x v="5"/>
    <x v="2"/>
    <x v="4"/>
    <n v="22263"/>
    <x v="2"/>
    <n v="1"/>
    <n v="1"/>
    <d v="2014-03-30T00:00:00"/>
    <n v="31"/>
    <n v="17"/>
    <n v="0"/>
    <n v="2"/>
    <n v="0"/>
    <n v="0"/>
    <n v="2"/>
    <n v="3.5"/>
    <n v="2"/>
    <n v="1"/>
    <n v="0"/>
    <n v="3"/>
    <n v="6"/>
    <n v="0"/>
    <n v="0"/>
    <n v="0"/>
    <x v="0"/>
    <x v="0"/>
    <n v="0"/>
    <n v="0"/>
    <n v="0"/>
    <n v="1"/>
    <x v="1"/>
  </r>
  <r>
    <n v="8104"/>
    <n v="1951"/>
    <n v="72"/>
    <x v="5"/>
    <x v="4"/>
    <x v="0"/>
    <n v="53312"/>
    <x v="1"/>
    <n v="0"/>
    <n v="0"/>
    <d v="2013-08-09T00:00:00"/>
    <n v="32"/>
    <n v="241"/>
    <n v="0"/>
    <n v="12"/>
    <n v="0"/>
    <n v="0"/>
    <n v="25"/>
    <n v="46.333333333333336"/>
    <n v="1"/>
    <n v="5"/>
    <n v="1"/>
    <n v="5"/>
    <n v="7"/>
    <n v="0"/>
    <n v="0"/>
    <n v="0"/>
    <x v="0"/>
    <x v="0"/>
    <n v="0"/>
    <n v="0"/>
    <n v="0"/>
    <n v="0"/>
    <x v="1"/>
  </r>
  <r>
    <n v="113"/>
    <n v="1951"/>
    <n v="72"/>
    <x v="5"/>
    <x v="2"/>
    <x v="0"/>
    <n v="30833"/>
    <x v="2"/>
    <n v="1"/>
    <n v="1"/>
    <d v="2013-07-16T00:00:00"/>
    <n v="33"/>
    <n v="11"/>
    <n v="0"/>
    <n v="7"/>
    <n v="3"/>
    <n v="1"/>
    <n v="6"/>
    <n v="4.666666666666667"/>
    <n v="2"/>
    <n v="1"/>
    <n v="0"/>
    <n v="3"/>
    <n v="5"/>
    <n v="0"/>
    <n v="0"/>
    <n v="0"/>
    <x v="0"/>
    <x v="0"/>
    <n v="0"/>
    <n v="0"/>
    <n v="0"/>
    <n v="0"/>
    <x v="1"/>
  </r>
  <r>
    <n v="3334"/>
    <n v="1951"/>
    <n v="72"/>
    <x v="5"/>
    <x v="2"/>
    <x v="0"/>
    <n v="94642"/>
    <x v="1"/>
    <n v="0"/>
    <n v="0"/>
    <d v="2014-02-12T00:00:00"/>
    <n v="35"/>
    <n v="879"/>
    <n v="143"/>
    <n v="797"/>
    <n v="106"/>
    <n v="143"/>
    <n v="143"/>
    <n v="368.5"/>
    <n v="0"/>
    <n v="5"/>
    <n v="7"/>
    <n v="9"/>
    <n v="1"/>
    <n v="0"/>
    <n v="0"/>
    <n v="1"/>
    <x v="1"/>
    <x v="0"/>
    <n v="1"/>
    <n v="2"/>
    <n v="0"/>
    <n v="0"/>
    <x v="1"/>
  </r>
  <r>
    <n v="9617"/>
    <n v="1951"/>
    <n v="72"/>
    <x v="5"/>
    <x v="2"/>
    <x v="1"/>
    <n v="15033"/>
    <x v="0"/>
    <n v="0"/>
    <n v="0"/>
    <d v="2014-04-16T00:00:00"/>
    <n v="37"/>
    <n v="0"/>
    <n v="4"/>
    <n v="5"/>
    <n v="6"/>
    <n v="0"/>
    <n v="4"/>
    <n v="3.1666666666666665"/>
    <n v="1"/>
    <n v="1"/>
    <n v="0"/>
    <n v="3"/>
    <n v="3"/>
    <n v="0"/>
    <n v="0"/>
    <n v="0"/>
    <x v="0"/>
    <x v="0"/>
    <n v="0"/>
    <n v="0"/>
    <n v="0"/>
    <n v="0"/>
    <x v="5"/>
  </r>
  <r>
    <n v="4646"/>
    <n v="1951"/>
    <n v="72"/>
    <x v="5"/>
    <x v="0"/>
    <x v="0"/>
    <n v="78497"/>
    <x v="1"/>
    <n v="0"/>
    <n v="0"/>
    <d v="2013-12-01T00:00:00"/>
    <n v="44"/>
    <n v="207"/>
    <n v="26"/>
    <n v="447"/>
    <n v="75"/>
    <n v="0"/>
    <n v="223"/>
    <n v="163"/>
    <n v="1"/>
    <n v="5"/>
    <n v="7"/>
    <n v="12"/>
    <n v="2"/>
    <n v="0"/>
    <n v="0"/>
    <n v="0"/>
    <x v="1"/>
    <x v="0"/>
    <n v="1"/>
    <n v="1"/>
    <n v="0"/>
    <n v="0"/>
    <x v="7"/>
  </r>
  <r>
    <n v="6935"/>
    <n v="1951"/>
    <n v="72"/>
    <x v="5"/>
    <x v="0"/>
    <x v="0"/>
    <n v="78497"/>
    <x v="1"/>
    <n v="0"/>
    <n v="0"/>
    <d v="2013-12-01T00:00:00"/>
    <n v="44"/>
    <n v="207"/>
    <n v="26"/>
    <n v="447"/>
    <n v="75"/>
    <n v="0"/>
    <n v="223"/>
    <n v="163"/>
    <n v="1"/>
    <n v="5"/>
    <n v="7"/>
    <n v="12"/>
    <n v="2"/>
    <n v="0"/>
    <n v="0"/>
    <n v="0"/>
    <x v="1"/>
    <x v="0"/>
    <n v="1"/>
    <n v="1"/>
    <n v="0"/>
    <n v="0"/>
    <x v="3"/>
  </r>
  <r>
    <n v="7397"/>
    <n v="1951"/>
    <n v="72"/>
    <x v="5"/>
    <x v="2"/>
    <x v="1"/>
    <n v="49090"/>
    <x v="2"/>
    <n v="0"/>
    <n v="1"/>
    <d v="2013-07-19T00:00:00"/>
    <n v="45"/>
    <n v="494"/>
    <n v="5"/>
    <n v="82"/>
    <n v="7"/>
    <n v="0"/>
    <n v="100"/>
    <n v="114.66666666666667"/>
    <n v="3"/>
    <n v="7"/>
    <n v="2"/>
    <n v="9"/>
    <n v="7"/>
    <n v="0"/>
    <n v="0"/>
    <n v="0"/>
    <x v="0"/>
    <x v="0"/>
    <n v="0"/>
    <n v="0"/>
    <n v="0"/>
    <n v="0"/>
    <x v="1"/>
  </r>
  <r>
    <n v="6200"/>
    <n v="1951"/>
    <n v="72"/>
    <x v="5"/>
    <x v="2"/>
    <x v="0"/>
    <n v="75903"/>
    <x v="1"/>
    <n v="0"/>
    <n v="1"/>
    <d v="2013-04-08T00:00:00"/>
    <n v="50"/>
    <n v="340"/>
    <n v="108"/>
    <n v="185"/>
    <n v="130"/>
    <n v="38"/>
    <n v="100"/>
    <n v="150.16666666666666"/>
    <n v="2"/>
    <n v="6"/>
    <n v="6"/>
    <n v="9"/>
    <n v="3"/>
    <n v="0"/>
    <n v="0"/>
    <n v="0"/>
    <x v="0"/>
    <x v="0"/>
    <n v="0"/>
    <n v="0"/>
    <n v="0"/>
    <n v="0"/>
    <x v="1"/>
  </r>
  <r>
    <n v="10738"/>
    <n v="1951"/>
    <n v="72"/>
    <x v="5"/>
    <x v="3"/>
    <x v="1"/>
    <n v="49389"/>
    <x v="2"/>
    <n v="1"/>
    <n v="1"/>
    <d v="2013-08-29T00:00:00"/>
    <n v="55"/>
    <n v="40"/>
    <n v="0"/>
    <n v="19"/>
    <n v="2"/>
    <n v="1"/>
    <n v="3"/>
    <n v="10.833333333333334"/>
    <n v="1"/>
    <n v="2"/>
    <n v="0"/>
    <n v="3"/>
    <n v="7"/>
    <n v="0"/>
    <n v="0"/>
    <n v="0"/>
    <x v="0"/>
    <x v="0"/>
    <n v="0"/>
    <n v="0"/>
    <n v="0"/>
    <n v="0"/>
    <x v="0"/>
  </r>
  <r>
    <n v="10634"/>
    <n v="1951"/>
    <n v="72"/>
    <x v="5"/>
    <x v="3"/>
    <x v="0"/>
    <n v="59412"/>
    <x v="1"/>
    <n v="0"/>
    <n v="0"/>
    <d v="2014-04-19T00:00:00"/>
    <n v="56"/>
    <n v="90"/>
    <n v="67"/>
    <n v="165"/>
    <n v="30"/>
    <n v="43"/>
    <n v="11"/>
    <n v="67.666666666666671"/>
    <n v="1"/>
    <n v="4"/>
    <n v="2"/>
    <n v="8"/>
    <n v="3"/>
    <n v="0"/>
    <n v="0"/>
    <n v="0"/>
    <x v="0"/>
    <x v="0"/>
    <n v="0"/>
    <n v="0"/>
    <n v="0"/>
    <n v="0"/>
    <x v="1"/>
  </r>
  <r>
    <n v="1915"/>
    <n v="1951"/>
    <n v="72"/>
    <x v="5"/>
    <x v="4"/>
    <x v="0"/>
    <n v="78939"/>
    <x v="1"/>
    <n v="0"/>
    <n v="0"/>
    <d v="2013-12-12T00:00:00"/>
    <n v="57"/>
    <n v="794"/>
    <n v="115"/>
    <n v="243"/>
    <n v="150"/>
    <n v="0"/>
    <n v="205"/>
    <n v="251.16666666666666"/>
    <n v="1"/>
    <n v="8"/>
    <n v="5"/>
    <n v="6"/>
    <n v="3"/>
    <n v="0"/>
    <n v="0"/>
    <n v="0"/>
    <x v="0"/>
    <x v="0"/>
    <n v="0"/>
    <n v="0"/>
    <n v="0"/>
    <n v="0"/>
    <x v="2"/>
  </r>
  <r>
    <n v="5123"/>
    <n v="1951"/>
    <n v="72"/>
    <x v="5"/>
    <x v="3"/>
    <x v="0"/>
    <n v="27450"/>
    <x v="2"/>
    <n v="0"/>
    <n v="0"/>
    <d v="2013-04-15T00:00:00"/>
    <n v="57"/>
    <n v="37"/>
    <n v="12"/>
    <n v="23"/>
    <n v="8"/>
    <n v="11"/>
    <n v="52"/>
    <n v="23.833333333333332"/>
    <n v="1"/>
    <n v="2"/>
    <n v="1"/>
    <n v="3"/>
    <n v="7"/>
    <n v="0"/>
    <n v="0"/>
    <n v="0"/>
    <x v="0"/>
    <x v="0"/>
    <n v="0"/>
    <n v="0"/>
    <n v="0"/>
    <n v="0"/>
    <x v="1"/>
  </r>
  <r>
    <n v="3434"/>
    <n v="1951"/>
    <n v="72"/>
    <x v="5"/>
    <x v="2"/>
    <x v="1"/>
    <n v="80872"/>
    <x v="1"/>
    <n v="0"/>
    <n v="0"/>
    <d v="2014-05-12T00:00:00"/>
    <n v="60"/>
    <n v="483"/>
    <n v="72"/>
    <n v="567"/>
    <n v="94"/>
    <n v="12"/>
    <n v="108"/>
    <n v="222.66666666666666"/>
    <n v="1"/>
    <n v="4"/>
    <n v="4"/>
    <n v="10"/>
    <n v="1"/>
    <n v="0"/>
    <n v="0"/>
    <n v="0"/>
    <x v="0"/>
    <x v="0"/>
    <n v="0"/>
    <n v="0"/>
    <n v="0"/>
    <n v="0"/>
    <x v="1"/>
  </r>
  <r>
    <n v="891"/>
    <n v="1951"/>
    <n v="72"/>
    <x v="5"/>
    <x v="3"/>
    <x v="2"/>
    <n v="29298"/>
    <x v="2"/>
    <n v="1"/>
    <n v="1"/>
    <d v="2013-09-07T00:00:00"/>
    <n v="60"/>
    <n v="6"/>
    <n v="0"/>
    <n v="2"/>
    <n v="2"/>
    <n v="0"/>
    <n v="1"/>
    <n v="1.8333333333333333"/>
    <n v="1"/>
    <n v="1"/>
    <n v="0"/>
    <n v="2"/>
    <n v="5"/>
    <n v="0"/>
    <n v="0"/>
    <n v="0"/>
    <x v="0"/>
    <x v="0"/>
    <n v="0"/>
    <n v="0"/>
    <n v="0"/>
    <n v="0"/>
    <x v="1"/>
  </r>
  <r>
    <n v="640"/>
    <n v="1951"/>
    <n v="72"/>
    <x v="5"/>
    <x v="2"/>
    <x v="0"/>
    <n v="57304"/>
    <x v="1"/>
    <n v="0"/>
    <n v="1"/>
    <d v="2013-03-11T00:00:00"/>
    <n v="61"/>
    <n v="356"/>
    <n v="80"/>
    <n v="329"/>
    <n v="138"/>
    <n v="17"/>
    <n v="106"/>
    <n v="171"/>
    <n v="2"/>
    <n v="7"/>
    <n v="6"/>
    <n v="10"/>
    <n v="5"/>
    <n v="0"/>
    <n v="0"/>
    <n v="0"/>
    <x v="0"/>
    <x v="0"/>
    <n v="0"/>
    <n v="0"/>
    <n v="0"/>
    <n v="0"/>
    <x v="1"/>
  </r>
  <r>
    <n v="3828"/>
    <n v="1951"/>
    <n v="72"/>
    <x v="5"/>
    <x v="2"/>
    <x v="0"/>
    <n v="71107"/>
    <x v="1"/>
    <n v="0"/>
    <n v="1"/>
    <d v="2013-02-17T00:00:00"/>
    <n v="61"/>
    <n v="533"/>
    <n v="10"/>
    <n v="217"/>
    <n v="198"/>
    <n v="174"/>
    <n v="195"/>
    <n v="221.16666666666666"/>
    <n v="2"/>
    <n v="7"/>
    <n v="6"/>
    <n v="13"/>
    <n v="4"/>
    <n v="0"/>
    <n v="0"/>
    <n v="0"/>
    <x v="0"/>
    <x v="0"/>
    <n v="0"/>
    <n v="0"/>
    <n v="0"/>
    <n v="0"/>
    <x v="1"/>
  </r>
  <r>
    <n v="236"/>
    <n v="1951"/>
    <n v="72"/>
    <x v="5"/>
    <x v="2"/>
    <x v="0"/>
    <n v="34838"/>
    <x v="2"/>
    <n v="1"/>
    <n v="1"/>
    <d v="2013-01-19T00:00:00"/>
    <n v="62"/>
    <n v="28"/>
    <n v="23"/>
    <n v="29"/>
    <n v="29"/>
    <n v="14"/>
    <n v="47"/>
    <n v="28.333333333333332"/>
    <n v="3"/>
    <n v="2"/>
    <n v="1"/>
    <n v="4"/>
    <n v="6"/>
    <n v="0"/>
    <n v="0"/>
    <n v="0"/>
    <x v="0"/>
    <x v="0"/>
    <n v="0"/>
    <n v="0"/>
    <n v="0"/>
    <n v="0"/>
    <x v="7"/>
  </r>
  <r>
    <n v="1964"/>
    <n v="1951"/>
    <n v="72"/>
    <x v="5"/>
    <x v="2"/>
    <x v="2"/>
    <n v="86610"/>
    <x v="1"/>
    <n v="0"/>
    <n v="0"/>
    <d v="2013-09-05T00:00:00"/>
    <n v="66"/>
    <n v="446"/>
    <n v="107"/>
    <n v="768"/>
    <n v="33"/>
    <n v="196"/>
    <n v="53"/>
    <n v="267.16666666666669"/>
    <n v="1"/>
    <n v="5"/>
    <n v="6"/>
    <n v="6"/>
    <n v="2"/>
    <n v="0"/>
    <n v="0"/>
    <n v="0"/>
    <x v="0"/>
    <x v="0"/>
    <n v="0"/>
    <n v="0"/>
    <n v="0"/>
    <n v="0"/>
    <x v="1"/>
  </r>
  <r>
    <n v="3412"/>
    <n v="1951"/>
    <n v="72"/>
    <x v="5"/>
    <x v="3"/>
    <x v="0"/>
    <n v="67381"/>
    <x v="1"/>
    <n v="0"/>
    <n v="1"/>
    <d v="2013-01-15T00:00:00"/>
    <n v="67"/>
    <n v="815"/>
    <n v="8"/>
    <n v="53"/>
    <n v="11"/>
    <n v="0"/>
    <n v="70"/>
    <n v="159.5"/>
    <n v="4"/>
    <n v="2"/>
    <n v="2"/>
    <n v="9"/>
    <n v="7"/>
    <n v="0"/>
    <n v="1"/>
    <n v="0"/>
    <x v="0"/>
    <x v="0"/>
    <n v="1"/>
    <n v="1"/>
    <n v="0"/>
    <n v="0"/>
    <x v="1"/>
  </r>
  <r>
    <n v="2544"/>
    <n v="1951"/>
    <n v="72"/>
    <x v="5"/>
    <x v="3"/>
    <x v="4"/>
    <n v="57530"/>
    <x v="1"/>
    <n v="0"/>
    <n v="1"/>
    <d v="2013-10-12T00:00:00"/>
    <n v="68"/>
    <n v="50"/>
    <n v="1"/>
    <n v="27"/>
    <n v="6"/>
    <n v="7"/>
    <n v="1"/>
    <n v="15.333333333333334"/>
    <n v="1"/>
    <n v="1"/>
    <n v="1"/>
    <n v="4"/>
    <n v="1"/>
    <n v="0"/>
    <n v="0"/>
    <n v="0"/>
    <x v="0"/>
    <x v="0"/>
    <n v="0"/>
    <n v="0"/>
    <n v="0"/>
    <n v="0"/>
    <x v="3"/>
  </r>
  <r>
    <n v="1409"/>
    <n v="1951"/>
    <n v="72"/>
    <x v="5"/>
    <x v="2"/>
    <x v="2"/>
    <n v="40689"/>
    <x v="2"/>
    <n v="0"/>
    <n v="1"/>
    <d v="2013-03-18T00:00:00"/>
    <n v="69"/>
    <n v="270"/>
    <n v="3"/>
    <n v="27"/>
    <n v="39"/>
    <n v="6"/>
    <n v="99"/>
    <n v="74"/>
    <n v="7"/>
    <n v="7"/>
    <n v="1"/>
    <n v="5"/>
    <n v="8"/>
    <n v="0"/>
    <n v="0"/>
    <n v="0"/>
    <x v="0"/>
    <x v="0"/>
    <n v="0"/>
    <n v="0"/>
    <n v="0"/>
    <n v="0"/>
    <x v="4"/>
  </r>
  <r>
    <n v="5314"/>
    <n v="1951"/>
    <n v="72"/>
    <x v="5"/>
    <x v="2"/>
    <x v="2"/>
    <n v="40689"/>
    <x v="2"/>
    <n v="0"/>
    <n v="1"/>
    <d v="2013-03-18T00:00:00"/>
    <n v="69"/>
    <n v="270"/>
    <n v="3"/>
    <n v="27"/>
    <n v="39"/>
    <n v="6"/>
    <n v="99"/>
    <n v="74"/>
    <n v="7"/>
    <n v="7"/>
    <n v="1"/>
    <n v="5"/>
    <n v="8"/>
    <n v="0"/>
    <n v="0"/>
    <n v="0"/>
    <x v="0"/>
    <x v="0"/>
    <n v="0"/>
    <n v="0"/>
    <n v="0"/>
    <n v="0"/>
    <x v="1"/>
  </r>
  <r>
    <n v="10057"/>
    <n v="1951"/>
    <n v="72"/>
    <x v="5"/>
    <x v="2"/>
    <x v="1"/>
    <n v="72282"/>
    <x v="1"/>
    <n v="0"/>
    <n v="0"/>
    <d v="2013-07-19T00:00:00"/>
    <n v="70"/>
    <n v="503"/>
    <n v="27"/>
    <n v="419"/>
    <n v="90"/>
    <n v="139"/>
    <n v="153"/>
    <n v="221.83333333333334"/>
    <n v="1"/>
    <n v="5"/>
    <n v="7"/>
    <n v="9"/>
    <n v="7"/>
    <n v="0"/>
    <n v="0"/>
    <n v="0"/>
    <x v="0"/>
    <x v="0"/>
    <n v="0"/>
    <n v="0"/>
    <n v="1"/>
    <n v="0"/>
    <x v="1"/>
  </r>
  <r>
    <n v="10741"/>
    <n v="1951"/>
    <n v="72"/>
    <x v="5"/>
    <x v="3"/>
    <x v="2"/>
    <n v="47352"/>
    <x v="2"/>
    <n v="0"/>
    <n v="1"/>
    <d v="2013-04-11T00:00:00"/>
    <n v="70"/>
    <n v="172"/>
    <n v="12"/>
    <n v="112"/>
    <n v="8"/>
    <n v="0"/>
    <n v="15"/>
    <n v="53.166666666666664"/>
    <n v="4"/>
    <n v="6"/>
    <n v="1"/>
    <n v="5"/>
    <n v="7"/>
    <n v="0"/>
    <n v="0"/>
    <n v="0"/>
    <x v="0"/>
    <x v="0"/>
    <n v="0"/>
    <n v="0"/>
    <n v="0"/>
    <n v="0"/>
    <x v="1"/>
  </r>
  <r>
    <n v="5491"/>
    <n v="1951"/>
    <n v="72"/>
    <x v="5"/>
    <x v="3"/>
    <x v="2"/>
    <n v="47352"/>
    <x v="2"/>
    <n v="0"/>
    <n v="1"/>
    <d v="2013-04-11T00:00:00"/>
    <n v="70"/>
    <n v="172"/>
    <n v="12"/>
    <n v="112"/>
    <n v="8"/>
    <n v="0"/>
    <n v="15"/>
    <n v="53.166666666666664"/>
    <n v="4"/>
    <n v="6"/>
    <n v="1"/>
    <n v="5"/>
    <n v="7"/>
    <n v="0"/>
    <n v="0"/>
    <n v="0"/>
    <x v="0"/>
    <x v="0"/>
    <n v="0"/>
    <n v="0"/>
    <n v="0"/>
    <n v="0"/>
    <x v="0"/>
  </r>
  <r>
    <n v="8397"/>
    <n v="1951"/>
    <n v="72"/>
    <x v="5"/>
    <x v="2"/>
    <x v="0"/>
    <n v="44689"/>
    <x v="2"/>
    <n v="1"/>
    <n v="1"/>
    <d v="2014-01-10T00:00:00"/>
    <n v="82"/>
    <n v="18"/>
    <n v="0"/>
    <n v="5"/>
    <n v="0"/>
    <n v="0"/>
    <n v="11"/>
    <n v="5.666666666666667"/>
    <n v="2"/>
    <n v="1"/>
    <n v="1"/>
    <n v="2"/>
    <n v="7"/>
    <n v="1"/>
    <n v="0"/>
    <n v="0"/>
    <x v="0"/>
    <x v="0"/>
    <n v="1"/>
    <n v="1"/>
    <n v="0"/>
    <n v="0"/>
    <x v="1"/>
  </r>
  <r>
    <n v="10868"/>
    <n v="1951"/>
    <n v="72"/>
    <x v="5"/>
    <x v="2"/>
    <x v="6"/>
    <n v="70792"/>
    <x v="1"/>
    <n v="0"/>
    <n v="0"/>
    <d v="2013-02-06T00:00:00"/>
    <n v="82"/>
    <n v="344"/>
    <n v="45"/>
    <n v="654"/>
    <n v="104"/>
    <n v="11"/>
    <n v="114"/>
    <n v="212"/>
    <n v="2"/>
    <n v="3"/>
    <n v="4"/>
    <n v="10"/>
    <n v="3"/>
    <n v="0"/>
    <n v="0"/>
    <n v="0"/>
    <x v="0"/>
    <x v="0"/>
    <n v="0"/>
    <n v="0"/>
    <n v="0"/>
    <n v="0"/>
    <x v="1"/>
  </r>
  <r>
    <n v="6710"/>
    <n v="1951"/>
    <n v="72"/>
    <x v="5"/>
    <x v="3"/>
    <x v="1"/>
    <n v="58217"/>
    <x v="1"/>
    <n v="2"/>
    <n v="1"/>
    <d v="2012-11-17T00:00:00"/>
    <n v="84"/>
    <n v="68"/>
    <n v="1"/>
    <n v="13"/>
    <n v="3"/>
    <n v="5"/>
    <n v="13"/>
    <n v="17.166666666666668"/>
    <n v="1"/>
    <n v="2"/>
    <n v="0"/>
    <n v="4"/>
    <n v="6"/>
    <n v="0"/>
    <n v="0"/>
    <n v="0"/>
    <x v="0"/>
    <x v="0"/>
    <n v="0"/>
    <n v="0"/>
    <n v="0"/>
    <n v="0"/>
    <x v="1"/>
  </r>
  <r>
    <n v="6289"/>
    <n v="1951"/>
    <n v="72"/>
    <x v="5"/>
    <x v="3"/>
    <x v="2"/>
    <n v="59385"/>
    <x v="1"/>
    <n v="1"/>
    <n v="1"/>
    <d v="2013-04-28T00:00:00"/>
    <n v="85"/>
    <n v="135"/>
    <n v="0"/>
    <n v="10"/>
    <n v="0"/>
    <n v="4"/>
    <n v="36"/>
    <n v="30.833333333333332"/>
    <n v="2"/>
    <n v="3"/>
    <n v="1"/>
    <n v="4"/>
    <n v="5"/>
    <n v="0"/>
    <n v="0"/>
    <n v="0"/>
    <x v="0"/>
    <x v="0"/>
    <n v="0"/>
    <n v="0"/>
    <n v="0"/>
    <n v="0"/>
    <x v="1"/>
  </r>
  <r>
    <n v="9697"/>
    <n v="1951"/>
    <n v="72"/>
    <x v="5"/>
    <x v="2"/>
    <x v="0"/>
    <n v="53790"/>
    <x v="1"/>
    <n v="0"/>
    <n v="2"/>
    <d v="2014-03-06T00:00:00"/>
    <n v="86"/>
    <n v="335"/>
    <n v="42"/>
    <n v="127"/>
    <n v="28"/>
    <n v="5"/>
    <n v="5"/>
    <n v="90.333333333333329"/>
    <n v="3"/>
    <n v="7"/>
    <n v="2"/>
    <n v="8"/>
    <n v="6"/>
    <n v="0"/>
    <n v="0"/>
    <n v="0"/>
    <x v="0"/>
    <x v="0"/>
    <n v="0"/>
    <n v="0"/>
    <n v="0"/>
    <n v="0"/>
    <x v="1"/>
  </r>
  <r>
    <n v="4676"/>
    <n v="1951"/>
    <n v="72"/>
    <x v="5"/>
    <x v="3"/>
    <x v="6"/>
    <n v="73705"/>
    <x v="1"/>
    <n v="0"/>
    <n v="2"/>
    <d v="2014-03-05T00:00:00"/>
    <n v="86"/>
    <n v="612"/>
    <n v="91"/>
    <n v="520"/>
    <n v="258"/>
    <n v="107"/>
    <n v="107"/>
    <n v="282.5"/>
    <n v="2"/>
    <n v="9"/>
    <n v="6"/>
    <n v="8"/>
    <n v="5"/>
    <n v="0"/>
    <n v="0"/>
    <n v="0"/>
    <x v="0"/>
    <x v="0"/>
    <n v="0"/>
    <n v="0"/>
    <n v="0"/>
    <n v="0"/>
    <x v="1"/>
  </r>
  <r>
    <n v="6991"/>
    <n v="1951"/>
    <n v="72"/>
    <x v="5"/>
    <x v="2"/>
    <x v="4"/>
    <n v="43185"/>
    <x v="2"/>
    <n v="0"/>
    <n v="1"/>
    <d v="2013-04-10T00:00:00"/>
    <n v="88"/>
    <n v="537"/>
    <n v="6"/>
    <n v="42"/>
    <n v="16"/>
    <n v="6"/>
    <n v="30"/>
    <n v="106.16666666666667"/>
    <n v="2"/>
    <n v="9"/>
    <n v="3"/>
    <n v="6"/>
    <n v="8"/>
    <n v="0"/>
    <n v="0"/>
    <n v="0"/>
    <x v="0"/>
    <x v="0"/>
    <n v="0"/>
    <n v="0"/>
    <n v="0"/>
    <n v="0"/>
    <x v="0"/>
  </r>
  <r>
    <n v="5043"/>
    <n v="1951"/>
    <n v="72"/>
    <x v="5"/>
    <x v="1"/>
    <x v="0"/>
    <n v="26997"/>
    <x v="2"/>
    <n v="0"/>
    <n v="0"/>
    <d v="2012-11-05T00:00:00"/>
    <n v="89"/>
    <n v="7"/>
    <n v="23"/>
    <n v="78"/>
    <n v="133"/>
    <n v="49"/>
    <n v="144"/>
    <n v="72.333333333333329"/>
    <n v="2"/>
    <n v="4"/>
    <n v="2"/>
    <n v="5"/>
    <n v="7"/>
    <n v="0"/>
    <n v="0"/>
    <n v="0"/>
    <x v="0"/>
    <x v="0"/>
    <n v="0"/>
    <n v="0"/>
    <n v="0"/>
    <n v="0"/>
    <x v="1"/>
  </r>
  <r>
    <n v="123"/>
    <n v="1951"/>
    <n v="72"/>
    <x v="5"/>
    <x v="2"/>
    <x v="6"/>
    <n v="67046"/>
    <x v="1"/>
    <n v="0"/>
    <n v="1"/>
    <d v="2013-01-06T00:00:00"/>
    <n v="92"/>
    <n v="544"/>
    <n v="35"/>
    <n v="133"/>
    <n v="23"/>
    <n v="151"/>
    <n v="107"/>
    <n v="165.5"/>
    <n v="2"/>
    <n v="4"/>
    <n v="5"/>
    <n v="4"/>
    <n v="2"/>
    <n v="0"/>
    <n v="0"/>
    <n v="0"/>
    <x v="0"/>
    <x v="0"/>
    <n v="0"/>
    <n v="0"/>
    <n v="0"/>
    <n v="0"/>
    <x v="0"/>
  </r>
  <r>
    <n v="7244"/>
    <n v="1951"/>
    <n v="72"/>
    <x v="5"/>
    <x v="2"/>
    <x v="1"/>
    <m/>
    <x v="0"/>
    <n v="2"/>
    <n v="1"/>
    <d v="2014-01-01T00:00:00"/>
    <n v="96"/>
    <n v="48"/>
    <n v="5"/>
    <n v="48"/>
    <n v="6"/>
    <n v="10"/>
    <n v="7"/>
    <n v="20.666666666666668"/>
    <n v="3"/>
    <n v="2"/>
    <n v="1"/>
    <n v="4"/>
    <n v="6"/>
    <n v="0"/>
    <n v="0"/>
    <n v="0"/>
    <x v="0"/>
    <x v="0"/>
    <n v="0"/>
    <n v="0"/>
    <n v="0"/>
    <n v="0"/>
    <x v="0"/>
  </r>
  <r>
    <n v="8233"/>
    <n v="1950"/>
    <n v="73"/>
    <x v="5"/>
    <x v="3"/>
    <x v="6"/>
    <n v="64866"/>
    <x v="1"/>
    <n v="0"/>
    <n v="1"/>
    <d v="2014-01-26T00:00:00"/>
    <n v="9"/>
    <n v="508"/>
    <n v="5"/>
    <n v="21"/>
    <n v="7"/>
    <n v="5"/>
    <n v="10"/>
    <n v="92.666666666666671"/>
    <n v="4"/>
    <n v="7"/>
    <n v="3"/>
    <n v="7"/>
    <n v="5"/>
    <n v="0"/>
    <n v="1"/>
    <n v="0"/>
    <x v="0"/>
    <x v="0"/>
    <n v="1"/>
    <n v="1"/>
    <n v="0"/>
    <n v="0"/>
    <x v="7"/>
  </r>
  <r>
    <n v="4186"/>
    <n v="1950"/>
    <n v="73"/>
    <x v="5"/>
    <x v="2"/>
    <x v="2"/>
    <n v="34026"/>
    <x v="2"/>
    <n v="1"/>
    <n v="1"/>
    <d v="2013-08-05T00:00:00"/>
    <n v="11"/>
    <n v="18"/>
    <n v="6"/>
    <n v="15"/>
    <n v="12"/>
    <n v="8"/>
    <n v="17"/>
    <n v="12.666666666666666"/>
    <n v="3"/>
    <n v="2"/>
    <n v="1"/>
    <n v="3"/>
    <n v="5"/>
    <n v="0"/>
    <n v="0"/>
    <n v="0"/>
    <x v="0"/>
    <x v="0"/>
    <n v="0"/>
    <n v="0"/>
    <n v="0"/>
    <n v="0"/>
    <x v="7"/>
  </r>
  <r>
    <n v="1419"/>
    <n v="1950"/>
    <n v="73"/>
    <x v="5"/>
    <x v="2"/>
    <x v="2"/>
    <n v="34026"/>
    <x v="2"/>
    <n v="1"/>
    <n v="1"/>
    <d v="2013-08-05T00:00:00"/>
    <n v="11"/>
    <n v="18"/>
    <n v="6"/>
    <n v="15"/>
    <n v="12"/>
    <n v="8"/>
    <n v="17"/>
    <n v="12.666666666666666"/>
    <n v="3"/>
    <n v="2"/>
    <n v="1"/>
    <n v="3"/>
    <n v="5"/>
    <n v="0"/>
    <n v="0"/>
    <n v="0"/>
    <x v="0"/>
    <x v="0"/>
    <n v="0"/>
    <n v="0"/>
    <n v="0"/>
    <n v="0"/>
    <x v="1"/>
  </r>
  <r>
    <n v="7494"/>
    <n v="1950"/>
    <n v="73"/>
    <x v="5"/>
    <x v="4"/>
    <x v="4"/>
    <n v="42873"/>
    <x v="2"/>
    <n v="1"/>
    <n v="1"/>
    <d v="2013-01-21T00:00:00"/>
    <n v="11"/>
    <n v="209"/>
    <n v="0"/>
    <n v="40"/>
    <n v="3"/>
    <n v="2"/>
    <n v="15"/>
    <n v="44.833333333333336"/>
    <n v="4"/>
    <n v="6"/>
    <n v="1"/>
    <n v="4"/>
    <n v="8"/>
    <n v="0"/>
    <n v="0"/>
    <n v="0"/>
    <x v="0"/>
    <x v="0"/>
    <n v="0"/>
    <n v="0"/>
    <n v="0"/>
    <n v="0"/>
    <x v="7"/>
  </r>
  <r>
    <n v="5718"/>
    <n v="1950"/>
    <n v="73"/>
    <x v="5"/>
    <x v="2"/>
    <x v="0"/>
    <n v="80763"/>
    <x v="1"/>
    <n v="0"/>
    <n v="0"/>
    <d v="2013-08-15T00:00:00"/>
    <n v="17"/>
    <n v="674"/>
    <n v="168"/>
    <n v="108"/>
    <n v="192"/>
    <n v="42"/>
    <n v="231"/>
    <n v="235.83333333333334"/>
    <n v="1"/>
    <n v="5"/>
    <n v="11"/>
    <n v="6"/>
    <n v="3"/>
    <n v="0"/>
    <n v="0"/>
    <n v="1"/>
    <x v="1"/>
    <x v="0"/>
    <n v="1"/>
    <n v="2"/>
    <n v="1"/>
    <n v="0"/>
    <x v="5"/>
  </r>
  <r>
    <n v="7196"/>
    <n v="1950"/>
    <n v="73"/>
    <x v="5"/>
    <x v="4"/>
    <x v="0"/>
    <n v="41145"/>
    <x v="2"/>
    <n v="1"/>
    <n v="1"/>
    <d v="2014-02-08T00:00:00"/>
    <n v="20"/>
    <n v="9"/>
    <n v="0"/>
    <n v="3"/>
    <n v="0"/>
    <n v="0"/>
    <n v="1"/>
    <n v="2.1666666666666665"/>
    <n v="1"/>
    <n v="0"/>
    <n v="0"/>
    <n v="3"/>
    <n v="3"/>
    <n v="0"/>
    <n v="0"/>
    <n v="0"/>
    <x v="0"/>
    <x v="0"/>
    <n v="0"/>
    <n v="0"/>
    <n v="0"/>
    <n v="0"/>
    <x v="7"/>
  </r>
  <r>
    <n v="6983"/>
    <n v="1950"/>
    <n v="73"/>
    <x v="5"/>
    <x v="3"/>
    <x v="4"/>
    <n v="38054"/>
    <x v="2"/>
    <n v="1"/>
    <n v="1"/>
    <d v="2014-05-01T00:00:00"/>
    <n v="24"/>
    <n v="23"/>
    <n v="2"/>
    <n v="17"/>
    <n v="2"/>
    <n v="1"/>
    <n v="0"/>
    <n v="7.5"/>
    <n v="2"/>
    <n v="2"/>
    <n v="0"/>
    <n v="3"/>
    <n v="7"/>
    <n v="0"/>
    <n v="0"/>
    <n v="0"/>
    <x v="0"/>
    <x v="0"/>
    <n v="0"/>
    <n v="0"/>
    <n v="0"/>
    <n v="0"/>
    <x v="3"/>
  </r>
  <r>
    <n v="9119"/>
    <n v="1950"/>
    <n v="73"/>
    <x v="5"/>
    <x v="2"/>
    <x v="2"/>
    <n v="60905"/>
    <x v="1"/>
    <n v="0"/>
    <n v="1"/>
    <d v="2013-12-05T00:00:00"/>
    <n v="27"/>
    <n v="208"/>
    <n v="17"/>
    <n v="76"/>
    <n v="36"/>
    <n v="17"/>
    <n v="38"/>
    <n v="65.333333333333329"/>
    <n v="2"/>
    <n v="3"/>
    <n v="3"/>
    <n v="7"/>
    <n v="2"/>
    <n v="0"/>
    <n v="0"/>
    <n v="0"/>
    <x v="0"/>
    <x v="0"/>
    <n v="0"/>
    <n v="0"/>
    <n v="0"/>
    <n v="0"/>
    <x v="4"/>
  </r>
  <r>
    <n v="10061"/>
    <n v="1950"/>
    <n v="73"/>
    <x v="5"/>
    <x v="2"/>
    <x v="0"/>
    <n v="59462"/>
    <x v="1"/>
    <n v="0"/>
    <n v="1"/>
    <d v="2013-01-05T00:00:00"/>
    <n v="29"/>
    <n v="724"/>
    <n v="17"/>
    <n v="143"/>
    <n v="0"/>
    <n v="8"/>
    <n v="196"/>
    <n v="181.33333333333334"/>
    <n v="2"/>
    <n v="9"/>
    <n v="2"/>
    <n v="12"/>
    <n v="7"/>
    <n v="0"/>
    <n v="0"/>
    <n v="0"/>
    <x v="0"/>
    <x v="0"/>
    <n v="0"/>
    <n v="0"/>
    <n v="0"/>
    <n v="0"/>
    <x v="4"/>
  </r>
  <r>
    <n v="359"/>
    <n v="1950"/>
    <n v="73"/>
    <x v="5"/>
    <x v="2"/>
    <x v="2"/>
    <n v="48070"/>
    <x v="2"/>
    <n v="0"/>
    <n v="1"/>
    <d v="2013-01-13T00:00:00"/>
    <n v="33"/>
    <n v="373"/>
    <n v="14"/>
    <n v="83"/>
    <n v="6"/>
    <n v="9"/>
    <n v="19"/>
    <n v="84"/>
    <n v="3"/>
    <n v="8"/>
    <n v="2"/>
    <n v="6"/>
    <n v="7"/>
    <n v="0"/>
    <n v="0"/>
    <n v="0"/>
    <x v="0"/>
    <x v="0"/>
    <n v="0"/>
    <n v="0"/>
    <n v="0"/>
    <n v="1"/>
    <x v="1"/>
  </r>
  <r>
    <n v="6181"/>
    <n v="1950"/>
    <n v="73"/>
    <x v="5"/>
    <x v="0"/>
    <x v="2"/>
    <n v="52203"/>
    <x v="1"/>
    <n v="0"/>
    <n v="0"/>
    <d v="2012-07-31T00:00:00"/>
    <n v="36"/>
    <n v="488"/>
    <n v="21"/>
    <n v="238"/>
    <n v="56"/>
    <n v="108"/>
    <n v="28"/>
    <n v="156.5"/>
    <n v="1"/>
    <n v="8"/>
    <n v="7"/>
    <n v="11"/>
    <n v="6"/>
    <n v="0"/>
    <n v="0"/>
    <n v="0"/>
    <x v="0"/>
    <x v="0"/>
    <n v="0"/>
    <n v="0"/>
    <n v="0"/>
    <n v="0"/>
    <x v="4"/>
  </r>
  <r>
    <n v="6428"/>
    <n v="1950"/>
    <n v="73"/>
    <x v="5"/>
    <x v="4"/>
    <x v="6"/>
    <n v="76842"/>
    <x v="1"/>
    <n v="0"/>
    <n v="0"/>
    <d v="2014-05-03T00:00:00"/>
    <n v="37"/>
    <n v="605"/>
    <n v="10"/>
    <n v="345"/>
    <n v="84"/>
    <n v="54"/>
    <n v="32"/>
    <n v="188.33333333333334"/>
    <n v="1"/>
    <n v="1"/>
    <n v="8"/>
    <n v="7"/>
    <n v="0"/>
    <n v="0"/>
    <n v="0"/>
    <n v="0"/>
    <x v="0"/>
    <x v="0"/>
    <n v="0"/>
    <n v="0"/>
    <n v="0"/>
    <n v="0"/>
    <x v="1"/>
  </r>
  <r>
    <n v="10350"/>
    <n v="1950"/>
    <n v="73"/>
    <x v="5"/>
    <x v="4"/>
    <x v="0"/>
    <n v="54432"/>
    <x v="1"/>
    <n v="2"/>
    <n v="1"/>
    <d v="2013-05-09T00:00:00"/>
    <n v="37"/>
    <n v="33"/>
    <n v="0"/>
    <n v="5"/>
    <n v="0"/>
    <n v="0"/>
    <n v="0"/>
    <n v="6.333333333333333"/>
    <n v="1"/>
    <n v="1"/>
    <n v="0"/>
    <n v="3"/>
    <n v="4"/>
    <n v="0"/>
    <n v="0"/>
    <n v="0"/>
    <x v="0"/>
    <x v="0"/>
    <n v="0"/>
    <n v="0"/>
    <n v="0"/>
    <n v="0"/>
    <x v="1"/>
  </r>
  <r>
    <n v="8783"/>
    <n v="1950"/>
    <n v="73"/>
    <x v="5"/>
    <x v="2"/>
    <x v="0"/>
    <n v="57045"/>
    <x v="1"/>
    <n v="0"/>
    <n v="1"/>
    <d v="2012-09-08T00:00:00"/>
    <n v="40"/>
    <n v="296"/>
    <n v="13"/>
    <n v="104"/>
    <n v="11"/>
    <n v="13"/>
    <n v="17"/>
    <n v="75.666666666666671"/>
    <n v="3"/>
    <n v="4"/>
    <n v="2"/>
    <n v="9"/>
    <n v="3"/>
    <n v="0"/>
    <n v="0"/>
    <n v="0"/>
    <x v="0"/>
    <x v="0"/>
    <n v="0"/>
    <n v="0"/>
    <n v="0"/>
    <n v="0"/>
    <x v="0"/>
  </r>
  <r>
    <n v="4184"/>
    <n v="1950"/>
    <n v="73"/>
    <x v="5"/>
    <x v="4"/>
    <x v="2"/>
    <n v="52157"/>
    <x v="1"/>
    <n v="0"/>
    <n v="1"/>
    <d v="2014-06-07T00:00:00"/>
    <n v="48"/>
    <n v="189"/>
    <n v="2"/>
    <n v="29"/>
    <n v="3"/>
    <n v="2"/>
    <n v="40"/>
    <n v="44.166666666666664"/>
    <n v="2"/>
    <n v="3"/>
    <n v="2"/>
    <n v="5"/>
    <n v="4"/>
    <n v="0"/>
    <n v="0"/>
    <n v="0"/>
    <x v="0"/>
    <x v="0"/>
    <n v="0"/>
    <n v="0"/>
    <n v="0"/>
    <n v="0"/>
    <x v="1"/>
  </r>
  <r>
    <n v="7485"/>
    <n v="1950"/>
    <n v="73"/>
    <x v="5"/>
    <x v="4"/>
    <x v="6"/>
    <n v="56551"/>
    <x v="1"/>
    <n v="1"/>
    <n v="1"/>
    <d v="2014-05-07T00:00:00"/>
    <n v="48"/>
    <n v="67"/>
    <n v="4"/>
    <n v="32"/>
    <n v="17"/>
    <n v="2"/>
    <n v="16"/>
    <n v="23"/>
    <n v="3"/>
    <n v="2"/>
    <n v="1"/>
    <n v="4"/>
    <n v="4"/>
    <n v="0"/>
    <n v="0"/>
    <n v="0"/>
    <x v="0"/>
    <x v="0"/>
    <n v="0"/>
    <n v="0"/>
    <n v="0"/>
    <n v="0"/>
    <x v="5"/>
  </r>
  <r>
    <n v="7530"/>
    <n v="1950"/>
    <n v="73"/>
    <x v="5"/>
    <x v="4"/>
    <x v="6"/>
    <n v="56551"/>
    <x v="1"/>
    <n v="1"/>
    <n v="1"/>
    <d v="2014-05-07T00:00:00"/>
    <n v="48"/>
    <n v="67"/>
    <n v="4"/>
    <n v="32"/>
    <n v="17"/>
    <n v="2"/>
    <n v="16"/>
    <n v="23"/>
    <n v="3"/>
    <n v="2"/>
    <n v="1"/>
    <n v="4"/>
    <n v="4"/>
    <n v="0"/>
    <n v="0"/>
    <n v="0"/>
    <x v="0"/>
    <x v="0"/>
    <n v="0"/>
    <n v="0"/>
    <n v="0"/>
    <n v="0"/>
    <x v="1"/>
  </r>
  <r>
    <n v="3479"/>
    <n v="1950"/>
    <n v="73"/>
    <x v="5"/>
    <x v="2"/>
    <x v="1"/>
    <n v="16813"/>
    <x v="0"/>
    <n v="0"/>
    <n v="0"/>
    <d v="2013-07-19T00:00:00"/>
    <n v="49"/>
    <n v="4"/>
    <n v="8"/>
    <n v="11"/>
    <n v="12"/>
    <n v="2"/>
    <n v="13"/>
    <n v="8.3333333333333339"/>
    <n v="1"/>
    <n v="2"/>
    <n v="0"/>
    <n v="3"/>
    <n v="7"/>
    <n v="1"/>
    <n v="0"/>
    <n v="0"/>
    <x v="0"/>
    <x v="0"/>
    <n v="1"/>
    <n v="1"/>
    <n v="0"/>
    <n v="0"/>
    <x v="7"/>
  </r>
  <r>
    <n v="1907"/>
    <n v="1950"/>
    <n v="73"/>
    <x v="5"/>
    <x v="3"/>
    <x v="4"/>
    <n v="63120"/>
    <x v="1"/>
    <n v="0"/>
    <n v="1"/>
    <d v="2012-09-28T00:00:00"/>
    <n v="53"/>
    <n v="965"/>
    <n v="69"/>
    <n v="279"/>
    <n v="54"/>
    <n v="41"/>
    <n v="69"/>
    <n v="246.16666666666666"/>
    <n v="5"/>
    <n v="8"/>
    <n v="4"/>
    <n v="9"/>
    <n v="7"/>
    <n v="0"/>
    <n v="0"/>
    <n v="0"/>
    <x v="0"/>
    <x v="0"/>
    <n v="0"/>
    <n v="0"/>
    <n v="1"/>
    <n v="0"/>
    <x v="1"/>
  </r>
  <r>
    <n v="10478"/>
    <n v="1950"/>
    <n v="73"/>
    <x v="5"/>
    <x v="4"/>
    <x v="0"/>
    <n v="55517"/>
    <x v="1"/>
    <n v="1"/>
    <n v="1"/>
    <d v="2012-09-27T00:00:00"/>
    <n v="53"/>
    <n v="483"/>
    <n v="0"/>
    <n v="108"/>
    <n v="0"/>
    <n v="6"/>
    <n v="36"/>
    <n v="105.5"/>
    <n v="5"/>
    <n v="11"/>
    <n v="1"/>
    <n v="6"/>
    <n v="9"/>
    <n v="0"/>
    <n v="0"/>
    <n v="0"/>
    <x v="0"/>
    <x v="0"/>
    <n v="0"/>
    <n v="0"/>
    <n v="1"/>
    <n v="0"/>
    <x v="5"/>
  </r>
  <r>
    <n v="5899"/>
    <n v="1950"/>
    <n v="73"/>
    <x v="5"/>
    <x v="4"/>
    <x v="2"/>
    <n v="5648"/>
    <x v="0"/>
    <n v="1"/>
    <n v="1"/>
    <d v="2014-03-13T00:00:00"/>
    <n v="68"/>
    <n v="28"/>
    <n v="0"/>
    <n v="6"/>
    <n v="1"/>
    <n v="1"/>
    <n v="13"/>
    <n v="8.1666666666666661"/>
    <n v="1"/>
    <n v="1"/>
    <n v="0"/>
    <n v="0"/>
    <n v="20"/>
    <n v="1"/>
    <n v="0"/>
    <n v="0"/>
    <x v="0"/>
    <x v="0"/>
    <n v="1"/>
    <n v="1"/>
    <n v="0"/>
    <n v="0"/>
    <x v="4"/>
  </r>
  <r>
    <n v="5138"/>
    <n v="1950"/>
    <n v="73"/>
    <x v="5"/>
    <x v="2"/>
    <x v="2"/>
    <n v="28320"/>
    <x v="2"/>
    <n v="0"/>
    <n v="1"/>
    <d v="2013-01-14T00:00:00"/>
    <n v="68"/>
    <n v="19"/>
    <n v="1"/>
    <n v="14"/>
    <n v="3"/>
    <n v="2"/>
    <n v="4"/>
    <n v="7.166666666666667"/>
    <n v="1"/>
    <n v="1"/>
    <n v="0"/>
    <n v="3"/>
    <n v="8"/>
    <n v="0"/>
    <n v="0"/>
    <n v="0"/>
    <x v="0"/>
    <x v="0"/>
    <n v="0"/>
    <n v="0"/>
    <n v="0"/>
    <n v="0"/>
    <x v="1"/>
  </r>
  <r>
    <n v="4725"/>
    <n v="1950"/>
    <n v="73"/>
    <x v="5"/>
    <x v="4"/>
    <x v="2"/>
    <n v="50616"/>
    <x v="1"/>
    <n v="0"/>
    <n v="1"/>
    <d v="2014-04-13T00:00:00"/>
    <n v="71"/>
    <n v="30"/>
    <n v="2"/>
    <n v="25"/>
    <n v="0"/>
    <n v="1"/>
    <n v="9"/>
    <n v="11.166666666666666"/>
    <n v="1"/>
    <n v="1"/>
    <n v="1"/>
    <n v="4"/>
    <n v="2"/>
    <n v="0"/>
    <n v="0"/>
    <n v="0"/>
    <x v="0"/>
    <x v="0"/>
    <n v="0"/>
    <n v="0"/>
    <n v="0"/>
    <n v="0"/>
    <x v="1"/>
  </r>
  <r>
    <n v="6245"/>
    <n v="1950"/>
    <n v="73"/>
    <x v="5"/>
    <x v="4"/>
    <x v="2"/>
    <n v="59292"/>
    <x v="1"/>
    <n v="0"/>
    <n v="1"/>
    <d v="2013-06-13T00:00:00"/>
    <n v="71"/>
    <n v="378"/>
    <n v="14"/>
    <n v="68"/>
    <n v="19"/>
    <n v="14"/>
    <n v="14"/>
    <n v="84.5"/>
    <n v="2"/>
    <n v="3"/>
    <n v="5"/>
    <n v="8"/>
    <n v="3"/>
    <n v="0"/>
    <n v="0"/>
    <n v="0"/>
    <x v="0"/>
    <x v="0"/>
    <n v="0"/>
    <n v="0"/>
    <n v="0"/>
    <n v="0"/>
    <x v="1"/>
  </r>
  <r>
    <n v="8780"/>
    <n v="1950"/>
    <n v="73"/>
    <x v="5"/>
    <x v="4"/>
    <x v="2"/>
    <n v="59292"/>
    <x v="1"/>
    <n v="0"/>
    <n v="1"/>
    <d v="2013-06-13T00:00:00"/>
    <n v="71"/>
    <n v="378"/>
    <n v="14"/>
    <n v="68"/>
    <n v="19"/>
    <n v="14"/>
    <n v="14"/>
    <n v="84.5"/>
    <n v="2"/>
    <n v="3"/>
    <n v="5"/>
    <n v="8"/>
    <n v="3"/>
    <n v="0"/>
    <n v="0"/>
    <n v="0"/>
    <x v="0"/>
    <x v="0"/>
    <n v="0"/>
    <n v="0"/>
    <n v="0"/>
    <n v="0"/>
    <x v="1"/>
  </r>
  <r>
    <n v="3503"/>
    <n v="1950"/>
    <n v="73"/>
    <x v="5"/>
    <x v="2"/>
    <x v="4"/>
    <n v="82460"/>
    <x v="1"/>
    <n v="0"/>
    <n v="0"/>
    <d v="2013-12-02T00:00:00"/>
    <n v="78"/>
    <n v="255"/>
    <n v="47"/>
    <n v="573"/>
    <n v="52"/>
    <n v="32"/>
    <n v="15"/>
    <n v="162.33333333333334"/>
    <n v="1"/>
    <n v="5"/>
    <n v="3"/>
    <n v="6"/>
    <n v="1"/>
    <n v="0"/>
    <n v="0"/>
    <n v="0"/>
    <x v="0"/>
    <x v="0"/>
    <n v="0"/>
    <n v="0"/>
    <n v="0"/>
    <n v="0"/>
    <x v="5"/>
  </r>
  <r>
    <n v="5237"/>
    <n v="1950"/>
    <n v="73"/>
    <x v="5"/>
    <x v="4"/>
    <x v="1"/>
    <n v="48767"/>
    <x v="2"/>
    <n v="1"/>
    <n v="2"/>
    <d v="2014-01-01T00:00:00"/>
    <n v="79"/>
    <n v="28"/>
    <n v="1"/>
    <n v="21"/>
    <n v="3"/>
    <n v="0"/>
    <n v="10"/>
    <n v="10.5"/>
    <n v="3"/>
    <n v="2"/>
    <n v="1"/>
    <n v="3"/>
    <n v="5"/>
    <n v="0"/>
    <n v="0"/>
    <n v="0"/>
    <x v="0"/>
    <x v="0"/>
    <n v="0"/>
    <n v="0"/>
    <n v="0"/>
    <n v="0"/>
    <x v="0"/>
  </r>
  <r>
    <n v="11031"/>
    <n v="1950"/>
    <n v="73"/>
    <x v="5"/>
    <x v="4"/>
    <x v="0"/>
    <n v="48699"/>
    <x v="2"/>
    <n v="1"/>
    <n v="1"/>
    <d v="2013-05-21T00:00:00"/>
    <n v="90"/>
    <n v="26"/>
    <n v="1"/>
    <n v="10"/>
    <n v="2"/>
    <n v="0"/>
    <n v="1"/>
    <n v="6.666666666666667"/>
    <n v="1"/>
    <n v="1"/>
    <n v="0"/>
    <n v="3"/>
    <n v="5"/>
    <n v="0"/>
    <n v="0"/>
    <n v="0"/>
    <x v="0"/>
    <x v="0"/>
    <n v="0"/>
    <n v="0"/>
    <n v="0"/>
    <n v="0"/>
    <x v="0"/>
  </r>
  <r>
    <n v="9135"/>
    <n v="1950"/>
    <n v="73"/>
    <x v="5"/>
    <x v="2"/>
    <x v="2"/>
    <n v="27203"/>
    <x v="2"/>
    <n v="1"/>
    <n v="1"/>
    <d v="2012-08-06T00:00:00"/>
    <n v="92"/>
    <n v="13"/>
    <n v="2"/>
    <n v="21"/>
    <n v="4"/>
    <n v="0"/>
    <n v="24"/>
    <n v="10.666666666666666"/>
    <n v="2"/>
    <n v="1"/>
    <n v="1"/>
    <n v="2"/>
    <n v="8"/>
    <n v="0"/>
    <n v="0"/>
    <n v="0"/>
    <x v="0"/>
    <x v="0"/>
    <n v="0"/>
    <n v="0"/>
    <n v="0"/>
    <n v="0"/>
    <x v="1"/>
  </r>
  <r>
    <n v="6379"/>
    <n v="1949"/>
    <n v="74"/>
    <x v="5"/>
    <x v="3"/>
    <x v="6"/>
    <n v="47570"/>
    <x v="2"/>
    <n v="1"/>
    <n v="1"/>
    <d v="2013-05-29T00:00:00"/>
    <n v="3"/>
    <n v="67"/>
    <n v="1"/>
    <n v="20"/>
    <n v="0"/>
    <n v="2"/>
    <n v="31"/>
    <n v="20.166666666666668"/>
    <n v="3"/>
    <n v="2"/>
    <n v="2"/>
    <n v="2"/>
    <n v="7"/>
    <n v="0"/>
    <n v="0"/>
    <n v="0"/>
    <x v="0"/>
    <x v="0"/>
    <n v="0"/>
    <n v="0"/>
    <n v="1"/>
    <n v="0"/>
    <x v="4"/>
  </r>
  <r>
    <n v="4491"/>
    <n v="1949"/>
    <n v="74"/>
    <x v="5"/>
    <x v="3"/>
    <x v="0"/>
    <n v="62845"/>
    <x v="1"/>
    <n v="1"/>
    <n v="1"/>
    <d v="2012-10-01T00:00:00"/>
    <n v="3"/>
    <n v="1099"/>
    <n v="0"/>
    <n v="45"/>
    <n v="0"/>
    <n v="0"/>
    <n v="34"/>
    <n v="196.33333333333334"/>
    <n v="11"/>
    <n v="3"/>
    <n v="4"/>
    <n v="10"/>
    <n v="8"/>
    <n v="0"/>
    <n v="1"/>
    <n v="0"/>
    <x v="0"/>
    <x v="0"/>
    <n v="1"/>
    <n v="1"/>
    <n v="0"/>
    <n v="0"/>
    <x v="1"/>
  </r>
  <r>
    <n v="873"/>
    <n v="1949"/>
    <n v="74"/>
    <x v="5"/>
    <x v="3"/>
    <x v="0"/>
    <n v="62845"/>
    <x v="1"/>
    <n v="1"/>
    <n v="1"/>
    <d v="2012-10-01T00:00:00"/>
    <n v="3"/>
    <n v="1099"/>
    <n v="0"/>
    <n v="45"/>
    <n v="0"/>
    <n v="0"/>
    <n v="34"/>
    <n v="196.33333333333334"/>
    <n v="11"/>
    <n v="3"/>
    <n v="4"/>
    <n v="10"/>
    <n v="8"/>
    <n v="0"/>
    <n v="1"/>
    <n v="0"/>
    <x v="0"/>
    <x v="0"/>
    <n v="1"/>
    <n v="1"/>
    <n v="1"/>
    <n v="0"/>
    <x v="1"/>
  </r>
  <r>
    <n v="9504"/>
    <n v="1949"/>
    <n v="74"/>
    <x v="5"/>
    <x v="3"/>
    <x v="0"/>
    <n v="81698"/>
    <x v="1"/>
    <n v="0"/>
    <n v="0"/>
    <d v="2013-11-06T00:00:00"/>
    <n v="4"/>
    <n v="179"/>
    <n v="28"/>
    <n v="520"/>
    <n v="111"/>
    <n v="123"/>
    <n v="47"/>
    <n v="168"/>
    <n v="1"/>
    <n v="3"/>
    <n v="8"/>
    <n v="13"/>
    <n v="1"/>
    <n v="0"/>
    <n v="0"/>
    <n v="0"/>
    <x v="0"/>
    <x v="0"/>
    <n v="0"/>
    <n v="0"/>
    <n v="1"/>
    <n v="0"/>
    <x v="1"/>
  </r>
  <r>
    <n v="9323"/>
    <n v="1949"/>
    <n v="74"/>
    <x v="5"/>
    <x v="3"/>
    <x v="2"/>
    <n v="49912"/>
    <x v="2"/>
    <n v="0"/>
    <n v="1"/>
    <d v="2012-09-07T00:00:00"/>
    <n v="5"/>
    <n v="520"/>
    <n v="8"/>
    <n v="223"/>
    <n v="32"/>
    <n v="49"/>
    <n v="42"/>
    <n v="145.66666666666666"/>
    <n v="4"/>
    <n v="10"/>
    <n v="5"/>
    <n v="7"/>
    <n v="8"/>
    <n v="1"/>
    <n v="0"/>
    <n v="0"/>
    <x v="0"/>
    <x v="0"/>
    <n v="1"/>
    <n v="1"/>
    <n v="1"/>
    <n v="0"/>
    <x v="6"/>
  </r>
  <r>
    <n v="1146"/>
    <n v="1949"/>
    <n v="74"/>
    <x v="5"/>
    <x v="3"/>
    <x v="2"/>
    <n v="49912"/>
    <x v="2"/>
    <n v="0"/>
    <n v="1"/>
    <d v="2012-09-07T00:00:00"/>
    <n v="5"/>
    <n v="520"/>
    <n v="8"/>
    <n v="223"/>
    <n v="32"/>
    <n v="49"/>
    <n v="42"/>
    <n v="145.66666666666666"/>
    <n v="4"/>
    <n v="10"/>
    <n v="5"/>
    <n v="7"/>
    <n v="8"/>
    <n v="1"/>
    <n v="0"/>
    <n v="0"/>
    <x v="0"/>
    <x v="0"/>
    <n v="1"/>
    <n v="1"/>
    <n v="1"/>
    <n v="0"/>
    <x v="0"/>
  </r>
  <r>
    <n v="10240"/>
    <n v="1949"/>
    <n v="74"/>
    <x v="5"/>
    <x v="2"/>
    <x v="2"/>
    <n v="69372"/>
    <x v="1"/>
    <n v="0"/>
    <n v="0"/>
    <d v="2013-02-19T00:00:00"/>
    <n v="10"/>
    <n v="997"/>
    <n v="26"/>
    <n v="269"/>
    <n v="34"/>
    <n v="13"/>
    <n v="42"/>
    <n v="230.16666666666666"/>
    <n v="1"/>
    <n v="10"/>
    <n v="4"/>
    <n v="6"/>
    <n v="4"/>
    <n v="0"/>
    <n v="1"/>
    <n v="1"/>
    <x v="0"/>
    <x v="0"/>
    <n v="1"/>
    <n v="2"/>
    <n v="1"/>
    <n v="0"/>
    <x v="7"/>
  </r>
  <r>
    <n v="1183"/>
    <n v="1949"/>
    <n v="74"/>
    <x v="5"/>
    <x v="3"/>
    <x v="0"/>
    <n v="36408"/>
    <x v="2"/>
    <n v="1"/>
    <n v="1"/>
    <d v="2013-09-21T00:00:00"/>
    <n v="11"/>
    <n v="9"/>
    <n v="1"/>
    <n v="4"/>
    <n v="3"/>
    <n v="2"/>
    <n v="3"/>
    <n v="3.6666666666666665"/>
    <n v="1"/>
    <n v="1"/>
    <n v="0"/>
    <n v="2"/>
    <n v="6"/>
    <n v="0"/>
    <n v="0"/>
    <n v="0"/>
    <x v="0"/>
    <x v="0"/>
    <n v="0"/>
    <n v="0"/>
    <n v="0"/>
    <n v="0"/>
    <x v="2"/>
  </r>
  <r>
    <n v="10664"/>
    <n v="1949"/>
    <n v="74"/>
    <x v="5"/>
    <x v="3"/>
    <x v="6"/>
    <n v="51529"/>
    <x v="1"/>
    <n v="0"/>
    <n v="1"/>
    <d v="2013-09-07T00:00:00"/>
    <n v="14"/>
    <n v="400"/>
    <n v="4"/>
    <n v="35"/>
    <n v="6"/>
    <n v="0"/>
    <n v="22"/>
    <n v="77.833333333333329"/>
    <n v="2"/>
    <n v="9"/>
    <n v="1"/>
    <n v="5"/>
    <n v="8"/>
    <n v="0"/>
    <n v="0"/>
    <n v="0"/>
    <x v="0"/>
    <x v="0"/>
    <n v="0"/>
    <n v="0"/>
    <n v="0"/>
    <n v="0"/>
    <x v="1"/>
  </r>
  <r>
    <n v="5329"/>
    <n v="1949"/>
    <n v="74"/>
    <x v="5"/>
    <x v="4"/>
    <x v="4"/>
    <n v="35946"/>
    <x v="2"/>
    <n v="1"/>
    <n v="1"/>
    <d v="2013-09-27T00:00:00"/>
    <n v="24"/>
    <n v="8"/>
    <n v="0"/>
    <n v="3"/>
    <n v="0"/>
    <n v="0"/>
    <n v="0"/>
    <n v="1.8333333333333333"/>
    <n v="1"/>
    <n v="0"/>
    <n v="0"/>
    <n v="3"/>
    <n v="5"/>
    <n v="0"/>
    <n v="0"/>
    <n v="0"/>
    <x v="0"/>
    <x v="0"/>
    <n v="0"/>
    <n v="0"/>
    <n v="0"/>
    <n v="0"/>
    <x v="0"/>
  </r>
  <r>
    <n v="5991"/>
    <n v="1949"/>
    <n v="74"/>
    <x v="5"/>
    <x v="3"/>
    <x v="0"/>
    <n v="48150"/>
    <x v="2"/>
    <n v="0"/>
    <n v="1"/>
    <d v="2013-06-08T00:00:00"/>
    <n v="24"/>
    <n v="173"/>
    <n v="2"/>
    <n v="39"/>
    <n v="3"/>
    <n v="2"/>
    <n v="47"/>
    <n v="44.333333333333336"/>
    <n v="3"/>
    <n v="5"/>
    <n v="1"/>
    <n v="4"/>
    <n v="7"/>
    <n v="0"/>
    <n v="0"/>
    <n v="0"/>
    <x v="0"/>
    <x v="0"/>
    <n v="0"/>
    <n v="0"/>
    <n v="0"/>
    <n v="0"/>
    <x v="2"/>
  </r>
  <r>
    <n v="3578"/>
    <n v="1949"/>
    <n v="74"/>
    <x v="5"/>
    <x v="2"/>
    <x v="4"/>
    <n v="49160"/>
    <x v="2"/>
    <n v="0"/>
    <n v="1"/>
    <d v="2013-10-20T00:00:00"/>
    <n v="29"/>
    <n v="122"/>
    <n v="21"/>
    <n v="43"/>
    <n v="25"/>
    <n v="10"/>
    <n v="15"/>
    <n v="39.333333333333336"/>
    <n v="2"/>
    <n v="3"/>
    <n v="1"/>
    <n v="6"/>
    <n v="6"/>
    <n v="0"/>
    <n v="0"/>
    <n v="0"/>
    <x v="0"/>
    <x v="0"/>
    <n v="0"/>
    <n v="0"/>
    <n v="0"/>
    <n v="0"/>
    <x v="1"/>
  </r>
  <r>
    <n v="2868"/>
    <n v="1949"/>
    <n v="74"/>
    <x v="5"/>
    <x v="4"/>
    <x v="1"/>
    <n v="26518"/>
    <x v="2"/>
    <n v="1"/>
    <n v="1"/>
    <d v="2013-04-08T00:00:00"/>
    <n v="33"/>
    <n v="20"/>
    <n v="1"/>
    <n v="28"/>
    <n v="3"/>
    <n v="3"/>
    <n v="2"/>
    <n v="9.5"/>
    <n v="3"/>
    <n v="2"/>
    <n v="0"/>
    <n v="3"/>
    <n v="8"/>
    <n v="0"/>
    <n v="0"/>
    <n v="0"/>
    <x v="0"/>
    <x v="0"/>
    <n v="0"/>
    <n v="0"/>
    <n v="1"/>
    <n v="0"/>
    <x v="4"/>
  </r>
  <r>
    <n v="5092"/>
    <n v="1949"/>
    <n v="74"/>
    <x v="5"/>
    <x v="4"/>
    <x v="6"/>
    <n v="51569"/>
    <x v="1"/>
    <n v="0"/>
    <n v="1"/>
    <d v="2013-02-12T00:00:00"/>
    <n v="39"/>
    <n v="380"/>
    <n v="0"/>
    <n v="47"/>
    <n v="6"/>
    <n v="0"/>
    <n v="34"/>
    <n v="77.833333333333329"/>
    <n v="4"/>
    <n v="7"/>
    <n v="1"/>
    <n v="7"/>
    <n v="8"/>
    <n v="0"/>
    <n v="1"/>
    <n v="0"/>
    <x v="0"/>
    <x v="0"/>
    <n v="1"/>
    <n v="1"/>
    <n v="1"/>
    <n v="0"/>
    <x v="1"/>
  </r>
  <r>
    <n v="7875"/>
    <n v="1949"/>
    <n v="74"/>
    <x v="5"/>
    <x v="2"/>
    <x v="0"/>
    <n v="72025"/>
    <x v="1"/>
    <n v="0"/>
    <n v="0"/>
    <d v="2014-04-29T00:00:00"/>
    <n v="46"/>
    <n v="967"/>
    <n v="0"/>
    <n v="617"/>
    <n v="43"/>
    <n v="50"/>
    <n v="0"/>
    <n v="279.5"/>
    <n v="1"/>
    <n v="4"/>
    <n v="8"/>
    <n v="13"/>
    <n v="2"/>
    <n v="0"/>
    <n v="1"/>
    <n v="1"/>
    <x v="1"/>
    <x v="0"/>
    <n v="1"/>
    <n v="3"/>
    <n v="1"/>
    <n v="0"/>
    <x v="0"/>
  </r>
  <r>
    <n v="10972"/>
    <n v="1949"/>
    <n v="74"/>
    <x v="5"/>
    <x v="2"/>
    <x v="6"/>
    <n v="72298"/>
    <x v="1"/>
    <n v="0"/>
    <n v="0"/>
    <d v="2014-03-10T00:00:00"/>
    <n v="52"/>
    <n v="625"/>
    <n v="35"/>
    <n v="169"/>
    <n v="58"/>
    <n v="17"/>
    <n v="35"/>
    <n v="156.5"/>
    <n v="1"/>
    <n v="4"/>
    <n v="3"/>
    <n v="6"/>
    <n v="1"/>
    <n v="0"/>
    <n v="1"/>
    <n v="1"/>
    <x v="0"/>
    <x v="0"/>
    <n v="1"/>
    <n v="2"/>
    <n v="0"/>
    <n v="0"/>
    <x v="1"/>
  </r>
  <r>
    <n v="737"/>
    <n v="1949"/>
    <n v="74"/>
    <x v="5"/>
    <x v="4"/>
    <x v="0"/>
    <n v="80360"/>
    <x v="1"/>
    <n v="0"/>
    <n v="0"/>
    <d v="2013-03-03T00:00:00"/>
    <n v="56"/>
    <n v="1493"/>
    <n v="86"/>
    <n v="454"/>
    <n v="112"/>
    <n v="43"/>
    <n v="43"/>
    <n v="371.83333333333331"/>
    <n v="2"/>
    <n v="4"/>
    <n v="4"/>
    <n v="5"/>
    <n v="2"/>
    <n v="0"/>
    <n v="1"/>
    <n v="1"/>
    <x v="1"/>
    <x v="0"/>
    <n v="1"/>
    <n v="3"/>
    <n v="0"/>
    <n v="0"/>
    <x v="1"/>
  </r>
  <r>
    <n v="2066"/>
    <n v="1949"/>
    <n v="74"/>
    <x v="5"/>
    <x v="2"/>
    <x v="2"/>
    <n v="38823"/>
    <x v="2"/>
    <n v="0"/>
    <n v="1"/>
    <d v="2012-08-30T00:00:00"/>
    <n v="56"/>
    <n v="70"/>
    <n v="0"/>
    <n v="11"/>
    <n v="2"/>
    <n v="8"/>
    <n v="23"/>
    <n v="19"/>
    <n v="1"/>
    <n v="2"/>
    <n v="1"/>
    <n v="3"/>
    <n v="6"/>
    <n v="0"/>
    <n v="0"/>
    <n v="0"/>
    <x v="0"/>
    <x v="0"/>
    <n v="0"/>
    <n v="0"/>
    <n v="0"/>
    <n v="0"/>
    <x v="1"/>
  </r>
  <r>
    <n v="7851"/>
    <n v="1949"/>
    <n v="74"/>
    <x v="5"/>
    <x v="2"/>
    <x v="6"/>
    <n v="70165"/>
    <x v="1"/>
    <n v="0"/>
    <n v="0"/>
    <d v="2013-09-22T00:00:00"/>
    <n v="60"/>
    <n v="161"/>
    <n v="0"/>
    <n v="253"/>
    <n v="199"/>
    <n v="191"/>
    <n v="122"/>
    <n v="154.33333333333334"/>
    <n v="1"/>
    <n v="3"/>
    <n v="7"/>
    <n v="11"/>
    <n v="1"/>
    <n v="0"/>
    <n v="0"/>
    <n v="0"/>
    <x v="0"/>
    <x v="0"/>
    <n v="0"/>
    <n v="0"/>
    <n v="0"/>
    <n v="0"/>
    <x v="1"/>
  </r>
  <r>
    <n v="8537"/>
    <n v="1949"/>
    <n v="74"/>
    <x v="5"/>
    <x v="2"/>
    <x v="6"/>
    <n v="72643"/>
    <x v="1"/>
    <n v="0"/>
    <n v="0"/>
    <d v="2013-02-27T00:00:00"/>
    <n v="60"/>
    <n v="526"/>
    <n v="80"/>
    <n v="553"/>
    <n v="123"/>
    <n v="94"/>
    <n v="53"/>
    <n v="238.16666666666666"/>
    <n v="1"/>
    <n v="3"/>
    <n v="10"/>
    <n v="7"/>
    <n v="2"/>
    <n v="0"/>
    <n v="0"/>
    <n v="0"/>
    <x v="1"/>
    <x v="0"/>
    <n v="1"/>
    <n v="1"/>
    <n v="1"/>
    <n v="0"/>
    <x v="1"/>
  </r>
  <r>
    <n v="4697"/>
    <n v="1949"/>
    <n v="74"/>
    <x v="5"/>
    <x v="3"/>
    <x v="4"/>
    <n v="35416"/>
    <x v="2"/>
    <n v="0"/>
    <n v="0"/>
    <d v="2013-06-13T00:00:00"/>
    <n v="62"/>
    <n v="248"/>
    <n v="3"/>
    <n v="81"/>
    <n v="4"/>
    <n v="3"/>
    <n v="51"/>
    <n v="65"/>
    <n v="3"/>
    <n v="7"/>
    <n v="1"/>
    <n v="5"/>
    <n v="8"/>
    <n v="0"/>
    <n v="0"/>
    <n v="0"/>
    <x v="0"/>
    <x v="0"/>
    <n v="0"/>
    <n v="0"/>
    <n v="0"/>
    <n v="0"/>
    <x v="5"/>
  </r>
  <r>
    <n v="6250"/>
    <n v="1949"/>
    <n v="74"/>
    <x v="5"/>
    <x v="4"/>
    <x v="6"/>
    <n v="54356"/>
    <x v="1"/>
    <n v="0"/>
    <n v="1"/>
    <d v="2012-11-19T00:00:00"/>
    <n v="62"/>
    <n v="710"/>
    <n v="15"/>
    <n v="30"/>
    <n v="20"/>
    <n v="0"/>
    <n v="0"/>
    <n v="129.16666666666666"/>
    <n v="3"/>
    <n v="11"/>
    <n v="2"/>
    <n v="8"/>
    <n v="8"/>
    <n v="0"/>
    <n v="0"/>
    <n v="0"/>
    <x v="0"/>
    <x v="0"/>
    <n v="0"/>
    <n v="0"/>
    <n v="1"/>
    <n v="0"/>
    <x v="1"/>
  </r>
  <r>
    <n v="716"/>
    <n v="1949"/>
    <n v="74"/>
    <x v="5"/>
    <x v="4"/>
    <x v="2"/>
    <n v="67911"/>
    <x v="1"/>
    <n v="0"/>
    <n v="1"/>
    <d v="2014-05-22T00:00:00"/>
    <n v="63"/>
    <n v="529"/>
    <n v="0"/>
    <n v="356"/>
    <n v="63"/>
    <n v="28"/>
    <n v="0"/>
    <n v="162.66666666666666"/>
    <n v="3"/>
    <n v="6"/>
    <n v="7"/>
    <n v="11"/>
    <n v="3"/>
    <n v="0"/>
    <n v="0"/>
    <n v="0"/>
    <x v="0"/>
    <x v="0"/>
    <n v="0"/>
    <n v="0"/>
    <n v="0"/>
    <n v="0"/>
    <x v="1"/>
  </r>
  <r>
    <n v="6544"/>
    <n v="1949"/>
    <n v="74"/>
    <x v="5"/>
    <x v="4"/>
    <x v="2"/>
    <n v="67911"/>
    <x v="1"/>
    <n v="0"/>
    <n v="1"/>
    <d v="2014-05-22T00:00:00"/>
    <n v="63"/>
    <n v="529"/>
    <n v="0"/>
    <n v="356"/>
    <n v="63"/>
    <n v="28"/>
    <n v="0"/>
    <n v="162.66666666666666"/>
    <n v="3"/>
    <n v="6"/>
    <n v="7"/>
    <n v="11"/>
    <n v="3"/>
    <n v="0"/>
    <n v="0"/>
    <n v="0"/>
    <x v="0"/>
    <x v="0"/>
    <n v="0"/>
    <n v="0"/>
    <n v="0"/>
    <n v="0"/>
    <x v="2"/>
  </r>
  <r>
    <n v="2406"/>
    <n v="1949"/>
    <n v="74"/>
    <x v="5"/>
    <x v="2"/>
    <x v="2"/>
    <n v="54591"/>
    <x v="1"/>
    <n v="0"/>
    <n v="1"/>
    <d v="2013-08-05T00:00:00"/>
    <n v="63"/>
    <n v="376"/>
    <n v="4"/>
    <n v="94"/>
    <n v="12"/>
    <n v="9"/>
    <n v="24"/>
    <n v="86.5"/>
    <n v="3"/>
    <n v="6"/>
    <n v="2"/>
    <n v="8"/>
    <n v="5"/>
    <n v="0"/>
    <n v="0"/>
    <n v="0"/>
    <x v="0"/>
    <x v="0"/>
    <n v="0"/>
    <n v="0"/>
    <n v="0"/>
    <n v="0"/>
    <x v="0"/>
  </r>
  <r>
    <n v="7313"/>
    <n v="1949"/>
    <n v="74"/>
    <x v="5"/>
    <x v="0"/>
    <x v="6"/>
    <n v="74859"/>
    <x v="1"/>
    <n v="0"/>
    <n v="0"/>
    <d v="2013-06-03T00:00:00"/>
    <n v="63"/>
    <n v="570"/>
    <n v="73"/>
    <n v="614"/>
    <n v="133"/>
    <n v="102"/>
    <n v="73"/>
    <n v="260.83333333333331"/>
    <n v="1"/>
    <n v="6"/>
    <n v="5"/>
    <n v="11"/>
    <n v="3"/>
    <n v="0"/>
    <n v="0"/>
    <n v="0"/>
    <x v="1"/>
    <x v="0"/>
    <n v="1"/>
    <n v="1"/>
    <n v="0"/>
    <n v="0"/>
    <x v="7"/>
  </r>
  <r>
    <n v="1993"/>
    <n v="1949"/>
    <n v="74"/>
    <x v="5"/>
    <x v="4"/>
    <x v="0"/>
    <n v="58607"/>
    <x v="1"/>
    <n v="0"/>
    <n v="1"/>
    <d v="2012-12-23T00:00:00"/>
    <n v="63"/>
    <n v="867"/>
    <n v="0"/>
    <n v="86"/>
    <n v="0"/>
    <n v="0"/>
    <n v="19"/>
    <n v="162"/>
    <n v="3"/>
    <n v="2"/>
    <n v="3"/>
    <n v="9"/>
    <n v="8"/>
    <n v="0"/>
    <n v="1"/>
    <n v="0"/>
    <x v="0"/>
    <x v="0"/>
    <n v="1"/>
    <n v="1"/>
    <n v="0"/>
    <n v="0"/>
    <x v="4"/>
  </r>
  <r>
    <n v="4475"/>
    <n v="1949"/>
    <n v="74"/>
    <x v="5"/>
    <x v="4"/>
    <x v="0"/>
    <n v="69098"/>
    <x v="1"/>
    <n v="0"/>
    <n v="0"/>
    <d v="2013-02-16T00:00:00"/>
    <n v="82"/>
    <n v="1315"/>
    <n v="22"/>
    <n v="780"/>
    <n v="145"/>
    <n v="0"/>
    <n v="178"/>
    <n v="406.66666666666669"/>
    <n v="1"/>
    <n v="7"/>
    <n v="8"/>
    <n v="9"/>
    <n v="5"/>
    <n v="0"/>
    <n v="0"/>
    <n v="0"/>
    <x v="0"/>
    <x v="0"/>
    <n v="0"/>
    <n v="0"/>
    <n v="0"/>
    <n v="0"/>
    <x v="1"/>
  </r>
  <r>
    <n v="11181"/>
    <n v="1949"/>
    <n v="74"/>
    <x v="5"/>
    <x v="4"/>
    <x v="0"/>
    <n v="156924"/>
    <x v="3"/>
    <n v="0"/>
    <n v="0"/>
    <d v="2013-08-29T00:00:00"/>
    <n v="85"/>
    <n v="2"/>
    <n v="1"/>
    <n v="2"/>
    <n v="1"/>
    <n v="1"/>
    <n v="1"/>
    <n v="1.3333333333333333"/>
    <n v="0"/>
    <n v="0"/>
    <n v="0"/>
    <n v="0"/>
    <n v="0"/>
    <n v="0"/>
    <n v="0"/>
    <n v="0"/>
    <x v="0"/>
    <x v="0"/>
    <n v="0"/>
    <n v="0"/>
    <n v="0"/>
    <n v="0"/>
    <x v="7"/>
  </r>
  <r>
    <n v="6565"/>
    <n v="1949"/>
    <n v="74"/>
    <x v="5"/>
    <x v="3"/>
    <x v="0"/>
    <n v="76995"/>
    <x v="1"/>
    <n v="0"/>
    <n v="1"/>
    <d v="2013-03-28T00:00:00"/>
    <n v="91"/>
    <n v="1012"/>
    <n v="80"/>
    <n v="498"/>
    <n v="0"/>
    <n v="16"/>
    <n v="176"/>
    <n v="297"/>
    <n v="2"/>
    <n v="11"/>
    <n v="4"/>
    <n v="9"/>
    <n v="5"/>
    <n v="0"/>
    <n v="0"/>
    <n v="0"/>
    <x v="1"/>
    <x v="0"/>
    <n v="1"/>
    <n v="1"/>
    <n v="0"/>
    <n v="0"/>
    <x v="4"/>
  </r>
  <r>
    <n v="6715"/>
    <n v="1948"/>
    <n v="75"/>
    <x v="5"/>
    <x v="4"/>
    <x v="1"/>
    <n v="60200"/>
    <x v="1"/>
    <n v="0"/>
    <n v="1"/>
    <d v="2013-01-02T00:00:00"/>
    <n v="3"/>
    <n v="502"/>
    <n v="19"/>
    <n v="132"/>
    <n v="0"/>
    <n v="6"/>
    <n v="26"/>
    <n v="114.16666666666667"/>
    <n v="6"/>
    <n v="6"/>
    <n v="2"/>
    <n v="11"/>
    <n v="6"/>
    <n v="0"/>
    <n v="0"/>
    <n v="0"/>
    <x v="0"/>
    <x v="0"/>
    <n v="0"/>
    <n v="0"/>
    <n v="0"/>
    <n v="0"/>
    <x v="1"/>
  </r>
  <r>
    <n v="10909"/>
    <n v="1948"/>
    <n v="75"/>
    <x v="5"/>
    <x v="2"/>
    <x v="0"/>
    <n v="92344"/>
    <x v="1"/>
    <n v="0"/>
    <n v="0"/>
    <d v="2014-01-15T00:00:00"/>
    <n v="9"/>
    <n v="992"/>
    <n v="24"/>
    <n v="694"/>
    <n v="51"/>
    <n v="19"/>
    <n v="119"/>
    <n v="316.5"/>
    <n v="0"/>
    <n v="5"/>
    <n v="10"/>
    <n v="5"/>
    <n v="1"/>
    <n v="1"/>
    <n v="0"/>
    <n v="1"/>
    <x v="0"/>
    <x v="0"/>
    <n v="1"/>
    <n v="2"/>
    <n v="0"/>
    <n v="0"/>
    <x v="0"/>
  </r>
  <r>
    <n v="5429"/>
    <n v="1948"/>
    <n v="75"/>
    <x v="5"/>
    <x v="4"/>
    <x v="0"/>
    <n v="45579"/>
    <x v="2"/>
    <n v="0"/>
    <n v="1"/>
    <d v="2013-08-20T00:00:00"/>
    <n v="10"/>
    <n v="145"/>
    <n v="1"/>
    <n v="33"/>
    <n v="2"/>
    <n v="1"/>
    <n v="1"/>
    <n v="30.5"/>
    <n v="1"/>
    <n v="4"/>
    <n v="1"/>
    <n v="4"/>
    <n v="6"/>
    <n v="0"/>
    <n v="0"/>
    <n v="0"/>
    <x v="0"/>
    <x v="0"/>
    <n v="0"/>
    <n v="0"/>
    <n v="0"/>
    <n v="0"/>
    <x v="1"/>
  </r>
  <r>
    <n v="4137"/>
    <n v="1948"/>
    <n v="75"/>
    <x v="5"/>
    <x v="2"/>
    <x v="2"/>
    <n v="70666"/>
    <x v="1"/>
    <n v="0"/>
    <n v="0"/>
    <d v="2013-12-06T00:00:00"/>
    <n v="29"/>
    <n v="398"/>
    <n v="40"/>
    <n v="367"/>
    <n v="119"/>
    <n v="122"/>
    <n v="30"/>
    <n v="179.33333333333334"/>
    <n v="1"/>
    <n v="7"/>
    <n v="4"/>
    <n v="4"/>
    <n v="4"/>
    <n v="0"/>
    <n v="0"/>
    <n v="0"/>
    <x v="0"/>
    <x v="0"/>
    <n v="0"/>
    <n v="0"/>
    <n v="0"/>
    <n v="0"/>
    <x v="0"/>
  </r>
  <r>
    <n v="4530"/>
    <n v="1948"/>
    <n v="75"/>
    <x v="5"/>
    <x v="3"/>
    <x v="6"/>
    <n v="78427"/>
    <x v="1"/>
    <n v="0"/>
    <n v="0"/>
    <d v="2012-10-24T00:00:00"/>
    <n v="36"/>
    <n v="972"/>
    <n v="19"/>
    <n v="595"/>
    <n v="180"/>
    <n v="26"/>
    <n v="138"/>
    <n v="321.66666666666669"/>
    <n v="3"/>
    <n v="3"/>
    <n v="7"/>
    <n v="10"/>
    <n v="3"/>
    <n v="0"/>
    <n v="0"/>
    <n v="0"/>
    <x v="1"/>
    <x v="0"/>
    <n v="1"/>
    <n v="1"/>
    <n v="1"/>
    <n v="0"/>
    <x v="2"/>
  </r>
  <r>
    <n v="6103"/>
    <n v="1948"/>
    <n v="75"/>
    <x v="5"/>
    <x v="2"/>
    <x v="0"/>
    <n v="42192"/>
    <x v="2"/>
    <n v="0"/>
    <n v="0"/>
    <d v="2013-09-06T00:00:00"/>
    <n v="40"/>
    <n v="40"/>
    <n v="15"/>
    <n v="15"/>
    <n v="17"/>
    <n v="6"/>
    <n v="7"/>
    <n v="16.666666666666668"/>
    <n v="1"/>
    <n v="2"/>
    <n v="1"/>
    <n v="3"/>
    <n v="4"/>
    <n v="0"/>
    <n v="0"/>
    <n v="0"/>
    <x v="0"/>
    <x v="0"/>
    <n v="0"/>
    <n v="0"/>
    <n v="0"/>
    <n v="0"/>
    <x v="0"/>
  </r>
  <r>
    <n v="10341"/>
    <n v="1948"/>
    <n v="75"/>
    <x v="5"/>
    <x v="2"/>
    <x v="2"/>
    <n v="51315"/>
    <x v="1"/>
    <n v="0"/>
    <n v="0"/>
    <d v="2014-02-23T00:00:00"/>
    <n v="45"/>
    <n v="68"/>
    <n v="28"/>
    <n v="39"/>
    <n v="16"/>
    <n v="30"/>
    <n v="41"/>
    <n v="37"/>
    <n v="1"/>
    <n v="2"/>
    <n v="2"/>
    <n v="5"/>
    <n v="2"/>
    <n v="0"/>
    <n v="0"/>
    <n v="0"/>
    <x v="0"/>
    <x v="0"/>
    <n v="0"/>
    <n v="0"/>
    <n v="0"/>
    <n v="0"/>
    <x v="0"/>
  </r>
  <r>
    <n v="4107"/>
    <n v="1948"/>
    <n v="75"/>
    <x v="5"/>
    <x v="4"/>
    <x v="2"/>
    <n v="46681"/>
    <x v="2"/>
    <n v="0"/>
    <n v="2"/>
    <d v="2013-10-08T00:00:00"/>
    <n v="52"/>
    <n v="269"/>
    <n v="15"/>
    <n v="69"/>
    <n v="15"/>
    <n v="19"/>
    <n v="38"/>
    <n v="70.833333333333329"/>
    <n v="2"/>
    <n v="4"/>
    <n v="6"/>
    <n v="4"/>
    <n v="5"/>
    <n v="0"/>
    <n v="0"/>
    <n v="0"/>
    <x v="0"/>
    <x v="0"/>
    <n v="0"/>
    <n v="0"/>
    <n v="0"/>
    <n v="0"/>
    <x v="1"/>
  </r>
  <r>
    <n v="10906"/>
    <n v="1948"/>
    <n v="75"/>
    <x v="5"/>
    <x v="4"/>
    <x v="2"/>
    <n v="46681"/>
    <x v="2"/>
    <n v="0"/>
    <n v="2"/>
    <d v="2013-10-08T00:00:00"/>
    <n v="52"/>
    <n v="269"/>
    <n v="15"/>
    <n v="69"/>
    <n v="15"/>
    <n v="19"/>
    <n v="38"/>
    <n v="70.833333333333329"/>
    <n v="2"/>
    <n v="4"/>
    <n v="6"/>
    <n v="4"/>
    <n v="5"/>
    <n v="0"/>
    <n v="0"/>
    <n v="0"/>
    <x v="0"/>
    <x v="0"/>
    <n v="0"/>
    <n v="0"/>
    <n v="0"/>
    <n v="0"/>
    <x v="5"/>
  </r>
  <r>
    <n v="202"/>
    <n v="1948"/>
    <n v="75"/>
    <x v="5"/>
    <x v="4"/>
    <x v="6"/>
    <n v="82032"/>
    <x v="1"/>
    <n v="0"/>
    <n v="0"/>
    <d v="2014-04-05T00:00:00"/>
    <n v="54"/>
    <n v="332"/>
    <n v="194"/>
    <n v="377"/>
    <n v="149"/>
    <n v="125"/>
    <n v="57"/>
    <n v="205.66666666666666"/>
    <n v="0"/>
    <n v="4"/>
    <n v="6"/>
    <n v="7"/>
    <n v="1"/>
    <n v="0"/>
    <n v="0"/>
    <n v="0"/>
    <x v="0"/>
    <x v="0"/>
    <n v="0"/>
    <n v="0"/>
    <n v="0"/>
    <n v="0"/>
    <x v="3"/>
  </r>
  <r>
    <n v="9589"/>
    <n v="1948"/>
    <n v="75"/>
    <x v="5"/>
    <x v="4"/>
    <x v="6"/>
    <n v="82032"/>
    <x v="1"/>
    <n v="0"/>
    <n v="0"/>
    <d v="2014-04-05T00:00:00"/>
    <n v="54"/>
    <n v="332"/>
    <n v="194"/>
    <n v="377"/>
    <n v="149"/>
    <n v="125"/>
    <n v="57"/>
    <n v="205.66666666666666"/>
    <n v="0"/>
    <n v="4"/>
    <n v="6"/>
    <n v="7"/>
    <n v="1"/>
    <n v="0"/>
    <n v="0"/>
    <n v="0"/>
    <x v="0"/>
    <x v="0"/>
    <n v="0"/>
    <n v="0"/>
    <n v="0"/>
    <n v="0"/>
    <x v="3"/>
  </r>
  <r>
    <n v="10486"/>
    <n v="1948"/>
    <n v="75"/>
    <x v="5"/>
    <x v="2"/>
    <x v="0"/>
    <n v="77142"/>
    <x v="1"/>
    <n v="0"/>
    <n v="0"/>
    <d v="2013-05-29T00:00:00"/>
    <n v="54"/>
    <n v="476"/>
    <n v="75"/>
    <n v="162"/>
    <n v="29"/>
    <n v="151"/>
    <n v="97"/>
    <n v="165"/>
    <n v="1"/>
    <n v="4"/>
    <n v="4"/>
    <n v="8"/>
    <n v="2"/>
    <n v="0"/>
    <n v="0"/>
    <n v="0"/>
    <x v="0"/>
    <x v="0"/>
    <n v="0"/>
    <n v="0"/>
    <n v="0"/>
    <n v="0"/>
    <x v="1"/>
  </r>
  <r>
    <n v="4149"/>
    <n v="1948"/>
    <n v="75"/>
    <x v="5"/>
    <x v="4"/>
    <x v="2"/>
    <n v="76140"/>
    <x v="1"/>
    <n v="0"/>
    <n v="0"/>
    <d v="2014-05-13T00:00:00"/>
    <n v="57"/>
    <n v="586"/>
    <n v="66"/>
    <n v="653"/>
    <n v="17"/>
    <n v="0"/>
    <n v="26"/>
    <n v="224.66666666666666"/>
    <n v="1"/>
    <n v="5"/>
    <n v="9"/>
    <n v="6"/>
    <n v="2"/>
    <n v="0"/>
    <n v="0"/>
    <n v="0"/>
    <x v="0"/>
    <x v="0"/>
    <n v="0"/>
    <n v="0"/>
    <n v="0"/>
    <n v="0"/>
    <x v="1"/>
  </r>
  <r>
    <n v="5147"/>
    <n v="1948"/>
    <n v="75"/>
    <x v="5"/>
    <x v="2"/>
    <x v="1"/>
    <n v="90842"/>
    <x v="1"/>
    <n v="0"/>
    <n v="0"/>
    <d v="2013-07-29T00:00:00"/>
    <n v="57"/>
    <n v="774"/>
    <n v="70"/>
    <n v="118"/>
    <n v="182"/>
    <n v="187"/>
    <n v="93"/>
    <n v="237.33333333333334"/>
    <n v="1"/>
    <n v="4"/>
    <n v="9"/>
    <n v="13"/>
    <n v="1"/>
    <n v="0"/>
    <n v="0"/>
    <n v="0"/>
    <x v="0"/>
    <x v="0"/>
    <n v="0"/>
    <n v="0"/>
    <n v="0"/>
    <n v="0"/>
    <x v="1"/>
  </r>
  <r>
    <n v="4988"/>
    <n v="1948"/>
    <n v="75"/>
    <x v="5"/>
    <x v="4"/>
    <x v="0"/>
    <n v="34469"/>
    <x v="2"/>
    <n v="1"/>
    <n v="1"/>
    <d v="2014-05-04T00:00:00"/>
    <n v="58"/>
    <n v="19"/>
    <n v="6"/>
    <n v="20"/>
    <n v="0"/>
    <n v="5"/>
    <n v="12"/>
    <n v="10.333333333333334"/>
    <n v="3"/>
    <n v="1"/>
    <n v="1"/>
    <n v="4"/>
    <n v="4"/>
    <n v="0"/>
    <n v="0"/>
    <n v="0"/>
    <x v="0"/>
    <x v="0"/>
    <n v="0"/>
    <n v="0"/>
    <n v="0"/>
    <n v="0"/>
    <x v="5"/>
  </r>
  <r>
    <n v="895"/>
    <n v="1948"/>
    <n v="75"/>
    <x v="5"/>
    <x v="4"/>
    <x v="0"/>
    <n v="61467"/>
    <x v="1"/>
    <n v="0"/>
    <n v="2"/>
    <d v="2012-12-09T00:00:00"/>
    <n v="69"/>
    <n v="410"/>
    <n v="16"/>
    <n v="114"/>
    <n v="0"/>
    <n v="5"/>
    <n v="49"/>
    <n v="99"/>
    <n v="3"/>
    <n v="5"/>
    <n v="2"/>
    <n v="10"/>
    <n v="5"/>
    <n v="0"/>
    <n v="0"/>
    <n v="0"/>
    <x v="0"/>
    <x v="0"/>
    <n v="0"/>
    <n v="0"/>
    <n v="0"/>
    <n v="0"/>
    <x v="1"/>
  </r>
  <r>
    <n v="7495"/>
    <n v="1948"/>
    <n v="75"/>
    <x v="5"/>
    <x v="4"/>
    <x v="0"/>
    <n v="56223"/>
    <x v="1"/>
    <n v="0"/>
    <n v="1"/>
    <d v="2013-12-20T00:00:00"/>
    <n v="72"/>
    <n v="77"/>
    <n v="28"/>
    <n v="31"/>
    <n v="16"/>
    <n v="0"/>
    <n v="4"/>
    <n v="26"/>
    <n v="2"/>
    <n v="2"/>
    <n v="1"/>
    <n v="5"/>
    <n v="4"/>
    <n v="0"/>
    <n v="0"/>
    <n v="0"/>
    <x v="0"/>
    <x v="0"/>
    <n v="0"/>
    <n v="0"/>
    <n v="0"/>
    <n v="0"/>
    <x v="1"/>
  </r>
  <r>
    <n v="5956"/>
    <n v="1948"/>
    <n v="75"/>
    <x v="5"/>
    <x v="4"/>
    <x v="4"/>
    <n v="45072"/>
    <x v="2"/>
    <n v="1"/>
    <n v="2"/>
    <d v="2013-10-16T00:00:00"/>
    <n v="74"/>
    <n v="144"/>
    <n v="2"/>
    <n v="99"/>
    <n v="7"/>
    <n v="2"/>
    <n v="30"/>
    <n v="47.333333333333336"/>
    <n v="5"/>
    <n v="6"/>
    <n v="1"/>
    <n v="4"/>
    <n v="8"/>
    <n v="0"/>
    <n v="0"/>
    <n v="0"/>
    <x v="0"/>
    <x v="0"/>
    <n v="0"/>
    <n v="0"/>
    <n v="0"/>
    <n v="0"/>
    <x v="0"/>
  </r>
  <r>
    <n v="10314"/>
    <n v="1948"/>
    <n v="75"/>
    <x v="5"/>
    <x v="4"/>
    <x v="0"/>
    <n v="83837"/>
    <x v="1"/>
    <n v="0"/>
    <n v="0"/>
    <d v="2012-12-16T00:00:00"/>
    <n v="79"/>
    <n v="847"/>
    <n v="66"/>
    <n v="119"/>
    <n v="86"/>
    <n v="89"/>
    <n v="111"/>
    <n v="219.66666666666666"/>
    <n v="1"/>
    <n v="9"/>
    <n v="10"/>
    <n v="5"/>
    <n v="4"/>
    <n v="0"/>
    <n v="1"/>
    <n v="0"/>
    <x v="1"/>
    <x v="0"/>
    <n v="1"/>
    <n v="2"/>
    <n v="1"/>
    <n v="0"/>
    <x v="3"/>
  </r>
  <r>
    <n v="6274"/>
    <n v="1948"/>
    <n v="75"/>
    <x v="5"/>
    <x v="3"/>
    <x v="0"/>
    <n v="83790"/>
    <x v="1"/>
    <n v="0"/>
    <n v="0"/>
    <d v="2013-11-15T00:00:00"/>
    <n v="81"/>
    <n v="1076"/>
    <n v="16"/>
    <n v="417"/>
    <n v="42"/>
    <n v="48"/>
    <n v="16"/>
    <n v="269.16666666666669"/>
    <n v="1"/>
    <n v="8"/>
    <n v="10"/>
    <n v="6"/>
    <n v="3"/>
    <n v="0"/>
    <n v="1"/>
    <n v="1"/>
    <x v="0"/>
    <x v="0"/>
    <n v="1"/>
    <n v="2"/>
    <n v="0"/>
    <n v="0"/>
    <x v="5"/>
  </r>
  <r>
    <n v="3336"/>
    <n v="1948"/>
    <n v="75"/>
    <x v="5"/>
    <x v="4"/>
    <x v="2"/>
    <n v="66375"/>
    <x v="1"/>
    <n v="0"/>
    <n v="1"/>
    <d v="2013-11-21T00:00:00"/>
    <n v="96"/>
    <n v="712"/>
    <n v="0"/>
    <n v="45"/>
    <n v="0"/>
    <n v="0"/>
    <n v="191"/>
    <n v="158"/>
    <n v="3"/>
    <n v="2"/>
    <n v="4"/>
    <n v="5"/>
    <n v="7"/>
    <n v="1"/>
    <n v="0"/>
    <n v="0"/>
    <x v="0"/>
    <x v="0"/>
    <n v="1"/>
    <n v="1"/>
    <n v="0"/>
    <n v="0"/>
    <x v="0"/>
  </r>
  <r>
    <n v="2079"/>
    <n v="1947"/>
    <n v="76"/>
    <x v="5"/>
    <x v="0"/>
    <x v="0"/>
    <n v="81044"/>
    <x v="1"/>
    <n v="0"/>
    <n v="0"/>
    <d v="2013-12-27T00:00:00"/>
    <n v="0"/>
    <n v="450"/>
    <n v="26"/>
    <n v="535"/>
    <n v="73"/>
    <n v="98"/>
    <n v="26"/>
    <n v="201.33333333333334"/>
    <n v="1"/>
    <n v="5"/>
    <n v="6"/>
    <n v="10"/>
    <n v="1"/>
    <n v="0"/>
    <n v="0"/>
    <n v="0"/>
    <x v="0"/>
    <x v="0"/>
    <n v="0"/>
    <n v="0"/>
    <n v="0"/>
    <n v="0"/>
    <x v="4"/>
  </r>
  <r>
    <n v="7990"/>
    <n v="1947"/>
    <n v="76"/>
    <x v="5"/>
    <x v="2"/>
    <x v="0"/>
    <n v="27469"/>
    <x v="2"/>
    <n v="0"/>
    <n v="0"/>
    <d v="2012-08-02T00:00:00"/>
    <n v="2"/>
    <n v="9"/>
    <n v="1"/>
    <n v="2"/>
    <n v="3"/>
    <n v="2"/>
    <n v="0"/>
    <n v="2.8333333333333335"/>
    <n v="1"/>
    <n v="0"/>
    <n v="0"/>
    <n v="3"/>
    <n v="6"/>
    <n v="0"/>
    <n v="0"/>
    <n v="0"/>
    <x v="0"/>
    <x v="0"/>
    <n v="0"/>
    <n v="0"/>
    <n v="0"/>
    <n v="0"/>
    <x v="7"/>
  </r>
  <r>
    <n v="10814"/>
    <n v="1947"/>
    <n v="76"/>
    <x v="5"/>
    <x v="2"/>
    <x v="2"/>
    <n v="70321"/>
    <x v="1"/>
    <n v="0"/>
    <n v="0"/>
    <d v="2013-01-16T00:00:00"/>
    <n v="6"/>
    <n v="303"/>
    <n v="23"/>
    <n v="751"/>
    <n v="82"/>
    <n v="26"/>
    <n v="191"/>
    <n v="229.33333333333334"/>
    <n v="1"/>
    <n v="6"/>
    <n v="5"/>
    <n v="13"/>
    <n v="4"/>
    <n v="0"/>
    <n v="0"/>
    <n v="0"/>
    <x v="0"/>
    <x v="0"/>
    <n v="0"/>
    <n v="0"/>
    <n v="1"/>
    <n v="0"/>
    <x v="1"/>
  </r>
  <r>
    <n v="7718"/>
    <n v="1947"/>
    <n v="76"/>
    <x v="5"/>
    <x v="3"/>
    <x v="2"/>
    <n v="66000"/>
    <x v="1"/>
    <n v="0"/>
    <n v="0"/>
    <d v="2014-04-20T00:00:00"/>
    <n v="36"/>
    <n v="244"/>
    <n v="51"/>
    <n v="270"/>
    <n v="101"/>
    <n v="0"/>
    <n v="45"/>
    <n v="118.5"/>
    <n v="1"/>
    <n v="1"/>
    <n v="3"/>
    <n v="5"/>
    <n v="1"/>
    <n v="0"/>
    <n v="0"/>
    <n v="0"/>
    <x v="0"/>
    <x v="0"/>
    <n v="0"/>
    <n v="0"/>
    <n v="0"/>
    <n v="0"/>
    <x v="1"/>
  </r>
  <r>
    <n v="3867"/>
    <n v="1947"/>
    <n v="76"/>
    <x v="5"/>
    <x v="4"/>
    <x v="2"/>
    <n v="73059"/>
    <x v="1"/>
    <n v="0"/>
    <n v="1"/>
    <d v="2013-08-31T00:00:00"/>
    <n v="36"/>
    <n v="410"/>
    <n v="112"/>
    <n v="420"/>
    <n v="0"/>
    <n v="82"/>
    <n v="71"/>
    <n v="182.5"/>
    <n v="1"/>
    <n v="9"/>
    <n v="3"/>
    <n v="13"/>
    <n v="4"/>
    <n v="0"/>
    <n v="0"/>
    <n v="0"/>
    <x v="0"/>
    <x v="0"/>
    <n v="0"/>
    <n v="0"/>
    <n v="0"/>
    <n v="0"/>
    <x v="1"/>
  </r>
  <r>
    <n v="3859"/>
    <n v="1947"/>
    <n v="76"/>
    <x v="5"/>
    <x v="4"/>
    <x v="2"/>
    <n v="73059"/>
    <x v="1"/>
    <n v="0"/>
    <n v="1"/>
    <d v="2013-08-31T00:00:00"/>
    <n v="36"/>
    <n v="410"/>
    <n v="112"/>
    <n v="420"/>
    <n v="0"/>
    <n v="82"/>
    <n v="71"/>
    <n v="182.5"/>
    <n v="1"/>
    <n v="9"/>
    <n v="3"/>
    <n v="13"/>
    <n v="4"/>
    <n v="0"/>
    <n v="0"/>
    <n v="0"/>
    <x v="0"/>
    <x v="0"/>
    <n v="0"/>
    <n v="0"/>
    <n v="0"/>
    <n v="0"/>
    <x v="5"/>
  </r>
  <r>
    <n v="6248"/>
    <n v="1947"/>
    <n v="76"/>
    <x v="5"/>
    <x v="3"/>
    <x v="1"/>
    <n v="91712"/>
    <x v="1"/>
    <n v="0"/>
    <n v="0"/>
    <d v="2013-10-17T00:00:00"/>
    <n v="47"/>
    <n v="1276"/>
    <n v="24"/>
    <n v="746"/>
    <n v="94"/>
    <n v="29"/>
    <n v="48"/>
    <n v="369.5"/>
    <n v="0"/>
    <n v="9"/>
    <n v="7"/>
    <n v="11"/>
    <n v="3"/>
    <n v="0"/>
    <n v="0"/>
    <n v="1"/>
    <x v="0"/>
    <x v="0"/>
    <n v="1"/>
    <n v="1"/>
    <n v="1"/>
    <n v="0"/>
    <x v="1"/>
  </r>
  <r>
    <n v="10250"/>
    <n v="1947"/>
    <n v="76"/>
    <x v="5"/>
    <x v="1"/>
    <x v="2"/>
    <n v="28389"/>
    <x v="2"/>
    <n v="0"/>
    <n v="0"/>
    <d v="2012-11-20T00:00:00"/>
    <n v="49"/>
    <n v="1"/>
    <n v="5"/>
    <n v="3"/>
    <n v="7"/>
    <n v="4"/>
    <n v="8"/>
    <n v="4.666666666666667"/>
    <n v="1"/>
    <n v="1"/>
    <n v="0"/>
    <n v="2"/>
    <n v="7"/>
    <n v="0"/>
    <n v="0"/>
    <n v="0"/>
    <x v="0"/>
    <x v="0"/>
    <n v="0"/>
    <n v="0"/>
    <n v="0"/>
    <n v="0"/>
    <x v="1"/>
  </r>
  <r>
    <n v="9952"/>
    <n v="1947"/>
    <n v="76"/>
    <x v="5"/>
    <x v="3"/>
    <x v="2"/>
    <n v="78093"/>
    <x v="1"/>
    <n v="0"/>
    <n v="0"/>
    <d v="2013-12-11T00:00:00"/>
    <n v="53"/>
    <n v="368"/>
    <n v="32"/>
    <n v="639"/>
    <n v="13"/>
    <n v="43"/>
    <n v="10"/>
    <n v="184.16666666666666"/>
    <n v="1"/>
    <n v="4"/>
    <n v="7"/>
    <n v="5"/>
    <n v="1"/>
    <n v="0"/>
    <n v="0"/>
    <n v="0"/>
    <x v="0"/>
    <x v="0"/>
    <n v="0"/>
    <n v="0"/>
    <n v="0"/>
    <n v="0"/>
    <x v="5"/>
  </r>
  <r>
    <n v="13"/>
    <n v="1947"/>
    <n v="76"/>
    <x v="5"/>
    <x v="4"/>
    <x v="6"/>
    <n v="25358"/>
    <x v="2"/>
    <n v="0"/>
    <n v="1"/>
    <d v="2013-07-22T00:00:00"/>
    <n v="57"/>
    <n v="19"/>
    <n v="0"/>
    <n v="5"/>
    <n v="0"/>
    <n v="0"/>
    <n v="8"/>
    <n v="5.333333333333333"/>
    <n v="2"/>
    <n v="1"/>
    <n v="0"/>
    <n v="3"/>
    <n v="6"/>
    <n v="0"/>
    <n v="0"/>
    <n v="0"/>
    <x v="0"/>
    <x v="0"/>
    <n v="0"/>
    <n v="0"/>
    <n v="0"/>
    <n v="0"/>
    <x v="5"/>
  </r>
  <r>
    <n v="6203"/>
    <n v="1947"/>
    <n v="76"/>
    <x v="5"/>
    <x v="2"/>
    <x v="2"/>
    <n v="74485"/>
    <x v="1"/>
    <n v="0"/>
    <n v="0"/>
    <d v="2013-08-24T00:00:00"/>
    <n v="58"/>
    <n v="499"/>
    <n v="149"/>
    <n v="815"/>
    <n v="173"/>
    <n v="49"/>
    <n v="49"/>
    <n v="289"/>
    <n v="1"/>
    <n v="6"/>
    <n v="7"/>
    <n v="12"/>
    <n v="3"/>
    <n v="0"/>
    <n v="0"/>
    <n v="0"/>
    <x v="0"/>
    <x v="0"/>
    <n v="0"/>
    <n v="0"/>
    <n v="0"/>
    <n v="0"/>
    <x v="1"/>
  </r>
  <r>
    <n v="1173"/>
    <n v="1947"/>
    <n v="76"/>
    <x v="5"/>
    <x v="3"/>
    <x v="2"/>
    <n v="77632"/>
    <x v="1"/>
    <n v="0"/>
    <n v="0"/>
    <d v="2013-03-10T00:00:00"/>
    <n v="73"/>
    <n v="1200"/>
    <n v="105"/>
    <n v="758"/>
    <n v="0"/>
    <n v="42"/>
    <n v="147"/>
    <n v="375.33333333333331"/>
    <n v="1"/>
    <n v="4"/>
    <n v="2"/>
    <n v="6"/>
    <n v="2"/>
    <n v="0"/>
    <n v="1"/>
    <n v="1"/>
    <x v="0"/>
    <x v="0"/>
    <n v="1"/>
    <n v="2"/>
    <n v="1"/>
    <n v="0"/>
    <x v="1"/>
  </r>
  <r>
    <n v="3945"/>
    <n v="1947"/>
    <n v="76"/>
    <x v="5"/>
    <x v="4"/>
    <x v="6"/>
    <n v="68117"/>
    <x v="1"/>
    <n v="0"/>
    <n v="1"/>
    <d v="2013-03-10T00:00:00"/>
    <n v="80"/>
    <n v="618"/>
    <n v="44"/>
    <n v="215"/>
    <n v="0"/>
    <n v="17"/>
    <n v="36"/>
    <n v="155"/>
    <n v="2"/>
    <n v="11"/>
    <n v="8"/>
    <n v="4"/>
    <n v="6"/>
    <n v="1"/>
    <n v="0"/>
    <n v="0"/>
    <x v="0"/>
    <x v="0"/>
    <n v="1"/>
    <n v="1"/>
    <n v="1"/>
    <n v="0"/>
    <x v="1"/>
  </r>
  <r>
    <n v="6963"/>
    <n v="1947"/>
    <n v="76"/>
    <x v="5"/>
    <x v="2"/>
    <x v="1"/>
    <n v="77457"/>
    <x v="1"/>
    <n v="0"/>
    <n v="0"/>
    <d v="2014-03-05T00:00:00"/>
    <n v="85"/>
    <n v="675"/>
    <n v="11"/>
    <n v="400"/>
    <n v="15"/>
    <n v="45"/>
    <n v="11"/>
    <n v="192.83333333333334"/>
    <n v="1"/>
    <n v="2"/>
    <n v="5"/>
    <n v="10"/>
    <n v="1"/>
    <n v="0"/>
    <n v="0"/>
    <n v="1"/>
    <x v="0"/>
    <x v="0"/>
    <n v="1"/>
    <n v="1"/>
    <n v="0"/>
    <n v="0"/>
    <x v="5"/>
  </r>
  <r>
    <n v="9298"/>
    <n v="1947"/>
    <n v="76"/>
    <x v="5"/>
    <x v="4"/>
    <x v="2"/>
    <n v="81574"/>
    <x v="1"/>
    <n v="0"/>
    <n v="0"/>
    <d v="2014-04-28T00:00:00"/>
    <n v="89"/>
    <n v="1252"/>
    <n v="0"/>
    <n v="465"/>
    <n v="46"/>
    <n v="35"/>
    <n v="0"/>
    <n v="299.66666666666669"/>
    <n v="1"/>
    <n v="4"/>
    <n v="5"/>
    <n v="8"/>
    <n v="1"/>
    <n v="0"/>
    <n v="1"/>
    <n v="1"/>
    <x v="0"/>
    <x v="0"/>
    <n v="1"/>
    <n v="2"/>
    <n v="0"/>
    <n v="0"/>
    <x v="5"/>
  </r>
  <r>
    <n v="2878"/>
    <n v="1947"/>
    <n v="76"/>
    <x v="5"/>
    <x v="4"/>
    <x v="0"/>
    <n v="67472"/>
    <x v="1"/>
    <n v="0"/>
    <n v="1"/>
    <d v="2013-09-28T00:00:00"/>
    <n v="93"/>
    <n v="162"/>
    <n v="31"/>
    <n v="127"/>
    <n v="8"/>
    <n v="17"/>
    <n v="69"/>
    <n v="69"/>
    <n v="2"/>
    <n v="4"/>
    <n v="2"/>
    <n v="7"/>
    <n v="3"/>
    <n v="0"/>
    <n v="0"/>
    <n v="0"/>
    <x v="0"/>
    <x v="0"/>
    <n v="0"/>
    <n v="0"/>
    <n v="0"/>
    <n v="0"/>
    <x v="1"/>
  </r>
  <r>
    <n v="8755"/>
    <n v="1946"/>
    <n v="77"/>
    <x v="5"/>
    <x v="3"/>
    <x v="0"/>
    <n v="68657"/>
    <x v="1"/>
    <n v="0"/>
    <n v="0"/>
    <d v="2013-02-20T00:00:00"/>
    <n v="4"/>
    <n v="482"/>
    <n v="34"/>
    <n v="471"/>
    <n v="119"/>
    <n v="68"/>
    <n v="22"/>
    <n v="199.33333333333334"/>
    <n v="1"/>
    <n v="3"/>
    <n v="5"/>
    <n v="9"/>
    <n v="7"/>
    <n v="0"/>
    <n v="0"/>
    <n v="0"/>
    <x v="0"/>
    <x v="0"/>
    <n v="0"/>
    <n v="0"/>
    <n v="0"/>
    <n v="0"/>
    <x v="0"/>
  </r>
  <r>
    <n v="1577"/>
    <n v="1946"/>
    <n v="77"/>
    <x v="5"/>
    <x v="2"/>
    <x v="0"/>
    <n v="78569"/>
    <x v="1"/>
    <n v="0"/>
    <n v="0"/>
    <d v="2014-02-19T00:00:00"/>
    <n v="14"/>
    <n v="558"/>
    <n v="79"/>
    <n v="622"/>
    <n v="207"/>
    <n v="175"/>
    <n v="95"/>
    <n v="289.33333333333331"/>
    <n v="1"/>
    <n v="4"/>
    <n v="6"/>
    <n v="4"/>
    <n v="1"/>
    <n v="0"/>
    <n v="0"/>
    <n v="1"/>
    <x v="0"/>
    <x v="0"/>
    <n v="1"/>
    <n v="1"/>
    <n v="1"/>
    <n v="0"/>
    <x v="1"/>
  </r>
  <r>
    <n v="5029"/>
    <n v="1946"/>
    <n v="77"/>
    <x v="5"/>
    <x v="2"/>
    <x v="0"/>
    <n v="18100"/>
    <x v="0"/>
    <n v="0"/>
    <n v="0"/>
    <d v="2013-08-06T00:00:00"/>
    <n v="14"/>
    <n v="3"/>
    <n v="1"/>
    <n v="2"/>
    <n v="4"/>
    <n v="3"/>
    <n v="1"/>
    <n v="2.3333333333333335"/>
    <n v="1"/>
    <n v="0"/>
    <n v="0"/>
    <n v="3"/>
    <n v="5"/>
    <n v="0"/>
    <n v="0"/>
    <n v="0"/>
    <x v="0"/>
    <x v="0"/>
    <n v="0"/>
    <n v="0"/>
    <n v="0"/>
    <n v="0"/>
    <x v="1"/>
  </r>
  <r>
    <n v="4939"/>
    <n v="1946"/>
    <n v="77"/>
    <x v="5"/>
    <x v="2"/>
    <x v="2"/>
    <n v="37760"/>
    <x v="2"/>
    <n v="0"/>
    <n v="0"/>
    <d v="2012-08-31T00:00:00"/>
    <n v="20"/>
    <n v="84"/>
    <n v="5"/>
    <n v="38"/>
    <n v="150"/>
    <n v="12"/>
    <n v="28"/>
    <n v="52.833333333333336"/>
    <n v="2"/>
    <n v="4"/>
    <n v="1"/>
    <n v="6"/>
    <n v="7"/>
    <n v="0"/>
    <n v="0"/>
    <n v="0"/>
    <x v="0"/>
    <x v="0"/>
    <n v="0"/>
    <n v="0"/>
    <n v="0"/>
    <n v="0"/>
    <x v="4"/>
  </r>
  <r>
    <n v="8652"/>
    <n v="1946"/>
    <n v="77"/>
    <x v="5"/>
    <x v="2"/>
    <x v="2"/>
    <n v="37760"/>
    <x v="2"/>
    <n v="0"/>
    <n v="0"/>
    <d v="2012-08-31T00:00:00"/>
    <n v="20"/>
    <n v="84"/>
    <n v="5"/>
    <n v="38"/>
    <n v="150"/>
    <n v="12"/>
    <n v="28"/>
    <n v="52.833333333333336"/>
    <n v="2"/>
    <n v="4"/>
    <n v="1"/>
    <n v="6"/>
    <n v="7"/>
    <n v="0"/>
    <n v="0"/>
    <n v="0"/>
    <x v="0"/>
    <x v="0"/>
    <n v="0"/>
    <n v="0"/>
    <n v="0"/>
    <n v="0"/>
    <x v="5"/>
  </r>
  <r>
    <n v="10562"/>
    <n v="1946"/>
    <n v="77"/>
    <x v="5"/>
    <x v="3"/>
    <x v="0"/>
    <n v="66835"/>
    <x v="1"/>
    <n v="0"/>
    <n v="0"/>
    <d v="2013-09-28T00:00:00"/>
    <n v="21"/>
    <n v="620"/>
    <n v="26"/>
    <n v="195"/>
    <n v="34"/>
    <n v="17"/>
    <n v="141"/>
    <n v="172.16666666666666"/>
    <n v="1"/>
    <n v="6"/>
    <n v="4"/>
    <n v="13"/>
    <n v="2"/>
    <n v="0"/>
    <n v="0"/>
    <n v="0"/>
    <x v="0"/>
    <x v="0"/>
    <n v="0"/>
    <n v="0"/>
    <n v="0"/>
    <n v="0"/>
    <x v="3"/>
  </r>
  <r>
    <n v="7881"/>
    <n v="1946"/>
    <n v="77"/>
    <x v="5"/>
    <x v="3"/>
    <x v="0"/>
    <n v="66835"/>
    <x v="1"/>
    <n v="0"/>
    <n v="0"/>
    <d v="2013-09-28T00:00:00"/>
    <n v="21"/>
    <n v="620"/>
    <n v="26"/>
    <n v="195"/>
    <n v="34"/>
    <n v="17"/>
    <n v="141"/>
    <n v="172.16666666666666"/>
    <n v="1"/>
    <n v="6"/>
    <n v="4"/>
    <n v="13"/>
    <n v="2"/>
    <n v="0"/>
    <n v="0"/>
    <n v="0"/>
    <x v="0"/>
    <x v="0"/>
    <n v="0"/>
    <n v="0"/>
    <n v="0"/>
    <n v="0"/>
    <x v="1"/>
  </r>
  <r>
    <n v="2114"/>
    <n v="1946"/>
    <n v="77"/>
    <x v="5"/>
    <x v="4"/>
    <x v="1"/>
    <n v="82800"/>
    <x v="1"/>
    <n v="0"/>
    <n v="0"/>
    <d v="2012-11-24T00:00:00"/>
    <n v="23"/>
    <n v="1006"/>
    <n v="22"/>
    <n v="115"/>
    <n v="59"/>
    <n v="68"/>
    <n v="45"/>
    <n v="219.16666666666666"/>
    <n v="1"/>
    <n v="7"/>
    <n v="6"/>
    <n v="12"/>
    <n v="3"/>
    <n v="0"/>
    <n v="0"/>
    <n v="1"/>
    <x v="1"/>
    <x v="0"/>
    <n v="1"/>
    <n v="2"/>
    <n v="1"/>
    <n v="0"/>
    <x v="4"/>
  </r>
  <r>
    <n v="4261"/>
    <n v="1946"/>
    <n v="77"/>
    <x v="5"/>
    <x v="4"/>
    <x v="1"/>
    <n v="82800"/>
    <x v="1"/>
    <n v="0"/>
    <n v="0"/>
    <d v="2012-11-24T00:00:00"/>
    <n v="23"/>
    <n v="1006"/>
    <n v="22"/>
    <n v="115"/>
    <n v="59"/>
    <n v="68"/>
    <n v="45"/>
    <n v="219.16666666666666"/>
    <n v="1"/>
    <n v="7"/>
    <n v="6"/>
    <n v="12"/>
    <n v="3"/>
    <n v="0"/>
    <n v="0"/>
    <n v="1"/>
    <x v="1"/>
    <x v="0"/>
    <n v="1"/>
    <n v="2"/>
    <n v="1"/>
    <n v="0"/>
    <x v="5"/>
  </r>
  <r>
    <n v="5529"/>
    <n v="1946"/>
    <n v="77"/>
    <x v="5"/>
    <x v="4"/>
    <x v="2"/>
    <n v="64014"/>
    <x v="1"/>
    <n v="2"/>
    <n v="1"/>
    <d v="2014-06-10T00:00:00"/>
    <n v="56"/>
    <n v="406"/>
    <n v="0"/>
    <n v="30"/>
    <n v="0"/>
    <n v="0"/>
    <n v="8"/>
    <n v="74"/>
    <n v="7"/>
    <n v="8"/>
    <n v="2"/>
    <n v="5"/>
    <n v="7"/>
    <n v="0"/>
    <n v="0"/>
    <n v="0"/>
    <x v="1"/>
    <x v="0"/>
    <n v="1"/>
    <n v="1"/>
    <n v="0"/>
    <n v="0"/>
    <x v="7"/>
  </r>
  <r>
    <n v="4001"/>
    <n v="1946"/>
    <n v="77"/>
    <x v="5"/>
    <x v="4"/>
    <x v="2"/>
    <n v="64014"/>
    <x v="1"/>
    <n v="2"/>
    <n v="1"/>
    <d v="2014-06-10T00:00:00"/>
    <n v="56"/>
    <n v="406"/>
    <n v="0"/>
    <n v="30"/>
    <n v="0"/>
    <n v="0"/>
    <n v="8"/>
    <n v="74"/>
    <n v="7"/>
    <n v="8"/>
    <n v="2"/>
    <n v="5"/>
    <n v="7"/>
    <n v="0"/>
    <n v="0"/>
    <n v="0"/>
    <x v="1"/>
    <x v="0"/>
    <n v="1"/>
    <n v="1"/>
    <n v="0"/>
    <n v="0"/>
    <x v="5"/>
  </r>
  <r>
    <n v="182"/>
    <n v="1946"/>
    <n v="77"/>
    <x v="5"/>
    <x v="4"/>
    <x v="2"/>
    <n v="44124"/>
    <x v="2"/>
    <n v="0"/>
    <n v="1"/>
    <d v="2013-05-11T00:00:00"/>
    <n v="62"/>
    <n v="284"/>
    <n v="0"/>
    <n v="55"/>
    <n v="0"/>
    <n v="6"/>
    <n v="52"/>
    <n v="66.166666666666671"/>
    <n v="4"/>
    <n v="6"/>
    <n v="2"/>
    <n v="5"/>
    <n v="8"/>
    <n v="0"/>
    <n v="0"/>
    <n v="0"/>
    <x v="0"/>
    <x v="0"/>
    <n v="0"/>
    <n v="0"/>
    <n v="0"/>
    <n v="0"/>
    <x v="1"/>
  </r>
  <r>
    <n v="7712"/>
    <n v="1946"/>
    <n v="77"/>
    <x v="5"/>
    <x v="4"/>
    <x v="1"/>
    <n v="62159"/>
    <x v="1"/>
    <n v="0"/>
    <n v="0"/>
    <d v="2014-04-28T00:00:00"/>
    <n v="68"/>
    <n v="182"/>
    <n v="17"/>
    <n v="259"/>
    <n v="77"/>
    <n v="70"/>
    <n v="29"/>
    <n v="105.66666666666667"/>
    <n v="1"/>
    <n v="6"/>
    <n v="2"/>
    <n v="10"/>
    <n v="4"/>
    <n v="0"/>
    <n v="0"/>
    <n v="0"/>
    <x v="0"/>
    <x v="0"/>
    <n v="0"/>
    <n v="0"/>
    <n v="0"/>
    <n v="0"/>
    <x v="4"/>
  </r>
  <r>
    <n v="1553"/>
    <n v="1946"/>
    <n v="77"/>
    <x v="5"/>
    <x v="2"/>
    <x v="2"/>
    <n v="82657"/>
    <x v="1"/>
    <n v="0"/>
    <n v="0"/>
    <d v="2013-09-27T00:00:00"/>
    <n v="71"/>
    <n v="966"/>
    <n v="168"/>
    <n v="672"/>
    <n v="246"/>
    <n v="105"/>
    <n v="126"/>
    <n v="380.5"/>
    <n v="1"/>
    <n v="7"/>
    <n v="5"/>
    <n v="10"/>
    <n v="4"/>
    <n v="0"/>
    <n v="1"/>
    <n v="0"/>
    <x v="1"/>
    <x v="0"/>
    <n v="1"/>
    <n v="2"/>
    <n v="0"/>
    <n v="0"/>
    <x v="2"/>
  </r>
  <r>
    <n v="455"/>
    <n v="1946"/>
    <n v="77"/>
    <x v="5"/>
    <x v="4"/>
    <x v="0"/>
    <n v="51012"/>
    <x v="1"/>
    <n v="0"/>
    <n v="0"/>
    <d v="2013-04-18T00:00:00"/>
    <n v="86"/>
    <n v="102"/>
    <n v="9"/>
    <n v="63"/>
    <n v="2"/>
    <n v="9"/>
    <n v="24"/>
    <n v="34.833333333333336"/>
    <n v="1"/>
    <n v="4"/>
    <n v="1"/>
    <n v="4"/>
    <n v="6"/>
    <n v="0"/>
    <n v="0"/>
    <n v="0"/>
    <x v="0"/>
    <x v="0"/>
    <n v="0"/>
    <n v="0"/>
    <n v="0"/>
    <n v="0"/>
    <x v="1"/>
  </r>
  <r>
    <n v="7592"/>
    <n v="1946"/>
    <n v="77"/>
    <x v="5"/>
    <x v="4"/>
    <x v="0"/>
    <n v="51012"/>
    <x v="1"/>
    <n v="0"/>
    <n v="0"/>
    <d v="2013-04-18T00:00:00"/>
    <n v="86"/>
    <n v="102"/>
    <n v="9"/>
    <n v="63"/>
    <n v="2"/>
    <n v="9"/>
    <n v="24"/>
    <n v="34.833333333333336"/>
    <n v="1"/>
    <n v="4"/>
    <n v="1"/>
    <n v="4"/>
    <n v="6"/>
    <n v="0"/>
    <n v="0"/>
    <n v="0"/>
    <x v="0"/>
    <x v="0"/>
    <n v="0"/>
    <n v="0"/>
    <n v="0"/>
    <n v="0"/>
    <x v="1"/>
  </r>
  <r>
    <n v="158"/>
    <n v="1945"/>
    <n v="78"/>
    <x v="5"/>
    <x v="4"/>
    <x v="2"/>
    <n v="71604"/>
    <x v="1"/>
    <n v="0"/>
    <n v="0"/>
    <d v="2013-11-17T00:00:00"/>
    <n v="3"/>
    <n v="345"/>
    <n v="53"/>
    <n v="528"/>
    <n v="98"/>
    <n v="75"/>
    <n v="97"/>
    <n v="199.33333333333334"/>
    <n v="1"/>
    <n v="8"/>
    <n v="3"/>
    <n v="5"/>
    <n v="4"/>
    <n v="1"/>
    <n v="0"/>
    <n v="0"/>
    <x v="0"/>
    <x v="0"/>
    <n v="1"/>
    <n v="1"/>
    <n v="1"/>
    <n v="0"/>
    <x v="1"/>
  </r>
  <r>
    <n v="263"/>
    <n v="1945"/>
    <n v="78"/>
    <x v="5"/>
    <x v="4"/>
    <x v="1"/>
    <n v="45576"/>
    <x v="2"/>
    <n v="0"/>
    <n v="0"/>
    <d v="2014-05-28T00:00:00"/>
    <n v="9"/>
    <n v="56"/>
    <n v="19"/>
    <n v="29"/>
    <n v="2"/>
    <n v="14"/>
    <n v="25"/>
    <n v="24.166666666666668"/>
    <n v="1"/>
    <n v="3"/>
    <n v="1"/>
    <n v="3"/>
    <n v="8"/>
    <n v="0"/>
    <n v="0"/>
    <n v="0"/>
    <x v="0"/>
    <x v="0"/>
    <n v="0"/>
    <n v="0"/>
    <n v="1"/>
    <n v="0"/>
    <x v="1"/>
  </r>
  <r>
    <n v="4619"/>
    <n v="1945"/>
    <n v="78"/>
    <x v="5"/>
    <x v="4"/>
    <x v="1"/>
    <n v="113734"/>
    <x v="3"/>
    <n v="0"/>
    <n v="0"/>
    <d v="2014-05-28T00:00:00"/>
    <n v="9"/>
    <n v="6"/>
    <n v="2"/>
    <n v="3"/>
    <n v="1"/>
    <n v="262"/>
    <n v="3"/>
    <n v="46.166666666666664"/>
    <n v="0"/>
    <n v="27"/>
    <n v="0"/>
    <n v="0"/>
    <n v="1"/>
    <n v="0"/>
    <n v="0"/>
    <n v="0"/>
    <x v="0"/>
    <x v="0"/>
    <n v="0"/>
    <n v="0"/>
    <n v="0"/>
    <n v="0"/>
    <x v="1"/>
  </r>
  <r>
    <n v="9260"/>
    <n v="1945"/>
    <n v="78"/>
    <x v="5"/>
    <x v="4"/>
    <x v="0"/>
    <n v="70356"/>
    <x v="1"/>
    <n v="0"/>
    <n v="0"/>
    <d v="2012-11-05T00:00:00"/>
    <n v="20"/>
    <n v="1349"/>
    <n v="16"/>
    <n v="249"/>
    <n v="43"/>
    <n v="16"/>
    <n v="33"/>
    <n v="284.33333333333331"/>
    <n v="2"/>
    <n v="10"/>
    <n v="6"/>
    <n v="9"/>
    <n v="6"/>
    <n v="0"/>
    <n v="0"/>
    <n v="0"/>
    <x v="0"/>
    <x v="0"/>
    <n v="0"/>
    <n v="0"/>
    <n v="0"/>
    <n v="0"/>
    <x v="7"/>
  </r>
  <r>
    <n v="10711"/>
    <n v="1945"/>
    <n v="78"/>
    <x v="5"/>
    <x v="2"/>
    <x v="0"/>
    <n v="69755"/>
    <x v="1"/>
    <n v="0"/>
    <n v="0"/>
    <d v="2013-10-02T00:00:00"/>
    <n v="23"/>
    <n v="217"/>
    <n v="77"/>
    <n v="373"/>
    <n v="111"/>
    <n v="23"/>
    <n v="93"/>
    <n v="149"/>
    <n v="1"/>
    <n v="3"/>
    <n v="6"/>
    <n v="12"/>
    <n v="1"/>
    <n v="0"/>
    <n v="0"/>
    <n v="0"/>
    <x v="0"/>
    <x v="0"/>
    <n v="0"/>
    <n v="0"/>
    <n v="0"/>
    <n v="0"/>
    <x v="5"/>
  </r>
  <r>
    <n v="6543"/>
    <n v="1945"/>
    <n v="78"/>
    <x v="5"/>
    <x v="3"/>
    <x v="2"/>
    <n v="62847"/>
    <x v="1"/>
    <n v="0"/>
    <n v="0"/>
    <d v="2013-01-15T00:00:00"/>
    <n v="45"/>
    <n v="521"/>
    <n v="168"/>
    <n v="706"/>
    <n v="80"/>
    <n v="76"/>
    <n v="61"/>
    <n v="268.66666666666669"/>
    <n v="1"/>
    <n v="3"/>
    <n v="6"/>
    <n v="4"/>
    <n v="2"/>
    <n v="0"/>
    <n v="0"/>
    <n v="0"/>
    <x v="0"/>
    <x v="0"/>
    <n v="0"/>
    <n v="0"/>
    <n v="0"/>
    <n v="0"/>
    <x v="7"/>
  </r>
  <r>
    <n v="9370"/>
    <n v="1945"/>
    <n v="78"/>
    <x v="5"/>
    <x v="4"/>
    <x v="0"/>
    <n v="65846"/>
    <x v="1"/>
    <n v="0"/>
    <n v="0"/>
    <d v="2013-05-17T00:00:00"/>
    <n v="68"/>
    <n v="562"/>
    <n v="81"/>
    <n v="276"/>
    <n v="80"/>
    <n v="40"/>
    <n v="81"/>
    <n v="186.66666666666666"/>
    <n v="1"/>
    <n v="6"/>
    <n v="3"/>
    <n v="6"/>
    <n v="4"/>
    <n v="0"/>
    <n v="0"/>
    <n v="0"/>
    <x v="0"/>
    <x v="0"/>
    <n v="0"/>
    <n v="0"/>
    <n v="0"/>
    <n v="0"/>
    <x v="7"/>
  </r>
  <r>
    <n v="819"/>
    <n v="1945"/>
    <n v="78"/>
    <x v="5"/>
    <x v="2"/>
    <x v="6"/>
    <n v="63285"/>
    <x v="1"/>
    <n v="0"/>
    <n v="0"/>
    <d v="2013-11-05T00:00:00"/>
    <n v="84"/>
    <n v="508"/>
    <n v="124"/>
    <n v="249"/>
    <n v="50"/>
    <n v="38"/>
    <n v="134"/>
    <n v="183.83333333333334"/>
    <n v="1"/>
    <n v="6"/>
    <n v="5"/>
    <n v="13"/>
    <n v="3"/>
    <n v="0"/>
    <n v="0"/>
    <n v="0"/>
    <x v="0"/>
    <x v="0"/>
    <n v="0"/>
    <n v="0"/>
    <n v="0"/>
    <n v="0"/>
    <x v="1"/>
  </r>
  <r>
    <n v="9930"/>
    <n v="1944"/>
    <n v="79"/>
    <x v="5"/>
    <x v="4"/>
    <x v="1"/>
    <n v="82716"/>
    <x v="1"/>
    <n v="0"/>
    <n v="0"/>
    <d v="2013-11-05T00:00:00"/>
    <n v="8"/>
    <n v="606"/>
    <n v="148"/>
    <n v="228"/>
    <n v="15"/>
    <n v="148"/>
    <n v="22"/>
    <n v="194.5"/>
    <n v="1"/>
    <n v="6"/>
    <n v="8"/>
    <n v="13"/>
    <n v="2"/>
    <n v="0"/>
    <n v="0"/>
    <n v="0"/>
    <x v="0"/>
    <x v="0"/>
    <n v="0"/>
    <n v="0"/>
    <n v="0"/>
    <n v="0"/>
    <x v="7"/>
  </r>
  <r>
    <n v="466"/>
    <n v="1944"/>
    <n v="79"/>
    <x v="5"/>
    <x v="2"/>
    <x v="0"/>
    <n v="65275"/>
    <x v="1"/>
    <n v="0"/>
    <n v="0"/>
    <d v="2013-04-03T00:00:00"/>
    <n v="9"/>
    <n v="388"/>
    <n v="14"/>
    <n v="218"/>
    <n v="91"/>
    <n v="14"/>
    <n v="21"/>
    <n v="124.33333333333333"/>
    <n v="1"/>
    <n v="4"/>
    <n v="3"/>
    <n v="13"/>
    <n v="2"/>
    <n v="0"/>
    <n v="0"/>
    <n v="0"/>
    <x v="0"/>
    <x v="0"/>
    <n v="0"/>
    <n v="0"/>
    <n v="0"/>
    <n v="0"/>
    <x v="1"/>
  </r>
  <r>
    <n v="3711"/>
    <n v="1944"/>
    <n v="79"/>
    <x v="5"/>
    <x v="3"/>
    <x v="0"/>
    <n v="80184"/>
    <x v="1"/>
    <n v="0"/>
    <n v="0"/>
    <d v="2014-03-01T00:00:00"/>
    <n v="19"/>
    <n v="1035"/>
    <n v="134"/>
    <n v="670"/>
    <n v="25"/>
    <n v="38"/>
    <n v="0"/>
    <n v="317"/>
    <n v="1"/>
    <n v="6"/>
    <n v="3"/>
    <n v="10"/>
    <n v="3"/>
    <n v="0"/>
    <n v="0"/>
    <n v="1"/>
    <x v="1"/>
    <x v="0"/>
    <n v="1"/>
    <n v="2"/>
    <n v="0"/>
    <n v="0"/>
    <x v="1"/>
  </r>
  <r>
    <n v="1740"/>
    <n v="1944"/>
    <n v="79"/>
    <x v="5"/>
    <x v="2"/>
    <x v="0"/>
    <n v="55956"/>
    <x v="1"/>
    <n v="0"/>
    <n v="0"/>
    <d v="2014-04-07T00:00:00"/>
    <n v="22"/>
    <n v="760"/>
    <n v="38"/>
    <n v="104"/>
    <n v="50"/>
    <n v="9"/>
    <n v="38"/>
    <n v="166.5"/>
    <n v="2"/>
    <n v="7"/>
    <n v="3"/>
    <n v="4"/>
    <n v="4"/>
    <n v="0"/>
    <n v="1"/>
    <n v="0"/>
    <x v="0"/>
    <x v="0"/>
    <n v="1"/>
    <n v="1"/>
    <n v="0"/>
    <n v="0"/>
    <x v="1"/>
  </r>
  <r>
    <n v="4310"/>
    <n v="1944"/>
    <n v="79"/>
    <x v="5"/>
    <x v="2"/>
    <x v="0"/>
    <n v="80589"/>
    <x v="1"/>
    <n v="0"/>
    <n v="0"/>
    <d v="2014-01-22T00:00:00"/>
    <n v="25"/>
    <n v="507"/>
    <n v="93"/>
    <n v="520"/>
    <n v="242"/>
    <n v="40"/>
    <n v="26"/>
    <n v="238"/>
    <n v="1"/>
    <n v="5"/>
    <n v="10"/>
    <n v="5"/>
    <n v="1"/>
    <n v="0"/>
    <n v="0"/>
    <n v="0"/>
    <x v="1"/>
    <x v="0"/>
    <n v="1"/>
    <n v="1"/>
    <n v="1"/>
    <n v="0"/>
    <x v="0"/>
  </r>
  <r>
    <n v="6605"/>
    <n v="1944"/>
    <n v="79"/>
    <x v="5"/>
    <x v="4"/>
    <x v="4"/>
    <n v="55614"/>
    <x v="1"/>
    <n v="0"/>
    <n v="0"/>
    <d v="2013-11-27T00:00:00"/>
    <n v="85"/>
    <n v="504"/>
    <n v="13"/>
    <n v="131"/>
    <n v="8"/>
    <n v="0"/>
    <n v="26"/>
    <n v="113.66666666666667"/>
    <n v="1"/>
    <n v="9"/>
    <n v="4"/>
    <n v="6"/>
    <n v="7"/>
    <n v="0"/>
    <n v="1"/>
    <n v="0"/>
    <x v="0"/>
    <x v="0"/>
    <n v="1"/>
    <n v="1"/>
    <n v="0"/>
    <n v="0"/>
    <x v="1"/>
  </r>
  <r>
    <n v="4587"/>
    <n v="1944"/>
    <n v="79"/>
    <x v="5"/>
    <x v="3"/>
    <x v="6"/>
    <n v="45006"/>
    <x v="2"/>
    <n v="0"/>
    <n v="0"/>
    <d v="2013-07-18T00:00:00"/>
    <n v="90"/>
    <n v="162"/>
    <n v="25"/>
    <n v="53"/>
    <n v="16"/>
    <n v="0"/>
    <n v="10"/>
    <n v="44.333333333333336"/>
    <n v="1"/>
    <n v="3"/>
    <n v="1"/>
    <n v="7"/>
    <n v="3"/>
    <n v="0"/>
    <n v="0"/>
    <n v="0"/>
    <x v="0"/>
    <x v="0"/>
    <n v="0"/>
    <n v="0"/>
    <n v="0"/>
    <n v="0"/>
    <x v="1"/>
  </r>
  <r>
    <n v="4994"/>
    <n v="1943"/>
    <n v="80"/>
    <x v="5"/>
    <x v="3"/>
    <x v="1"/>
    <n v="77598"/>
    <x v="1"/>
    <n v="0"/>
    <n v="0"/>
    <d v="2013-10-01T00:00:00"/>
    <n v="53"/>
    <n v="1193"/>
    <n v="33"/>
    <n v="281"/>
    <n v="129"/>
    <n v="66"/>
    <n v="33"/>
    <n v="289.16666666666669"/>
    <n v="1"/>
    <n v="7"/>
    <n v="5"/>
    <n v="13"/>
    <n v="3"/>
    <n v="0"/>
    <n v="0"/>
    <n v="1"/>
    <x v="0"/>
    <x v="0"/>
    <n v="1"/>
    <n v="1"/>
    <n v="0"/>
    <n v="0"/>
    <x v="1"/>
  </r>
  <r>
    <n v="2968"/>
    <n v="1943"/>
    <n v="80"/>
    <x v="5"/>
    <x v="4"/>
    <x v="4"/>
    <n v="48948"/>
    <x v="2"/>
    <n v="0"/>
    <n v="0"/>
    <d v="2013-02-01T00:00:00"/>
    <n v="53"/>
    <n v="437"/>
    <n v="8"/>
    <n v="206"/>
    <n v="160"/>
    <n v="49"/>
    <n v="42"/>
    <n v="150.33333333333334"/>
    <n v="2"/>
    <n v="7"/>
    <n v="10"/>
    <n v="5"/>
    <n v="6"/>
    <n v="1"/>
    <n v="0"/>
    <n v="0"/>
    <x v="0"/>
    <x v="0"/>
    <n v="1"/>
    <n v="1"/>
    <n v="1"/>
    <n v="0"/>
    <x v="0"/>
  </r>
  <r>
    <n v="8800"/>
    <n v="1943"/>
    <n v="80"/>
    <x v="5"/>
    <x v="4"/>
    <x v="4"/>
    <n v="48948"/>
    <x v="2"/>
    <n v="0"/>
    <n v="0"/>
    <d v="2013-02-01T00:00:00"/>
    <n v="53"/>
    <n v="437"/>
    <n v="8"/>
    <n v="206"/>
    <n v="160"/>
    <n v="49"/>
    <n v="42"/>
    <n v="150.33333333333334"/>
    <n v="2"/>
    <n v="7"/>
    <n v="10"/>
    <n v="5"/>
    <n v="6"/>
    <n v="1"/>
    <n v="0"/>
    <n v="0"/>
    <x v="0"/>
    <x v="0"/>
    <n v="1"/>
    <n v="1"/>
    <n v="1"/>
    <n v="0"/>
    <x v="5"/>
  </r>
  <r>
    <n v="1453"/>
    <n v="1943"/>
    <n v="80"/>
    <x v="5"/>
    <x v="4"/>
    <x v="6"/>
    <n v="57513"/>
    <x v="1"/>
    <n v="0"/>
    <n v="0"/>
    <d v="2013-07-06T00:00:00"/>
    <n v="59"/>
    <n v="735"/>
    <n v="40"/>
    <n v="183"/>
    <n v="52"/>
    <n v="20"/>
    <n v="30"/>
    <n v="176.66666666666666"/>
    <n v="2"/>
    <n v="9"/>
    <n v="3"/>
    <n v="13"/>
    <n v="6"/>
    <n v="0"/>
    <n v="0"/>
    <n v="0"/>
    <x v="0"/>
    <x v="0"/>
    <n v="0"/>
    <n v="0"/>
    <n v="0"/>
    <n v="0"/>
    <x v="1"/>
  </r>
  <r>
    <n v="6142"/>
    <n v="1943"/>
    <n v="80"/>
    <x v="5"/>
    <x v="3"/>
    <x v="0"/>
    <n v="65073"/>
    <x v="1"/>
    <n v="0"/>
    <n v="0"/>
    <d v="2013-08-20T00:00:00"/>
    <n v="65"/>
    <n v="629"/>
    <n v="17"/>
    <n v="177"/>
    <n v="69"/>
    <n v="0"/>
    <n v="8"/>
    <n v="150"/>
    <n v="1"/>
    <n v="5"/>
    <n v="3"/>
    <n v="5"/>
    <n v="2"/>
    <n v="0"/>
    <n v="0"/>
    <n v="0"/>
    <x v="0"/>
    <x v="0"/>
    <n v="0"/>
    <n v="0"/>
    <n v="0"/>
    <n v="1"/>
    <x v="1"/>
  </r>
  <r>
    <n v="7106"/>
    <n v="1943"/>
    <n v="80"/>
    <x v="5"/>
    <x v="4"/>
    <x v="0"/>
    <n v="75865"/>
    <x v="1"/>
    <n v="0"/>
    <n v="0"/>
    <d v="2014-03-31T00:00:00"/>
    <n v="73"/>
    <n v="483"/>
    <n v="0"/>
    <n v="591"/>
    <n v="156"/>
    <n v="0"/>
    <n v="12"/>
    <n v="207"/>
    <n v="1"/>
    <n v="3"/>
    <n v="5"/>
    <n v="10"/>
    <n v="1"/>
    <n v="0"/>
    <n v="0"/>
    <n v="0"/>
    <x v="0"/>
    <x v="0"/>
    <n v="0"/>
    <n v="0"/>
    <n v="0"/>
    <n v="0"/>
    <x v="1"/>
  </r>
  <r>
    <n v="5250"/>
    <n v="1943"/>
    <n v="80"/>
    <x v="5"/>
    <x v="3"/>
    <x v="6"/>
    <m/>
    <x v="0"/>
    <n v="0"/>
    <n v="0"/>
    <d v="2013-10-30T00:00:00"/>
    <n v="75"/>
    <n v="532"/>
    <n v="126"/>
    <n v="490"/>
    <n v="164"/>
    <n v="126"/>
    <n v="126"/>
    <n v="260.66666666666669"/>
    <n v="1"/>
    <n v="5"/>
    <n v="5"/>
    <n v="11"/>
    <n v="1"/>
    <n v="0"/>
    <n v="0"/>
    <n v="1"/>
    <x v="0"/>
    <x v="0"/>
    <n v="1"/>
    <n v="1"/>
    <n v="1"/>
    <n v="0"/>
    <x v="0"/>
  </r>
  <r>
    <n v="6932"/>
    <n v="1941"/>
    <n v="82"/>
    <x v="5"/>
    <x v="4"/>
    <x v="0"/>
    <n v="93027"/>
    <x v="1"/>
    <n v="0"/>
    <n v="0"/>
    <d v="2013-04-13T00:00:00"/>
    <n v="77"/>
    <n v="1285"/>
    <n v="42"/>
    <n v="716"/>
    <n v="55"/>
    <n v="0"/>
    <n v="21"/>
    <n v="353.16666666666669"/>
    <n v="0"/>
    <n v="7"/>
    <n v="10"/>
    <n v="5"/>
    <n v="2"/>
    <n v="0"/>
    <n v="0"/>
    <n v="1"/>
    <x v="0"/>
    <x v="0"/>
    <n v="1"/>
    <n v="1"/>
    <n v="0"/>
    <n v="0"/>
    <x v="1"/>
  </r>
  <r>
    <n v="6663"/>
    <n v="1940"/>
    <n v="83"/>
    <x v="5"/>
    <x v="4"/>
    <x v="1"/>
    <n v="51141"/>
    <x v="1"/>
    <n v="0"/>
    <n v="0"/>
    <d v="2013-07-08T00:00:00"/>
    <n v="96"/>
    <n v="144"/>
    <n v="0"/>
    <n v="7"/>
    <n v="0"/>
    <n v="0"/>
    <n v="6"/>
    <n v="26.166666666666668"/>
    <n v="1"/>
    <n v="3"/>
    <n v="1"/>
    <n v="4"/>
    <n v="5"/>
    <n v="0"/>
    <n v="0"/>
    <n v="0"/>
    <x v="0"/>
    <x v="0"/>
    <n v="0"/>
    <n v="0"/>
    <n v="0"/>
    <n v="0"/>
    <x v="1"/>
  </r>
  <r>
    <n v="7829"/>
    <n v="1900"/>
    <n v="123"/>
    <x v="5"/>
    <x v="0"/>
    <x v="4"/>
    <n v="36640"/>
    <x v="2"/>
    <n v="1"/>
    <n v="0"/>
    <d v="2013-09-26T00:00:00"/>
    <n v="99"/>
    <n v="15"/>
    <n v="6"/>
    <n v="8"/>
    <n v="7"/>
    <n v="4"/>
    <n v="25"/>
    <n v="10.833333333333334"/>
    <n v="1"/>
    <n v="2"/>
    <n v="1"/>
    <n v="2"/>
    <n v="5"/>
    <n v="0"/>
    <n v="0"/>
    <n v="0"/>
    <x v="0"/>
    <x v="0"/>
    <n v="0"/>
    <n v="0"/>
    <n v="0"/>
    <n v="1"/>
    <x v="3"/>
  </r>
  <r>
    <n v="1150"/>
    <n v="1899"/>
    <n v="124"/>
    <x v="5"/>
    <x v="4"/>
    <x v="2"/>
    <n v="83532"/>
    <x v="1"/>
    <n v="0"/>
    <n v="0"/>
    <d v="2013-09-26T00:00:00"/>
    <n v="36"/>
    <n v="755"/>
    <n v="144"/>
    <n v="562"/>
    <n v="104"/>
    <n v="64"/>
    <n v="224"/>
    <n v="308.83333333333331"/>
    <n v="1"/>
    <n v="4"/>
    <n v="6"/>
    <n v="4"/>
    <n v="1"/>
    <n v="0"/>
    <n v="0"/>
    <n v="1"/>
    <x v="0"/>
    <x v="0"/>
    <n v="1"/>
    <n v="1"/>
    <n v="0"/>
    <n v="0"/>
    <x v="1"/>
  </r>
  <r>
    <n v="11004"/>
    <n v="1893"/>
    <n v="130"/>
    <x v="5"/>
    <x v="0"/>
    <x v="1"/>
    <n v="60182"/>
    <x v="1"/>
    <n v="0"/>
    <n v="1"/>
    <d v="2014-05-17T00:00:00"/>
    <n v="23"/>
    <n v="8"/>
    <n v="0"/>
    <n v="5"/>
    <n v="7"/>
    <n v="0"/>
    <n v="2"/>
    <n v="3.6666666666666665"/>
    <n v="1"/>
    <n v="1"/>
    <n v="0"/>
    <n v="2"/>
    <n v="4"/>
    <n v="0"/>
    <n v="0"/>
    <n v="0"/>
    <x v="0"/>
    <x v="0"/>
    <n v="0"/>
    <n v="0"/>
    <n v="0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DA679-4459-41E6-B570-E9CE3AEB2538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E82" firstHeaderRow="0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cceptedCmp1" fld="27" baseField="0" baseItem="0"/>
    <dataField name="Sum of AcceptedCmp2" fld="28" baseField="0" baseItem="0"/>
    <dataField name="Sum of AcceptedCmp4" fld="25" baseField="0" baseItem="0"/>
    <dataField name="Sum of AcceptedCmp3" fld="24" baseField="0" baseItem="0"/>
    <dataField name="Sum of AcceptedCmp5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D61A2-58C2-440F-8962-9D4B37241944}" name="PivotTable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7">
  <location ref="A72:E79" firstHeaderRow="1" firstDataRow="2" firstDataCol="1"/>
  <pivotFields count="35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Col" dataField="1" showAll="0">
      <items count="6">
        <item x="0"/>
        <item m="1" x="4"/>
        <item x="2"/>
        <item x="1"/>
        <item x="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umSubtotal="1"/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7"/>
  </colFields>
  <colItems count="4">
    <i>
      <x/>
    </i>
    <i>
      <x v="2"/>
    </i>
    <i>
      <x v="3"/>
    </i>
    <i>
      <x v="4"/>
    </i>
  </colItems>
  <dataFields count="1">
    <dataField name="Count of IncomeGroup" fld="7" subtotal="count" baseField="0" baseItem="0"/>
  </dataField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1">
    <chartFormat chart="2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B2227-668E-4395-A95C-D2F977CCE30C}" name="PivotTable2" cacheId="2" dataOnRows="1" applyNumberFormats="0" applyBorderFormats="0" applyFontFormats="0" applyPatternFormats="0" applyAlignmentFormats="0" applyWidthHeightFormats="1" dataCaption="Category" updatedVersion="8" minRefreshableVersion="3" useAutoFormatting="1" itemPrintTitles="1" createdVersion="8" indent="0" outline="1" outlineData="1" multipleFieldFilters="0" chartFormat="18">
  <location ref="A13:B22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7"/>
        <item x="2"/>
        <item x="3"/>
        <item x="6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33"/>
  </rowFields>
  <rowItems count="9">
    <i>
      <x v="6"/>
    </i>
    <i>
      <x v="5"/>
    </i>
    <i>
      <x v="1"/>
    </i>
    <i>
      <x/>
    </i>
    <i>
      <x v="3"/>
    </i>
    <i>
      <x v="2"/>
    </i>
    <i>
      <x v="7"/>
    </i>
    <i>
      <x v="4"/>
    </i>
    <i t="grand">
      <x/>
    </i>
  </rowItems>
  <colItems count="1">
    <i/>
  </colItems>
  <dataFields count="1">
    <dataField name="Sum of Revenue" fld="34" baseField="0" baseItem="0" numFmtId="164"/>
  </dataFields>
  <formats count="1">
    <format dxfId="20">
      <pivotArea outline="0" collapsedLevelsAreSubtotals="1" fieldPosition="0"/>
    </format>
  </format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A6FC6-A940-4D41-A9F2-6D66ACBC86E7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8:B56" firstHeaderRow="1" firstDataRow="1" firstDataCol="1"/>
  <pivotFields count="35">
    <pivotField showAll="0"/>
    <pivotField showAll="0"/>
    <pivotField showAll="0"/>
    <pivotField showAll="0"/>
    <pivotField showAll="0"/>
    <pivotField axis="axisRow" dataField="1" showAll="0" sortType="descending">
      <items count="9">
        <item x="3"/>
        <item x="5"/>
        <item x="4"/>
        <item x="0"/>
        <item x="1"/>
        <item x="2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 v="3"/>
    </i>
    <i>
      <x v="5"/>
    </i>
    <i>
      <x v="4"/>
    </i>
    <i>
      <x v="2"/>
    </i>
    <i>
      <x v="6"/>
    </i>
    <i>
      <x v="1"/>
    </i>
    <i>
      <x v="7"/>
    </i>
    <i>
      <x/>
    </i>
  </rowItems>
  <colItems count="1">
    <i/>
  </colItems>
  <dataFields count="1">
    <dataField name="Count of Marital_Status" fld="5" subtotal="count" baseField="0" baseItem="0"/>
  </dataField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2731-48D6-40C1-B91D-4759D112A789}" name="PivotTable1" cacheId="2" dataOnRows="1" applyNumberFormats="0" applyBorderFormats="0" applyFontFormats="0" applyPatternFormats="0" applyAlignmentFormats="0" applyWidthHeightFormats="1" dataCaption="Category" updatedVersion="8" minRefreshableVersion="3" useAutoFormatting="1" itemPrintTitles="1" createdVersion="8" indent="0" outline="1" outlineData="1" multipleFieldFilters="0" chartFormat="14">
  <location ref="A3:B9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 Wines" fld="12" baseField="0" baseItem="0"/>
    <dataField name=" MeatProducts" fld="14" baseField="0" baseItem="0"/>
    <dataField name=" GoldProds" fld="17" baseField="0" baseItem="0"/>
    <dataField name=" FishProducts" fld="15" baseField="0" baseItem="0"/>
    <dataField name=" SweetProducts" fld="16" baseField="0" baseItem="0"/>
    <dataField name=" Fruits" fld="13" baseField="0" baseItem="0"/>
  </dataFields>
  <formats count="2">
    <format dxfId="22">
      <pivotArea outline="0" collapsedLevelsAreSubtotals="1" fieldPosition="0"/>
    </format>
    <format dxfId="21">
      <pivotArea dataOnly="0" labelOnly="1" grandCol="1" outline="0" axis="axisCol" fieldPosition="0"/>
    </format>
  </formats>
  <chartFormats count="7">
    <chartFormat chart="1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0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2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33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34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B76BC-B968-4D71-BAE4-BAD106C81D6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3:C39" firstHeaderRow="0" firstDataRow="1" firstDataCol="1"/>
  <pivotFields count="35">
    <pivotField compact="0" outline="0" showAll="0"/>
    <pivotField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4"/>
  </rowFields>
  <rowItems count="6">
    <i>
      <x v="4"/>
    </i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Income " fld="6" subtotal="average" baseField="4" baseItem="2"/>
    <dataField name="Count of Education" fld="4" subtotal="count" baseField="0" baseItem="0"/>
  </dataFields>
  <conditionalFormats count="2"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7A45B-FB5D-4AA1-B5CD-CCF51C361328}" name="PivotTable5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2:B44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NumStorePurchases" fld="22" baseField="0" baseItem="0"/>
    <dataField name="Sum of NumWebPurchase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60533-B963-4A61-8F6B-F6611CF480C1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58:G67" firstHeaderRow="1" firstDataRow="2" firstDataCol="1"/>
  <pivotFields count="35"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9">
        <item x="3"/>
        <item x="5"/>
        <item x="4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MntAvg" fld="18" baseField="0" baseItem="0" numFmtId="166"/>
  </dataFields>
  <formats count="1">
    <format dxfId="23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4"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78A67-09FC-4D07-9052-78D7D0AA5D2B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7">
  <location ref="A24:G30" firstHeaderRow="0" firstDataRow="1" firstDataCol="1"/>
  <pivotFields count="35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ntWines" fld="12" subtotal="average" baseField="3" baseItem="0"/>
    <dataField name="Average of MntFruits" fld="13" subtotal="average" baseField="3" baseItem="0"/>
    <dataField name="Average of MntMeatProducts" fld="14" subtotal="average" baseField="3" baseItem="1" numFmtId="2"/>
    <dataField name="Average of MntFishProducts" fld="15" subtotal="average" baseField="3" baseItem="0"/>
    <dataField name="Average of MntGoldProds" fld="17" subtotal="average" baseField="3" baseItem="0"/>
    <dataField name="Average of MntSweetProducts" fld="16" subtotal="average" baseField="3" baseItem="0"/>
  </dataFields>
  <formats count="1">
    <format dxfId="11">
      <pivotArea outline="0" collapsedLevelsAreSubtotals="1" fieldPosition="0"/>
    </format>
  </formats>
  <chartFormats count="6">
    <chartFormat chart="1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B6CE86-A038-48F6-8D46-FC078D10B60D}" autoFormatId="16" applyNumberFormats="0" applyBorderFormats="0" applyFontFormats="0" applyPatternFormats="0" applyAlignmentFormats="0" applyWidthHeightFormats="0">
  <queryTableRefresh nextId="36">
    <queryTableFields count="34">
      <queryTableField id="1" name="ID" tableColumnId="1"/>
      <queryTableField id="2" name="Year_Birth" tableColumnId="2"/>
      <queryTableField id="29" dataBound="0" tableColumnId="29"/>
      <queryTableField id="30" dataBound="0" tableColumnId="30"/>
      <queryTableField id="3" name="Education" tableColumnId="3"/>
      <queryTableField id="4" name="Marital_Status" tableColumnId="4"/>
      <queryTableField id="5" name=" Income " tableColumnId="5"/>
      <queryTableField id="35" dataBound="0" tableColumnId="31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33" dataBound="0" tableColumnId="33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32" dataBound="0" tableColumnId="32"/>
      <queryTableField id="34" dataBound="0" tableColumnId="34"/>
      <queryTableField id="26" name="Response" tableColumnId="26"/>
      <queryTableField id="27" name="Complain" tableColumnId="27"/>
      <queryTableField id="28" name="Countr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9C787-08A9-4744-9547-97FA6AD9540F}" name="Table_marketing_data" displayName="Table_marketing_data" ref="A1:AH2241" tableType="queryTable" totalsRowShown="0">
  <autoFilter ref="A1:AH2241" xr:uid="{AC79C787-08A9-4744-9547-97FA6AD9540F}"/>
  <sortState xmlns:xlrd2="http://schemas.microsoft.com/office/spreadsheetml/2017/richdata2" ref="A2:AH2241">
    <sortCondition ref="C1:C2241"/>
  </sortState>
  <tableColumns count="34">
    <tableColumn id="1" xr3:uid="{FA78153A-2B62-4343-96F5-00D141F832F3}" uniqueName="1" name="ID" queryTableFieldId="1"/>
    <tableColumn id="2" xr3:uid="{58CD2F0B-FD30-4415-BCF4-953F6BC94467}" uniqueName="2" name="Year_Birth" queryTableFieldId="2"/>
    <tableColumn id="29" xr3:uid="{7279D054-16F6-4FCD-954C-D471854EAC6F}" uniqueName="29" name="Age" queryTableFieldId="29" dataDxfId="34">
      <calculatedColumnFormula>YEAR(TODAY()) - Table_marketing_data[[#This Row],[Year_Birth]]</calculatedColumnFormula>
    </tableColumn>
    <tableColumn id="30" xr3:uid="{86F8D4F3-3FB6-4678-AFED-C0FEC0BB0721}" uniqueName="30" name="Age Group" queryTableFieldId="30" dataDxfId="33">
      <calculatedColumnFormula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calculatedColumnFormula>
    </tableColumn>
    <tableColumn id="3" xr3:uid="{412481A4-1913-4FB7-B2CE-755489BBF1BC}" uniqueName="3" name="Education" queryTableFieldId="3" dataDxfId="32"/>
    <tableColumn id="4" xr3:uid="{C3B86CF1-E705-4246-B537-BA2E4DC1F8F7}" uniqueName="4" name="Marital_Status" queryTableFieldId="4" dataDxfId="31"/>
    <tableColumn id="5" xr3:uid="{60F6FC87-4252-498B-89B9-6DBE1549CB9E}" uniqueName="5" name=" Income " queryTableFieldId="5" dataDxfId="30"/>
    <tableColumn id="31" xr3:uid="{05B3E20B-CB36-4127-AF40-DE55314531A2}" uniqueName="31" name="IncomeGroup" queryTableFieldId="35" dataDxfId="29">
      <calculatedColumnFormula>IF(G2&lt;20000,"&lt;20k",IF(G2&lt;50000,"20k-50k",IF(G2&lt;100000,"50k-100k","100k&lt;")))</calculatedColumnFormula>
    </tableColumn>
    <tableColumn id="6" xr3:uid="{F0B417AF-704A-4D07-A5A8-BD129C3F96E1}" uniqueName="6" name="Kidhome" queryTableFieldId="6"/>
    <tableColumn id="7" xr3:uid="{FBAB2D39-C174-44F7-AB48-C9E90F01245D}" uniqueName="7" name="Teenhome" queryTableFieldId="7"/>
    <tableColumn id="8" xr3:uid="{2301521F-C000-4596-8953-05E0669E082C}" uniqueName="8" name="Dt_Customer" queryTableFieldId="8" dataDxfId="28"/>
    <tableColumn id="9" xr3:uid="{ACB415F6-338C-4126-A70E-A38E0424F324}" uniqueName="9" name="Recency" queryTableFieldId="9"/>
    <tableColumn id="10" xr3:uid="{F831FD57-40F5-42A6-8E4F-D6DBA8C85837}" uniqueName="10" name="MntWines" queryTableFieldId="10"/>
    <tableColumn id="11" xr3:uid="{15F620C5-927B-450F-9029-2269715F0DB7}" uniqueName="11" name="MntFruits" queryTableFieldId="11"/>
    <tableColumn id="12" xr3:uid="{757F87A7-8D8F-464D-8F7C-536C984DF8A3}" uniqueName="12" name="MntMeatProducts" queryTableFieldId="12"/>
    <tableColumn id="13" xr3:uid="{A4E702CD-3DE2-420B-972B-C1BFC6D2DB3F}" uniqueName="13" name="MntFishProducts" queryTableFieldId="13"/>
    <tableColumn id="14" xr3:uid="{E7DEA76A-099D-4E62-B165-AC6E8F433571}" uniqueName="14" name="MntSweetProducts" queryTableFieldId="14"/>
    <tableColumn id="15" xr3:uid="{2E31696B-BF6B-4C3D-98C9-F3087FE0D2DF}" uniqueName="15" name="MntGoldProds" queryTableFieldId="15"/>
    <tableColumn id="33" xr3:uid="{9F99B898-E13C-4CF1-BE74-EDFEE041DCB5}" uniqueName="33" name="MntAvg" queryTableFieldId="33" dataDxfId="27">
      <calculatedColumnFormula>SUM(Table_marketing_data[[#This Row],[MntWines]:[MntGoldProds]])/6</calculatedColumnFormula>
    </tableColumn>
    <tableColumn id="16" xr3:uid="{F14B444F-C01C-41E8-8AA8-2ECAE3FBDF3D}" uniqueName="16" name="NumDealsPurchases" queryTableFieldId="16"/>
    <tableColumn id="17" xr3:uid="{B6FC3EDF-B40A-4A9C-A489-C7565C567337}" uniqueName="17" name="NumWebPurchases" queryTableFieldId="17"/>
    <tableColumn id="18" xr3:uid="{2C36AA88-A7D3-45AC-B751-7EC70C7EC7A0}" uniqueName="18" name="NumCatalogPurchases" queryTableFieldId="18"/>
    <tableColumn id="19" xr3:uid="{7141118E-1C75-4B57-A250-3F2321C9D50B}" uniqueName="19" name="NumStorePurchases" queryTableFieldId="19"/>
    <tableColumn id="20" xr3:uid="{5C2319CE-C298-4576-AC10-FAF6F1A68222}" uniqueName="20" name="NumWebVisitsMonth" queryTableFieldId="20"/>
    <tableColumn id="21" xr3:uid="{C9306E08-10C3-4C6A-99AD-348B47802A6E}" uniqueName="21" name="AcceptedCmp3" queryTableFieldId="21"/>
    <tableColumn id="22" xr3:uid="{4F0BE7E4-2222-4E2E-93E7-AF02E05B65BF}" uniqueName="22" name="AcceptedCmp4" queryTableFieldId="22"/>
    <tableColumn id="23" xr3:uid="{5BA70499-259B-4D88-B183-E219E714BA5C}" uniqueName="23" name="AcceptedCmp5" queryTableFieldId="23"/>
    <tableColumn id="24" xr3:uid="{F37893AD-C0F6-4626-B5F7-C96C37A261BD}" uniqueName="24" name="AcceptedCmp1" queryTableFieldId="24"/>
    <tableColumn id="25" xr3:uid="{FE28B871-D686-4214-989C-B97B82DE27EB}" uniqueName="25" name="AcceptedCmp2" queryTableFieldId="25"/>
    <tableColumn id="32" xr3:uid="{E18E546A-6F35-492A-9A19-FBA17A868946}" uniqueName="32" name="AcceptedCmp" queryTableFieldId="32" dataDxfId="26">
      <calculatedColumnFormula>IF(COUNTIF(Table_marketing_data[[#This Row],[AcceptedCmp3]:[AcceptedCmp2]],1)&gt;0,1,0)</calculatedColumnFormula>
    </tableColumn>
    <tableColumn id="34" xr3:uid="{C19395E9-9F01-401C-9BAC-E017E6E00FD2}" uniqueName="34" name="AcceptedTotal" queryTableFieldId="34" dataDxfId="25">
      <calculatedColumnFormula>SUM(Table_marketing_data[[#This Row],[AcceptedCmp3]:[AcceptedCmp2]])</calculatedColumnFormula>
    </tableColumn>
    <tableColumn id="26" xr3:uid="{70522724-D904-4932-B694-2FD6AD7C0381}" uniqueName="26" name="Response" queryTableFieldId="26"/>
    <tableColumn id="27" xr3:uid="{1082045A-0919-49C6-9DF7-2902457086B5}" uniqueName="27" name="Complain" queryTableFieldId="27"/>
    <tableColumn id="28" xr3:uid="{6997C5BB-EF5E-4FBF-822D-BF24667F7919}" uniqueName="28" name="Country" queryTableFieldId="28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4E2BD-D604-48C6-A342-8DC8B520F5A2}" name="Table2" displayName="Table2" ref="D4:E17" totalsRowShown="0" dataDxfId="18" tableBorderDxfId="19">
  <autoFilter ref="D4:E17" xr:uid="{1CE4E2BD-D604-48C6-A342-8DC8B520F5A2}"/>
  <tableColumns count="2">
    <tableColumn id="1" xr3:uid="{6341697D-3569-4362-B7BD-C241B38F70AA}" name="Statastical information" dataDxfId="17"/>
    <tableColumn id="2" xr3:uid="{EDB11AE0-319A-4EFD-B385-53795B9AA2E7}" name="Incom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5E22-EA78-4F9D-8971-55B8BF54E193}">
  <dimension ref="A1:AH2241"/>
  <sheetViews>
    <sheetView topLeftCell="G2" workbookViewId="0">
      <selection activeCell="O2" sqref="O2:O2241"/>
    </sheetView>
  </sheetViews>
  <sheetFormatPr defaultRowHeight="14.4" x14ac:dyDescent="0.3"/>
  <cols>
    <col min="1" max="1" width="6" bestFit="1" customWidth="1"/>
    <col min="2" max="2" width="11.88671875" bestFit="1" customWidth="1"/>
    <col min="3" max="3" width="6.44140625" bestFit="1" customWidth="1"/>
    <col min="4" max="4" width="12.109375" bestFit="1" customWidth="1"/>
    <col min="5" max="5" width="11.6640625" bestFit="1" customWidth="1"/>
    <col min="6" max="6" width="15.5546875" bestFit="1" customWidth="1"/>
    <col min="7" max="7" width="10.44140625" style="5" bestFit="1" customWidth="1"/>
    <col min="8" max="8" width="14.77734375" style="5" bestFit="1" customWidth="1"/>
    <col min="9" max="9" width="10.77734375" bestFit="1" customWidth="1"/>
    <col min="10" max="10" width="12.21875" bestFit="1" customWidth="1"/>
    <col min="11" max="11" width="14.21875" bestFit="1" customWidth="1"/>
    <col min="12" max="12" width="10.21875" bestFit="1" customWidth="1"/>
    <col min="13" max="13" width="11.88671875" bestFit="1" customWidth="1"/>
    <col min="14" max="14" width="11.33203125" bestFit="1" customWidth="1"/>
    <col min="15" max="15" width="18.77734375" bestFit="1" customWidth="1"/>
    <col min="16" max="16" width="17.5546875" bestFit="1" customWidth="1"/>
    <col min="17" max="17" width="19.5546875" bestFit="1" customWidth="1"/>
    <col min="18" max="18" width="15.5546875" bestFit="1" customWidth="1"/>
    <col min="19" max="19" width="10" style="6" bestFit="1" customWidth="1"/>
    <col min="20" max="20" width="20.44140625" bestFit="1" customWidth="1"/>
    <col min="21" max="21" width="19.88671875" bestFit="1" customWidth="1"/>
    <col min="22" max="22" width="22.33203125" bestFit="1" customWidth="1"/>
    <col min="23" max="23" width="20.44140625" bestFit="1" customWidth="1"/>
    <col min="24" max="24" width="21.5546875" bestFit="1" customWidth="1"/>
    <col min="25" max="29" width="16.109375" bestFit="1" customWidth="1"/>
    <col min="30" max="30" width="15" bestFit="1" customWidth="1"/>
    <col min="31" max="31" width="15.44140625" bestFit="1" customWidth="1"/>
    <col min="32" max="33" width="11.21875" bestFit="1" customWidth="1"/>
    <col min="34" max="34" width="11" bestFit="1" customWidth="1"/>
  </cols>
  <sheetData>
    <row r="1" spans="1:34" x14ac:dyDescent="0.3">
      <c r="A1" t="s">
        <v>0</v>
      </c>
      <c r="B1" t="s">
        <v>1</v>
      </c>
      <c r="C1" t="s">
        <v>60</v>
      </c>
      <c r="D1" t="s">
        <v>62</v>
      </c>
      <c r="E1" t="s">
        <v>2</v>
      </c>
      <c r="F1" t="s">
        <v>3</v>
      </c>
      <c r="G1" s="5" t="s">
        <v>4</v>
      </c>
      <c r="H1" s="5" t="s">
        <v>80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6" t="s">
        <v>74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73</v>
      </c>
      <c r="AE1" t="s">
        <v>79</v>
      </c>
      <c r="AF1" t="s">
        <v>25</v>
      </c>
      <c r="AG1" t="s">
        <v>26</v>
      </c>
      <c r="AH1" t="s">
        <v>27</v>
      </c>
    </row>
    <row r="2" spans="1:34" x14ac:dyDescent="0.3">
      <c r="A2">
        <v>9909</v>
      </c>
      <c r="B2">
        <v>1996</v>
      </c>
      <c r="C2">
        <f ca="1">YEAR(TODAY()) - Table_marketing_data[[#This Row],[Year_Birth]]</f>
        <v>27</v>
      </c>
      <c r="D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2" t="s">
        <v>38</v>
      </c>
      <c r="F2" t="s">
        <v>33</v>
      </c>
      <c r="G2" s="5">
        <v>7500</v>
      </c>
      <c r="H2" s="5" t="str">
        <f t="shared" ref="H2:H65" si="0">IF(G2&lt;20000,"&lt;20k",IF(G2&lt;50000,"20k-50k",IF(G2&lt;100000,"50k-100k","100k&lt;")))</f>
        <v>&lt;20k</v>
      </c>
      <c r="I2">
        <v>0</v>
      </c>
      <c r="J2">
        <v>0</v>
      </c>
      <c r="K2" s="1">
        <v>41222</v>
      </c>
      <c r="L2">
        <v>24</v>
      </c>
      <c r="M2">
        <v>3</v>
      </c>
      <c r="N2">
        <v>18</v>
      </c>
      <c r="O2">
        <v>14</v>
      </c>
      <c r="P2">
        <v>15</v>
      </c>
      <c r="Q2">
        <v>22</v>
      </c>
      <c r="R2">
        <v>50</v>
      </c>
      <c r="S2" s="6">
        <f>SUM(Table_marketing_data[[#This Row],[MntWines]:[MntGoldProds]])/6</f>
        <v>20.333333333333332</v>
      </c>
      <c r="T2">
        <v>3</v>
      </c>
      <c r="U2">
        <v>3</v>
      </c>
      <c r="V2">
        <v>1</v>
      </c>
      <c r="W2">
        <v>3</v>
      </c>
      <c r="X2">
        <v>9</v>
      </c>
      <c r="Y2">
        <v>0</v>
      </c>
      <c r="Z2">
        <v>0</v>
      </c>
      <c r="AA2">
        <v>0</v>
      </c>
      <c r="AB2">
        <v>0</v>
      </c>
      <c r="AC2">
        <v>0</v>
      </c>
      <c r="AD2">
        <f>IF(COUNTIF(Table_marketing_data[[#This Row],[AcceptedCmp3]:[AcceptedCmp2]],1)&gt;0,1,0)</f>
        <v>0</v>
      </c>
      <c r="AE2">
        <f>SUM(Table_marketing_data[[#This Row],[AcceptedCmp3]:[AcceptedCmp2]])</f>
        <v>0</v>
      </c>
      <c r="AF2">
        <v>1</v>
      </c>
      <c r="AG2">
        <v>0</v>
      </c>
      <c r="AH2" t="s">
        <v>36</v>
      </c>
    </row>
    <row r="3" spans="1:34" x14ac:dyDescent="0.3">
      <c r="A3">
        <v>193</v>
      </c>
      <c r="B3">
        <v>1996</v>
      </c>
      <c r="C3">
        <f ca="1">YEAR(TODAY()) - Table_marketing_data[[#This Row],[Year_Birth]]</f>
        <v>27</v>
      </c>
      <c r="D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3" t="s">
        <v>44</v>
      </c>
      <c r="F3" t="s">
        <v>33</v>
      </c>
      <c r="G3" s="5">
        <v>14421</v>
      </c>
      <c r="H3" s="5" t="str">
        <f t="shared" si="0"/>
        <v>&lt;20k</v>
      </c>
      <c r="I3">
        <v>0</v>
      </c>
      <c r="J3">
        <v>0</v>
      </c>
      <c r="K3" s="1">
        <v>41687</v>
      </c>
      <c r="L3">
        <v>81</v>
      </c>
      <c r="M3">
        <v>0</v>
      </c>
      <c r="N3">
        <v>0</v>
      </c>
      <c r="O3">
        <v>2</v>
      </c>
      <c r="P3">
        <v>3</v>
      </c>
      <c r="Q3">
        <v>3</v>
      </c>
      <c r="R3">
        <v>8</v>
      </c>
      <c r="S3" s="6">
        <f>SUM(Table_marketing_data[[#This Row],[MntWines]:[MntGoldProds]])/6</f>
        <v>2.6666666666666665</v>
      </c>
      <c r="T3">
        <v>1</v>
      </c>
      <c r="U3">
        <v>1</v>
      </c>
      <c r="V3">
        <v>0</v>
      </c>
      <c r="W3">
        <v>2</v>
      </c>
      <c r="X3">
        <v>5</v>
      </c>
      <c r="Y3">
        <v>1</v>
      </c>
      <c r="Z3">
        <v>0</v>
      </c>
      <c r="AA3">
        <v>0</v>
      </c>
      <c r="AB3">
        <v>0</v>
      </c>
      <c r="AC3">
        <v>0</v>
      </c>
      <c r="AD3">
        <f>IF(COUNTIF(Table_marketing_data[[#This Row],[AcceptedCmp3]:[AcceptedCmp2]],1)&gt;0,1,0)</f>
        <v>1</v>
      </c>
      <c r="AE3">
        <f>SUM(Table_marketing_data[[#This Row],[AcceptedCmp3]:[AcceptedCmp2]])</f>
        <v>1</v>
      </c>
      <c r="AF3">
        <v>0</v>
      </c>
      <c r="AG3">
        <v>0</v>
      </c>
      <c r="AH3" t="s">
        <v>30</v>
      </c>
    </row>
    <row r="4" spans="1:34" x14ac:dyDescent="0.3">
      <c r="A4">
        <v>10548</v>
      </c>
      <c r="B4">
        <v>1995</v>
      </c>
      <c r="C4">
        <f ca="1">YEAR(TODAY()) - Table_marketing_data[[#This Row],[Year_Birth]]</f>
        <v>28</v>
      </c>
      <c r="D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4" t="s">
        <v>28</v>
      </c>
      <c r="F4" t="s">
        <v>31</v>
      </c>
      <c r="G4" s="5">
        <v>71163</v>
      </c>
      <c r="H4" s="5" t="str">
        <f t="shared" si="0"/>
        <v>50k-100k</v>
      </c>
      <c r="I4">
        <v>0</v>
      </c>
      <c r="J4">
        <v>0</v>
      </c>
      <c r="K4" s="1">
        <v>41707</v>
      </c>
      <c r="L4">
        <v>30</v>
      </c>
      <c r="M4">
        <v>283</v>
      </c>
      <c r="N4">
        <v>17</v>
      </c>
      <c r="O4">
        <v>372</v>
      </c>
      <c r="P4">
        <v>138</v>
      </c>
      <c r="Q4">
        <v>106</v>
      </c>
      <c r="R4">
        <v>44</v>
      </c>
      <c r="S4" s="6">
        <f>SUM(Table_marketing_data[[#This Row],[MntWines]:[MntGoldProds]])/6</f>
        <v>160</v>
      </c>
      <c r="T4">
        <v>1</v>
      </c>
      <c r="U4">
        <v>3</v>
      </c>
      <c r="V4">
        <v>8</v>
      </c>
      <c r="W4">
        <v>12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f>IF(COUNTIF(Table_marketing_data[[#This Row],[AcceptedCmp3]:[AcceptedCmp2]],1)&gt;0,1,0)</f>
        <v>0</v>
      </c>
      <c r="AE4">
        <f>SUM(Table_marketing_data[[#This Row],[AcceptedCmp3]:[AcceptedCmp2]])</f>
        <v>0</v>
      </c>
      <c r="AF4">
        <v>0</v>
      </c>
      <c r="AG4">
        <v>0</v>
      </c>
      <c r="AH4" t="s">
        <v>39</v>
      </c>
    </row>
    <row r="5" spans="1:34" x14ac:dyDescent="0.3">
      <c r="A5">
        <v>3661</v>
      </c>
      <c r="B5">
        <v>1995</v>
      </c>
      <c r="C5">
        <f ca="1">YEAR(TODAY()) - Table_marketing_data[[#This Row],[Year_Birth]]</f>
        <v>28</v>
      </c>
      <c r="D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5" t="s">
        <v>38</v>
      </c>
      <c r="F5" t="s">
        <v>31</v>
      </c>
      <c r="G5" s="5">
        <v>80617</v>
      </c>
      <c r="H5" s="5" t="str">
        <f t="shared" si="0"/>
        <v>50k-100k</v>
      </c>
      <c r="I5">
        <v>0</v>
      </c>
      <c r="J5">
        <v>0</v>
      </c>
      <c r="K5" s="1">
        <v>41194</v>
      </c>
      <c r="L5">
        <v>42</v>
      </c>
      <c r="M5">
        <v>594</v>
      </c>
      <c r="N5">
        <v>51</v>
      </c>
      <c r="O5">
        <v>631</v>
      </c>
      <c r="P5">
        <v>72</v>
      </c>
      <c r="Q5">
        <v>55</v>
      </c>
      <c r="R5">
        <v>32</v>
      </c>
      <c r="S5" s="6">
        <f>SUM(Table_marketing_data[[#This Row],[MntWines]:[MntGoldProds]])/6</f>
        <v>239.16666666666666</v>
      </c>
      <c r="T5">
        <v>1</v>
      </c>
      <c r="U5">
        <v>4</v>
      </c>
      <c r="V5">
        <v>6</v>
      </c>
      <c r="W5">
        <v>8</v>
      </c>
      <c r="X5">
        <v>2</v>
      </c>
      <c r="Y5">
        <v>0</v>
      </c>
      <c r="Z5">
        <v>0</v>
      </c>
      <c r="AA5">
        <v>0</v>
      </c>
      <c r="AB5">
        <v>0</v>
      </c>
      <c r="AC5">
        <v>0</v>
      </c>
      <c r="AD5">
        <f>IF(COUNTIF(Table_marketing_data[[#This Row],[AcceptedCmp3]:[AcceptedCmp2]],1)&gt;0,1,0)</f>
        <v>0</v>
      </c>
      <c r="AE5">
        <f>SUM(Table_marketing_data[[#This Row],[AcceptedCmp3]:[AcceptedCmp2]])</f>
        <v>0</v>
      </c>
      <c r="AF5">
        <v>0</v>
      </c>
      <c r="AG5">
        <v>0</v>
      </c>
      <c r="AH5" t="s">
        <v>40</v>
      </c>
    </row>
    <row r="6" spans="1:34" x14ac:dyDescent="0.3">
      <c r="A6">
        <v>4427</v>
      </c>
      <c r="B6">
        <v>1995</v>
      </c>
      <c r="C6">
        <f ca="1">YEAR(TODAY()) - Table_marketing_data[[#This Row],[Year_Birth]]</f>
        <v>28</v>
      </c>
      <c r="D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6" t="s">
        <v>38</v>
      </c>
      <c r="F6" t="s">
        <v>31</v>
      </c>
      <c r="G6" s="5">
        <v>83257</v>
      </c>
      <c r="H6" s="5" t="str">
        <f t="shared" si="0"/>
        <v>50k-100k</v>
      </c>
      <c r="I6">
        <v>0</v>
      </c>
      <c r="J6">
        <v>0</v>
      </c>
      <c r="K6" s="1">
        <v>41170</v>
      </c>
      <c r="L6">
        <v>56</v>
      </c>
      <c r="M6">
        <v>536</v>
      </c>
      <c r="N6">
        <v>27</v>
      </c>
      <c r="O6">
        <v>590</v>
      </c>
      <c r="P6">
        <v>38</v>
      </c>
      <c r="Q6">
        <v>107</v>
      </c>
      <c r="R6">
        <v>67</v>
      </c>
      <c r="S6" s="6">
        <f>SUM(Table_marketing_data[[#This Row],[MntWines]:[MntGoldProds]])/6</f>
        <v>227.5</v>
      </c>
      <c r="T6">
        <v>1</v>
      </c>
      <c r="U6">
        <v>5</v>
      </c>
      <c r="V6">
        <v>10</v>
      </c>
      <c r="W6">
        <v>12</v>
      </c>
      <c r="X6">
        <v>6</v>
      </c>
      <c r="Y6">
        <v>1</v>
      </c>
      <c r="Z6">
        <v>0</v>
      </c>
      <c r="AA6">
        <v>1</v>
      </c>
      <c r="AB6">
        <v>0</v>
      </c>
      <c r="AC6">
        <v>0</v>
      </c>
      <c r="AD6">
        <f>IF(COUNTIF(Table_marketing_data[[#This Row],[AcceptedCmp3]:[AcceptedCmp2]],1)&gt;0,1,0)</f>
        <v>1</v>
      </c>
      <c r="AE6">
        <f>SUM(Table_marketing_data[[#This Row],[AcceptedCmp3]:[AcceptedCmp2]])</f>
        <v>2</v>
      </c>
      <c r="AF6">
        <v>1</v>
      </c>
      <c r="AG6">
        <v>1</v>
      </c>
      <c r="AH6" t="s">
        <v>30</v>
      </c>
    </row>
    <row r="7" spans="1:34" x14ac:dyDescent="0.3">
      <c r="A7">
        <v>8315</v>
      </c>
      <c r="B7">
        <v>1995</v>
      </c>
      <c r="C7">
        <f ca="1">YEAR(TODAY()) - Table_marketing_data[[#This Row],[Year_Birth]]</f>
        <v>28</v>
      </c>
      <c r="D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7" t="s">
        <v>28</v>
      </c>
      <c r="F7" t="s">
        <v>31</v>
      </c>
      <c r="G7" s="5">
        <v>34824</v>
      </c>
      <c r="H7" s="5" t="str">
        <f t="shared" si="0"/>
        <v>20k-50k</v>
      </c>
      <c r="I7">
        <v>0</v>
      </c>
      <c r="J7">
        <v>0</v>
      </c>
      <c r="K7" s="1">
        <v>41724</v>
      </c>
      <c r="L7">
        <v>65</v>
      </c>
      <c r="M7">
        <v>4</v>
      </c>
      <c r="N7">
        <v>2</v>
      </c>
      <c r="O7">
        <v>11</v>
      </c>
      <c r="P7">
        <v>2</v>
      </c>
      <c r="Q7">
        <v>0</v>
      </c>
      <c r="R7">
        <v>4</v>
      </c>
      <c r="S7" s="6">
        <f>SUM(Table_marketing_data[[#This Row],[MntWines]:[MntGoldProds]])/6</f>
        <v>3.8333333333333335</v>
      </c>
      <c r="T7">
        <v>1</v>
      </c>
      <c r="U7">
        <v>1</v>
      </c>
      <c r="V7">
        <v>0</v>
      </c>
      <c r="W7">
        <v>2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f>IF(COUNTIF(Table_marketing_data[[#This Row],[AcceptedCmp3]:[AcceptedCmp2]],1)&gt;0,1,0)</f>
        <v>0</v>
      </c>
      <c r="AE7">
        <f>SUM(Table_marketing_data[[#This Row],[AcceptedCmp3]:[AcceptedCmp2]])</f>
        <v>0</v>
      </c>
      <c r="AF7">
        <v>0</v>
      </c>
      <c r="AG7">
        <v>0</v>
      </c>
      <c r="AH7" t="s">
        <v>34</v>
      </c>
    </row>
    <row r="8" spans="1:34" x14ac:dyDescent="0.3">
      <c r="A8">
        <v>5184</v>
      </c>
      <c r="B8">
        <v>1995</v>
      </c>
      <c r="C8">
        <f ca="1">YEAR(TODAY()) - Table_marketing_data[[#This Row],[Year_Birth]]</f>
        <v>28</v>
      </c>
      <c r="D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8" t="s">
        <v>28</v>
      </c>
      <c r="F8" t="s">
        <v>31</v>
      </c>
      <c r="G8" s="5">
        <v>34824</v>
      </c>
      <c r="H8" s="5" t="str">
        <f t="shared" si="0"/>
        <v>20k-50k</v>
      </c>
      <c r="I8">
        <v>0</v>
      </c>
      <c r="J8">
        <v>0</v>
      </c>
      <c r="K8" s="1">
        <v>41724</v>
      </c>
      <c r="L8">
        <v>65</v>
      </c>
      <c r="M8">
        <v>4</v>
      </c>
      <c r="N8">
        <v>2</v>
      </c>
      <c r="O8">
        <v>11</v>
      </c>
      <c r="P8">
        <v>2</v>
      </c>
      <c r="Q8">
        <v>0</v>
      </c>
      <c r="R8">
        <v>4</v>
      </c>
      <c r="S8" s="6">
        <f>SUM(Table_marketing_data[[#This Row],[MntWines]:[MntGoldProds]])/6</f>
        <v>3.8333333333333335</v>
      </c>
      <c r="T8">
        <v>1</v>
      </c>
      <c r="U8">
        <v>1</v>
      </c>
      <c r="V8">
        <v>0</v>
      </c>
      <c r="W8">
        <v>2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f>IF(COUNTIF(Table_marketing_data[[#This Row],[AcceptedCmp3]:[AcceptedCmp2]],1)&gt;0,1,0)</f>
        <v>0</v>
      </c>
      <c r="AE8">
        <f>SUM(Table_marketing_data[[#This Row],[AcceptedCmp3]:[AcceptedCmp2]])</f>
        <v>0</v>
      </c>
      <c r="AF8">
        <v>0</v>
      </c>
      <c r="AG8">
        <v>0</v>
      </c>
      <c r="AH8" t="s">
        <v>30</v>
      </c>
    </row>
    <row r="9" spans="1:34" x14ac:dyDescent="0.3">
      <c r="A9">
        <v>5067</v>
      </c>
      <c r="B9">
        <v>1994</v>
      </c>
      <c r="C9">
        <f ca="1">YEAR(TODAY()) - Table_marketing_data[[#This Row],[Year_Birth]]</f>
        <v>29</v>
      </c>
      <c r="D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9" t="s">
        <v>28</v>
      </c>
      <c r="F9" t="s">
        <v>35</v>
      </c>
      <c r="G9" s="5">
        <v>80134</v>
      </c>
      <c r="H9" s="5" t="str">
        <f t="shared" si="0"/>
        <v>50k-100k</v>
      </c>
      <c r="I9">
        <v>0</v>
      </c>
      <c r="J9">
        <v>0</v>
      </c>
      <c r="K9" s="1">
        <v>41684</v>
      </c>
      <c r="L9">
        <v>11</v>
      </c>
      <c r="M9">
        <v>966</v>
      </c>
      <c r="N9">
        <v>26</v>
      </c>
      <c r="O9">
        <v>282</v>
      </c>
      <c r="P9">
        <v>52</v>
      </c>
      <c r="Q9">
        <v>26</v>
      </c>
      <c r="R9">
        <v>26</v>
      </c>
      <c r="S9" s="6">
        <f>SUM(Table_marketing_data[[#This Row],[MntWines]:[MntGoldProds]])/6</f>
        <v>229.66666666666666</v>
      </c>
      <c r="T9">
        <v>1</v>
      </c>
      <c r="U9">
        <v>2</v>
      </c>
      <c r="V9">
        <v>7</v>
      </c>
      <c r="W9">
        <v>11</v>
      </c>
      <c r="X9">
        <v>5</v>
      </c>
      <c r="Y9">
        <v>0</v>
      </c>
      <c r="Z9">
        <v>1</v>
      </c>
      <c r="AA9">
        <v>1</v>
      </c>
      <c r="AB9">
        <v>1</v>
      </c>
      <c r="AC9">
        <v>1</v>
      </c>
      <c r="AD9">
        <f>IF(COUNTIF(Table_marketing_data[[#This Row],[AcceptedCmp3]:[AcceptedCmp2]],1)&gt;0,1,0)</f>
        <v>1</v>
      </c>
      <c r="AE9">
        <f>SUM(Table_marketing_data[[#This Row],[AcceptedCmp3]:[AcceptedCmp2]])</f>
        <v>4</v>
      </c>
      <c r="AF9">
        <v>0</v>
      </c>
      <c r="AG9">
        <v>0</v>
      </c>
      <c r="AH9" t="s">
        <v>30</v>
      </c>
    </row>
    <row r="10" spans="1:34" x14ac:dyDescent="0.3">
      <c r="A10">
        <v>10619</v>
      </c>
      <c r="B10">
        <v>1994</v>
      </c>
      <c r="C10">
        <f ca="1">YEAR(TODAY()) - Table_marketing_data[[#This Row],[Year_Birth]]</f>
        <v>29</v>
      </c>
      <c r="D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0" t="s">
        <v>28</v>
      </c>
      <c r="F10" t="s">
        <v>31</v>
      </c>
      <c r="G10" s="5">
        <v>95529</v>
      </c>
      <c r="H10" s="5" t="str">
        <f t="shared" si="0"/>
        <v>50k-100k</v>
      </c>
      <c r="I10">
        <v>0</v>
      </c>
      <c r="J10">
        <v>0</v>
      </c>
      <c r="K10" s="1">
        <v>41246</v>
      </c>
      <c r="L10">
        <v>29</v>
      </c>
      <c r="M10">
        <v>770</v>
      </c>
      <c r="N10">
        <v>29</v>
      </c>
      <c r="O10">
        <v>890</v>
      </c>
      <c r="P10">
        <v>250</v>
      </c>
      <c r="Q10">
        <v>27</v>
      </c>
      <c r="R10">
        <v>24</v>
      </c>
      <c r="S10" s="6">
        <f>SUM(Table_marketing_data[[#This Row],[MntWines]:[MntGoldProds]])/6</f>
        <v>331.66666666666669</v>
      </c>
      <c r="T10">
        <v>1</v>
      </c>
      <c r="U10">
        <v>7</v>
      </c>
      <c r="V10">
        <v>3</v>
      </c>
      <c r="W10">
        <v>7</v>
      </c>
      <c r="X10">
        <v>3</v>
      </c>
      <c r="Y10">
        <v>0</v>
      </c>
      <c r="Z10">
        <v>0</v>
      </c>
      <c r="AA10">
        <v>1</v>
      </c>
      <c r="AB10">
        <v>0</v>
      </c>
      <c r="AC10">
        <v>0</v>
      </c>
      <c r="AD10">
        <f>IF(COUNTIF(Table_marketing_data[[#This Row],[AcceptedCmp3]:[AcceptedCmp2]],1)&gt;0,1,0)</f>
        <v>1</v>
      </c>
      <c r="AE10">
        <f>SUM(Table_marketing_data[[#This Row],[AcceptedCmp3]:[AcceptedCmp2]])</f>
        <v>1</v>
      </c>
      <c r="AF10">
        <v>1</v>
      </c>
      <c r="AG10">
        <v>0</v>
      </c>
      <c r="AH10" t="s">
        <v>43</v>
      </c>
    </row>
    <row r="11" spans="1:34" x14ac:dyDescent="0.3">
      <c r="A11">
        <v>6905</v>
      </c>
      <c r="B11">
        <v>1994</v>
      </c>
      <c r="C11">
        <f ca="1">YEAR(TODAY()) - Table_marketing_data[[#This Row],[Year_Birth]]</f>
        <v>29</v>
      </c>
      <c r="D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1" t="s">
        <v>28</v>
      </c>
      <c r="F11" t="s">
        <v>35</v>
      </c>
      <c r="G11" s="5">
        <v>80685</v>
      </c>
      <c r="H11" s="5" t="str">
        <f t="shared" si="0"/>
        <v>50k-100k</v>
      </c>
      <c r="I11">
        <v>0</v>
      </c>
      <c r="J11">
        <v>0</v>
      </c>
      <c r="K11" s="1">
        <v>41143</v>
      </c>
      <c r="L11">
        <v>55</v>
      </c>
      <c r="M11">
        <v>241</v>
      </c>
      <c r="N11">
        <v>45</v>
      </c>
      <c r="O11">
        <v>604</v>
      </c>
      <c r="P11">
        <v>34</v>
      </c>
      <c r="Q11">
        <v>26</v>
      </c>
      <c r="R11">
        <v>54</v>
      </c>
      <c r="S11" s="6">
        <f>SUM(Table_marketing_data[[#This Row],[MntWines]:[MntGoldProds]])/6</f>
        <v>167.33333333333334</v>
      </c>
      <c r="T11">
        <v>1</v>
      </c>
      <c r="U11">
        <v>6</v>
      </c>
      <c r="V11">
        <v>4</v>
      </c>
      <c r="W11">
        <v>10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f>IF(COUNTIF(Table_marketing_data[[#This Row],[AcceptedCmp3]:[AcceptedCmp2]],1)&gt;0,1,0)</f>
        <v>0</v>
      </c>
      <c r="AE11">
        <f>SUM(Table_marketing_data[[#This Row],[AcceptedCmp3]:[AcceptedCmp2]])</f>
        <v>0</v>
      </c>
      <c r="AF11">
        <v>0</v>
      </c>
      <c r="AG11">
        <v>0</v>
      </c>
      <c r="AH11" t="s">
        <v>30</v>
      </c>
    </row>
    <row r="12" spans="1:34" x14ac:dyDescent="0.3">
      <c r="A12">
        <v>5080</v>
      </c>
      <c r="B12">
        <v>1993</v>
      </c>
      <c r="C12">
        <f ca="1">YEAR(TODAY()) - Table_marketing_data[[#This Row],[Year_Birth]]</f>
        <v>30</v>
      </c>
      <c r="D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2" t="s">
        <v>28</v>
      </c>
      <c r="F12" t="s">
        <v>31</v>
      </c>
      <c r="G12" s="5">
        <v>70515</v>
      </c>
      <c r="H12" s="5" t="str">
        <f t="shared" si="0"/>
        <v>50k-100k</v>
      </c>
      <c r="I12">
        <v>0</v>
      </c>
      <c r="J12">
        <v>0</v>
      </c>
      <c r="K12" s="1">
        <v>41568</v>
      </c>
      <c r="L12">
        <v>12</v>
      </c>
      <c r="M12">
        <v>420</v>
      </c>
      <c r="N12">
        <v>0</v>
      </c>
      <c r="O12">
        <v>452</v>
      </c>
      <c r="P12">
        <v>182</v>
      </c>
      <c r="Q12">
        <v>64</v>
      </c>
      <c r="R12">
        <v>140</v>
      </c>
      <c r="S12" s="6">
        <f>SUM(Table_marketing_data[[#This Row],[MntWines]:[MntGoldProds]])/6</f>
        <v>209.66666666666666</v>
      </c>
      <c r="T12">
        <v>1</v>
      </c>
      <c r="U12">
        <v>6</v>
      </c>
      <c r="V12">
        <v>6</v>
      </c>
      <c r="W12">
        <v>4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f>IF(COUNTIF(Table_marketing_data[[#This Row],[AcceptedCmp3]:[AcceptedCmp2]],1)&gt;0,1,0)</f>
        <v>0</v>
      </c>
      <c r="AE12">
        <f>SUM(Table_marketing_data[[#This Row],[AcceptedCmp3]:[AcceptedCmp2]])</f>
        <v>0</v>
      </c>
      <c r="AF12">
        <v>1</v>
      </c>
      <c r="AG12">
        <v>0</v>
      </c>
      <c r="AH12" t="s">
        <v>46</v>
      </c>
    </row>
    <row r="13" spans="1:34" x14ac:dyDescent="0.3">
      <c r="A13">
        <v>7734</v>
      </c>
      <c r="B13">
        <v>1993</v>
      </c>
      <c r="C13">
        <f ca="1">YEAR(TODAY()) - Table_marketing_data[[#This Row],[Year_Birth]]</f>
        <v>30</v>
      </c>
      <c r="D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3" t="s">
        <v>28</v>
      </c>
      <c r="F13" t="s">
        <v>48</v>
      </c>
      <c r="G13" s="5">
        <v>79244</v>
      </c>
      <c r="H13" s="5" t="str">
        <f t="shared" si="0"/>
        <v>50k-100k</v>
      </c>
      <c r="I13">
        <v>0</v>
      </c>
      <c r="J13">
        <v>0</v>
      </c>
      <c r="K13" s="1">
        <v>41262</v>
      </c>
      <c r="L13">
        <v>58</v>
      </c>
      <c r="M13">
        <v>471</v>
      </c>
      <c r="N13">
        <v>102</v>
      </c>
      <c r="O13">
        <v>125</v>
      </c>
      <c r="P13">
        <v>212</v>
      </c>
      <c r="Q13">
        <v>61</v>
      </c>
      <c r="R13">
        <v>245</v>
      </c>
      <c r="S13" s="6">
        <f>SUM(Table_marketing_data[[#This Row],[MntWines]:[MntGoldProds]])/6</f>
        <v>202.66666666666666</v>
      </c>
      <c r="T13">
        <v>1</v>
      </c>
      <c r="U13">
        <v>4</v>
      </c>
      <c r="V13">
        <v>10</v>
      </c>
      <c r="W13">
        <v>7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f>IF(COUNTIF(Table_marketing_data[[#This Row],[AcceptedCmp3]:[AcceptedCmp2]],1)&gt;0,1,0)</f>
        <v>1</v>
      </c>
      <c r="AE13">
        <f>SUM(Table_marketing_data[[#This Row],[AcceptedCmp3]:[AcceptedCmp2]])</f>
        <v>2</v>
      </c>
      <c r="AF13">
        <v>1</v>
      </c>
      <c r="AG13">
        <v>0</v>
      </c>
      <c r="AH13" t="s">
        <v>36</v>
      </c>
    </row>
    <row r="14" spans="1:34" x14ac:dyDescent="0.3">
      <c r="A14">
        <v>2669</v>
      </c>
      <c r="B14">
        <v>1993</v>
      </c>
      <c r="C14">
        <f ca="1">YEAR(TODAY()) - Table_marketing_data[[#This Row],[Year_Birth]]</f>
        <v>30</v>
      </c>
      <c r="D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4" t="s">
        <v>28</v>
      </c>
      <c r="F14" t="s">
        <v>31</v>
      </c>
      <c r="G14" s="5">
        <v>74293</v>
      </c>
      <c r="H14" s="5" t="str">
        <f t="shared" si="0"/>
        <v>50k-100k</v>
      </c>
      <c r="I14">
        <v>0</v>
      </c>
      <c r="J14">
        <v>0</v>
      </c>
      <c r="K14" s="1">
        <v>41763</v>
      </c>
      <c r="L14">
        <v>66</v>
      </c>
      <c r="M14">
        <v>375</v>
      </c>
      <c r="N14">
        <v>152</v>
      </c>
      <c r="O14">
        <v>335</v>
      </c>
      <c r="P14">
        <v>93</v>
      </c>
      <c r="Q14">
        <v>91</v>
      </c>
      <c r="R14">
        <v>81</v>
      </c>
      <c r="S14" s="6">
        <f>SUM(Table_marketing_data[[#This Row],[MntWines]:[MntGoldProds]])/6</f>
        <v>187.83333333333334</v>
      </c>
      <c r="T14">
        <v>1</v>
      </c>
      <c r="U14">
        <v>5</v>
      </c>
      <c r="V14">
        <v>4</v>
      </c>
      <c r="W14">
        <v>6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f>IF(COUNTIF(Table_marketing_data[[#This Row],[AcceptedCmp3]:[AcceptedCmp2]],1)&gt;0,1,0)</f>
        <v>0</v>
      </c>
      <c r="AE14">
        <f>SUM(Table_marketing_data[[#This Row],[AcceptedCmp3]:[AcceptedCmp2]])</f>
        <v>0</v>
      </c>
      <c r="AF14">
        <v>0</v>
      </c>
      <c r="AG14">
        <v>0</v>
      </c>
      <c r="AH14" t="s">
        <v>30</v>
      </c>
    </row>
    <row r="15" spans="1:34" x14ac:dyDescent="0.3">
      <c r="A15">
        <v>10037</v>
      </c>
      <c r="B15">
        <v>1993</v>
      </c>
      <c r="C15">
        <f ca="1">YEAR(TODAY()) - Table_marketing_data[[#This Row],[Year_Birth]]</f>
        <v>30</v>
      </c>
      <c r="D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5" t="s">
        <v>28</v>
      </c>
      <c r="F15" t="s">
        <v>31</v>
      </c>
      <c r="G15" s="5">
        <v>74293</v>
      </c>
      <c r="H15" s="5" t="str">
        <f t="shared" si="0"/>
        <v>50k-100k</v>
      </c>
      <c r="I15">
        <v>0</v>
      </c>
      <c r="J15">
        <v>0</v>
      </c>
      <c r="K15" s="1">
        <v>41763</v>
      </c>
      <c r="L15">
        <v>66</v>
      </c>
      <c r="M15">
        <v>375</v>
      </c>
      <c r="N15">
        <v>152</v>
      </c>
      <c r="O15">
        <v>335</v>
      </c>
      <c r="P15">
        <v>93</v>
      </c>
      <c r="Q15">
        <v>91</v>
      </c>
      <c r="R15">
        <v>81</v>
      </c>
      <c r="S15" s="6">
        <f>SUM(Table_marketing_data[[#This Row],[MntWines]:[MntGoldProds]])/6</f>
        <v>187.83333333333334</v>
      </c>
      <c r="T15">
        <v>1</v>
      </c>
      <c r="U15">
        <v>5</v>
      </c>
      <c r="V15">
        <v>4</v>
      </c>
      <c r="W15">
        <v>6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f>IF(COUNTIF(Table_marketing_data[[#This Row],[AcceptedCmp3]:[AcceptedCmp2]],1)&gt;0,1,0)</f>
        <v>0</v>
      </c>
      <c r="AE15">
        <f>SUM(Table_marketing_data[[#This Row],[AcceptedCmp3]:[AcceptedCmp2]])</f>
        <v>0</v>
      </c>
      <c r="AF15">
        <v>0</v>
      </c>
      <c r="AG15">
        <v>0</v>
      </c>
      <c r="AH15" t="s">
        <v>43</v>
      </c>
    </row>
    <row r="16" spans="1:34" x14ac:dyDescent="0.3">
      <c r="A16">
        <v>4483</v>
      </c>
      <c r="B16">
        <v>1993</v>
      </c>
      <c r="C16">
        <f ca="1">YEAR(TODAY()) - Table_marketing_data[[#This Row],[Year_Birth]]</f>
        <v>30</v>
      </c>
      <c r="D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&lt;30</v>
      </c>
      <c r="E16" t="s">
        <v>28</v>
      </c>
      <c r="F16" t="s">
        <v>31</v>
      </c>
      <c r="G16" s="5">
        <v>72354</v>
      </c>
      <c r="H16" s="5" t="str">
        <f t="shared" si="0"/>
        <v>50k-100k</v>
      </c>
      <c r="I16">
        <v>0</v>
      </c>
      <c r="J16">
        <v>0</v>
      </c>
      <c r="K16" s="1">
        <v>41381</v>
      </c>
      <c r="L16">
        <v>67</v>
      </c>
      <c r="M16">
        <v>315</v>
      </c>
      <c r="N16">
        <v>26</v>
      </c>
      <c r="O16">
        <v>473</v>
      </c>
      <c r="P16">
        <v>220</v>
      </c>
      <c r="Q16">
        <v>12</v>
      </c>
      <c r="R16">
        <v>182</v>
      </c>
      <c r="S16" s="6">
        <f>SUM(Table_marketing_data[[#This Row],[MntWines]:[MntGoldProds]])/6</f>
        <v>204.66666666666666</v>
      </c>
      <c r="T16">
        <v>1</v>
      </c>
      <c r="U16">
        <v>2</v>
      </c>
      <c r="V16">
        <v>10</v>
      </c>
      <c r="W16">
        <v>6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f>IF(COUNTIF(Table_marketing_data[[#This Row],[AcceptedCmp3]:[AcceptedCmp2]],1)&gt;0,1,0)</f>
        <v>0</v>
      </c>
      <c r="AE16">
        <f>SUM(Table_marketing_data[[#This Row],[AcceptedCmp3]:[AcceptedCmp2]])</f>
        <v>0</v>
      </c>
      <c r="AF16">
        <v>0</v>
      </c>
      <c r="AG16">
        <v>0</v>
      </c>
      <c r="AH16" t="s">
        <v>43</v>
      </c>
    </row>
    <row r="17" spans="1:34" x14ac:dyDescent="0.3">
      <c r="A17">
        <v>3005</v>
      </c>
      <c r="B17">
        <v>1992</v>
      </c>
      <c r="C17">
        <f ca="1">YEAR(TODAY()) - Table_marketing_data[[#This Row],[Year_Birth]]</f>
        <v>31</v>
      </c>
      <c r="D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" t="s">
        <v>28</v>
      </c>
      <c r="F17" t="s">
        <v>31</v>
      </c>
      <c r="G17" s="5">
        <v>83528</v>
      </c>
      <c r="H17" s="5" t="str">
        <f t="shared" si="0"/>
        <v>50k-100k</v>
      </c>
      <c r="I17">
        <v>0</v>
      </c>
      <c r="J17">
        <v>0</v>
      </c>
      <c r="K17" s="1">
        <v>41760</v>
      </c>
      <c r="L17">
        <v>7</v>
      </c>
      <c r="M17">
        <v>530</v>
      </c>
      <c r="N17">
        <v>117</v>
      </c>
      <c r="O17">
        <v>678</v>
      </c>
      <c r="P17">
        <v>134</v>
      </c>
      <c r="Q17">
        <v>44</v>
      </c>
      <c r="R17">
        <v>147</v>
      </c>
      <c r="S17" s="6">
        <f>SUM(Table_marketing_data[[#This Row],[MntWines]:[MntGoldProds]])/6</f>
        <v>275</v>
      </c>
      <c r="T17">
        <v>1</v>
      </c>
      <c r="U17">
        <v>4</v>
      </c>
      <c r="V17">
        <v>10</v>
      </c>
      <c r="W17">
        <v>8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f>IF(COUNTIF(Table_marketing_data[[#This Row],[AcceptedCmp3]:[AcceptedCmp2]],1)&gt;0,1,0)</f>
        <v>1</v>
      </c>
      <c r="AE17">
        <f>SUM(Table_marketing_data[[#This Row],[AcceptedCmp3]:[AcceptedCmp2]])</f>
        <v>2</v>
      </c>
      <c r="AF17">
        <v>1</v>
      </c>
      <c r="AG17">
        <v>0</v>
      </c>
      <c r="AH17" t="s">
        <v>30</v>
      </c>
    </row>
    <row r="18" spans="1:34" x14ac:dyDescent="0.3">
      <c r="A18">
        <v>1384</v>
      </c>
      <c r="B18">
        <v>1992</v>
      </c>
      <c r="C18">
        <f ca="1">YEAR(TODAY()) - Table_marketing_data[[#This Row],[Year_Birth]]</f>
        <v>31</v>
      </c>
      <c r="D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" t="s">
        <v>44</v>
      </c>
      <c r="F18" t="s">
        <v>33</v>
      </c>
      <c r="G18" s="5">
        <v>17256</v>
      </c>
      <c r="H18" s="5" t="str">
        <f t="shared" si="0"/>
        <v>&lt;20k</v>
      </c>
      <c r="I18">
        <v>1</v>
      </c>
      <c r="J18">
        <v>0</v>
      </c>
      <c r="K18" s="1">
        <v>41601</v>
      </c>
      <c r="L18">
        <v>10</v>
      </c>
      <c r="M18">
        <v>6</v>
      </c>
      <c r="N18">
        <v>4</v>
      </c>
      <c r="O18">
        <v>14</v>
      </c>
      <c r="P18">
        <v>8</v>
      </c>
      <c r="Q18">
        <v>8</v>
      </c>
      <c r="R18">
        <v>22</v>
      </c>
      <c r="S18" s="6">
        <f>SUM(Table_marketing_data[[#This Row],[MntWines]:[MntGoldProds]])/6</f>
        <v>10.333333333333334</v>
      </c>
      <c r="T18">
        <v>2</v>
      </c>
      <c r="U18">
        <v>2</v>
      </c>
      <c r="V18">
        <v>1</v>
      </c>
      <c r="W18">
        <v>2</v>
      </c>
      <c r="X18">
        <v>8</v>
      </c>
      <c r="Y18">
        <v>1</v>
      </c>
      <c r="Z18">
        <v>0</v>
      </c>
      <c r="AA18">
        <v>0</v>
      </c>
      <c r="AB18">
        <v>0</v>
      </c>
      <c r="AC18">
        <v>0</v>
      </c>
      <c r="AD18">
        <f>IF(COUNTIF(Table_marketing_data[[#This Row],[AcceptedCmp3]:[AcceptedCmp2]],1)&gt;0,1,0)</f>
        <v>1</v>
      </c>
      <c r="AE18">
        <f>SUM(Table_marketing_data[[#This Row],[AcceptedCmp3]:[AcceptedCmp2]])</f>
        <v>1</v>
      </c>
      <c r="AF18">
        <v>0</v>
      </c>
      <c r="AG18">
        <v>0</v>
      </c>
      <c r="AH18" t="s">
        <v>34</v>
      </c>
    </row>
    <row r="19" spans="1:34" x14ac:dyDescent="0.3">
      <c r="A19">
        <v>1379</v>
      </c>
      <c r="B19">
        <v>1992</v>
      </c>
      <c r="C19">
        <f ca="1">YEAR(TODAY()) - Table_marketing_data[[#This Row],[Year_Birth]]</f>
        <v>31</v>
      </c>
      <c r="D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" t="s">
        <v>41</v>
      </c>
      <c r="F19" t="s">
        <v>35</v>
      </c>
      <c r="G19" s="5">
        <v>42670</v>
      </c>
      <c r="H19" s="5" t="str">
        <f t="shared" si="0"/>
        <v>20k-50k</v>
      </c>
      <c r="I19">
        <v>0</v>
      </c>
      <c r="J19">
        <v>0</v>
      </c>
      <c r="K19" s="1">
        <v>41391</v>
      </c>
      <c r="L19">
        <v>12</v>
      </c>
      <c r="M19">
        <v>154</v>
      </c>
      <c r="N19">
        <v>2</v>
      </c>
      <c r="O19">
        <v>46</v>
      </c>
      <c r="P19">
        <v>20</v>
      </c>
      <c r="Q19">
        <v>4</v>
      </c>
      <c r="R19">
        <v>15</v>
      </c>
      <c r="S19" s="6">
        <f>SUM(Table_marketing_data[[#This Row],[MntWines]:[MntGoldProds]])/6</f>
        <v>40.166666666666664</v>
      </c>
      <c r="T19">
        <v>1</v>
      </c>
      <c r="U19">
        <v>4</v>
      </c>
      <c r="V19">
        <v>2</v>
      </c>
      <c r="W19">
        <v>4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f>IF(COUNTIF(Table_marketing_data[[#This Row],[AcceptedCmp3]:[AcceptedCmp2]],1)&gt;0,1,0)</f>
        <v>0</v>
      </c>
      <c r="AE19">
        <f>SUM(Table_marketing_data[[#This Row],[AcceptedCmp3]:[AcceptedCmp2]])</f>
        <v>0</v>
      </c>
      <c r="AF19">
        <v>0</v>
      </c>
      <c r="AG19">
        <v>0</v>
      </c>
      <c r="AH19" t="s">
        <v>43</v>
      </c>
    </row>
    <row r="20" spans="1:34" x14ac:dyDescent="0.3">
      <c r="A20">
        <v>7600</v>
      </c>
      <c r="B20">
        <v>1992</v>
      </c>
      <c r="C20">
        <f ca="1">YEAR(TODAY()) - Table_marketing_data[[#This Row],[Year_Birth]]</f>
        <v>31</v>
      </c>
      <c r="D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" t="s">
        <v>44</v>
      </c>
      <c r="F20" t="s">
        <v>31</v>
      </c>
      <c r="G20" s="5">
        <v>15253</v>
      </c>
      <c r="H20" s="5" t="str">
        <f t="shared" si="0"/>
        <v>&lt;20k</v>
      </c>
      <c r="I20">
        <v>1</v>
      </c>
      <c r="J20">
        <v>0</v>
      </c>
      <c r="K20" s="1">
        <v>41575</v>
      </c>
      <c r="L20">
        <v>13</v>
      </c>
      <c r="M20">
        <v>1</v>
      </c>
      <c r="N20">
        <v>3</v>
      </c>
      <c r="O20">
        <v>3</v>
      </c>
      <c r="P20">
        <v>8</v>
      </c>
      <c r="Q20">
        <v>1</v>
      </c>
      <c r="R20">
        <v>13</v>
      </c>
      <c r="S20" s="6">
        <f>SUM(Table_marketing_data[[#This Row],[MntWines]:[MntGoldProds]])/6</f>
        <v>4.833333333333333</v>
      </c>
      <c r="T20">
        <v>2</v>
      </c>
      <c r="U20">
        <v>1</v>
      </c>
      <c r="V20">
        <v>0</v>
      </c>
      <c r="W20">
        <v>3</v>
      </c>
      <c r="X20">
        <v>7</v>
      </c>
      <c r="Y20">
        <v>0</v>
      </c>
      <c r="Z20">
        <v>0</v>
      </c>
      <c r="AA20">
        <v>0</v>
      </c>
      <c r="AB20">
        <v>0</v>
      </c>
      <c r="AC20">
        <v>0</v>
      </c>
      <c r="AD20">
        <f>IF(COUNTIF(Table_marketing_data[[#This Row],[AcceptedCmp3]:[AcceptedCmp2]],1)&gt;0,1,0)</f>
        <v>0</v>
      </c>
      <c r="AE20">
        <f>SUM(Table_marketing_data[[#This Row],[AcceptedCmp3]:[AcceptedCmp2]])</f>
        <v>0</v>
      </c>
      <c r="AF20">
        <v>0</v>
      </c>
      <c r="AG20">
        <v>0</v>
      </c>
      <c r="AH20" t="s">
        <v>32</v>
      </c>
    </row>
    <row r="21" spans="1:34" x14ac:dyDescent="0.3">
      <c r="A21">
        <v>4654</v>
      </c>
      <c r="B21">
        <v>1992</v>
      </c>
      <c r="C21">
        <f ca="1">YEAR(TODAY()) - Table_marketing_data[[#This Row],[Year_Birth]]</f>
        <v>31</v>
      </c>
      <c r="D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" t="s">
        <v>28</v>
      </c>
      <c r="F21" t="s">
        <v>35</v>
      </c>
      <c r="G21" s="5">
        <v>75114</v>
      </c>
      <c r="H21" s="5" t="str">
        <f t="shared" si="0"/>
        <v>50k-100k</v>
      </c>
      <c r="I21">
        <v>0</v>
      </c>
      <c r="J21">
        <v>0</v>
      </c>
      <c r="K21" s="1">
        <v>41585</v>
      </c>
      <c r="L21">
        <v>40</v>
      </c>
      <c r="M21">
        <v>571</v>
      </c>
      <c r="N21">
        <v>12</v>
      </c>
      <c r="O21">
        <v>523</v>
      </c>
      <c r="P21">
        <v>63</v>
      </c>
      <c r="Q21">
        <v>60</v>
      </c>
      <c r="R21">
        <v>24</v>
      </c>
      <c r="S21" s="6">
        <f>SUM(Table_marketing_data[[#This Row],[MntWines]:[MntGoldProds]])/6</f>
        <v>208.83333333333334</v>
      </c>
      <c r="T21">
        <v>1</v>
      </c>
      <c r="U21">
        <v>3</v>
      </c>
      <c r="V21">
        <v>10</v>
      </c>
      <c r="W21">
        <v>5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f>IF(COUNTIF(Table_marketing_data[[#This Row],[AcceptedCmp3]:[AcceptedCmp2]],1)&gt;0,1,0)</f>
        <v>0</v>
      </c>
      <c r="AE21">
        <f>SUM(Table_marketing_data[[#This Row],[AcceptedCmp3]:[AcceptedCmp2]])</f>
        <v>0</v>
      </c>
      <c r="AF21">
        <v>0</v>
      </c>
      <c r="AG21">
        <v>0</v>
      </c>
      <c r="AH21" t="s">
        <v>43</v>
      </c>
    </row>
    <row r="22" spans="1:34" x14ac:dyDescent="0.3">
      <c r="A22">
        <v>4055</v>
      </c>
      <c r="B22">
        <v>1992</v>
      </c>
      <c r="C22">
        <f ca="1">YEAR(TODAY()) - Table_marketing_data[[#This Row],[Year_Birth]]</f>
        <v>31</v>
      </c>
      <c r="D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" t="s">
        <v>44</v>
      </c>
      <c r="F22" t="s">
        <v>31</v>
      </c>
      <c r="G22" s="5">
        <v>18746</v>
      </c>
      <c r="H22" s="5" t="str">
        <f t="shared" si="0"/>
        <v>&lt;20k</v>
      </c>
      <c r="I22">
        <v>1</v>
      </c>
      <c r="J22">
        <v>0</v>
      </c>
      <c r="K22" s="1">
        <v>41788</v>
      </c>
      <c r="L22">
        <v>41</v>
      </c>
      <c r="M22">
        <v>2</v>
      </c>
      <c r="N22">
        <v>10</v>
      </c>
      <c r="O22">
        <v>11</v>
      </c>
      <c r="P22">
        <v>12</v>
      </c>
      <c r="Q22">
        <v>9</v>
      </c>
      <c r="R22">
        <v>20</v>
      </c>
      <c r="S22" s="6">
        <f>SUM(Table_marketing_data[[#This Row],[MntWines]:[MntGoldProds]])/6</f>
        <v>10.666666666666666</v>
      </c>
      <c r="T22">
        <v>2</v>
      </c>
      <c r="U22">
        <v>3</v>
      </c>
      <c r="V22">
        <v>0</v>
      </c>
      <c r="W22">
        <v>3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f>IF(COUNTIF(Table_marketing_data[[#This Row],[AcceptedCmp3]:[AcceptedCmp2]],1)&gt;0,1,0)</f>
        <v>0</v>
      </c>
      <c r="AE22">
        <f>SUM(Table_marketing_data[[#This Row],[AcceptedCmp3]:[AcceptedCmp2]])</f>
        <v>0</v>
      </c>
      <c r="AF22">
        <v>0</v>
      </c>
      <c r="AG22">
        <v>0</v>
      </c>
      <c r="AH22" t="s">
        <v>30</v>
      </c>
    </row>
    <row r="23" spans="1:34" x14ac:dyDescent="0.3">
      <c r="A23">
        <v>821</v>
      </c>
      <c r="B23">
        <v>1992</v>
      </c>
      <c r="C23">
        <f ca="1">YEAR(TODAY()) - Table_marketing_data[[#This Row],[Year_Birth]]</f>
        <v>31</v>
      </c>
      <c r="D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" t="s">
        <v>41</v>
      </c>
      <c r="F23" t="s">
        <v>31</v>
      </c>
      <c r="G23" s="5">
        <v>92859</v>
      </c>
      <c r="H23" s="5" t="str">
        <f t="shared" si="0"/>
        <v>50k-100k</v>
      </c>
      <c r="I23">
        <v>0</v>
      </c>
      <c r="J23">
        <v>0</v>
      </c>
      <c r="K23" s="1">
        <v>41201</v>
      </c>
      <c r="L23">
        <v>46</v>
      </c>
      <c r="M23">
        <v>962</v>
      </c>
      <c r="N23">
        <v>61</v>
      </c>
      <c r="O23">
        <v>921</v>
      </c>
      <c r="P23">
        <v>52</v>
      </c>
      <c r="Q23">
        <v>61</v>
      </c>
      <c r="R23">
        <v>20</v>
      </c>
      <c r="S23" s="6">
        <f>SUM(Table_marketing_data[[#This Row],[MntWines]:[MntGoldProds]])/6</f>
        <v>346.16666666666669</v>
      </c>
      <c r="T23">
        <v>1</v>
      </c>
      <c r="U23">
        <v>5</v>
      </c>
      <c r="V23">
        <v>4</v>
      </c>
      <c r="W23">
        <v>12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f>IF(COUNTIF(Table_marketing_data[[#This Row],[AcceptedCmp3]:[AcceptedCmp2]],1)&gt;0,1,0)</f>
        <v>0</v>
      </c>
      <c r="AE23">
        <f>SUM(Table_marketing_data[[#This Row],[AcceptedCmp3]:[AcceptedCmp2]])</f>
        <v>0</v>
      </c>
      <c r="AF23">
        <v>0</v>
      </c>
      <c r="AG23">
        <v>0</v>
      </c>
      <c r="AH23" t="s">
        <v>32</v>
      </c>
    </row>
    <row r="24" spans="1:34" x14ac:dyDescent="0.3">
      <c r="A24">
        <v>2802</v>
      </c>
      <c r="B24">
        <v>1992</v>
      </c>
      <c r="C24">
        <f ca="1">YEAR(TODAY()) - Table_marketing_data[[#This Row],[Year_Birth]]</f>
        <v>31</v>
      </c>
      <c r="D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" t="s">
        <v>38</v>
      </c>
      <c r="F24" t="s">
        <v>33</v>
      </c>
      <c r="G24" s="5">
        <v>87000</v>
      </c>
      <c r="H24" s="5" t="str">
        <f t="shared" si="0"/>
        <v>50k-100k</v>
      </c>
      <c r="I24">
        <v>0</v>
      </c>
      <c r="J24">
        <v>0</v>
      </c>
      <c r="K24" s="1">
        <v>41258</v>
      </c>
      <c r="L24">
        <v>61</v>
      </c>
      <c r="M24">
        <v>196</v>
      </c>
      <c r="N24">
        <v>25</v>
      </c>
      <c r="O24">
        <v>607</v>
      </c>
      <c r="P24">
        <v>67</v>
      </c>
      <c r="Q24">
        <v>17</v>
      </c>
      <c r="R24">
        <v>49</v>
      </c>
      <c r="S24" s="6">
        <f>SUM(Table_marketing_data[[#This Row],[MntWines]:[MntGoldProds]])/6</f>
        <v>160.16666666666666</v>
      </c>
      <c r="T24">
        <v>1</v>
      </c>
      <c r="U24">
        <v>4</v>
      </c>
      <c r="V24">
        <v>6</v>
      </c>
      <c r="W24">
        <v>7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f>IF(COUNTIF(Table_marketing_data[[#This Row],[AcceptedCmp3]:[AcceptedCmp2]],1)&gt;0,1,0)</f>
        <v>0</v>
      </c>
      <c r="AE24">
        <f>SUM(Table_marketing_data[[#This Row],[AcceptedCmp3]:[AcceptedCmp2]])</f>
        <v>0</v>
      </c>
      <c r="AF24">
        <v>0</v>
      </c>
      <c r="AG24">
        <v>0</v>
      </c>
      <c r="AH24" t="s">
        <v>36</v>
      </c>
    </row>
    <row r="25" spans="1:34" x14ac:dyDescent="0.3">
      <c r="A25">
        <v>4136</v>
      </c>
      <c r="B25">
        <v>1992</v>
      </c>
      <c r="C25">
        <f ca="1">YEAR(TODAY()) - Table_marketing_data[[#This Row],[Year_Birth]]</f>
        <v>31</v>
      </c>
      <c r="D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" t="s">
        <v>44</v>
      </c>
      <c r="F25" t="s">
        <v>31</v>
      </c>
      <c r="G25" s="5">
        <v>7500</v>
      </c>
      <c r="H25" s="5" t="str">
        <f t="shared" si="0"/>
        <v>&lt;20k</v>
      </c>
      <c r="I25">
        <v>1</v>
      </c>
      <c r="J25">
        <v>0</v>
      </c>
      <c r="K25" s="1">
        <v>41246</v>
      </c>
      <c r="L25">
        <v>63</v>
      </c>
      <c r="M25">
        <v>10</v>
      </c>
      <c r="N25">
        <v>17</v>
      </c>
      <c r="O25">
        <v>18</v>
      </c>
      <c r="P25">
        <v>8</v>
      </c>
      <c r="Q25">
        <v>26</v>
      </c>
      <c r="R25">
        <v>40</v>
      </c>
      <c r="S25" s="6">
        <f>SUM(Table_marketing_data[[#This Row],[MntWines]:[MntGoldProds]])/6</f>
        <v>19.833333333333332</v>
      </c>
      <c r="T25">
        <v>4</v>
      </c>
      <c r="U25">
        <v>3</v>
      </c>
      <c r="V25">
        <v>2</v>
      </c>
      <c r="W25">
        <v>2</v>
      </c>
      <c r="X25">
        <v>9</v>
      </c>
      <c r="Y25">
        <v>0</v>
      </c>
      <c r="Z25">
        <v>0</v>
      </c>
      <c r="AA25">
        <v>0</v>
      </c>
      <c r="AB25">
        <v>0</v>
      </c>
      <c r="AC25">
        <v>0</v>
      </c>
      <c r="AD25">
        <f>IF(COUNTIF(Table_marketing_data[[#This Row],[AcceptedCmp3]:[AcceptedCmp2]],1)&gt;0,1,0)</f>
        <v>0</v>
      </c>
      <c r="AE25">
        <f>SUM(Table_marketing_data[[#This Row],[AcceptedCmp3]:[AcceptedCmp2]])</f>
        <v>0</v>
      </c>
      <c r="AF25">
        <v>0</v>
      </c>
      <c r="AG25">
        <v>0</v>
      </c>
      <c r="AH25" t="s">
        <v>30</v>
      </c>
    </row>
    <row r="26" spans="1:34" x14ac:dyDescent="0.3">
      <c r="A26">
        <v>10513</v>
      </c>
      <c r="B26">
        <v>1992</v>
      </c>
      <c r="C26">
        <f ca="1">YEAR(TODAY()) - Table_marketing_data[[#This Row],[Year_Birth]]</f>
        <v>31</v>
      </c>
      <c r="D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" t="s">
        <v>28</v>
      </c>
      <c r="F26" t="s">
        <v>35</v>
      </c>
      <c r="G26" s="5">
        <v>63207</v>
      </c>
      <c r="H26" s="5" t="str">
        <f t="shared" si="0"/>
        <v>50k-100k</v>
      </c>
      <c r="I26">
        <v>0</v>
      </c>
      <c r="J26">
        <v>0</v>
      </c>
      <c r="K26" s="1">
        <v>41294</v>
      </c>
      <c r="L26">
        <v>68</v>
      </c>
      <c r="M26">
        <v>438</v>
      </c>
      <c r="N26">
        <v>169</v>
      </c>
      <c r="O26">
        <v>565</v>
      </c>
      <c r="P26">
        <v>91</v>
      </c>
      <c r="Q26">
        <v>169</v>
      </c>
      <c r="R26">
        <v>70</v>
      </c>
      <c r="S26" s="6">
        <f>SUM(Table_marketing_data[[#This Row],[MntWines]:[MntGoldProds]])/6</f>
        <v>250.33333333333334</v>
      </c>
      <c r="T26">
        <v>1</v>
      </c>
      <c r="U26">
        <v>2</v>
      </c>
      <c r="V26">
        <v>3</v>
      </c>
      <c r="W26">
        <v>6</v>
      </c>
      <c r="X26">
        <v>7</v>
      </c>
      <c r="Y26">
        <v>0</v>
      </c>
      <c r="Z26">
        <v>0</v>
      </c>
      <c r="AA26">
        <v>0</v>
      </c>
      <c r="AB26">
        <v>1</v>
      </c>
      <c r="AC26">
        <v>0</v>
      </c>
      <c r="AD26">
        <f>IF(COUNTIF(Table_marketing_data[[#This Row],[AcceptedCmp3]:[AcceptedCmp2]],1)&gt;0,1,0)</f>
        <v>1</v>
      </c>
      <c r="AE26">
        <f>SUM(Table_marketing_data[[#This Row],[AcceptedCmp3]:[AcceptedCmp2]])</f>
        <v>1</v>
      </c>
      <c r="AF26">
        <v>0</v>
      </c>
      <c r="AG26">
        <v>0</v>
      </c>
      <c r="AH26" t="s">
        <v>30</v>
      </c>
    </row>
    <row r="27" spans="1:34" x14ac:dyDescent="0.3">
      <c r="A27">
        <v>3386</v>
      </c>
      <c r="B27">
        <v>1992</v>
      </c>
      <c r="C27">
        <f ca="1">YEAR(TODAY()) - Table_marketing_data[[#This Row],[Year_Birth]]</f>
        <v>31</v>
      </c>
      <c r="D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" t="s">
        <v>28</v>
      </c>
      <c r="F27" t="s">
        <v>33</v>
      </c>
      <c r="G27" s="5">
        <v>34935</v>
      </c>
      <c r="H27" s="5" t="str">
        <f t="shared" si="0"/>
        <v>20k-50k</v>
      </c>
      <c r="I27">
        <v>0</v>
      </c>
      <c r="J27">
        <v>0</v>
      </c>
      <c r="K27" s="1">
        <v>41446</v>
      </c>
      <c r="L27">
        <v>71</v>
      </c>
      <c r="M27">
        <v>34</v>
      </c>
      <c r="N27">
        <v>4</v>
      </c>
      <c r="O27">
        <v>66</v>
      </c>
      <c r="P27">
        <v>3</v>
      </c>
      <c r="Q27">
        <v>10</v>
      </c>
      <c r="R27">
        <v>20</v>
      </c>
      <c r="S27" s="6">
        <f>SUM(Table_marketing_data[[#This Row],[MntWines]:[MntGoldProds]])/6</f>
        <v>22.833333333333332</v>
      </c>
      <c r="T27">
        <v>1</v>
      </c>
      <c r="U27">
        <v>2</v>
      </c>
      <c r="V27">
        <v>1</v>
      </c>
      <c r="W27">
        <v>4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f>IF(COUNTIF(Table_marketing_data[[#This Row],[AcceptedCmp3]:[AcceptedCmp2]],1)&gt;0,1,0)</f>
        <v>0</v>
      </c>
      <c r="AE27">
        <f>SUM(Table_marketing_data[[#This Row],[AcceptedCmp3]:[AcceptedCmp2]])</f>
        <v>0</v>
      </c>
      <c r="AF27">
        <v>0</v>
      </c>
      <c r="AG27">
        <v>0</v>
      </c>
      <c r="AH27" t="s">
        <v>30</v>
      </c>
    </row>
    <row r="28" spans="1:34" x14ac:dyDescent="0.3">
      <c r="A28">
        <v>8175</v>
      </c>
      <c r="B28">
        <v>1992</v>
      </c>
      <c r="C28">
        <f ca="1">YEAR(TODAY()) - Table_marketing_data[[#This Row],[Year_Birth]]</f>
        <v>31</v>
      </c>
      <c r="D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" t="s">
        <v>28</v>
      </c>
      <c r="F28" t="s">
        <v>33</v>
      </c>
      <c r="G28" s="5">
        <v>34935</v>
      </c>
      <c r="H28" s="5" t="str">
        <f t="shared" si="0"/>
        <v>20k-50k</v>
      </c>
      <c r="I28">
        <v>0</v>
      </c>
      <c r="J28">
        <v>0</v>
      </c>
      <c r="K28" s="1">
        <v>41446</v>
      </c>
      <c r="L28">
        <v>71</v>
      </c>
      <c r="M28">
        <v>34</v>
      </c>
      <c r="N28">
        <v>4</v>
      </c>
      <c r="O28">
        <v>66</v>
      </c>
      <c r="P28">
        <v>3</v>
      </c>
      <c r="Q28">
        <v>10</v>
      </c>
      <c r="R28">
        <v>20</v>
      </c>
      <c r="S28" s="6">
        <f>SUM(Table_marketing_data[[#This Row],[MntWines]:[MntGoldProds]])/6</f>
        <v>22.833333333333332</v>
      </c>
      <c r="T28">
        <v>1</v>
      </c>
      <c r="U28">
        <v>2</v>
      </c>
      <c r="V28">
        <v>1</v>
      </c>
      <c r="W28">
        <v>4</v>
      </c>
      <c r="X28">
        <v>7</v>
      </c>
      <c r="Y28">
        <v>0</v>
      </c>
      <c r="Z28">
        <v>0</v>
      </c>
      <c r="AA28">
        <v>0</v>
      </c>
      <c r="AB28">
        <v>0</v>
      </c>
      <c r="AC28">
        <v>0</v>
      </c>
      <c r="AD28">
        <f>IF(COUNTIF(Table_marketing_data[[#This Row],[AcceptedCmp3]:[AcceptedCmp2]],1)&gt;0,1,0)</f>
        <v>0</v>
      </c>
      <c r="AE28">
        <f>SUM(Table_marketing_data[[#This Row],[AcceptedCmp3]:[AcceptedCmp2]])</f>
        <v>0</v>
      </c>
      <c r="AF28">
        <v>0</v>
      </c>
      <c r="AG28">
        <v>0</v>
      </c>
      <c r="AH28" t="s">
        <v>43</v>
      </c>
    </row>
    <row r="29" spans="1:34" x14ac:dyDescent="0.3">
      <c r="A29">
        <v>8560</v>
      </c>
      <c r="B29">
        <v>1992</v>
      </c>
      <c r="C29">
        <f ca="1">YEAR(TODAY()) - Table_marketing_data[[#This Row],[Year_Birth]]</f>
        <v>31</v>
      </c>
      <c r="D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" t="s">
        <v>28</v>
      </c>
      <c r="F29" t="s">
        <v>31</v>
      </c>
      <c r="G29" s="5">
        <v>48789</v>
      </c>
      <c r="H29" s="5" t="str">
        <f t="shared" si="0"/>
        <v>20k-50k</v>
      </c>
      <c r="I29">
        <v>0</v>
      </c>
      <c r="J29">
        <v>0</v>
      </c>
      <c r="K29" s="1">
        <v>41162</v>
      </c>
      <c r="L29">
        <v>94</v>
      </c>
      <c r="M29">
        <v>351</v>
      </c>
      <c r="N29">
        <v>16</v>
      </c>
      <c r="O29">
        <v>156</v>
      </c>
      <c r="P29">
        <v>7</v>
      </c>
      <c r="Q29">
        <v>5</v>
      </c>
      <c r="R29">
        <v>145</v>
      </c>
      <c r="S29" s="6">
        <f>SUM(Table_marketing_data[[#This Row],[MntWines]:[MntGoldProds]])/6</f>
        <v>113.33333333333333</v>
      </c>
      <c r="T29">
        <v>1</v>
      </c>
      <c r="U29">
        <v>6</v>
      </c>
      <c r="V29">
        <v>4</v>
      </c>
      <c r="W29">
        <v>7</v>
      </c>
      <c r="X29">
        <v>6</v>
      </c>
      <c r="Y29">
        <v>0</v>
      </c>
      <c r="Z29">
        <v>0</v>
      </c>
      <c r="AA29">
        <v>0</v>
      </c>
      <c r="AB29">
        <v>0</v>
      </c>
      <c r="AC29">
        <v>0</v>
      </c>
      <c r="AD29">
        <f>IF(COUNTIF(Table_marketing_data[[#This Row],[AcceptedCmp3]:[AcceptedCmp2]],1)&gt;0,1,0)</f>
        <v>0</v>
      </c>
      <c r="AE29">
        <f>SUM(Table_marketing_data[[#This Row],[AcceptedCmp3]:[AcceptedCmp2]])</f>
        <v>0</v>
      </c>
      <c r="AF29">
        <v>0</v>
      </c>
      <c r="AG29">
        <v>0</v>
      </c>
      <c r="AH29" t="s">
        <v>32</v>
      </c>
    </row>
    <row r="30" spans="1:34" x14ac:dyDescent="0.3">
      <c r="A30">
        <v>11101</v>
      </c>
      <c r="B30">
        <v>1991</v>
      </c>
      <c r="C30">
        <f ca="1">YEAR(TODAY()) - Table_marketing_data[[#This Row],[Year_Birth]]</f>
        <v>32</v>
      </c>
      <c r="D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" t="s">
        <v>28</v>
      </c>
      <c r="F30" t="s">
        <v>35</v>
      </c>
      <c r="G30" s="5">
        <v>89891</v>
      </c>
      <c r="H30" s="5" t="str">
        <f t="shared" si="0"/>
        <v>50k-100k</v>
      </c>
      <c r="I30">
        <v>0</v>
      </c>
      <c r="J30">
        <v>0</v>
      </c>
      <c r="K30" s="1">
        <v>41379</v>
      </c>
      <c r="L30">
        <v>17</v>
      </c>
      <c r="M30">
        <v>412</v>
      </c>
      <c r="N30">
        <v>22</v>
      </c>
      <c r="O30">
        <v>132</v>
      </c>
      <c r="P30">
        <v>59</v>
      </c>
      <c r="Q30">
        <v>28</v>
      </c>
      <c r="R30">
        <v>183</v>
      </c>
      <c r="S30" s="6">
        <f>SUM(Table_marketing_data[[#This Row],[MntWines]:[MntGoldProds]])/6</f>
        <v>139.33333333333334</v>
      </c>
      <c r="T30">
        <v>1</v>
      </c>
      <c r="U30">
        <v>11</v>
      </c>
      <c r="V30">
        <v>6</v>
      </c>
      <c r="W30">
        <v>8</v>
      </c>
      <c r="X30">
        <v>4</v>
      </c>
      <c r="Y30">
        <v>0</v>
      </c>
      <c r="Z30">
        <v>0</v>
      </c>
      <c r="AA30">
        <v>1</v>
      </c>
      <c r="AB30">
        <v>0</v>
      </c>
      <c r="AC30">
        <v>0</v>
      </c>
      <c r="AD30">
        <f>IF(COUNTIF(Table_marketing_data[[#This Row],[AcceptedCmp3]:[AcceptedCmp2]],1)&gt;0,1,0)</f>
        <v>1</v>
      </c>
      <c r="AE30">
        <f>SUM(Table_marketing_data[[#This Row],[AcceptedCmp3]:[AcceptedCmp2]])</f>
        <v>1</v>
      </c>
      <c r="AF30">
        <v>0</v>
      </c>
      <c r="AG30">
        <v>0</v>
      </c>
      <c r="AH30" t="s">
        <v>36</v>
      </c>
    </row>
    <row r="31" spans="1:34" x14ac:dyDescent="0.3">
      <c r="A31">
        <v>4712</v>
      </c>
      <c r="B31">
        <v>1991</v>
      </c>
      <c r="C31">
        <f ca="1">YEAR(TODAY()) - Table_marketing_data[[#This Row],[Year_Birth]]</f>
        <v>32</v>
      </c>
      <c r="D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1" t="s">
        <v>38</v>
      </c>
      <c r="F31" t="s">
        <v>35</v>
      </c>
      <c r="G31" s="5">
        <v>20193</v>
      </c>
      <c r="H31" s="5" t="str">
        <f t="shared" si="0"/>
        <v>20k-50k</v>
      </c>
      <c r="I31">
        <v>0</v>
      </c>
      <c r="J31">
        <v>0</v>
      </c>
      <c r="K31" s="1">
        <v>41241</v>
      </c>
      <c r="L31">
        <v>18</v>
      </c>
      <c r="M31">
        <v>8</v>
      </c>
      <c r="N31">
        <v>8</v>
      </c>
      <c r="O31">
        <v>22</v>
      </c>
      <c r="P31">
        <v>24</v>
      </c>
      <c r="Q31">
        <v>11</v>
      </c>
      <c r="R31">
        <v>9</v>
      </c>
      <c r="S31" s="6">
        <f>SUM(Table_marketing_data[[#This Row],[MntWines]:[MntGoldProds]])/6</f>
        <v>13.666666666666666</v>
      </c>
      <c r="T31">
        <v>1</v>
      </c>
      <c r="U31">
        <v>1</v>
      </c>
      <c r="V31">
        <v>1</v>
      </c>
      <c r="W31">
        <v>4</v>
      </c>
      <c r="X31">
        <v>4</v>
      </c>
      <c r="Y31">
        <v>0</v>
      </c>
      <c r="Z31">
        <v>0</v>
      </c>
      <c r="AA31">
        <v>0</v>
      </c>
      <c r="AB31">
        <v>0</v>
      </c>
      <c r="AC31">
        <v>0</v>
      </c>
      <c r="AD31">
        <f>IF(COUNTIF(Table_marketing_data[[#This Row],[AcceptedCmp3]:[AcceptedCmp2]],1)&gt;0,1,0)</f>
        <v>0</v>
      </c>
      <c r="AE31">
        <f>SUM(Table_marketing_data[[#This Row],[AcceptedCmp3]:[AcceptedCmp2]])</f>
        <v>0</v>
      </c>
      <c r="AF31">
        <v>0</v>
      </c>
      <c r="AG31">
        <v>0</v>
      </c>
      <c r="AH31" t="s">
        <v>30</v>
      </c>
    </row>
    <row r="32" spans="1:34" x14ac:dyDescent="0.3">
      <c r="A32">
        <v>10343</v>
      </c>
      <c r="B32">
        <v>1991</v>
      </c>
      <c r="C32">
        <f ca="1">YEAR(TODAY()) - Table_marketing_data[[#This Row],[Year_Birth]]</f>
        <v>32</v>
      </c>
      <c r="D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2" t="s">
        <v>38</v>
      </c>
      <c r="F32" t="s">
        <v>31</v>
      </c>
      <c r="G32" s="5">
        <v>61618</v>
      </c>
      <c r="H32" s="5" t="str">
        <f t="shared" si="0"/>
        <v>50k-100k</v>
      </c>
      <c r="I32">
        <v>0</v>
      </c>
      <c r="J32">
        <v>0</v>
      </c>
      <c r="K32" s="1">
        <v>41181</v>
      </c>
      <c r="L32">
        <v>27</v>
      </c>
      <c r="M32">
        <v>605</v>
      </c>
      <c r="N32">
        <v>91</v>
      </c>
      <c r="O32">
        <v>399</v>
      </c>
      <c r="P32">
        <v>0</v>
      </c>
      <c r="Q32">
        <v>45</v>
      </c>
      <c r="R32">
        <v>205</v>
      </c>
      <c r="S32" s="6">
        <f>SUM(Table_marketing_data[[#This Row],[MntWines]:[MntGoldProds]])/6</f>
        <v>224.16666666666666</v>
      </c>
      <c r="T32">
        <v>2</v>
      </c>
      <c r="U32">
        <v>3</v>
      </c>
      <c r="V32">
        <v>6</v>
      </c>
      <c r="W32">
        <v>8</v>
      </c>
      <c r="X32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f>IF(COUNTIF(Table_marketing_data[[#This Row],[AcceptedCmp3]:[AcceptedCmp2]],1)&gt;0,1,0)</f>
        <v>0</v>
      </c>
      <c r="AE32">
        <f>SUM(Table_marketing_data[[#This Row],[AcceptedCmp3]:[AcceptedCmp2]])</f>
        <v>0</v>
      </c>
      <c r="AF32">
        <v>0</v>
      </c>
      <c r="AG32">
        <v>0</v>
      </c>
      <c r="AH32" t="s">
        <v>40</v>
      </c>
    </row>
    <row r="33" spans="1:34" x14ac:dyDescent="0.3">
      <c r="A33">
        <v>5735</v>
      </c>
      <c r="B33">
        <v>1991</v>
      </c>
      <c r="C33">
        <f ca="1">YEAR(TODAY()) - Table_marketing_data[[#This Row],[Year_Birth]]</f>
        <v>32</v>
      </c>
      <c r="D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3" t="s">
        <v>41</v>
      </c>
      <c r="F33" t="s">
        <v>31</v>
      </c>
      <c r="G33" s="5">
        <v>90638</v>
      </c>
      <c r="H33" s="5" t="str">
        <f t="shared" si="0"/>
        <v>50k-100k</v>
      </c>
      <c r="I33">
        <v>0</v>
      </c>
      <c r="J33">
        <v>0</v>
      </c>
      <c r="K33" s="1">
        <v>41683</v>
      </c>
      <c r="L33">
        <v>29</v>
      </c>
      <c r="M33">
        <v>1156</v>
      </c>
      <c r="N33">
        <v>120</v>
      </c>
      <c r="O33">
        <v>915</v>
      </c>
      <c r="P33">
        <v>94</v>
      </c>
      <c r="Q33">
        <v>144</v>
      </c>
      <c r="R33">
        <v>96</v>
      </c>
      <c r="S33" s="6">
        <f>SUM(Table_marketing_data[[#This Row],[MntWines]:[MntGoldProds]])/6</f>
        <v>420.83333333333331</v>
      </c>
      <c r="T33">
        <v>1</v>
      </c>
      <c r="U33">
        <v>3</v>
      </c>
      <c r="V33">
        <v>4</v>
      </c>
      <c r="W33">
        <v>10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f>IF(COUNTIF(Table_marketing_data[[#This Row],[AcceptedCmp3]:[AcceptedCmp2]],1)&gt;0,1,0)</f>
        <v>1</v>
      </c>
      <c r="AE33">
        <f>SUM(Table_marketing_data[[#This Row],[AcceptedCmp3]:[AcceptedCmp2]])</f>
        <v>1</v>
      </c>
      <c r="AF33">
        <v>0</v>
      </c>
      <c r="AG33">
        <v>0</v>
      </c>
      <c r="AH33" t="s">
        <v>30</v>
      </c>
    </row>
    <row r="34" spans="1:34" x14ac:dyDescent="0.3">
      <c r="A34">
        <v>5350</v>
      </c>
      <c r="B34">
        <v>1991</v>
      </c>
      <c r="C34">
        <f ca="1">YEAR(TODAY()) - Table_marketing_data[[#This Row],[Year_Birth]]</f>
        <v>32</v>
      </c>
      <c r="D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4" t="s">
        <v>41</v>
      </c>
      <c r="F34" t="s">
        <v>31</v>
      </c>
      <c r="G34" s="5">
        <v>90638</v>
      </c>
      <c r="H34" s="5" t="str">
        <f t="shared" si="0"/>
        <v>50k-100k</v>
      </c>
      <c r="I34">
        <v>0</v>
      </c>
      <c r="J34">
        <v>0</v>
      </c>
      <c r="K34" s="1">
        <v>41683</v>
      </c>
      <c r="L34">
        <v>29</v>
      </c>
      <c r="M34">
        <v>1156</v>
      </c>
      <c r="N34">
        <v>120</v>
      </c>
      <c r="O34">
        <v>915</v>
      </c>
      <c r="P34">
        <v>94</v>
      </c>
      <c r="Q34">
        <v>144</v>
      </c>
      <c r="R34">
        <v>96</v>
      </c>
      <c r="S34" s="6">
        <f>SUM(Table_marketing_data[[#This Row],[MntWines]:[MntGoldProds]])/6</f>
        <v>420.83333333333331</v>
      </c>
      <c r="T34">
        <v>1</v>
      </c>
      <c r="U34">
        <v>3</v>
      </c>
      <c r="V34">
        <v>4</v>
      </c>
      <c r="W34">
        <v>10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f>IF(COUNTIF(Table_marketing_data[[#This Row],[AcceptedCmp3]:[AcceptedCmp2]],1)&gt;0,1,0)</f>
        <v>1</v>
      </c>
      <c r="AE34">
        <f>SUM(Table_marketing_data[[#This Row],[AcceptedCmp3]:[AcceptedCmp2]])</f>
        <v>1</v>
      </c>
      <c r="AF34">
        <v>1</v>
      </c>
      <c r="AG34">
        <v>0</v>
      </c>
      <c r="AH34" t="s">
        <v>43</v>
      </c>
    </row>
    <row r="35" spans="1:34" x14ac:dyDescent="0.3">
      <c r="A35">
        <v>569</v>
      </c>
      <c r="B35">
        <v>1991</v>
      </c>
      <c r="C35">
        <f ca="1">YEAR(TODAY()) - Table_marketing_data[[#This Row],[Year_Birth]]</f>
        <v>32</v>
      </c>
      <c r="D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5" t="s">
        <v>28</v>
      </c>
      <c r="F35" t="s">
        <v>31</v>
      </c>
      <c r="G35" s="5">
        <v>90273</v>
      </c>
      <c r="H35" s="5" t="str">
        <f t="shared" si="0"/>
        <v>50k-100k</v>
      </c>
      <c r="I35">
        <v>0</v>
      </c>
      <c r="J35">
        <v>0</v>
      </c>
      <c r="K35" s="1">
        <v>41622</v>
      </c>
      <c r="L35">
        <v>32</v>
      </c>
      <c r="M35">
        <v>704</v>
      </c>
      <c r="N35">
        <v>129</v>
      </c>
      <c r="O35">
        <v>853</v>
      </c>
      <c r="P35">
        <v>120</v>
      </c>
      <c r="Q35">
        <v>74</v>
      </c>
      <c r="R35">
        <v>111</v>
      </c>
      <c r="S35" s="6">
        <f>SUM(Table_marketing_data[[#This Row],[MntWines]:[MntGoldProds]])/6</f>
        <v>331.83333333333331</v>
      </c>
      <c r="T35">
        <v>1</v>
      </c>
      <c r="U35">
        <v>5</v>
      </c>
      <c r="V35">
        <v>6</v>
      </c>
      <c r="W35">
        <v>7</v>
      </c>
      <c r="X35">
        <v>2</v>
      </c>
      <c r="Y35">
        <v>0</v>
      </c>
      <c r="Z35">
        <v>1</v>
      </c>
      <c r="AA35">
        <v>1</v>
      </c>
      <c r="AB35">
        <v>1</v>
      </c>
      <c r="AC35">
        <v>0</v>
      </c>
      <c r="AD35">
        <f>IF(COUNTIF(Table_marketing_data[[#This Row],[AcceptedCmp3]:[AcceptedCmp2]],1)&gt;0,1,0)</f>
        <v>1</v>
      </c>
      <c r="AE35">
        <f>SUM(Table_marketing_data[[#This Row],[AcceptedCmp3]:[AcceptedCmp2]])</f>
        <v>3</v>
      </c>
      <c r="AF35">
        <v>1</v>
      </c>
      <c r="AG35">
        <v>0</v>
      </c>
      <c r="AH35" t="s">
        <v>30</v>
      </c>
    </row>
    <row r="36" spans="1:34" x14ac:dyDescent="0.3">
      <c r="A36">
        <v>4552</v>
      </c>
      <c r="B36">
        <v>1991</v>
      </c>
      <c r="C36">
        <f ca="1">YEAR(TODAY()) - Table_marketing_data[[#This Row],[Year_Birth]]</f>
        <v>32</v>
      </c>
      <c r="D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6" t="s">
        <v>28</v>
      </c>
      <c r="F36" t="s">
        <v>33</v>
      </c>
      <c r="G36" s="5">
        <v>51373</v>
      </c>
      <c r="H36" s="5" t="str">
        <f t="shared" si="0"/>
        <v>50k-100k</v>
      </c>
      <c r="I36">
        <v>0</v>
      </c>
      <c r="J36">
        <v>0</v>
      </c>
      <c r="K36" s="1">
        <v>41447</v>
      </c>
      <c r="L36">
        <v>37</v>
      </c>
      <c r="M36">
        <v>83</v>
      </c>
      <c r="N36">
        <v>2</v>
      </c>
      <c r="O36">
        <v>101</v>
      </c>
      <c r="P36">
        <v>64</v>
      </c>
      <c r="Q36">
        <v>26</v>
      </c>
      <c r="R36">
        <v>117</v>
      </c>
      <c r="S36" s="6">
        <f>SUM(Table_marketing_data[[#This Row],[MntWines]:[MntGoldProds]])/6</f>
        <v>65.5</v>
      </c>
      <c r="T36">
        <v>1</v>
      </c>
      <c r="U36">
        <v>3</v>
      </c>
      <c r="V36">
        <v>5</v>
      </c>
      <c r="W36">
        <v>3</v>
      </c>
      <c r="X36">
        <v>4</v>
      </c>
      <c r="Y36">
        <v>0</v>
      </c>
      <c r="Z36">
        <v>0</v>
      </c>
      <c r="AA36">
        <v>0</v>
      </c>
      <c r="AB36">
        <v>0</v>
      </c>
      <c r="AC36">
        <v>0</v>
      </c>
      <c r="AD36">
        <f>IF(COUNTIF(Table_marketing_data[[#This Row],[AcceptedCmp3]:[AcceptedCmp2]],1)&gt;0,1,0)</f>
        <v>0</v>
      </c>
      <c r="AE36">
        <f>SUM(Table_marketing_data[[#This Row],[AcceptedCmp3]:[AcceptedCmp2]])</f>
        <v>0</v>
      </c>
      <c r="AF36">
        <v>0</v>
      </c>
      <c r="AG36">
        <v>0</v>
      </c>
      <c r="AH36" t="s">
        <v>30</v>
      </c>
    </row>
    <row r="37" spans="1:34" x14ac:dyDescent="0.3">
      <c r="A37">
        <v>7431</v>
      </c>
      <c r="B37">
        <v>1991</v>
      </c>
      <c r="C37">
        <f ca="1">YEAR(TODAY()) - Table_marketing_data[[#This Row],[Year_Birth]]</f>
        <v>32</v>
      </c>
      <c r="D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7" t="s">
        <v>37</v>
      </c>
      <c r="F37" t="s">
        <v>31</v>
      </c>
      <c r="G37" s="5">
        <v>68126</v>
      </c>
      <c r="H37" s="5" t="str">
        <f t="shared" si="0"/>
        <v>50k-100k</v>
      </c>
      <c r="I37">
        <v>0</v>
      </c>
      <c r="J37">
        <v>0</v>
      </c>
      <c r="K37" s="1">
        <v>41223</v>
      </c>
      <c r="L37">
        <v>40</v>
      </c>
      <c r="M37">
        <v>1332</v>
      </c>
      <c r="N37">
        <v>17</v>
      </c>
      <c r="O37">
        <v>311</v>
      </c>
      <c r="P37">
        <v>23</v>
      </c>
      <c r="Q37">
        <v>51</v>
      </c>
      <c r="R37">
        <v>86</v>
      </c>
      <c r="S37" s="6">
        <f>SUM(Table_marketing_data[[#This Row],[MntWines]:[MntGoldProds]])/6</f>
        <v>303.33333333333331</v>
      </c>
      <c r="T37">
        <v>1</v>
      </c>
      <c r="U37">
        <v>7</v>
      </c>
      <c r="V37">
        <v>4</v>
      </c>
      <c r="W37">
        <v>5</v>
      </c>
      <c r="X37">
        <v>9</v>
      </c>
      <c r="Y37">
        <v>0</v>
      </c>
      <c r="Z37">
        <v>1</v>
      </c>
      <c r="AA37">
        <v>0</v>
      </c>
      <c r="AB37">
        <v>0</v>
      </c>
      <c r="AC37">
        <v>0</v>
      </c>
      <c r="AD37">
        <f>IF(COUNTIF(Table_marketing_data[[#This Row],[AcceptedCmp3]:[AcceptedCmp2]],1)&gt;0,1,0)</f>
        <v>1</v>
      </c>
      <c r="AE37">
        <f>SUM(Table_marketing_data[[#This Row],[AcceptedCmp3]:[AcceptedCmp2]])</f>
        <v>1</v>
      </c>
      <c r="AF37">
        <v>1</v>
      </c>
      <c r="AG37">
        <v>0</v>
      </c>
      <c r="AH37" t="s">
        <v>32</v>
      </c>
    </row>
    <row r="38" spans="1:34" x14ac:dyDescent="0.3">
      <c r="A38">
        <v>9214</v>
      </c>
      <c r="B38">
        <v>1991</v>
      </c>
      <c r="C38">
        <f ca="1">YEAR(TODAY()) - Table_marketing_data[[#This Row],[Year_Birth]]</f>
        <v>32</v>
      </c>
      <c r="D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8" t="s">
        <v>28</v>
      </c>
      <c r="F38" t="s">
        <v>33</v>
      </c>
      <c r="G38" s="5">
        <v>42691</v>
      </c>
      <c r="H38" s="5" t="str">
        <f t="shared" si="0"/>
        <v>20k-50k</v>
      </c>
      <c r="I38">
        <v>0</v>
      </c>
      <c r="J38">
        <v>0</v>
      </c>
      <c r="K38" s="1">
        <v>41502</v>
      </c>
      <c r="L38">
        <v>48</v>
      </c>
      <c r="M38">
        <v>179</v>
      </c>
      <c r="N38">
        <v>2</v>
      </c>
      <c r="O38">
        <v>64</v>
      </c>
      <c r="P38">
        <v>38</v>
      </c>
      <c r="Q38">
        <v>17</v>
      </c>
      <c r="R38">
        <v>58</v>
      </c>
      <c r="S38" s="6">
        <f>SUM(Table_marketing_data[[#This Row],[MntWines]:[MntGoldProds]])/6</f>
        <v>59.666666666666664</v>
      </c>
      <c r="T38">
        <v>1</v>
      </c>
      <c r="U38">
        <v>5</v>
      </c>
      <c r="V38">
        <v>1</v>
      </c>
      <c r="W38">
        <v>6</v>
      </c>
      <c r="X38">
        <v>5</v>
      </c>
      <c r="Y38">
        <v>0</v>
      </c>
      <c r="Z38">
        <v>0</v>
      </c>
      <c r="AA38">
        <v>0</v>
      </c>
      <c r="AB38">
        <v>0</v>
      </c>
      <c r="AC38">
        <v>0</v>
      </c>
      <c r="AD38">
        <f>IF(COUNTIF(Table_marketing_data[[#This Row],[AcceptedCmp3]:[AcceptedCmp2]],1)&gt;0,1,0)</f>
        <v>0</v>
      </c>
      <c r="AE38">
        <f>SUM(Table_marketing_data[[#This Row],[AcceptedCmp3]:[AcceptedCmp2]])</f>
        <v>0</v>
      </c>
      <c r="AF38">
        <v>0</v>
      </c>
      <c r="AG38">
        <v>0</v>
      </c>
      <c r="AH38" t="s">
        <v>30</v>
      </c>
    </row>
    <row r="39" spans="1:34" x14ac:dyDescent="0.3">
      <c r="A39">
        <v>9960</v>
      </c>
      <c r="B39">
        <v>1991</v>
      </c>
      <c r="C39">
        <f ca="1">YEAR(TODAY()) - Table_marketing_data[[#This Row],[Year_Birth]]</f>
        <v>32</v>
      </c>
      <c r="D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9" t="s">
        <v>44</v>
      </c>
      <c r="F39" t="s">
        <v>31</v>
      </c>
      <c r="G39" s="5">
        <v>26868</v>
      </c>
      <c r="H39" s="5" t="str">
        <f t="shared" si="0"/>
        <v>20k-50k</v>
      </c>
      <c r="I39">
        <v>1</v>
      </c>
      <c r="J39">
        <v>0</v>
      </c>
      <c r="K39" s="1">
        <v>41759</v>
      </c>
      <c r="L39">
        <v>52</v>
      </c>
      <c r="M39">
        <v>0</v>
      </c>
      <c r="N39">
        <v>0</v>
      </c>
      <c r="O39">
        <v>1</v>
      </c>
      <c r="P39">
        <v>8</v>
      </c>
      <c r="Q39">
        <v>3</v>
      </c>
      <c r="R39">
        <v>2</v>
      </c>
      <c r="S39" s="6">
        <f>SUM(Table_marketing_data[[#This Row],[MntWines]:[MntGoldProds]])/6</f>
        <v>2.3333333333333335</v>
      </c>
      <c r="T39">
        <v>1</v>
      </c>
      <c r="U39">
        <v>1</v>
      </c>
      <c r="V39">
        <v>0</v>
      </c>
      <c r="W39">
        <v>2</v>
      </c>
      <c r="X39">
        <v>7</v>
      </c>
      <c r="Y39">
        <v>0</v>
      </c>
      <c r="Z39">
        <v>0</v>
      </c>
      <c r="AA39">
        <v>0</v>
      </c>
      <c r="AB39">
        <v>0</v>
      </c>
      <c r="AC39">
        <v>0</v>
      </c>
      <c r="AD39">
        <f>IF(COUNTIF(Table_marketing_data[[#This Row],[AcceptedCmp3]:[AcceptedCmp2]],1)&gt;0,1,0)</f>
        <v>0</v>
      </c>
      <c r="AE39">
        <f>SUM(Table_marketing_data[[#This Row],[AcceptedCmp3]:[AcceptedCmp2]])</f>
        <v>0</v>
      </c>
      <c r="AF39">
        <v>0</v>
      </c>
      <c r="AG39">
        <v>0</v>
      </c>
      <c r="AH39" t="s">
        <v>43</v>
      </c>
    </row>
    <row r="40" spans="1:34" x14ac:dyDescent="0.3">
      <c r="A40">
        <v>3428</v>
      </c>
      <c r="B40">
        <v>1991</v>
      </c>
      <c r="C40">
        <f ca="1">YEAR(TODAY()) - Table_marketing_data[[#This Row],[Year_Birth]]</f>
        <v>32</v>
      </c>
      <c r="D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0" t="s">
        <v>37</v>
      </c>
      <c r="F40" t="s">
        <v>35</v>
      </c>
      <c r="G40" s="5">
        <v>68682</v>
      </c>
      <c r="H40" s="5" t="str">
        <f t="shared" si="0"/>
        <v>50k-100k</v>
      </c>
      <c r="I40">
        <v>0</v>
      </c>
      <c r="J40">
        <v>0</v>
      </c>
      <c r="K40" s="1">
        <v>41553</v>
      </c>
      <c r="L40">
        <v>56</v>
      </c>
      <c r="M40">
        <v>919</v>
      </c>
      <c r="N40">
        <v>0</v>
      </c>
      <c r="O40">
        <v>505</v>
      </c>
      <c r="P40">
        <v>99</v>
      </c>
      <c r="Q40">
        <v>30</v>
      </c>
      <c r="R40">
        <v>45</v>
      </c>
      <c r="S40" s="6">
        <f>SUM(Table_marketing_data[[#This Row],[MntWines]:[MntGoldProds]])/6</f>
        <v>266.33333333333331</v>
      </c>
      <c r="T40">
        <v>1</v>
      </c>
      <c r="U40">
        <v>4</v>
      </c>
      <c r="V40">
        <v>9</v>
      </c>
      <c r="W40">
        <v>10</v>
      </c>
      <c r="X40">
        <v>2</v>
      </c>
      <c r="Y40">
        <v>0</v>
      </c>
      <c r="Z40">
        <v>0</v>
      </c>
      <c r="AA40">
        <v>0</v>
      </c>
      <c r="AB40">
        <v>0</v>
      </c>
      <c r="AC40">
        <v>0</v>
      </c>
      <c r="AD40">
        <f>IF(COUNTIF(Table_marketing_data[[#This Row],[AcceptedCmp3]:[AcceptedCmp2]],1)&gt;0,1,0)</f>
        <v>0</v>
      </c>
      <c r="AE40">
        <f>SUM(Table_marketing_data[[#This Row],[AcceptedCmp3]:[AcceptedCmp2]])</f>
        <v>0</v>
      </c>
      <c r="AF40">
        <v>0</v>
      </c>
      <c r="AG40">
        <v>0</v>
      </c>
      <c r="AH40" t="s">
        <v>30</v>
      </c>
    </row>
    <row r="41" spans="1:34" x14ac:dyDescent="0.3">
      <c r="A41">
        <v>4500</v>
      </c>
      <c r="B41">
        <v>1991</v>
      </c>
      <c r="C41">
        <f ca="1">YEAR(TODAY()) - Table_marketing_data[[#This Row],[Year_Birth]]</f>
        <v>32</v>
      </c>
      <c r="D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1" t="s">
        <v>37</v>
      </c>
      <c r="F41" t="s">
        <v>35</v>
      </c>
      <c r="G41" s="5">
        <v>68682</v>
      </c>
      <c r="H41" s="5" t="str">
        <f t="shared" si="0"/>
        <v>50k-100k</v>
      </c>
      <c r="I41">
        <v>0</v>
      </c>
      <c r="J41">
        <v>0</v>
      </c>
      <c r="K41" s="1">
        <v>41553</v>
      </c>
      <c r="L41">
        <v>56</v>
      </c>
      <c r="M41">
        <v>919</v>
      </c>
      <c r="N41">
        <v>0</v>
      </c>
      <c r="O41">
        <v>505</v>
      </c>
      <c r="P41">
        <v>99</v>
      </c>
      <c r="Q41">
        <v>30</v>
      </c>
      <c r="R41">
        <v>45</v>
      </c>
      <c r="S41" s="6">
        <f>SUM(Table_marketing_data[[#This Row],[MntWines]:[MntGoldProds]])/6</f>
        <v>266.33333333333331</v>
      </c>
      <c r="T41">
        <v>1</v>
      </c>
      <c r="U41">
        <v>4</v>
      </c>
      <c r="V41">
        <v>9</v>
      </c>
      <c r="W41">
        <v>10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f>IF(COUNTIF(Table_marketing_data[[#This Row],[AcceptedCmp3]:[AcceptedCmp2]],1)&gt;0,1,0)</f>
        <v>0</v>
      </c>
      <c r="AE41">
        <f>SUM(Table_marketing_data[[#This Row],[AcceptedCmp3]:[AcceptedCmp2]])</f>
        <v>0</v>
      </c>
      <c r="AF41">
        <v>0</v>
      </c>
      <c r="AG41">
        <v>0</v>
      </c>
      <c r="AH41" t="s">
        <v>30</v>
      </c>
    </row>
    <row r="42" spans="1:34" x14ac:dyDescent="0.3">
      <c r="A42">
        <v>10749</v>
      </c>
      <c r="B42">
        <v>1991</v>
      </c>
      <c r="C42">
        <f ca="1">YEAR(TODAY()) - Table_marketing_data[[#This Row],[Year_Birth]]</f>
        <v>32</v>
      </c>
      <c r="D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2" t="s">
        <v>28</v>
      </c>
      <c r="F42" t="s">
        <v>31</v>
      </c>
      <c r="G42" s="5">
        <v>8028</v>
      </c>
      <c r="H42" s="5" t="str">
        <f t="shared" si="0"/>
        <v>&lt;20k</v>
      </c>
      <c r="I42">
        <v>0</v>
      </c>
      <c r="J42">
        <v>0</v>
      </c>
      <c r="K42" s="1">
        <v>41170</v>
      </c>
      <c r="L42">
        <v>62</v>
      </c>
      <c r="M42">
        <v>73</v>
      </c>
      <c r="N42">
        <v>18</v>
      </c>
      <c r="O42">
        <v>66</v>
      </c>
      <c r="P42">
        <v>7</v>
      </c>
      <c r="Q42">
        <v>12</v>
      </c>
      <c r="R42">
        <v>2</v>
      </c>
      <c r="S42" s="6">
        <f>SUM(Table_marketing_data[[#This Row],[MntWines]:[MntGoldProds]])/6</f>
        <v>29.666666666666668</v>
      </c>
      <c r="T42">
        <v>15</v>
      </c>
      <c r="U42">
        <v>0</v>
      </c>
      <c r="V42">
        <v>1</v>
      </c>
      <c r="W42">
        <v>0</v>
      </c>
      <c r="X42">
        <v>19</v>
      </c>
      <c r="Y42">
        <v>0</v>
      </c>
      <c r="Z42">
        <v>0</v>
      </c>
      <c r="AA42">
        <v>0</v>
      </c>
      <c r="AB42">
        <v>0</v>
      </c>
      <c r="AC42">
        <v>0</v>
      </c>
      <c r="AD42">
        <f>IF(COUNTIF(Table_marketing_data[[#This Row],[AcceptedCmp3]:[AcceptedCmp2]],1)&gt;0,1,0)</f>
        <v>0</v>
      </c>
      <c r="AE42">
        <f>SUM(Table_marketing_data[[#This Row],[AcceptedCmp3]:[AcceptedCmp2]])</f>
        <v>0</v>
      </c>
      <c r="AF42">
        <v>0</v>
      </c>
      <c r="AG42">
        <v>0</v>
      </c>
      <c r="AH42" t="s">
        <v>30</v>
      </c>
    </row>
    <row r="43" spans="1:34" x14ac:dyDescent="0.3">
      <c r="A43">
        <v>5631</v>
      </c>
      <c r="B43">
        <v>1991</v>
      </c>
      <c r="C43">
        <f ca="1">YEAR(TODAY()) - Table_marketing_data[[#This Row],[Year_Birth]]</f>
        <v>32</v>
      </c>
      <c r="D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3" t="s">
        <v>28</v>
      </c>
      <c r="F43" t="s">
        <v>31</v>
      </c>
      <c r="G43" s="5">
        <v>49767</v>
      </c>
      <c r="H43" s="5" t="str">
        <f t="shared" si="0"/>
        <v>20k-50k</v>
      </c>
      <c r="I43">
        <v>0</v>
      </c>
      <c r="J43">
        <v>0</v>
      </c>
      <c r="K43" s="1">
        <v>41396</v>
      </c>
      <c r="L43">
        <v>92</v>
      </c>
      <c r="M43">
        <v>202</v>
      </c>
      <c r="N43">
        <v>47</v>
      </c>
      <c r="O43">
        <v>197</v>
      </c>
      <c r="P43">
        <v>55</v>
      </c>
      <c r="Q43">
        <v>42</v>
      </c>
      <c r="R43">
        <v>149</v>
      </c>
      <c r="S43" s="6">
        <f>SUM(Table_marketing_data[[#This Row],[MntWines]:[MntGoldProds]])/6</f>
        <v>115.33333333333333</v>
      </c>
      <c r="T43">
        <v>1</v>
      </c>
      <c r="U43">
        <v>5</v>
      </c>
      <c r="V43">
        <v>4</v>
      </c>
      <c r="W43">
        <v>8</v>
      </c>
      <c r="X43">
        <v>4</v>
      </c>
      <c r="Y43">
        <v>0</v>
      </c>
      <c r="Z43">
        <v>0</v>
      </c>
      <c r="AA43">
        <v>0</v>
      </c>
      <c r="AB43">
        <v>0</v>
      </c>
      <c r="AC43">
        <v>0</v>
      </c>
      <c r="AD43">
        <f>IF(COUNTIF(Table_marketing_data[[#This Row],[AcceptedCmp3]:[AcceptedCmp2]],1)&gt;0,1,0)</f>
        <v>0</v>
      </c>
      <c r="AE43">
        <f>SUM(Table_marketing_data[[#This Row],[AcceptedCmp3]:[AcceptedCmp2]])</f>
        <v>0</v>
      </c>
      <c r="AF43">
        <v>0</v>
      </c>
      <c r="AG43">
        <v>0</v>
      </c>
      <c r="AH43" t="s">
        <v>34</v>
      </c>
    </row>
    <row r="44" spans="1:34" x14ac:dyDescent="0.3">
      <c r="A44">
        <v>999</v>
      </c>
      <c r="B44">
        <v>1991</v>
      </c>
      <c r="C44">
        <f ca="1">YEAR(TODAY()) - Table_marketing_data[[#This Row],[Year_Birth]]</f>
        <v>32</v>
      </c>
      <c r="D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4" t="s">
        <v>28</v>
      </c>
      <c r="F44" t="s">
        <v>31</v>
      </c>
      <c r="G44" s="5">
        <v>86037</v>
      </c>
      <c r="H44" s="5" t="str">
        <f t="shared" si="0"/>
        <v>50k-100k</v>
      </c>
      <c r="I44">
        <v>0</v>
      </c>
      <c r="J44">
        <v>0</v>
      </c>
      <c r="K44" s="1">
        <v>41276</v>
      </c>
      <c r="L44">
        <v>95</v>
      </c>
      <c r="M44">
        <v>490</v>
      </c>
      <c r="N44">
        <v>44</v>
      </c>
      <c r="O44">
        <v>125</v>
      </c>
      <c r="P44">
        <v>29</v>
      </c>
      <c r="Q44">
        <v>20</v>
      </c>
      <c r="R44">
        <v>22</v>
      </c>
      <c r="S44" s="6">
        <f>SUM(Table_marketing_data[[#This Row],[MntWines]:[MntGoldProds]])/6</f>
        <v>121.66666666666667</v>
      </c>
      <c r="T44">
        <v>1</v>
      </c>
      <c r="U44">
        <v>6</v>
      </c>
      <c r="V44">
        <v>7</v>
      </c>
      <c r="W44">
        <v>11</v>
      </c>
      <c r="X44">
        <v>3</v>
      </c>
      <c r="Y44">
        <v>0</v>
      </c>
      <c r="Z44">
        <v>1</v>
      </c>
      <c r="AA44">
        <v>1</v>
      </c>
      <c r="AB44">
        <v>0</v>
      </c>
      <c r="AC44">
        <v>0</v>
      </c>
      <c r="AD44">
        <f>IF(COUNTIF(Table_marketing_data[[#This Row],[AcceptedCmp3]:[AcceptedCmp2]],1)&gt;0,1,0)</f>
        <v>1</v>
      </c>
      <c r="AE44">
        <f>SUM(Table_marketing_data[[#This Row],[AcceptedCmp3]:[AcceptedCmp2]])</f>
        <v>2</v>
      </c>
      <c r="AF44">
        <v>1</v>
      </c>
      <c r="AG44">
        <v>0</v>
      </c>
      <c r="AH44" t="s">
        <v>32</v>
      </c>
    </row>
    <row r="45" spans="1:34" x14ac:dyDescent="0.3">
      <c r="A45">
        <v>3068</v>
      </c>
      <c r="B45">
        <v>1990</v>
      </c>
      <c r="C45">
        <f ca="1">YEAR(TODAY()) - Table_marketing_data[[#This Row],[Year_Birth]]</f>
        <v>33</v>
      </c>
      <c r="D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5" t="s">
        <v>28</v>
      </c>
      <c r="F45" t="s">
        <v>33</v>
      </c>
      <c r="G45" s="5">
        <v>18351</v>
      </c>
      <c r="H45" s="5" t="str">
        <f t="shared" si="0"/>
        <v>&lt;20k</v>
      </c>
      <c r="I45">
        <v>0</v>
      </c>
      <c r="J45">
        <v>0</v>
      </c>
      <c r="K45" s="1">
        <v>41576</v>
      </c>
      <c r="L45">
        <v>1</v>
      </c>
      <c r="M45">
        <v>1</v>
      </c>
      <c r="N45">
        <v>12</v>
      </c>
      <c r="O45">
        <v>9</v>
      </c>
      <c r="P45">
        <v>0</v>
      </c>
      <c r="Q45">
        <v>14</v>
      </c>
      <c r="R45">
        <v>7</v>
      </c>
      <c r="S45" s="6">
        <f>SUM(Table_marketing_data[[#This Row],[MntWines]:[MntGoldProds]])/6</f>
        <v>7.166666666666667</v>
      </c>
      <c r="T45">
        <v>1</v>
      </c>
      <c r="U45">
        <v>2</v>
      </c>
      <c r="V45">
        <v>0</v>
      </c>
      <c r="W45">
        <v>3</v>
      </c>
      <c r="X45">
        <v>7</v>
      </c>
      <c r="Y45">
        <v>0</v>
      </c>
      <c r="Z45">
        <v>0</v>
      </c>
      <c r="AA45">
        <v>0</v>
      </c>
      <c r="AB45">
        <v>0</v>
      </c>
      <c r="AC45">
        <v>0</v>
      </c>
      <c r="AD45">
        <f>IF(COUNTIF(Table_marketing_data[[#This Row],[AcceptedCmp3]:[AcceptedCmp2]],1)&gt;0,1,0)</f>
        <v>0</v>
      </c>
      <c r="AE45">
        <f>SUM(Table_marketing_data[[#This Row],[AcceptedCmp3]:[AcceptedCmp2]])</f>
        <v>0</v>
      </c>
      <c r="AF45">
        <v>0</v>
      </c>
      <c r="AG45">
        <v>0</v>
      </c>
      <c r="AH45" t="s">
        <v>30</v>
      </c>
    </row>
    <row r="46" spans="1:34" x14ac:dyDescent="0.3">
      <c r="A46">
        <v>8278</v>
      </c>
      <c r="B46">
        <v>1990</v>
      </c>
      <c r="C46">
        <f ca="1">YEAR(TODAY()) - Table_marketing_data[[#This Row],[Year_Birth]]</f>
        <v>33</v>
      </c>
      <c r="D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6" t="s">
        <v>37</v>
      </c>
      <c r="F46" t="s">
        <v>33</v>
      </c>
      <c r="G46" s="5">
        <v>74214</v>
      </c>
      <c r="H46" s="5" t="str">
        <f t="shared" si="0"/>
        <v>50k-100k</v>
      </c>
      <c r="I46">
        <v>0</v>
      </c>
      <c r="J46">
        <v>0</v>
      </c>
      <c r="K46" s="1">
        <v>41147</v>
      </c>
      <c r="L46">
        <v>3</v>
      </c>
      <c r="M46">
        <v>863</v>
      </c>
      <c r="N46">
        <v>83</v>
      </c>
      <c r="O46">
        <v>547</v>
      </c>
      <c r="P46">
        <v>86</v>
      </c>
      <c r="Q46">
        <v>99</v>
      </c>
      <c r="R46">
        <v>33</v>
      </c>
      <c r="S46" s="6">
        <f>SUM(Table_marketing_data[[#This Row],[MntWines]:[MntGoldProds]])/6</f>
        <v>285.16666666666669</v>
      </c>
      <c r="T46">
        <v>1</v>
      </c>
      <c r="U46">
        <v>8</v>
      </c>
      <c r="V46">
        <v>2</v>
      </c>
      <c r="W46">
        <v>5</v>
      </c>
      <c r="X46">
        <v>5</v>
      </c>
      <c r="Y46">
        <v>0</v>
      </c>
      <c r="Z46">
        <v>0</v>
      </c>
      <c r="AA46">
        <v>0</v>
      </c>
      <c r="AB46">
        <v>0</v>
      </c>
      <c r="AC46">
        <v>0</v>
      </c>
      <c r="AD46">
        <f>IF(COUNTIF(Table_marketing_data[[#This Row],[AcceptedCmp3]:[AcceptedCmp2]],1)&gt;0,1,0)</f>
        <v>0</v>
      </c>
      <c r="AE46">
        <f>SUM(Table_marketing_data[[#This Row],[AcceptedCmp3]:[AcceptedCmp2]])</f>
        <v>0</v>
      </c>
      <c r="AF46">
        <v>0</v>
      </c>
      <c r="AG46">
        <v>0</v>
      </c>
      <c r="AH46" t="s">
        <v>30</v>
      </c>
    </row>
    <row r="47" spans="1:34" x14ac:dyDescent="0.3">
      <c r="A47">
        <v>8151</v>
      </c>
      <c r="B47">
        <v>1990</v>
      </c>
      <c r="C47">
        <f ca="1">YEAR(TODAY()) - Table_marketing_data[[#This Row],[Year_Birth]]</f>
        <v>33</v>
      </c>
      <c r="D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7" t="s">
        <v>44</v>
      </c>
      <c r="F47" t="s">
        <v>33</v>
      </c>
      <c r="G47" s="5">
        <v>24279</v>
      </c>
      <c r="H47" s="5" t="str">
        <f t="shared" si="0"/>
        <v>20k-50k</v>
      </c>
      <c r="I47">
        <v>0</v>
      </c>
      <c r="J47">
        <v>0</v>
      </c>
      <c r="K47" s="1">
        <v>41272</v>
      </c>
      <c r="L47">
        <v>6</v>
      </c>
      <c r="M47">
        <v>16</v>
      </c>
      <c r="N47">
        <v>36</v>
      </c>
      <c r="O47">
        <v>21</v>
      </c>
      <c r="P47">
        <v>20</v>
      </c>
      <c r="Q47">
        <v>62</v>
      </c>
      <c r="R47">
        <v>108</v>
      </c>
      <c r="S47" s="6">
        <f>SUM(Table_marketing_data[[#This Row],[MntWines]:[MntGoldProds]])/6</f>
        <v>43.833333333333336</v>
      </c>
      <c r="T47">
        <v>1</v>
      </c>
      <c r="U47">
        <v>4</v>
      </c>
      <c r="V47">
        <v>1</v>
      </c>
      <c r="W47">
        <v>3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f>IF(COUNTIF(Table_marketing_data[[#This Row],[AcceptedCmp3]:[AcceptedCmp2]],1)&gt;0,1,0)</f>
        <v>0</v>
      </c>
      <c r="AE47">
        <f>SUM(Table_marketing_data[[#This Row],[AcceptedCmp3]:[AcceptedCmp2]])</f>
        <v>0</v>
      </c>
      <c r="AF47">
        <v>0</v>
      </c>
      <c r="AG47">
        <v>0</v>
      </c>
      <c r="AH47" t="s">
        <v>30</v>
      </c>
    </row>
    <row r="48" spans="1:34" x14ac:dyDescent="0.3">
      <c r="A48">
        <v>9529</v>
      </c>
      <c r="B48">
        <v>1990</v>
      </c>
      <c r="C48">
        <f ca="1">YEAR(TODAY()) - Table_marketing_data[[#This Row],[Year_Birth]]</f>
        <v>33</v>
      </c>
      <c r="D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8" t="s">
        <v>28</v>
      </c>
      <c r="F48" t="s">
        <v>33</v>
      </c>
      <c r="G48" s="5">
        <v>73687</v>
      </c>
      <c r="H48" s="5" t="str">
        <f t="shared" si="0"/>
        <v>50k-100k</v>
      </c>
      <c r="I48">
        <v>0</v>
      </c>
      <c r="J48">
        <v>0</v>
      </c>
      <c r="K48" s="1">
        <v>41606</v>
      </c>
      <c r="L48">
        <v>8</v>
      </c>
      <c r="M48">
        <v>559</v>
      </c>
      <c r="N48">
        <v>153</v>
      </c>
      <c r="O48">
        <v>503</v>
      </c>
      <c r="P48">
        <v>218</v>
      </c>
      <c r="Q48">
        <v>13</v>
      </c>
      <c r="R48">
        <v>181</v>
      </c>
      <c r="S48" s="6">
        <f>SUM(Table_marketing_data[[#This Row],[MntWines]:[MntGoldProds]])/6</f>
        <v>271.16666666666669</v>
      </c>
      <c r="T48">
        <v>1</v>
      </c>
      <c r="U48">
        <v>3</v>
      </c>
      <c r="V48">
        <v>9</v>
      </c>
      <c r="W48">
        <v>9</v>
      </c>
      <c r="X48">
        <v>2</v>
      </c>
      <c r="Y48">
        <v>0</v>
      </c>
      <c r="Z48">
        <v>0</v>
      </c>
      <c r="AA48">
        <v>0</v>
      </c>
      <c r="AB48">
        <v>1</v>
      </c>
      <c r="AC48">
        <v>0</v>
      </c>
      <c r="AD48">
        <f>IF(COUNTIF(Table_marketing_data[[#This Row],[AcceptedCmp3]:[AcceptedCmp2]],1)&gt;0,1,0)</f>
        <v>1</v>
      </c>
      <c r="AE48">
        <f>SUM(Table_marketing_data[[#This Row],[AcceptedCmp3]:[AcceptedCmp2]])</f>
        <v>1</v>
      </c>
      <c r="AF48">
        <v>1</v>
      </c>
      <c r="AG48">
        <v>0</v>
      </c>
      <c r="AH48" t="s">
        <v>43</v>
      </c>
    </row>
    <row r="49" spans="1:34" x14ac:dyDescent="0.3">
      <c r="A49">
        <v>2253</v>
      </c>
      <c r="B49">
        <v>1990</v>
      </c>
      <c r="C49">
        <f ca="1">YEAR(TODAY()) - Table_marketing_data[[#This Row],[Year_Birth]]</f>
        <v>33</v>
      </c>
      <c r="D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49" t="s">
        <v>28</v>
      </c>
      <c r="F49" t="s">
        <v>33</v>
      </c>
      <c r="G49" s="5">
        <v>18929</v>
      </c>
      <c r="H49" s="5" t="str">
        <f t="shared" si="0"/>
        <v>&lt;20k</v>
      </c>
      <c r="I49">
        <v>0</v>
      </c>
      <c r="J49">
        <v>0</v>
      </c>
      <c r="K49" s="1">
        <v>41321</v>
      </c>
      <c r="L49">
        <v>15</v>
      </c>
      <c r="M49">
        <v>32</v>
      </c>
      <c r="N49">
        <v>0</v>
      </c>
      <c r="O49">
        <v>8</v>
      </c>
      <c r="P49">
        <v>23</v>
      </c>
      <c r="Q49">
        <v>4</v>
      </c>
      <c r="R49">
        <v>18</v>
      </c>
      <c r="S49" s="6">
        <f>SUM(Table_marketing_data[[#This Row],[MntWines]:[MntGoldProds]])/6</f>
        <v>14.166666666666666</v>
      </c>
      <c r="T49">
        <v>1</v>
      </c>
      <c r="U49">
        <v>1</v>
      </c>
      <c r="V49">
        <v>0</v>
      </c>
      <c r="W49">
        <v>4</v>
      </c>
      <c r="X49">
        <v>6</v>
      </c>
      <c r="Y49">
        <v>0</v>
      </c>
      <c r="Z49">
        <v>0</v>
      </c>
      <c r="AA49">
        <v>0</v>
      </c>
      <c r="AB49">
        <v>0</v>
      </c>
      <c r="AC49">
        <v>0</v>
      </c>
      <c r="AD49">
        <f>IF(COUNTIF(Table_marketing_data[[#This Row],[AcceptedCmp3]:[AcceptedCmp2]],1)&gt;0,1,0)</f>
        <v>0</v>
      </c>
      <c r="AE49">
        <f>SUM(Table_marketing_data[[#This Row],[AcceptedCmp3]:[AcceptedCmp2]])</f>
        <v>0</v>
      </c>
      <c r="AF49">
        <v>0</v>
      </c>
      <c r="AG49">
        <v>0</v>
      </c>
      <c r="AH49" t="s">
        <v>30</v>
      </c>
    </row>
    <row r="50" spans="1:34" x14ac:dyDescent="0.3">
      <c r="A50">
        <v>2326</v>
      </c>
      <c r="B50">
        <v>1990</v>
      </c>
      <c r="C50">
        <f ca="1">YEAR(TODAY()) - Table_marketing_data[[#This Row],[Year_Birth]]</f>
        <v>33</v>
      </c>
      <c r="D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0" t="s">
        <v>28</v>
      </c>
      <c r="F50" t="s">
        <v>33</v>
      </c>
      <c r="G50" s="5">
        <v>18929</v>
      </c>
      <c r="H50" s="5" t="str">
        <f t="shared" si="0"/>
        <v>&lt;20k</v>
      </c>
      <c r="I50">
        <v>0</v>
      </c>
      <c r="J50">
        <v>0</v>
      </c>
      <c r="K50" s="1">
        <v>41321</v>
      </c>
      <c r="L50">
        <v>15</v>
      </c>
      <c r="M50">
        <v>32</v>
      </c>
      <c r="N50">
        <v>0</v>
      </c>
      <c r="O50">
        <v>8</v>
      </c>
      <c r="P50">
        <v>23</v>
      </c>
      <c r="Q50">
        <v>4</v>
      </c>
      <c r="R50">
        <v>18</v>
      </c>
      <c r="S50" s="6">
        <f>SUM(Table_marketing_data[[#This Row],[MntWines]:[MntGoldProds]])/6</f>
        <v>14.166666666666666</v>
      </c>
      <c r="T50">
        <v>1</v>
      </c>
      <c r="U50">
        <v>1</v>
      </c>
      <c r="V50">
        <v>0</v>
      </c>
      <c r="W50">
        <v>4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f>IF(COUNTIF(Table_marketing_data[[#This Row],[AcceptedCmp3]:[AcceptedCmp2]],1)&gt;0,1,0)</f>
        <v>0</v>
      </c>
      <c r="AE50">
        <f>SUM(Table_marketing_data[[#This Row],[AcceptedCmp3]:[AcceptedCmp2]])</f>
        <v>0</v>
      </c>
      <c r="AF50">
        <v>0</v>
      </c>
      <c r="AG50">
        <v>0</v>
      </c>
      <c r="AH50" t="s">
        <v>30</v>
      </c>
    </row>
    <row r="51" spans="1:34" x14ac:dyDescent="0.3">
      <c r="A51">
        <v>1876</v>
      </c>
      <c r="B51">
        <v>1990</v>
      </c>
      <c r="C51">
        <f ca="1">YEAR(TODAY()) - Table_marketing_data[[#This Row],[Year_Birth]]</f>
        <v>33</v>
      </c>
      <c r="D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1" t="s">
        <v>28</v>
      </c>
      <c r="F51" t="s">
        <v>33</v>
      </c>
      <c r="G51" s="5">
        <v>18929</v>
      </c>
      <c r="H51" s="5" t="str">
        <f t="shared" si="0"/>
        <v>&lt;20k</v>
      </c>
      <c r="I51">
        <v>0</v>
      </c>
      <c r="J51">
        <v>0</v>
      </c>
      <c r="K51" s="1">
        <v>41321</v>
      </c>
      <c r="L51">
        <v>15</v>
      </c>
      <c r="M51">
        <v>32</v>
      </c>
      <c r="N51">
        <v>0</v>
      </c>
      <c r="O51">
        <v>8</v>
      </c>
      <c r="P51">
        <v>23</v>
      </c>
      <c r="Q51">
        <v>4</v>
      </c>
      <c r="R51">
        <v>18</v>
      </c>
      <c r="S51" s="6">
        <f>SUM(Table_marketing_data[[#This Row],[MntWines]:[MntGoldProds]])/6</f>
        <v>14.166666666666666</v>
      </c>
      <c r="T51">
        <v>1</v>
      </c>
      <c r="U51">
        <v>1</v>
      </c>
      <c r="V51">
        <v>0</v>
      </c>
      <c r="W51">
        <v>4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f>IF(COUNTIF(Table_marketing_data[[#This Row],[AcceptedCmp3]:[AcceptedCmp2]],1)&gt;0,1,0)</f>
        <v>0</v>
      </c>
      <c r="AE51">
        <f>SUM(Table_marketing_data[[#This Row],[AcceptedCmp3]:[AcceptedCmp2]])</f>
        <v>0</v>
      </c>
      <c r="AF51">
        <v>0</v>
      </c>
      <c r="AG51">
        <v>0</v>
      </c>
      <c r="AH51" t="s">
        <v>40</v>
      </c>
    </row>
    <row r="52" spans="1:34" x14ac:dyDescent="0.3">
      <c r="A52">
        <v>9242</v>
      </c>
      <c r="B52">
        <v>1990</v>
      </c>
      <c r="C52">
        <f ca="1">YEAR(TODAY()) - Table_marketing_data[[#This Row],[Year_Birth]]</f>
        <v>33</v>
      </c>
      <c r="D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2" t="s">
        <v>28</v>
      </c>
      <c r="F52" t="s">
        <v>31</v>
      </c>
      <c r="G52" s="5">
        <v>64509</v>
      </c>
      <c r="H52" s="5" t="str">
        <f t="shared" si="0"/>
        <v>50k-100k</v>
      </c>
      <c r="I52">
        <v>0</v>
      </c>
      <c r="J52">
        <v>0</v>
      </c>
      <c r="K52" s="1">
        <v>41503</v>
      </c>
      <c r="L52">
        <v>19</v>
      </c>
      <c r="M52">
        <v>836</v>
      </c>
      <c r="N52">
        <v>185</v>
      </c>
      <c r="O52">
        <v>575</v>
      </c>
      <c r="P52">
        <v>24</v>
      </c>
      <c r="Q52">
        <v>25</v>
      </c>
      <c r="R52">
        <v>77</v>
      </c>
      <c r="S52" s="6">
        <f>SUM(Table_marketing_data[[#This Row],[MntWines]:[MntGoldProds]])/6</f>
        <v>287</v>
      </c>
      <c r="T52">
        <v>1</v>
      </c>
      <c r="U52">
        <v>6</v>
      </c>
      <c r="V52">
        <v>3</v>
      </c>
      <c r="W52">
        <v>9</v>
      </c>
      <c r="X52">
        <v>4</v>
      </c>
      <c r="Y52">
        <v>1</v>
      </c>
      <c r="Z52">
        <v>0</v>
      </c>
      <c r="AA52">
        <v>0</v>
      </c>
      <c r="AB52">
        <v>0</v>
      </c>
      <c r="AC52">
        <v>0</v>
      </c>
      <c r="AD52">
        <f>IF(COUNTIF(Table_marketing_data[[#This Row],[AcceptedCmp3]:[AcceptedCmp2]],1)&gt;0,1,0)</f>
        <v>1</v>
      </c>
      <c r="AE52">
        <f>SUM(Table_marketing_data[[#This Row],[AcceptedCmp3]:[AcceptedCmp2]])</f>
        <v>1</v>
      </c>
      <c r="AF52">
        <v>1</v>
      </c>
      <c r="AG52">
        <v>0</v>
      </c>
      <c r="AH52" t="s">
        <v>43</v>
      </c>
    </row>
    <row r="53" spans="1:34" x14ac:dyDescent="0.3">
      <c r="A53">
        <v>10595</v>
      </c>
      <c r="B53">
        <v>1990</v>
      </c>
      <c r="C53">
        <f ca="1">YEAR(TODAY()) - Table_marketing_data[[#This Row],[Year_Birth]]</f>
        <v>33</v>
      </c>
      <c r="D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3" t="s">
        <v>28</v>
      </c>
      <c r="F53" t="s">
        <v>33</v>
      </c>
      <c r="G53" s="5">
        <v>30093</v>
      </c>
      <c r="H53" s="5" t="str">
        <f t="shared" si="0"/>
        <v>20k-50k</v>
      </c>
      <c r="I53">
        <v>0</v>
      </c>
      <c r="J53">
        <v>0</v>
      </c>
      <c r="K53" s="1">
        <v>41463</v>
      </c>
      <c r="L53">
        <v>19</v>
      </c>
      <c r="M53">
        <v>2</v>
      </c>
      <c r="N53">
        <v>6</v>
      </c>
      <c r="O53">
        <v>28</v>
      </c>
      <c r="P53">
        <v>13</v>
      </c>
      <c r="Q53">
        <v>4</v>
      </c>
      <c r="R53">
        <v>16</v>
      </c>
      <c r="S53" s="6">
        <f>SUM(Table_marketing_data[[#This Row],[MntWines]:[MntGoldProds]])/6</f>
        <v>11.5</v>
      </c>
      <c r="T53">
        <v>1</v>
      </c>
      <c r="U53">
        <v>2</v>
      </c>
      <c r="V53">
        <v>0</v>
      </c>
      <c r="W53">
        <v>3</v>
      </c>
      <c r="X53">
        <v>7</v>
      </c>
      <c r="Y53">
        <v>0</v>
      </c>
      <c r="Z53">
        <v>0</v>
      </c>
      <c r="AA53">
        <v>0</v>
      </c>
      <c r="AB53">
        <v>0</v>
      </c>
      <c r="AC53">
        <v>0</v>
      </c>
      <c r="AD53">
        <f>IF(COUNTIF(Table_marketing_data[[#This Row],[AcceptedCmp3]:[AcceptedCmp2]],1)&gt;0,1,0)</f>
        <v>0</v>
      </c>
      <c r="AE53">
        <f>SUM(Table_marketing_data[[#This Row],[AcceptedCmp3]:[AcceptedCmp2]])</f>
        <v>0</v>
      </c>
      <c r="AF53">
        <v>0</v>
      </c>
      <c r="AG53">
        <v>0</v>
      </c>
      <c r="AH53" t="s">
        <v>30</v>
      </c>
    </row>
    <row r="54" spans="1:34" x14ac:dyDescent="0.3">
      <c r="A54">
        <v>4656</v>
      </c>
      <c r="B54">
        <v>1990</v>
      </c>
      <c r="C54">
        <f ca="1">YEAR(TODAY()) - Table_marketing_data[[#This Row],[Year_Birth]]</f>
        <v>33</v>
      </c>
      <c r="D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4" t="s">
        <v>38</v>
      </c>
      <c r="F54" t="s">
        <v>31</v>
      </c>
      <c r="G54" s="5">
        <v>51250</v>
      </c>
      <c r="H54" s="5" t="str">
        <f t="shared" si="0"/>
        <v>50k-100k</v>
      </c>
      <c r="I54">
        <v>1</v>
      </c>
      <c r="J54">
        <v>0</v>
      </c>
      <c r="K54" s="1">
        <v>41363</v>
      </c>
      <c r="L54">
        <v>28</v>
      </c>
      <c r="M54">
        <v>342</v>
      </c>
      <c r="N54">
        <v>32</v>
      </c>
      <c r="O54">
        <v>230</v>
      </c>
      <c r="P54">
        <v>34</v>
      </c>
      <c r="Q54">
        <v>32</v>
      </c>
      <c r="R54">
        <v>40</v>
      </c>
      <c r="S54" s="6">
        <f>SUM(Table_marketing_data[[#This Row],[MntWines]:[MntGoldProds]])/6</f>
        <v>118.33333333333333</v>
      </c>
      <c r="T54">
        <v>5</v>
      </c>
      <c r="U54">
        <v>10</v>
      </c>
      <c r="V54">
        <v>5</v>
      </c>
      <c r="W54">
        <v>4</v>
      </c>
      <c r="X54">
        <v>9</v>
      </c>
      <c r="Y54">
        <v>1</v>
      </c>
      <c r="Z54">
        <v>0</v>
      </c>
      <c r="AA54">
        <v>0</v>
      </c>
      <c r="AB54">
        <v>0</v>
      </c>
      <c r="AC54">
        <v>0</v>
      </c>
      <c r="AD54">
        <f>IF(COUNTIF(Table_marketing_data[[#This Row],[AcceptedCmp3]:[AcceptedCmp2]],1)&gt;0,1,0)</f>
        <v>1</v>
      </c>
      <c r="AE54">
        <f>SUM(Table_marketing_data[[#This Row],[AcceptedCmp3]:[AcceptedCmp2]])</f>
        <v>1</v>
      </c>
      <c r="AF54">
        <v>0</v>
      </c>
      <c r="AG54">
        <v>0</v>
      </c>
      <c r="AH54" t="s">
        <v>43</v>
      </c>
    </row>
    <row r="55" spans="1:34" x14ac:dyDescent="0.3">
      <c r="A55">
        <v>2109</v>
      </c>
      <c r="B55">
        <v>1990</v>
      </c>
      <c r="C55">
        <f ca="1">YEAR(TODAY()) - Table_marketing_data[[#This Row],[Year_Birth]]</f>
        <v>33</v>
      </c>
      <c r="D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5" t="s">
        <v>28</v>
      </c>
      <c r="F55" t="s">
        <v>31</v>
      </c>
      <c r="G55" s="5">
        <v>96843</v>
      </c>
      <c r="H55" s="5" t="str">
        <f t="shared" si="0"/>
        <v>50k-100k</v>
      </c>
      <c r="I55">
        <v>0</v>
      </c>
      <c r="J55">
        <v>0</v>
      </c>
      <c r="K55" s="1">
        <v>41387</v>
      </c>
      <c r="L55">
        <v>60</v>
      </c>
      <c r="M55">
        <v>448</v>
      </c>
      <c r="N55">
        <v>71</v>
      </c>
      <c r="O55">
        <v>951</v>
      </c>
      <c r="P55">
        <v>40</v>
      </c>
      <c r="Q55">
        <v>17</v>
      </c>
      <c r="R55">
        <v>17</v>
      </c>
      <c r="S55" s="6">
        <f>SUM(Table_marketing_data[[#This Row],[MntWines]:[MntGoldProds]])/6</f>
        <v>257.33333333333331</v>
      </c>
      <c r="T55">
        <v>1</v>
      </c>
      <c r="U55">
        <v>6</v>
      </c>
      <c r="V55">
        <v>11</v>
      </c>
      <c r="W55">
        <v>10</v>
      </c>
      <c r="X55">
        <v>2</v>
      </c>
      <c r="Y55">
        <v>0</v>
      </c>
      <c r="Z55">
        <v>0</v>
      </c>
      <c r="AA55">
        <v>1</v>
      </c>
      <c r="AB55">
        <v>0</v>
      </c>
      <c r="AC55">
        <v>0</v>
      </c>
      <c r="AD55">
        <f>IF(COUNTIF(Table_marketing_data[[#This Row],[AcceptedCmp3]:[AcceptedCmp2]],1)&gt;0,1,0)</f>
        <v>1</v>
      </c>
      <c r="AE55">
        <f>SUM(Table_marketing_data[[#This Row],[AcceptedCmp3]:[AcceptedCmp2]])</f>
        <v>1</v>
      </c>
      <c r="AF55">
        <v>1</v>
      </c>
      <c r="AG55">
        <v>0</v>
      </c>
      <c r="AH55" t="s">
        <v>30</v>
      </c>
    </row>
    <row r="56" spans="1:34" x14ac:dyDescent="0.3">
      <c r="A56">
        <v>2678</v>
      </c>
      <c r="B56">
        <v>1990</v>
      </c>
      <c r="C56">
        <f ca="1">YEAR(TODAY()) - Table_marketing_data[[#This Row],[Year_Birth]]</f>
        <v>33</v>
      </c>
      <c r="D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6" t="s">
        <v>28</v>
      </c>
      <c r="F56" t="s">
        <v>31</v>
      </c>
      <c r="G56" s="5">
        <v>34412</v>
      </c>
      <c r="H56" s="5" t="str">
        <f t="shared" si="0"/>
        <v>20k-50k</v>
      </c>
      <c r="I56">
        <v>1</v>
      </c>
      <c r="J56">
        <v>0</v>
      </c>
      <c r="K56" s="1">
        <v>41318</v>
      </c>
      <c r="L56">
        <v>62</v>
      </c>
      <c r="M56">
        <v>52</v>
      </c>
      <c r="N56">
        <v>12</v>
      </c>
      <c r="O56">
        <v>50</v>
      </c>
      <c r="P56">
        <v>4</v>
      </c>
      <c r="Q56">
        <v>36</v>
      </c>
      <c r="R56">
        <v>55</v>
      </c>
      <c r="S56" s="6">
        <f>SUM(Table_marketing_data[[#This Row],[MntWines]:[MntGoldProds]])/6</f>
        <v>34.833333333333336</v>
      </c>
      <c r="T56">
        <v>3</v>
      </c>
      <c r="U56">
        <v>5</v>
      </c>
      <c r="V56">
        <v>0</v>
      </c>
      <c r="W56">
        <v>3</v>
      </c>
      <c r="X56">
        <v>9</v>
      </c>
      <c r="Y56">
        <v>0</v>
      </c>
      <c r="Z56">
        <v>0</v>
      </c>
      <c r="AA56">
        <v>0</v>
      </c>
      <c r="AB56">
        <v>0</v>
      </c>
      <c r="AC56">
        <v>0</v>
      </c>
      <c r="AD56">
        <f>IF(COUNTIF(Table_marketing_data[[#This Row],[AcceptedCmp3]:[AcceptedCmp2]],1)&gt;0,1,0)</f>
        <v>0</v>
      </c>
      <c r="AE56">
        <f>SUM(Table_marketing_data[[#This Row],[AcceptedCmp3]:[AcceptedCmp2]])</f>
        <v>0</v>
      </c>
      <c r="AF56">
        <v>0</v>
      </c>
      <c r="AG56">
        <v>0</v>
      </c>
      <c r="AH56" t="s">
        <v>36</v>
      </c>
    </row>
    <row r="57" spans="1:34" x14ac:dyDescent="0.3">
      <c r="A57">
        <v>2431</v>
      </c>
      <c r="B57">
        <v>1990</v>
      </c>
      <c r="C57">
        <f ca="1">YEAR(TODAY()) - Table_marketing_data[[#This Row],[Year_Birth]]</f>
        <v>33</v>
      </c>
      <c r="D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7" t="s">
        <v>28</v>
      </c>
      <c r="F57" t="s">
        <v>33</v>
      </c>
      <c r="G57" s="5">
        <v>18222</v>
      </c>
      <c r="H57" s="5" t="str">
        <f t="shared" si="0"/>
        <v>&lt;20k</v>
      </c>
      <c r="I57">
        <v>0</v>
      </c>
      <c r="J57">
        <v>0</v>
      </c>
      <c r="K57" s="1">
        <v>41274</v>
      </c>
      <c r="L57">
        <v>70</v>
      </c>
      <c r="M57">
        <v>12</v>
      </c>
      <c r="N57">
        <v>4</v>
      </c>
      <c r="O57">
        <v>19</v>
      </c>
      <c r="P57">
        <v>12</v>
      </c>
      <c r="Q57">
        <v>6</v>
      </c>
      <c r="R57">
        <v>14</v>
      </c>
      <c r="S57" s="6">
        <f>SUM(Table_marketing_data[[#This Row],[MntWines]:[MntGoldProds]])/6</f>
        <v>11.166666666666666</v>
      </c>
      <c r="T57">
        <v>1</v>
      </c>
      <c r="U57">
        <v>2</v>
      </c>
      <c r="V57">
        <v>0</v>
      </c>
      <c r="W57">
        <v>3</v>
      </c>
      <c r="X57">
        <v>8</v>
      </c>
      <c r="Y57">
        <v>0</v>
      </c>
      <c r="Z57">
        <v>0</v>
      </c>
      <c r="AA57">
        <v>0</v>
      </c>
      <c r="AB57">
        <v>0</v>
      </c>
      <c r="AC57">
        <v>0</v>
      </c>
      <c r="AD57">
        <f>IF(COUNTIF(Table_marketing_data[[#This Row],[AcceptedCmp3]:[AcceptedCmp2]],1)&gt;0,1,0)</f>
        <v>0</v>
      </c>
      <c r="AE57">
        <f>SUM(Table_marketing_data[[#This Row],[AcceptedCmp3]:[AcceptedCmp2]])</f>
        <v>0</v>
      </c>
      <c r="AF57">
        <v>0</v>
      </c>
      <c r="AG57">
        <v>0</v>
      </c>
      <c r="AH57" t="s">
        <v>30</v>
      </c>
    </row>
    <row r="58" spans="1:34" x14ac:dyDescent="0.3">
      <c r="A58">
        <v>7620</v>
      </c>
      <c r="B58">
        <v>1990</v>
      </c>
      <c r="C58">
        <f ca="1">YEAR(TODAY()) - Table_marketing_data[[#This Row],[Year_Birth]]</f>
        <v>33</v>
      </c>
      <c r="D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8" t="s">
        <v>44</v>
      </c>
      <c r="F58" t="s">
        <v>31</v>
      </c>
      <c r="G58" s="5">
        <v>16185</v>
      </c>
      <c r="H58" s="5" t="str">
        <f t="shared" si="0"/>
        <v>&lt;20k</v>
      </c>
      <c r="I58">
        <v>1</v>
      </c>
      <c r="J58">
        <v>0</v>
      </c>
      <c r="K58" s="1">
        <v>41491</v>
      </c>
      <c r="L58">
        <v>71</v>
      </c>
      <c r="M58">
        <v>5</v>
      </c>
      <c r="N58">
        <v>11</v>
      </c>
      <c r="O58">
        <v>16</v>
      </c>
      <c r="P58">
        <v>21</v>
      </c>
      <c r="Q58">
        <v>8</v>
      </c>
      <c r="R58">
        <v>45</v>
      </c>
      <c r="S58" s="6">
        <f>SUM(Table_marketing_data[[#This Row],[MntWines]:[MntGoldProds]])/6</f>
        <v>17.666666666666668</v>
      </c>
      <c r="T58">
        <v>2</v>
      </c>
      <c r="U58">
        <v>2</v>
      </c>
      <c r="V58">
        <v>2</v>
      </c>
      <c r="W58">
        <v>2</v>
      </c>
      <c r="X58">
        <v>8</v>
      </c>
      <c r="Y58">
        <v>0</v>
      </c>
      <c r="Z58">
        <v>0</v>
      </c>
      <c r="AA58">
        <v>0</v>
      </c>
      <c r="AB58">
        <v>0</v>
      </c>
      <c r="AC58">
        <v>0</v>
      </c>
      <c r="AD58">
        <f>IF(COUNTIF(Table_marketing_data[[#This Row],[AcceptedCmp3]:[AcceptedCmp2]],1)&gt;0,1,0)</f>
        <v>0</v>
      </c>
      <c r="AE58">
        <f>SUM(Table_marketing_data[[#This Row],[AcceptedCmp3]:[AcceptedCmp2]])</f>
        <v>0</v>
      </c>
      <c r="AF58">
        <v>0</v>
      </c>
      <c r="AG58">
        <v>0</v>
      </c>
      <c r="AH58" t="s">
        <v>40</v>
      </c>
    </row>
    <row r="59" spans="1:34" x14ac:dyDescent="0.3">
      <c r="A59">
        <v>10203</v>
      </c>
      <c r="B59">
        <v>1990</v>
      </c>
      <c r="C59">
        <f ca="1">YEAR(TODAY()) - Table_marketing_data[[#This Row],[Year_Birth]]</f>
        <v>33</v>
      </c>
      <c r="D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59" t="s">
        <v>28</v>
      </c>
      <c r="F59" t="s">
        <v>31</v>
      </c>
      <c r="G59" s="5">
        <v>26095</v>
      </c>
      <c r="H59" s="5" t="str">
        <f t="shared" si="0"/>
        <v>20k-50k</v>
      </c>
      <c r="I59">
        <v>1</v>
      </c>
      <c r="J59">
        <v>0</v>
      </c>
      <c r="K59" s="1">
        <v>41455</v>
      </c>
      <c r="L59">
        <v>77</v>
      </c>
      <c r="M59">
        <v>11</v>
      </c>
      <c r="N59">
        <v>7</v>
      </c>
      <c r="O59">
        <v>9</v>
      </c>
      <c r="P59">
        <v>3</v>
      </c>
      <c r="Q59">
        <v>1</v>
      </c>
      <c r="R59">
        <v>11</v>
      </c>
      <c r="S59" s="6">
        <f>SUM(Table_marketing_data[[#This Row],[MntWines]:[MntGoldProds]])/6</f>
        <v>7</v>
      </c>
      <c r="T59">
        <v>1</v>
      </c>
      <c r="U59">
        <v>1</v>
      </c>
      <c r="V59">
        <v>0</v>
      </c>
      <c r="W59">
        <v>3</v>
      </c>
      <c r="X59">
        <v>7</v>
      </c>
      <c r="Y59">
        <v>0</v>
      </c>
      <c r="Z59">
        <v>0</v>
      </c>
      <c r="AA59">
        <v>0</v>
      </c>
      <c r="AB59">
        <v>0</v>
      </c>
      <c r="AC59">
        <v>0</v>
      </c>
      <c r="AD59">
        <f>IF(COUNTIF(Table_marketing_data[[#This Row],[AcceptedCmp3]:[AcceptedCmp2]],1)&gt;0,1,0)</f>
        <v>0</v>
      </c>
      <c r="AE59">
        <f>SUM(Table_marketing_data[[#This Row],[AcceptedCmp3]:[AcceptedCmp2]])</f>
        <v>0</v>
      </c>
      <c r="AF59">
        <v>0</v>
      </c>
      <c r="AG59">
        <v>0</v>
      </c>
      <c r="AH59" t="s">
        <v>30</v>
      </c>
    </row>
    <row r="60" spans="1:34" x14ac:dyDescent="0.3">
      <c r="A60">
        <v>2005</v>
      </c>
      <c r="B60">
        <v>1990</v>
      </c>
      <c r="C60">
        <f ca="1">YEAR(TODAY()) - Table_marketing_data[[#This Row],[Year_Birth]]</f>
        <v>33</v>
      </c>
      <c r="D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0" t="s">
        <v>28</v>
      </c>
      <c r="F60" t="s">
        <v>33</v>
      </c>
      <c r="G60" s="5">
        <v>35765</v>
      </c>
      <c r="H60" s="5" t="str">
        <f t="shared" si="0"/>
        <v>20k-50k</v>
      </c>
      <c r="I60">
        <v>1</v>
      </c>
      <c r="J60">
        <v>0</v>
      </c>
      <c r="K60" s="1">
        <v>41619</v>
      </c>
      <c r="L60">
        <v>86</v>
      </c>
      <c r="M60">
        <v>22</v>
      </c>
      <c r="N60">
        <v>3</v>
      </c>
      <c r="O60">
        <v>30</v>
      </c>
      <c r="P60">
        <v>0</v>
      </c>
      <c r="Q60">
        <v>5</v>
      </c>
      <c r="R60">
        <v>15</v>
      </c>
      <c r="S60" s="6">
        <f>SUM(Table_marketing_data[[#This Row],[MntWines]:[MntGoldProds]])/6</f>
        <v>12.5</v>
      </c>
      <c r="T60">
        <v>2</v>
      </c>
      <c r="U60">
        <v>2</v>
      </c>
      <c r="V60">
        <v>0</v>
      </c>
      <c r="W60">
        <v>4</v>
      </c>
      <c r="X60">
        <v>6</v>
      </c>
      <c r="Y60">
        <v>0</v>
      </c>
      <c r="Z60">
        <v>0</v>
      </c>
      <c r="AA60">
        <v>0</v>
      </c>
      <c r="AB60">
        <v>0</v>
      </c>
      <c r="AC60">
        <v>0</v>
      </c>
      <c r="AD60">
        <f>IF(COUNTIF(Table_marketing_data[[#This Row],[AcceptedCmp3]:[AcceptedCmp2]],1)&gt;0,1,0)</f>
        <v>0</v>
      </c>
      <c r="AE60">
        <f>SUM(Table_marketing_data[[#This Row],[AcceptedCmp3]:[AcceptedCmp2]])</f>
        <v>0</v>
      </c>
      <c r="AF60">
        <v>0</v>
      </c>
      <c r="AG60">
        <v>0</v>
      </c>
      <c r="AH60" t="s">
        <v>32</v>
      </c>
    </row>
    <row r="61" spans="1:34" x14ac:dyDescent="0.3">
      <c r="A61">
        <v>3520</v>
      </c>
      <c r="B61">
        <v>1990</v>
      </c>
      <c r="C61">
        <f ca="1">YEAR(TODAY()) - Table_marketing_data[[#This Row],[Year_Birth]]</f>
        <v>33</v>
      </c>
      <c r="D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1" t="s">
        <v>41</v>
      </c>
      <c r="F61" t="s">
        <v>31</v>
      </c>
      <c r="G61" s="5">
        <v>91172</v>
      </c>
      <c r="H61" s="5" t="str">
        <f t="shared" si="0"/>
        <v>50k-100k</v>
      </c>
      <c r="I61">
        <v>0</v>
      </c>
      <c r="J61">
        <v>0</v>
      </c>
      <c r="K61" s="1">
        <v>41360</v>
      </c>
      <c r="L61">
        <v>94</v>
      </c>
      <c r="M61">
        <v>162</v>
      </c>
      <c r="N61">
        <v>28</v>
      </c>
      <c r="O61">
        <v>818</v>
      </c>
      <c r="P61">
        <v>0</v>
      </c>
      <c r="Q61">
        <v>28</v>
      </c>
      <c r="R61">
        <v>56</v>
      </c>
      <c r="S61" s="6">
        <f>SUM(Table_marketing_data[[#This Row],[MntWines]:[MntGoldProds]])/6</f>
        <v>182</v>
      </c>
      <c r="T61">
        <v>0</v>
      </c>
      <c r="U61">
        <v>4</v>
      </c>
      <c r="V61">
        <v>3</v>
      </c>
      <c r="W61">
        <v>7</v>
      </c>
      <c r="X61">
        <v>3</v>
      </c>
      <c r="Y61">
        <v>1</v>
      </c>
      <c r="Z61">
        <v>0</v>
      </c>
      <c r="AA61">
        <v>1</v>
      </c>
      <c r="AB61">
        <v>1</v>
      </c>
      <c r="AC61">
        <v>1</v>
      </c>
      <c r="AD61">
        <f>IF(COUNTIF(Table_marketing_data[[#This Row],[AcceptedCmp3]:[AcceptedCmp2]],1)&gt;0,1,0)</f>
        <v>1</v>
      </c>
      <c r="AE61">
        <f>SUM(Table_marketing_data[[#This Row],[AcceptedCmp3]:[AcceptedCmp2]])</f>
        <v>4</v>
      </c>
      <c r="AF61">
        <v>1</v>
      </c>
      <c r="AG61">
        <v>0</v>
      </c>
      <c r="AH61" t="s">
        <v>32</v>
      </c>
    </row>
    <row r="62" spans="1:34" x14ac:dyDescent="0.3">
      <c r="A62">
        <v>8541</v>
      </c>
      <c r="B62">
        <v>1990</v>
      </c>
      <c r="C62">
        <f ca="1">YEAR(TODAY()) - Table_marketing_data[[#This Row],[Year_Birth]]</f>
        <v>33</v>
      </c>
      <c r="D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2" t="s">
        <v>38</v>
      </c>
      <c r="F62" t="s">
        <v>33</v>
      </c>
      <c r="G62" s="5">
        <v>24683</v>
      </c>
      <c r="H62" s="5" t="str">
        <f t="shared" si="0"/>
        <v>20k-50k</v>
      </c>
      <c r="I62">
        <v>1</v>
      </c>
      <c r="J62">
        <v>0</v>
      </c>
      <c r="K62" s="1">
        <v>41706</v>
      </c>
      <c r="L62">
        <v>98</v>
      </c>
      <c r="M62">
        <v>8</v>
      </c>
      <c r="N62">
        <v>4</v>
      </c>
      <c r="O62">
        <v>10</v>
      </c>
      <c r="P62">
        <v>6</v>
      </c>
      <c r="Q62">
        <v>7</v>
      </c>
      <c r="R62">
        <v>6</v>
      </c>
      <c r="S62" s="6">
        <f>SUM(Table_marketing_data[[#This Row],[MntWines]:[MntGoldProds]])/6</f>
        <v>6.833333333333333</v>
      </c>
      <c r="T62">
        <v>2</v>
      </c>
      <c r="U62">
        <v>2</v>
      </c>
      <c r="V62">
        <v>0</v>
      </c>
      <c r="W62">
        <v>4</v>
      </c>
      <c r="X62">
        <v>5</v>
      </c>
      <c r="Y62">
        <v>0</v>
      </c>
      <c r="Z62">
        <v>0</v>
      </c>
      <c r="AA62">
        <v>0</v>
      </c>
      <c r="AB62">
        <v>0</v>
      </c>
      <c r="AC62">
        <v>0</v>
      </c>
      <c r="AD62">
        <f>IF(COUNTIF(Table_marketing_data[[#This Row],[AcceptedCmp3]:[AcceptedCmp2]],1)&gt;0,1,0)</f>
        <v>0</v>
      </c>
      <c r="AE62">
        <f>SUM(Table_marketing_data[[#This Row],[AcceptedCmp3]:[AcceptedCmp2]])</f>
        <v>0</v>
      </c>
      <c r="AF62">
        <v>0</v>
      </c>
      <c r="AG62">
        <v>0</v>
      </c>
      <c r="AH62" t="s">
        <v>30</v>
      </c>
    </row>
    <row r="63" spans="1:34" x14ac:dyDescent="0.3">
      <c r="A63">
        <v>5371</v>
      </c>
      <c r="B63">
        <v>1989</v>
      </c>
      <c r="C63">
        <f ca="1">YEAR(TODAY()) - Table_marketing_data[[#This Row],[Year_Birth]]</f>
        <v>34</v>
      </c>
      <c r="D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3" t="s">
        <v>28</v>
      </c>
      <c r="F63" t="s">
        <v>31</v>
      </c>
      <c r="G63" s="5">
        <v>21474</v>
      </c>
      <c r="H63" s="5" t="str">
        <f t="shared" si="0"/>
        <v>20k-50k</v>
      </c>
      <c r="I63">
        <v>1</v>
      </c>
      <c r="J63">
        <v>0</v>
      </c>
      <c r="K63" s="1">
        <v>41737</v>
      </c>
      <c r="L63">
        <v>0</v>
      </c>
      <c r="M63">
        <v>6</v>
      </c>
      <c r="N63">
        <v>16</v>
      </c>
      <c r="O63">
        <v>24</v>
      </c>
      <c r="P63">
        <v>11</v>
      </c>
      <c r="Q63">
        <v>0</v>
      </c>
      <c r="R63">
        <v>34</v>
      </c>
      <c r="S63" s="6">
        <f>SUM(Table_marketing_data[[#This Row],[MntWines]:[MntGoldProds]])/6</f>
        <v>15.166666666666666</v>
      </c>
      <c r="T63">
        <v>2</v>
      </c>
      <c r="U63">
        <v>3</v>
      </c>
      <c r="V63">
        <v>1</v>
      </c>
      <c r="W63">
        <v>2</v>
      </c>
      <c r="X63">
        <v>7</v>
      </c>
      <c r="Y63">
        <v>1</v>
      </c>
      <c r="Z63">
        <v>0</v>
      </c>
      <c r="AA63">
        <v>0</v>
      </c>
      <c r="AB63">
        <v>0</v>
      </c>
      <c r="AC63">
        <v>0</v>
      </c>
      <c r="AD63">
        <f>IF(COUNTIF(Table_marketing_data[[#This Row],[AcceptedCmp3]:[AcceptedCmp2]],1)&gt;0,1,0)</f>
        <v>1</v>
      </c>
      <c r="AE63">
        <f>SUM(Table_marketing_data[[#This Row],[AcceptedCmp3]:[AcceptedCmp2]])</f>
        <v>1</v>
      </c>
      <c r="AF63">
        <v>1</v>
      </c>
      <c r="AG63">
        <v>0</v>
      </c>
      <c r="AH63" t="s">
        <v>30</v>
      </c>
    </row>
    <row r="64" spans="1:34" x14ac:dyDescent="0.3">
      <c r="A64">
        <v>6678</v>
      </c>
      <c r="B64">
        <v>1989</v>
      </c>
      <c r="C64">
        <f ca="1">YEAR(TODAY()) - Table_marketing_data[[#This Row],[Year_Birth]]</f>
        <v>34</v>
      </c>
      <c r="D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4" t="s">
        <v>28</v>
      </c>
      <c r="F64" t="s">
        <v>35</v>
      </c>
      <c r="G64" s="5">
        <v>31928</v>
      </c>
      <c r="H64" s="5" t="str">
        <f t="shared" si="0"/>
        <v>20k-50k</v>
      </c>
      <c r="I64">
        <v>1</v>
      </c>
      <c r="J64">
        <v>0</v>
      </c>
      <c r="K64" s="1">
        <v>41726</v>
      </c>
      <c r="L64">
        <v>5</v>
      </c>
      <c r="M64">
        <v>33</v>
      </c>
      <c r="N64">
        <v>4</v>
      </c>
      <c r="O64">
        <v>24</v>
      </c>
      <c r="P64">
        <v>4</v>
      </c>
      <c r="Q64">
        <v>2</v>
      </c>
      <c r="R64">
        <v>5</v>
      </c>
      <c r="S64" s="6">
        <f>SUM(Table_marketing_data[[#This Row],[MntWines]:[MntGoldProds]])/6</f>
        <v>12</v>
      </c>
      <c r="T64">
        <v>2</v>
      </c>
      <c r="U64">
        <v>3</v>
      </c>
      <c r="V64">
        <v>0</v>
      </c>
      <c r="W64">
        <v>4</v>
      </c>
      <c r="X64">
        <v>7</v>
      </c>
      <c r="Y64">
        <v>0</v>
      </c>
      <c r="Z64">
        <v>0</v>
      </c>
      <c r="AA64">
        <v>0</v>
      </c>
      <c r="AB64">
        <v>0</v>
      </c>
      <c r="AC64">
        <v>0</v>
      </c>
      <c r="AD64">
        <f>IF(COUNTIF(Table_marketing_data[[#This Row],[AcceptedCmp3]:[AcceptedCmp2]],1)&gt;0,1,0)</f>
        <v>0</v>
      </c>
      <c r="AE64">
        <f>SUM(Table_marketing_data[[#This Row],[AcceptedCmp3]:[AcceptedCmp2]])</f>
        <v>0</v>
      </c>
      <c r="AF64">
        <v>0</v>
      </c>
      <c r="AG64">
        <v>0</v>
      </c>
      <c r="AH64" t="s">
        <v>40</v>
      </c>
    </row>
    <row r="65" spans="1:34" x14ac:dyDescent="0.3">
      <c r="A65">
        <v>1031</v>
      </c>
      <c r="B65">
        <v>1989</v>
      </c>
      <c r="C65">
        <f ca="1">YEAR(TODAY()) - Table_marketing_data[[#This Row],[Year_Birth]]</f>
        <v>34</v>
      </c>
      <c r="D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5" t="s">
        <v>38</v>
      </c>
      <c r="F65" t="s">
        <v>33</v>
      </c>
      <c r="G65" s="5">
        <v>85710</v>
      </c>
      <c r="H65" s="5" t="str">
        <f t="shared" si="0"/>
        <v>50k-100k</v>
      </c>
      <c r="I65">
        <v>0</v>
      </c>
      <c r="J65">
        <v>0</v>
      </c>
      <c r="K65" s="1">
        <v>41399</v>
      </c>
      <c r="L65">
        <v>5</v>
      </c>
      <c r="M65">
        <v>600</v>
      </c>
      <c r="N65">
        <v>20</v>
      </c>
      <c r="O65">
        <v>350</v>
      </c>
      <c r="P65">
        <v>29</v>
      </c>
      <c r="Q65">
        <v>30</v>
      </c>
      <c r="R65">
        <v>33</v>
      </c>
      <c r="S65" s="6">
        <f>SUM(Table_marketing_data[[#This Row],[MntWines]:[MntGoldProds]])/6</f>
        <v>177</v>
      </c>
      <c r="T65">
        <v>1</v>
      </c>
      <c r="U65">
        <v>6</v>
      </c>
      <c r="V65">
        <v>9</v>
      </c>
      <c r="W65">
        <v>10</v>
      </c>
      <c r="X65">
        <v>2</v>
      </c>
      <c r="Y65">
        <v>0</v>
      </c>
      <c r="Z65">
        <v>0</v>
      </c>
      <c r="AA65">
        <v>1</v>
      </c>
      <c r="AB65">
        <v>0</v>
      </c>
      <c r="AC65">
        <v>0</v>
      </c>
      <c r="AD65">
        <f>IF(COUNTIF(Table_marketing_data[[#This Row],[AcceptedCmp3]:[AcceptedCmp2]],1)&gt;0,1,0)</f>
        <v>1</v>
      </c>
      <c r="AE65">
        <f>SUM(Table_marketing_data[[#This Row],[AcceptedCmp3]:[AcceptedCmp2]])</f>
        <v>1</v>
      </c>
      <c r="AF65">
        <v>0</v>
      </c>
      <c r="AG65">
        <v>0</v>
      </c>
      <c r="AH65" t="s">
        <v>40</v>
      </c>
    </row>
    <row r="66" spans="1:34" x14ac:dyDescent="0.3">
      <c r="A66">
        <v>4459</v>
      </c>
      <c r="B66">
        <v>1989</v>
      </c>
      <c r="C66">
        <f ca="1">YEAR(TODAY()) - Table_marketing_data[[#This Row],[Year_Birth]]</f>
        <v>34</v>
      </c>
      <c r="D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6" t="s">
        <v>28</v>
      </c>
      <c r="F66" t="s">
        <v>31</v>
      </c>
      <c r="G66" s="5">
        <v>30279</v>
      </c>
      <c r="H66" s="5" t="str">
        <f t="shared" ref="H66:H129" si="1">IF(G66&lt;20000,"&lt;20k",IF(G66&lt;50000,"20k-50k",IF(G66&lt;100000,"50k-100k","100k&lt;")))</f>
        <v>20k-50k</v>
      </c>
      <c r="I66">
        <v>1</v>
      </c>
      <c r="J66">
        <v>0</v>
      </c>
      <c r="K66" s="1">
        <v>41273</v>
      </c>
      <c r="L66">
        <v>13</v>
      </c>
      <c r="M66">
        <v>10</v>
      </c>
      <c r="N66">
        <v>4</v>
      </c>
      <c r="O66">
        <v>14</v>
      </c>
      <c r="P66">
        <v>4</v>
      </c>
      <c r="Q66">
        <v>4</v>
      </c>
      <c r="R66">
        <v>1</v>
      </c>
      <c r="S66" s="6">
        <f>SUM(Table_marketing_data[[#This Row],[MntWines]:[MntGoldProds]])/6</f>
        <v>6.166666666666667</v>
      </c>
      <c r="T66">
        <v>1</v>
      </c>
      <c r="U66">
        <v>1</v>
      </c>
      <c r="V66">
        <v>0</v>
      </c>
      <c r="W66">
        <v>3</v>
      </c>
      <c r="X66">
        <v>8</v>
      </c>
      <c r="Y66">
        <v>0</v>
      </c>
      <c r="Z66">
        <v>0</v>
      </c>
      <c r="AA66">
        <v>0</v>
      </c>
      <c r="AB66">
        <v>0</v>
      </c>
      <c r="AC66">
        <v>0</v>
      </c>
      <c r="AD66">
        <f>IF(COUNTIF(Table_marketing_data[[#This Row],[AcceptedCmp3]:[AcceptedCmp2]],1)&gt;0,1,0)</f>
        <v>0</v>
      </c>
      <c r="AE66">
        <f>SUM(Table_marketing_data[[#This Row],[AcceptedCmp3]:[AcceptedCmp2]])</f>
        <v>0</v>
      </c>
      <c r="AF66">
        <v>0</v>
      </c>
      <c r="AG66">
        <v>0</v>
      </c>
      <c r="AH66" t="s">
        <v>30</v>
      </c>
    </row>
    <row r="67" spans="1:34" x14ac:dyDescent="0.3">
      <c r="A67">
        <v>10642</v>
      </c>
      <c r="B67">
        <v>1989</v>
      </c>
      <c r="C67">
        <f ca="1">YEAR(TODAY()) - Table_marketing_data[[#This Row],[Year_Birth]]</f>
        <v>34</v>
      </c>
      <c r="D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7" t="s">
        <v>28</v>
      </c>
      <c r="F67" t="s">
        <v>31</v>
      </c>
      <c r="G67" s="5">
        <v>30279</v>
      </c>
      <c r="H67" s="5" t="str">
        <f t="shared" si="1"/>
        <v>20k-50k</v>
      </c>
      <c r="I67">
        <v>1</v>
      </c>
      <c r="J67">
        <v>0</v>
      </c>
      <c r="K67" s="1">
        <v>41273</v>
      </c>
      <c r="L67">
        <v>13</v>
      </c>
      <c r="M67">
        <v>10</v>
      </c>
      <c r="N67">
        <v>4</v>
      </c>
      <c r="O67">
        <v>14</v>
      </c>
      <c r="P67">
        <v>4</v>
      </c>
      <c r="Q67">
        <v>4</v>
      </c>
      <c r="R67">
        <v>1</v>
      </c>
      <c r="S67" s="6">
        <f>SUM(Table_marketing_data[[#This Row],[MntWines]:[MntGoldProds]])/6</f>
        <v>6.166666666666667</v>
      </c>
      <c r="T67">
        <v>1</v>
      </c>
      <c r="U67">
        <v>1</v>
      </c>
      <c r="V67">
        <v>0</v>
      </c>
      <c r="W67">
        <v>3</v>
      </c>
      <c r="X67">
        <v>8</v>
      </c>
      <c r="Y67">
        <v>0</v>
      </c>
      <c r="Z67">
        <v>0</v>
      </c>
      <c r="AA67">
        <v>0</v>
      </c>
      <c r="AB67">
        <v>0</v>
      </c>
      <c r="AC67">
        <v>0</v>
      </c>
      <c r="AD67">
        <f>IF(COUNTIF(Table_marketing_data[[#This Row],[AcceptedCmp3]:[AcceptedCmp2]],1)&gt;0,1,0)</f>
        <v>0</v>
      </c>
      <c r="AE67">
        <f>SUM(Table_marketing_data[[#This Row],[AcceptedCmp3]:[AcceptedCmp2]])</f>
        <v>0</v>
      </c>
      <c r="AF67">
        <v>0</v>
      </c>
      <c r="AG67">
        <v>0</v>
      </c>
      <c r="AH67" t="s">
        <v>30</v>
      </c>
    </row>
    <row r="68" spans="1:34" x14ac:dyDescent="0.3">
      <c r="A68">
        <v>9422</v>
      </c>
      <c r="B68">
        <v>1989</v>
      </c>
      <c r="C68">
        <f ca="1">YEAR(TODAY()) - Table_marketing_data[[#This Row],[Year_Birth]]</f>
        <v>34</v>
      </c>
      <c r="D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8" t="s">
        <v>28</v>
      </c>
      <c r="F68" t="s">
        <v>33</v>
      </c>
      <c r="G68" s="5">
        <v>38360</v>
      </c>
      <c r="H68" s="5" t="str">
        <f t="shared" si="1"/>
        <v>20k-50k</v>
      </c>
      <c r="I68">
        <v>1</v>
      </c>
      <c r="J68">
        <v>0</v>
      </c>
      <c r="K68" s="1">
        <v>41425</v>
      </c>
      <c r="L68">
        <v>26</v>
      </c>
      <c r="M68">
        <v>36</v>
      </c>
      <c r="N68">
        <v>2</v>
      </c>
      <c r="O68">
        <v>42</v>
      </c>
      <c r="P68">
        <v>20</v>
      </c>
      <c r="Q68">
        <v>21</v>
      </c>
      <c r="R68">
        <v>10</v>
      </c>
      <c r="S68" s="6">
        <f>SUM(Table_marketing_data[[#This Row],[MntWines]:[MntGoldProds]])/6</f>
        <v>21.833333333333332</v>
      </c>
      <c r="T68">
        <v>2</v>
      </c>
      <c r="U68">
        <v>2</v>
      </c>
      <c r="V68">
        <v>1</v>
      </c>
      <c r="W68">
        <v>4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f>IF(COUNTIF(Table_marketing_data[[#This Row],[AcceptedCmp3]:[AcceptedCmp2]],1)&gt;0,1,0)</f>
        <v>0</v>
      </c>
      <c r="AE68">
        <f>SUM(Table_marketing_data[[#This Row],[AcceptedCmp3]:[AcceptedCmp2]])</f>
        <v>0</v>
      </c>
      <c r="AF68">
        <v>0</v>
      </c>
      <c r="AG68">
        <v>0</v>
      </c>
      <c r="AH68" t="s">
        <v>36</v>
      </c>
    </row>
    <row r="69" spans="1:34" x14ac:dyDescent="0.3">
      <c r="A69">
        <v>8746</v>
      </c>
      <c r="B69">
        <v>1989</v>
      </c>
      <c r="C69">
        <f ca="1">YEAR(TODAY()) - Table_marketing_data[[#This Row],[Year_Birth]]</f>
        <v>34</v>
      </c>
      <c r="D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69" t="s">
        <v>28</v>
      </c>
      <c r="F69" t="s">
        <v>33</v>
      </c>
      <c r="G69" s="5">
        <v>75433</v>
      </c>
      <c r="H69" s="5" t="str">
        <f t="shared" si="1"/>
        <v>50k-100k</v>
      </c>
      <c r="I69">
        <v>1</v>
      </c>
      <c r="J69">
        <v>0</v>
      </c>
      <c r="K69" s="1">
        <v>41734</v>
      </c>
      <c r="L69">
        <v>28</v>
      </c>
      <c r="M69">
        <v>800</v>
      </c>
      <c r="N69">
        <v>0</v>
      </c>
      <c r="O69">
        <v>297</v>
      </c>
      <c r="P69">
        <v>0</v>
      </c>
      <c r="Q69">
        <v>34</v>
      </c>
      <c r="R69">
        <v>57</v>
      </c>
      <c r="S69" s="6">
        <f>SUM(Table_marketing_data[[#This Row],[MntWines]:[MntGoldProds]])/6</f>
        <v>198</v>
      </c>
      <c r="T69">
        <v>2</v>
      </c>
      <c r="U69">
        <v>2</v>
      </c>
      <c r="V69">
        <v>5</v>
      </c>
      <c r="W69">
        <v>10</v>
      </c>
      <c r="X69">
        <v>6</v>
      </c>
      <c r="Y69">
        <v>0</v>
      </c>
      <c r="Z69">
        <v>1</v>
      </c>
      <c r="AA69">
        <v>0</v>
      </c>
      <c r="AB69">
        <v>1</v>
      </c>
      <c r="AC69">
        <v>0</v>
      </c>
      <c r="AD69">
        <f>IF(COUNTIF(Table_marketing_data[[#This Row],[AcceptedCmp3]:[AcceptedCmp2]],1)&gt;0,1,0)</f>
        <v>1</v>
      </c>
      <c r="AE69">
        <f>SUM(Table_marketing_data[[#This Row],[AcceptedCmp3]:[AcceptedCmp2]])</f>
        <v>2</v>
      </c>
      <c r="AF69">
        <v>0</v>
      </c>
      <c r="AG69">
        <v>0</v>
      </c>
      <c r="AH69" t="s">
        <v>30</v>
      </c>
    </row>
    <row r="70" spans="1:34" x14ac:dyDescent="0.3">
      <c r="A70">
        <v>6864</v>
      </c>
      <c r="B70">
        <v>1989</v>
      </c>
      <c r="C70">
        <f ca="1">YEAR(TODAY()) - Table_marketing_data[[#This Row],[Year_Birth]]</f>
        <v>34</v>
      </c>
      <c r="D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0" t="s">
        <v>41</v>
      </c>
      <c r="F70" t="s">
        <v>29</v>
      </c>
      <c r="G70" s="5">
        <v>10979</v>
      </c>
      <c r="H70" s="5" t="str">
        <f t="shared" si="1"/>
        <v>&lt;20k</v>
      </c>
      <c r="I70">
        <v>0</v>
      </c>
      <c r="J70">
        <v>0</v>
      </c>
      <c r="K70" s="1">
        <v>41781</v>
      </c>
      <c r="L70">
        <v>34</v>
      </c>
      <c r="M70">
        <v>8</v>
      </c>
      <c r="N70">
        <v>4</v>
      </c>
      <c r="O70">
        <v>10</v>
      </c>
      <c r="P70">
        <v>2</v>
      </c>
      <c r="Q70">
        <v>2</v>
      </c>
      <c r="R70">
        <v>4</v>
      </c>
      <c r="S70" s="6">
        <f>SUM(Table_marketing_data[[#This Row],[MntWines]:[MntGoldProds]])/6</f>
        <v>5</v>
      </c>
      <c r="T70">
        <v>2</v>
      </c>
      <c r="U70">
        <v>3</v>
      </c>
      <c r="V70">
        <v>0</v>
      </c>
      <c r="W70">
        <v>3</v>
      </c>
      <c r="X70">
        <v>5</v>
      </c>
      <c r="Y70">
        <v>0</v>
      </c>
      <c r="Z70">
        <v>0</v>
      </c>
      <c r="AA70">
        <v>0</v>
      </c>
      <c r="AB70">
        <v>0</v>
      </c>
      <c r="AC70">
        <v>0</v>
      </c>
      <c r="AD70">
        <f>IF(COUNTIF(Table_marketing_data[[#This Row],[AcceptedCmp3]:[AcceptedCmp2]],1)&gt;0,1,0)</f>
        <v>0</v>
      </c>
      <c r="AE70">
        <f>SUM(Table_marketing_data[[#This Row],[AcceptedCmp3]:[AcceptedCmp2]])</f>
        <v>0</v>
      </c>
      <c r="AF70">
        <v>0</v>
      </c>
      <c r="AG70">
        <v>0</v>
      </c>
      <c r="AH70" t="s">
        <v>36</v>
      </c>
    </row>
    <row r="71" spans="1:34" x14ac:dyDescent="0.3">
      <c r="A71">
        <v>10617</v>
      </c>
      <c r="B71">
        <v>1989</v>
      </c>
      <c r="C71">
        <f ca="1">YEAR(TODAY()) - Table_marketing_data[[#This Row],[Year_Birth]]</f>
        <v>34</v>
      </c>
      <c r="D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1" t="s">
        <v>41</v>
      </c>
      <c r="F71" t="s">
        <v>29</v>
      </c>
      <c r="G71" s="5">
        <v>10979</v>
      </c>
      <c r="H71" s="5" t="str">
        <f t="shared" si="1"/>
        <v>&lt;20k</v>
      </c>
      <c r="I71">
        <v>0</v>
      </c>
      <c r="J71">
        <v>0</v>
      </c>
      <c r="K71" s="1">
        <v>41781</v>
      </c>
      <c r="L71">
        <v>34</v>
      </c>
      <c r="M71">
        <v>8</v>
      </c>
      <c r="N71">
        <v>4</v>
      </c>
      <c r="O71">
        <v>10</v>
      </c>
      <c r="P71">
        <v>2</v>
      </c>
      <c r="Q71">
        <v>2</v>
      </c>
      <c r="R71">
        <v>4</v>
      </c>
      <c r="S71" s="6">
        <f>SUM(Table_marketing_data[[#This Row],[MntWines]:[MntGoldProds]])/6</f>
        <v>5</v>
      </c>
      <c r="T71">
        <v>2</v>
      </c>
      <c r="U71">
        <v>3</v>
      </c>
      <c r="V71">
        <v>0</v>
      </c>
      <c r="W71">
        <v>3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f>IF(COUNTIF(Table_marketing_data[[#This Row],[AcceptedCmp3]:[AcceptedCmp2]],1)&gt;0,1,0)</f>
        <v>0</v>
      </c>
      <c r="AE71">
        <f>SUM(Table_marketing_data[[#This Row],[AcceptedCmp3]:[AcceptedCmp2]])</f>
        <v>0</v>
      </c>
      <c r="AF71">
        <v>0</v>
      </c>
      <c r="AG71">
        <v>0</v>
      </c>
      <c r="AH71" t="s">
        <v>30</v>
      </c>
    </row>
    <row r="72" spans="1:34" x14ac:dyDescent="0.3">
      <c r="A72">
        <v>6516</v>
      </c>
      <c r="B72">
        <v>1989</v>
      </c>
      <c r="C72">
        <f ca="1">YEAR(TODAY()) - Table_marketing_data[[#This Row],[Year_Birth]]</f>
        <v>34</v>
      </c>
      <c r="D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2" t="s">
        <v>44</v>
      </c>
      <c r="F72" t="s">
        <v>33</v>
      </c>
      <c r="G72" s="5">
        <v>17487</v>
      </c>
      <c r="H72" s="5" t="str">
        <f t="shared" si="1"/>
        <v>&lt;20k</v>
      </c>
      <c r="I72">
        <v>1</v>
      </c>
      <c r="J72">
        <v>0</v>
      </c>
      <c r="K72" s="1">
        <v>41351</v>
      </c>
      <c r="L72">
        <v>37</v>
      </c>
      <c r="M72">
        <v>0</v>
      </c>
      <c r="N72">
        <v>0</v>
      </c>
      <c r="O72">
        <v>1</v>
      </c>
      <c r="P72">
        <v>7</v>
      </c>
      <c r="Q72">
        <v>4</v>
      </c>
      <c r="R72">
        <v>6</v>
      </c>
      <c r="S72" s="6">
        <f>SUM(Table_marketing_data[[#This Row],[MntWines]:[MntGoldProds]])/6</f>
        <v>3</v>
      </c>
      <c r="T72">
        <v>1</v>
      </c>
      <c r="U72">
        <v>1</v>
      </c>
      <c r="V72">
        <v>0</v>
      </c>
      <c r="W72">
        <v>2</v>
      </c>
      <c r="X72">
        <v>7</v>
      </c>
      <c r="Y72">
        <v>0</v>
      </c>
      <c r="Z72">
        <v>0</v>
      </c>
      <c r="AA72">
        <v>0</v>
      </c>
      <c r="AB72">
        <v>0</v>
      </c>
      <c r="AC72">
        <v>0</v>
      </c>
      <c r="AD72">
        <f>IF(COUNTIF(Table_marketing_data[[#This Row],[AcceptedCmp3]:[AcceptedCmp2]],1)&gt;0,1,0)</f>
        <v>0</v>
      </c>
      <c r="AE72">
        <f>SUM(Table_marketing_data[[#This Row],[AcceptedCmp3]:[AcceptedCmp2]])</f>
        <v>0</v>
      </c>
      <c r="AF72">
        <v>0</v>
      </c>
      <c r="AG72">
        <v>0</v>
      </c>
      <c r="AH72" t="s">
        <v>36</v>
      </c>
    </row>
    <row r="73" spans="1:34" x14ac:dyDescent="0.3">
      <c r="A73">
        <v>10767</v>
      </c>
      <c r="B73">
        <v>1989</v>
      </c>
      <c r="C73">
        <f ca="1">YEAR(TODAY()) - Table_marketing_data[[#This Row],[Year_Birth]]</f>
        <v>34</v>
      </c>
      <c r="D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3" t="s">
        <v>37</v>
      </c>
      <c r="F73" t="s">
        <v>35</v>
      </c>
      <c r="G73" s="5">
        <v>77845</v>
      </c>
      <c r="H73" s="5" t="str">
        <f t="shared" si="1"/>
        <v>50k-100k</v>
      </c>
      <c r="I73">
        <v>0</v>
      </c>
      <c r="J73">
        <v>0</v>
      </c>
      <c r="K73" s="1">
        <v>41775</v>
      </c>
      <c r="L73">
        <v>40</v>
      </c>
      <c r="M73">
        <v>760</v>
      </c>
      <c r="N73">
        <v>40</v>
      </c>
      <c r="O73">
        <v>480</v>
      </c>
      <c r="P73">
        <v>0</v>
      </c>
      <c r="Q73">
        <v>40</v>
      </c>
      <c r="R73">
        <v>26</v>
      </c>
      <c r="S73" s="6">
        <f>SUM(Table_marketing_data[[#This Row],[MntWines]:[MntGoldProds]])/6</f>
        <v>224.33333333333334</v>
      </c>
      <c r="T73">
        <v>1</v>
      </c>
      <c r="U73">
        <v>3</v>
      </c>
      <c r="V73">
        <v>5</v>
      </c>
      <c r="W73">
        <v>12</v>
      </c>
      <c r="X73">
        <v>1</v>
      </c>
      <c r="Y73">
        <v>0</v>
      </c>
      <c r="Z73">
        <v>0</v>
      </c>
      <c r="AA73">
        <v>1</v>
      </c>
      <c r="AB73">
        <v>1</v>
      </c>
      <c r="AC73">
        <v>0</v>
      </c>
      <c r="AD73">
        <f>IF(COUNTIF(Table_marketing_data[[#This Row],[AcceptedCmp3]:[AcceptedCmp2]],1)&gt;0,1,0)</f>
        <v>1</v>
      </c>
      <c r="AE73">
        <f>SUM(Table_marketing_data[[#This Row],[AcceptedCmp3]:[AcceptedCmp2]])</f>
        <v>2</v>
      </c>
      <c r="AF73">
        <v>0</v>
      </c>
      <c r="AG73">
        <v>0</v>
      </c>
      <c r="AH73" t="s">
        <v>34</v>
      </c>
    </row>
    <row r="74" spans="1:34" x14ac:dyDescent="0.3">
      <c r="A74">
        <v>4324</v>
      </c>
      <c r="B74">
        <v>1989</v>
      </c>
      <c r="C74">
        <f ca="1">YEAR(TODAY()) - Table_marketing_data[[#This Row],[Year_Birth]]</f>
        <v>34</v>
      </c>
      <c r="D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4" t="s">
        <v>28</v>
      </c>
      <c r="F74" t="s">
        <v>33</v>
      </c>
      <c r="G74" s="5">
        <v>42387</v>
      </c>
      <c r="H74" s="5" t="str">
        <f t="shared" si="1"/>
        <v>20k-50k</v>
      </c>
      <c r="I74">
        <v>1</v>
      </c>
      <c r="J74">
        <v>0</v>
      </c>
      <c r="K74" s="1">
        <v>41211</v>
      </c>
      <c r="L74">
        <v>42</v>
      </c>
      <c r="M74">
        <v>235</v>
      </c>
      <c r="N74">
        <v>0</v>
      </c>
      <c r="O74">
        <v>235</v>
      </c>
      <c r="P74">
        <v>19</v>
      </c>
      <c r="Q74">
        <v>4</v>
      </c>
      <c r="R74">
        <v>191</v>
      </c>
      <c r="S74" s="6">
        <f>SUM(Table_marketing_data[[#This Row],[MntWines]:[MntGoldProds]])/6</f>
        <v>114</v>
      </c>
      <c r="T74">
        <v>5</v>
      </c>
      <c r="U74">
        <v>8</v>
      </c>
      <c r="V74">
        <v>1</v>
      </c>
      <c r="W74">
        <v>7</v>
      </c>
      <c r="X74">
        <v>8</v>
      </c>
      <c r="Y74">
        <v>0</v>
      </c>
      <c r="Z74">
        <v>0</v>
      </c>
      <c r="AA74">
        <v>0</v>
      </c>
      <c r="AB74">
        <v>0</v>
      </c>
      <c r="AC74">
        <v>0</v>
      </c>
      <c r="AD74">
        <f>IF(COUNTIF(Table_marketing_data[[#This Row],[AcceptedCmp3]:[AcceptedCmp2]],1)&gt;0,1,0)</f>
        <v>0</v>
      </c>
      <c r="AE74">
        <f>SUM(Table_marketing_data[[#This Row],[AcceptedCmp3]:[AcceptedCmp2]])</f>
        <v>0</v>
      </c>
      <c r="AF74">
        <v>0</v>
      </c>
      <c r="AG74">
        <v>0</v>
      </c>
      <c r="AH74" t="s">
        <v>30</v>
      </c>
    </row>
    <row r="75" spans="1:34" x14ac:dyDescent="0.3">
      <c r="A75">
        <v>663</v>
      </c>
      <c r="B75">
        <v>1989</v>
      </c>
      <c r="C75">
        <f ca="1">YEAR(TODAY()) - Table_marketing_data[[#This Row],[Year_Birth]]</f>
        <v>34</v>
      </c>
      <c r="D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5" t="s">
        <v>37</v>
      </c>
      <c r="F75" t="s">
        <v>31</v>
      </c>
      <c r="G75" s="5">
        <v>33996</v>
      </c>
      <c r="H75" s="5" t="str">
        <f t="shared" si="1"/>
        <v>20k-50k</v>
      </c>
      <c r="I75">
        <v>0</v>
      </c>
      <c r="J75">
        <v>0</v>
      </c>
      <c r="K75" s="1">
        <v>41528</v>
      </c>
      <c r="L75">
        <v>46</v>
      </c>
      <c r="M75">
        <v>40</v>
      </c>
      <c r="N75">
        <v>2</v>
      </c>
      <c r="O75">
        <v>15</v>
      </c>
      <c r="P75">
        <v>8</v>
      </c>
      <c r="Q75">
        <v>0</v>
      </c>
      <c r="R75">
        <v>6</v>
      </c>
      <c r="S75" s="6">
        <f>SUM(Table_marketing_data[[#This Row],[MntWines]:[MntGoldProds]])/6</f>
        <v>11.833333333333334</v>
      </c>
      <c r="T75">
        <v>1</v>
      </c>
      <c r="U75">
        <v>1</v>
      </c>
      <c r="V75">
        <v>1</v>
      </c>
      <c r="W75">
        <v>3</v>
      </c>
      <c r="X75">
        <v>4</v>
      </c>
      <c r="Y75">
        <v>0</v>
      </c>
      <c r="Z75">
        <v>0</v>
      </c>
      <c r="AA75">
        <v>0</v>
      </c>
      <c r="AB75">
        <v>0</v>
      </c>
      <c r="AC75">
        <v>0</v>
      </c>
      <c r="AD75">
        <f>IF(COUNTIF(Table_marketing_data[[#This Row],[AcceptedCmp3]:[AcceptedCmp2]],1)&gt;0,1,0)</f>
        <v>0</v>
      </c>
      <c r="AE75">
        <f>SUM(Table_marketing_data[[#This Row],[AcceptedCmp3]:[AcceptedCmp2]])</f>
        <v>0</v>
      </c>
      <c r="AF75">
        <v>0</v>
      </c>
      <c r="AG75">
        <v>0</v>
      </c>
      <c r="AH75" t="s">
        <v>30</v>
      </c>
    </row>
    <row r="76" spans="1:34" x14ac:dyDescent="0.3">
      <c r="A76">
        <v>8299</v>
      </c>
      <c r="B76">
        <v>1989</v>
      </c>
      <c r="C76">
        <f ca="1">YEAR(TODAY()) - Table_marketing_data[[#This Row],[Year_Birth]]</f>
        <v>34</v>
      </c>
      <c r="D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6" t="s">
        <v>37</v>
      </c>
      <c r="F76" t="s">
        <v>31</v>
      </c>
      <c r="G76" s="5">
        <v>33996</v>
      </c>
      <c r="H76" s="5" t="str">
        <f t="shared" si="1"/>
        <v>20k-50k</v>
      </c>
      <c r="I76">
        <v>0</v>
      </c>
      <c r="J76">
        <v>0</v>
      </c>
      <c r="K76" s="1">
        <v>41528</v>
      </c>
      <c r="L76">
        <v>46</v>
      </c>
      <c r="M76">
        <v>40</v>
      </c>
      <c r="N76">
        <v>2</v>
      </c>
      <c r="O76">
        <v>15</v>
      </c>
      <c r="P76">
        <v>8</v>
      </c>
      <c r="Q76">
        <v>0</v>
      </c>
      <c r="R76">
        <v>6</v>
      </c>
      <c r="S76" s="6">
        <f>SUM(Table_marketing_data[[#This Row],[MntWines]:[MntGoldProds]])/6</f>
        <v>11.833333333333334</v>
      </c>
      <c r="T76">
        <v>1</v>
      </c>
      <c r="U76">
        <v>1</v>
      </c>
      <c r="V76">
        <v>1</v>
      </c>
      <c r="W76">
        <v>3</v>
      </c>
      <c r="X76">
        <v>4</v>
      </c>
      <c r="Y76">
        <v>0</v>
      </c>
      <c r="Z76">
        <v>0</v>
      </c>
      <c r="AA76">
        <v>0</v>
      </c>
      <c r="AB76">
        <v>0</v>
      </c>
      <c r="AC76">
        <v>0</v>
      </c>
      <c r="AD76">
        <f>IF(COUNTIF(Table_marketing_data[[#This Row],[AcceptedCmp3]:[AcceptedCmp2]],1)&gt;0,1,0)</f>
        <v>0</v>
      </c>
      <c r="AE76">
        <f>SUM(Table_marketing_data[[#This Row],[AcceptedCmp3]:[AcceptedCmp2]])</f>
        <v>0</v>
      </c>
      <c r="AF76">
        <v>0</v>
      </c>
      <c r="AG76">
        <v>0</v>
      </c>
      <c r="AH76" t="s">
        <v>43</v>
      </c>
    </row>
    <row r="77" spans="1:34" x14ac:dyDescent="0.3">
      <c r="A77">
        <v>5294</v>
      </c>
      <c r="B77">
        <v>1989</v>
      </c>
      <c r="C77">
        <f ca="1">YEAR(TODAY()) - Table_marketing_data[[#This Row],[Year_Birth]]</f>
        <v>34</v>
      </c>
      <c r="D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7" t="s">
        <v>28</v>
      </c>
      <c r="F77" t="s">
        <v>31</v>
      </c>
      <c r="G77" s="5">
        <v>18358</v>
      </c>
      <c r="H77" s="5" t="str">
        <f t="shared" si="1"/>
        <v>&lt;20k</v>
      </c>
      <c r="I77">
        <v>1</v>
      </c>
      <c r="J77">
        <v>0</v>
      </c>
      <c r="K77" s="1">
        <v>41598</v>
      </c>
      <c r="L77">
        <v>49</v>
      </c>
      <c r="M77">
        <v>6</v>
      </c>
      <c r="N77">
        <v>8</v>
      </c>
      <c r="O77">
        <v>19</v>
      </c>
      <c r="P77">
        <v>16</v>
      </c>
      <c r="Q77">
        <v>4</v>
      </c>
      <c r="R77">
        <v>4</v>
      </c>
      <c r="S77" s="6">
        <f>SUM(Table_marketing_data[[#This Row],[MntWines]:[MntGoldProds]])/6</f>
        <v>9.5</v>
      </c>
      <c r="T77">
        <v>3</v>
      </c>
      <c r="U77">
        <v>3</v>
      </c>
      <c r="V77">
        <v>0</v>
      </c>
      <c r="W77">
        <v>4</v>
      </c>
      <c r="X77">
        <v>7</v>
      </c>
      <c r="Y77">
        <v>0</v>
      </c>
      <c r="Z77">
        <v>0</v>
      </c>
      <c r="AA77">
        <v>0</v>
      </c>
      <c r="AB77">
        <v>0</v>
      </c>
      <c r="AC77">
        <v>0</v>
      </c>
      <c r="AD77">
        <f>IF(COUNTIF(Table_marketing_data[[#This Row],[AcceptedCmp3]:[AcceptedCmp2]],1)&gt;0,1,0)</f>
        <v>0</v>
      </c>
      <c r="AE77">
        <f>SUM(Table_marketing_data[[#This Row],[AcceptedCmp3]:[AcceptedCmp2]])</f>
        <v>0</v>
      </c>
      <c r="AF77">
        <v>0</v>
      </c>
      <c r="AG77">
        <v>0</v>
      </c>
      <c r="AH77" t="s">
        <v>30</v>
      </c>
    </row>
    <row r="78" spans="1:34" x14ac:dyDescent="0.3">
      <c r="A78">
        <v>523</v>
      </c>
      <c r="B78">
        <v>1989</v>
      </c>
      <c r="C78">
        <f ca="1">YEAR(TODAY()) - Table_marketing_data[[#This Row],[Year_Birth]]</f>
        <v>34</v>
      </c>
      <c r="D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8" t="s">
        <v>28</v>
      </c>
      <c r="F78" t="s">
        <v>33</v>
      </c>
      <c r="G78" s="5">
        <v>37155</v>
      </c>
      <c r="H78" s="5" t="str">
        <f t="shared" si="1"/>
        <v>20k-50k</v>
      </c>
      <c r="I78">
        <v>1</v>
      </c>
      <c r="J78">
        <v>0</v>
      </c>
      <c r="K78" s="1">
        <v>41305</v>
      </c>
      <c r="L78">
        <v>51</v>
      </c>
      <c r="M78">
        <v>23</v>
      </c>
      <c r="N78">
        <v>0</v>
      </c>
      <c r="O78">
        <v>26</v>
      </c>
      <c r="P78">
        <v>7</v>
      </c>
      <c r="Q78">
        <v>15</v>
      </c>
      <c r="R78">
        <v>3</v>
      </c>
      <c r="S78" s="6">
        <f>SUM(Table_marketing_data[[#This Row],[MntWines]:[MntGoldProds]])/6</f>
        <v>12.333333333333334</v>
      </c>
      <c r="T78">
        <v>1</v>
      </c>
      <c r="U78">
        <v>2</v>
      </c>
      <c r="V78">
        <v>0</v>
      </c>
      <c r="W78">
        <v>4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f>IF(COUNTIF(Table_marketing_data[[#This Row],[AcceptedCmp3]:[AcceptedCmp2]],1)&gt;0,1,0)</f>
        <v>0</v>
      </c>
      <c r="AE78">
        <f>SUM(Table_marketing_data[[#This Row],[AcceptedCmp3]:[AcceptedCmp2]])</f>
        <v>0</v>
      </c>
      <c r="AF78">
        <v>0</v>
      </c>
      <c r="AG78">
        <v>0</v>
      </c>
      <c r="AH78" t="s">
        <v>30</v>
      </c>
    </row>
    <row r="79" spans="1:34" x14ac:dyDescent="0.3">
      <c r="A79">
        <v>5987</v>
      </c>
      <c r="B79">
        <v>1989</v>
      </c>
      <c r="C79">
        <f ca="1">YEAR(TODAY()) - Table_marketing_data[[#This Row],[Year_Birth]]</f>
        <v>34</v>
      </c>
      <c r="D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79" t="s">
        <v>38</v>
      </c>
      <c r="F79" t="s">
        <v>35</v>
      </c>
      <c r="G79" s="5">
        <v>10404</v>
      </c>
      <c r="H79" s="5" t="str">
        <f t="shared" si="1"/>
        <v>&lt;20k</v>
      </c>
      <c r="I79">
        <v>1</v>
      </c>
      <c r="J79">
        <v>0</v>
      </c>
      <c r="K79" s="1">
        <v>41763</v>
      </c>
      <c r="L79">
        <v>52</v>
      </c>
      <c r="M79">
        <v>2</v>
      </c>
      <c r="N79">
        <v>2</v>
      </c>
      <c r="O79">
        <v>11</v>
      </c>
      <c r="P79">
        <v>10</v>
      </c>
      <c r="Q79">
        <v>6</v>
      </c>
      <c r="R79">
        <v>12</v>
      </c>
      <c r="S79" s="6">
        <f>SUM(Table_marketing_data[[#This Row],[MntWines]:[MntGoldProds]])/6</f>
        <v>7.166666666666667</v>
      </c>
      <c r="T79">
        <v>2</v>
      </c>
      <c r="U79">
        <v>1</v>
      </c>
      <c r="V79">
        <v>0</v>
      </c>
      <c r="W79">
        <v>4</v>
      </c>
      <c r="X79">
        <v>5</v>
      </c>
      <c r="Y79">
        <v>0</v>
      </c>
      <c r="Z79">
        <v>0</v>
      </c>
      <c r="AA79">
        <v>0</v>
      </c>
      <c r="AB79">
        <v>0</v>
      </c>
      <c r="AC79">
        <v>0</v>
      </c>
      <c r="AD79">
        <f>IF(COUNTIF(Table_marketing_data[[#This Row],[AcceptedCmp3]:[AcceptedCmp2]],1)&gt;0,1,0)</f>
        <v>0</v>
      </c>
      <c r="AE79">
        <f>SUM(Table_marketing_data[[#This Row],[AcceptedCmp3]:[AcceptedCmp2]])</f>
        <v>0</v>
      </c>
      <c r="AF79">
        <v>0</v>
      </c>
      <c r="AG79">
        <v>0</v>
      </c>
      <c r="AH79" t="s">
        <v>30</v>
      </c>
    </row>
    <row r="80" spans="1:34" x14ac:dyDescent="0.3">
      <c r="A80">
        <v>5012</v>
      </c>
      <c r="B80">
        <v>1989</v>
      </c>
      <c r="C80">
        <f ca="1">YEAR(TODAY()) - Table_marketing_data[[#This Row],[Year_Birth]]</f>
        <v>34</v>
      </c>
      <c r="D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0" t="s">
        <v>28</v>
      </c>
      <c r="F80" t="s">
        <v>33</v>
      </c>
      <c r="G80" s="5">
        <v>28691</v>
      </c>
      <c r="H80" s="5" t="str">
        <f t="shared" si="1"/>
        <v>20k-50k</v>
      </c>
      <c r="I80">
        <v>1</v>
      </c>
      <c r="J80">
        <v>0</v>
      </c>
      <c r="K80" s="1">
        <v>41459</v>
      </c>
      <c r="L80">
        <v>56</v>
      </c>
      <c r="M80">
        <v>5</v>
      </c>
      <c r="N80">
        <v>4</v>
      </c>
      <c r="O80">
        <v>13</v>
      </c>
      <c r="P80">
        <v>8</v>
      </c>
      <c r="Q80">
        <v>0</v>
      </c>
      <c r="R80">
        <v>4</v>
      </c>
      <c r="S80" s="6">
        <f>SUM(Table_marketing_data[[#This Row],[MntWines]:[MntGoldProds]])/6</f>
        <v>5.666666666666667</v>
      </c>
      <c r="T80">
        <v>1</v>
      </c>
      <c r="U80">
        <v>1</v>
      </c>
      <c r="V80">
        <v>0</v>
      </c>
      <c r="W80">
        <v>3</v>
      </c>
      <c r="X80">
        <v>8</v>
      </c>
      <c r="Y80">
        <v>0</v>
      </c>
      <c r="Z80">
        <v>0</v>
      </c>
      <c r="AA80">
        <v>0</v>
      </c>
      <c r="AB80">
        <v>0</v>
      </c>
      <c r="AC80">
        <v>0</v>
      </c>
      <c r="AD80">
        <f>IF(COUNTIF(Table_marketing_data[[#This Row],[AcceptedCmp3]:[AcceptedCmp2]],1)&gt;0,1,0)</f>
        <v>0</v>
      </c>
      <c r="AE80">
        <f>SUM(Table_marketing_data[[#This Row],[AcceptedCmp3]:[AcceptedCmp2]])</f>
        <v>0</v>
      </c>
      <c r="AF80">
        <v>0</v>
      </c>
      <c r="AG80">
        <v>0</v>
      </c>
      <c r="AH80" t="s">
        <v>30</v>
      </c>
    </row>
    <row r="81" spans="1:34" x14ac:dyDescent="0.3">
      <c r="A81">
        <v>6918</v>
      </c>
      <c r="B81">
        <v>1989</v>
      </c>
      <c r="C81">
        <f ca="1">YEAR(TODAY()) - Table_marketing_data[[#This Row],[Year_Birth]]</f>
        <v>34</v>
      </c>
      <c r="D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1" t="s">
        <v>28</v>
      </c>
      <c r="F81" t="s">
        <v>33</v>
      </c>
      <c r="G81" s="5">
        <v>28691</v>
      </c>
      <c r="H81" s="5" t="str">
        <f t="shared" si="1"/>
        <v>20k-50k</v>
      </c>
      <c r="I81">
        <v>1</v>
      </c>
      <c r="J81">
        <v>0</v>
      </c>
      <c r="K81" s="1">
        <v>41459</v>
      </c>
      <c r="L81">
        <v>56</v>
      </c>
      <c r="M81">
        <v>5</v>
      </c>
      <c r="N81">
        <v>4</v>
      </c>
      <c r="O81">
        <v>13</v>
      </c>
      <c r="P81">
        <v>8</v>
      </c>
      <c r="Q81">
        <v>0</v>
      </c>
      <c r="R81">
        <v>4</v>
      </c>
      <c r="S81" s="6">
        <f>SUM(Table_marketing_data[[#This Row],[MntWines]:[MntGoldProds]])/6</f>
        <v>5.666666666666667</v>
      </c>
      <c r="T81">
        <v>1</v>
      </c>
      <c r="U81">
        <v>1</v>
      </c>
      <c r="V81">
        <v>0</v>
      </c>
      <c r="W81">
        <v>3</v>
      </c>
      <c r="X81">
        <v>8</v>
      </c>
      <c r="Y81">
        <v>0</v>
      </c>
      <c r="Z81">
        <v>0</v>
      </c>
      <c r="AA81">
        <v>0</v>
      </c>
      <c r="AB81">
        <v>0</v>
      </c>
      <c r="AC81">
        <v>0</v>
      </c>
      <c r="AD81">
        <f>IF(COUNTIF(Table_marketing_data[[#This Row],[AcceptedCmp3]:[AcceptedCmp2]],1)&gt;0,1,0)</f>
        <v>0</v>
      </c>
      <c r="AE81">
        <f>SUM(Table_marketing_data[[#This Row],[AcceptedCmp3]:[AcceptedCmp2]])</f>
        <v>0</v>
      </c>
      <c r="AF81">
        <v>0</v>
      </c>
      <c r="AG81">
        <v>0</v>
      </c>
      <c r="AH81" t="s">
        <v>30</v>
      </c>
    </row>
    <row r="82" spans="1:34" x14ac:dyDescent="0.3">
      <c r="A82">
        <v>2437</v>
      </c>
      <c r="B82">
        <v>1989</v>
      </c>
      <c r="C82">
        <f ca="1">YEAR(TODAY()) - Table_marketing_data[[#This Row],[Year_Birth]]</f>
        <v>34</v>
      </c>
      <c r="D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2" t="s">
        <v>28</v>
      </c>
      <c r="F82" t="s">
        <v>33</v>
      </c>
      <c r="H82" s="5" t="str">
        <f t="shared" si="1"/>
        <v>&lt;20k</v>
      </c>
      <c r="I82">
        <v>0</v>
      </c>
      <c r="J82">
        <v>0</v>
      </c>
      <c r="K82" s="1">
        <v>41428</v>
      </c>
      <c r="L82">
        <v>69</v>
      </c>
      <c r="M82">
        <v>861</v>
      </c>
      <c r="N82">
        <v>138</v>
      </c>
      <c r="O82">
        <v>461</v>
      </c>
      <c r="P82">
        <v>60</v>
      </c>
      <c r="Q82">
        <v>30</v>
      </c>
      <c r="R82">
        <v>61</v>
      </c>
      <c r="S82" s="6">
        <f>SUM(Table_marketing_data[[#This Row],[MntWines]:[MntGoldProds]])/6</f>
        <v>268.5</v>
      </c>
      <c r="T82">
        <v>1</v>
      </c>
      <c r="U82">
        <v>6</v>
      </c>
      <c r="V82">
        <v>5</v>
      </c>
      <c r="W82">
        <v>12</v>
      </c>
      <c r="X82">
        <v>3</v>
      </c>
      <c r="Y82">
        <v>0</v>
      </c>
      <c r="Z82">
        <v>1</v>
      </c>
      <c r="AA82">
        <v>0</v>
      </c>
      <c r="AB82">
        <v>1</v>
      </c>
      <c r="AC82">
        <v>0</v>
      </c>
      <c r="AD82">
        <f>IF(COUNTIF(Table_marketing_data[[#This Row],[AcceptedCmp3]:[AcceptedCmp2]],1)&gt;0,1,0)</f>
        <v>1</v>
      </c>
      <c r="AE82">
        <f>SUM(Table_marketing_data[[#This Row],[AcceptedCmp3]:[AcceptedCmp2]])</f>
        <v>2</v>
      </c>
      <c r="AF82">
        <v>0</v>
      </c>
      <c r="AG82">
        <v>0</v>
      </c>
      <c r="AH82" t="s">
        <v>30</v>
      </c>
    </row>
    <row r="83" spans="1:34" x14ac:dyDescent="0.3">
      <c r="A83">
        <v>7646</v>
      </c>
      <c r="B83">
        <v>1989</v>
      </c>
      <c r="C83">
        <f ca="1">YEAR(TODAY()) - Table_marketing_data[[#This Row],[Year_Birth]]</f>
        <v>34</v>
      </c>
      <c r="D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3" t="s">
        <v>28</v>
      </c>
      <c r="F83" t="s">
        <v>31</v>
      </c>
      <c r="G83" s="5">
        <v>64449</v>
      </c>
      <c r="H83" s="5" t="str">
        <f t="shared" si="1"/>
        <v>50k-100k</v>
      </c>
      <c r="I83">
        <v>1</v>
      </c>
      <c r="J83">
        <v>0</v>
      </c>
      <c r="K83" s="1">
        <v>41688</v>
      </c>
      <c r="L83">
        <v>70</v>
      </c>
      <c r="M83">
        <v>218</v>
      </c>
      <c r="N83">
        <v>63</v>
      </c>
      <c r="O83">
        <v>282</v>
      </c>
      <c r="P83">
        <v>137</v>
      </c>
      <c r="Q83">
        <v>35</v>
      </c>
      <c r="R83">
        <v>70</v>
      </c>
      <c r="S83" s="6">
        <f>SUM(Table_marketing_data[[#This Row],[MntWines]:[MntGoldProds]])/6</f>
        <v>134.16666666666666</v>
      </c>
      <c r="T83">
        <v>4</v>
      </c>
      <c r="U83">
        <v>5</v>
      </c>
      <c r="V83">
        <v>3</v>
      </c>
      <c r="W83">
        <v>12</v>
      </c>
      <c r="X83">
        <v>4</v>
      </c>
      <c r="Y83">
        <v>0</v>
      </c>
      <c r="Z83">
        <v>0</v>
      </c>
      <c r="AA83">
        <v>0</v>
      </c>
      <c r="AB83">
        <v>0</v>
      </c>
      <c r="AC83">
        <v>0</v>
      </c>
      <c r="AD83">
        <f>IF(COUNTIF(Table_marketing_data[[#This Row],[AcceptedCmp3]:[AcceptedCmp2]],1)&gt;0,1,0)</f>
        <v>0</v>
      </c>
      <c r="AE83">
        <f>SUM(Table_marketing_data[[#This Row],[AcceptedCmp3]:[AcceptedCmp2]])</f>
        <v>0</v>
      </c>
      <c r="AF83">
        <v>0</v>
      </c>
      <c r="AG83">
        <v>0</v>
      </c>
      <c r="AH83" t="s">
        <v>30</v>
      </c>
    </row>
    <row r="84" spans="1:34" x14ac:dyDescent="0.3">
      <c r="A84">
        <v>8789</v>
      </c>
      <c r="B84">
        <v>1989</v>
      </c>
      <c r="C84">
        <f ca="1">YEAR(TODAY()) - Table_marketing_data[[#This Row],[Year_Birth]]</f>
        <v>34</v>
      </c>
      <c r="D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4" t="s">
        <v>38</v>
      </c>
      <c r="F84" t="s">
        <v>33</v>
      </c>
      <c r="G84" s="5">
        <v>59060</v>
      </c>
      <c r="H84" s="5" t="str">
        <f t="shared" si="1"/>
        <v>50k-100k</v>
      </c>
      <c r="I84">
        <v>1</v>
      </c>
      <c r="J84">
        <v>0</v>
      </c>
      <c r="K84" s="1">
        <v>41650</v>
      </c>
      <c r="L84">
        <v>77</v>
      </c>
      <c r="M84">
        <v>35</v>
      </c>
      <c r="N84">
        <v>40</v>
      </c>
      <c r="O84">
        <v>111</v>
      </c>
      <c r="P84">
        <v>36</v>
      </c>
      <c r="Q84">
        <v>40</v>
      </c>
      <c r="R84">
        <v>12</v>
      </c>
      <c r="S84" s="6">
        <f>SUM(Table_marketing_data[[#This Row],[MntWines]:[MntGoldProds]])/6</f>
        <v>45.666666666666664</v>
      </c>
      <c r="T84">
        <v>3</v>
      </c>
      <c r="U84">
        <v>3</v>
      </c>
      <c r="V84">
        <v>1</v>
      </c>
      <c r="W84">
        <v>7</v>
      </c>
      <c r="X84">
        <v>4</v>
      </c>
      <c r="Y84">
        <v>0</v>
      </c>
      <c r="Z84">
        <v>0</v>
      </c>
      <c r="AA84">
        <v>0</v>
      </c>
      <c r="AB84">
        <v>0</v>
      </c>
      <c r="AC84">
        <v>0</v>
      </c>
      <c r="AD84">
        <f>IF(COUNTIF(Table_marketing_data[[#This Row],[AcceptedCmp3]:[AcceptedCmp2]],1)&gt;0,1,0)</f>
        <v>0</v>
      </c>
      <c r="AE84">
        <f>SUM(Table_marketing_data[[#This Row],[AcceptedCmp3]:[AcceptedCmp2]])</f>
        <v>0</v>
      </c>
      <c r="AF84">
        <v>0</v>
      </c>
      <c r="AG84">
        <v>0</v>
      </c>
      <c r="AH84" t="s">
        <v>30</v>
      </c>
    </row>
    <row r="85" spans="1:34" x14ac:dyDescent="0.3">
      <c r="A85">
        <v>6071</v>
      </c>
      <c r="B85">
        <v>1989</v>
      </c>
      <c r="C85">
        <f ca="1">YEAR(TODAY()) - Table_marketing_data[[#This Row],[Year_Birth]]</f>
        <v>34</v>
      </c>
      <c r="D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5" t="s">
        <v>28</v>
      </c>
      <c r="F85" t="s">
        <v>31</v>
      </c>
      <c r="G85" s="5">
        <v>81217</v>
      </c>
      <c r="H85" s="5" t="str">
        <f t="shared" si="1"/>
        <v>50k-100k</v>
      </c>
      <c r="I85">
        <v>0</v>
      </c>
      <c r="J85">
        <v>0</v>
      </c>
      <c r="K85" s="1">
        <v>41474</v>
      </c>
      <c r="L85">
        <v>77</v>
      </c>
      <c r="M85">
        <v>493</v>
      </c>
      <c r="N85">
        <v>70</v>
      </c>
      <c r="O85">
        <v>324</v>
      </c>
      <c r="P85">
        <v>146</v>
      </c>
      <c r="Q85">
        <v>40</v>
      </c>
      <c r="R85">
        <v>84</v>
      </c>
      <c r="S85" s="6">
        <f>SUM(Table_marketing_data[[#This Row],[MntWines]:[MntGoldProds]])/6</f>
        <v>192.83333333333334</v>
      </c>
      <c r="T85">
        <v>1</v>
      </c>
      <c r="U85">
        <v>3</v>
      </c>
      <c r="V85">
        <v>7</v>
      </c>
      <c r="W85">
        <v>11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f>IF(COUNTIF(Table_marketing_data[[#This Row],[AcceptedCmp3]:[AcceptedCmp2]],1)&gt;0,1,0)</f>
        <v>0</v>
      </c>
      <c r="AE85">
        <f>SUM(Table_marketing_data[[#This Row],[AcceptedCmp3]:[AcceptedCmp2]])</f>
        <v>0</v>
      </c>
      <c r="AF85">
        <v>0</v>
      </c>
      <c r="AG85">
        <v>0</v>
      </c>
      <c r="AH85" t="s">
        <v>30</v>
      </c>
    </row>
    <row r="86" spans="1:34" x14ac:dyDescent="0.3">
      <c r="A86">
        <v>295</v>
      </c>
      <c r="B86">
        <v>1989</v>
      </c>
      <c r="C86">
        <f ca="1">YEAR(TODAY()) - Table_marketing_data[[#This Row],[Year_Birth]]</f>
        <v>34</v>
      </c>
      <c r="D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6" t="s">
        <v>28</v>
      </c>
      <c r="F86" t="s">
        <v>31</v>
      </c>
      <c r="G86" s="5">
        <v>81217</v>
      </c>
      <c r="H86" s="5" t="str">
        <f t="shared" si="1"/>
        <v>50k-100k</v>
      </c>
      <c r="I86">
        <v>0</v>
      </c>
      <c r="J86">
        <v>0</v>
      </c>
      <c r="K86" s="1">
        <v>41474</v>
      </c>
      <c r="L86">
        <v>77</v>
      </c>
      <c r="M86">
        <v>493</v>
      </c>
      <c r="N86">
        <v>70</v>
      </c>
      <c r="O86">
        <v>324</v>
      </c>
      <c r="P86">
        <v>146</v>
      </c>
      <c r="Q86">
        <v>40</v>
      </c>
      <c r="R86">
        <v>84</v>
      </c>
      <c r="S86" s="6">
        <f>SUM(Table_marketing_data[[#This Row],[MntWines]:[MntGoldProds]])/6</f>
        <v>192.83333333333334</v>
      </c>
      <c r="T86">
        <v>1</v>
      </c>
      <c r="U86">
        <v>3</v>
      </c>
      <c r="V86">
        <v>7</v>
      </c>
      <c r="W86">
        <v>11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f>IF(COUNTIF(Table_marketing_data[[#This Row],[AcceptedCmp3]:[AcceptedCmp2]],1)&gt;0,1,0)</f>
        <v>0</v>
      </c>
      <c r="AE86">
        <f>SUM(Table_marketing_data[[#This Row],[AcceptedCmp3]:[AcceptedCmp2]])</f>
        <v>0</v>
      </c>
      <c r="AF86">
        <v>0</v>
      </c>
      <c r="AG86">
        <v>0</v>
      </c>
      <c r="AH86" t="s">
        <v>30</v>
      </c>
    </row>
    <row r="87" spans="1:34" x14ac:dyDescent="0.3">
      <c r="A87">
        <v>538</v>
      </c>
      <c r="B87">
        <v>1989</v>
      </c>
      <c r="C87">
        <f ca="1">YEAR(TODAY()) - Table_marketing_data[[#This Row],[Year_Birth]]</f>
        <v>34</v>
      </c>
      <c r="D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7" t="s">
        <v>28</v>
      </c>
      <c r="F87" t="s">
        <v>31</v>
      </c>
      <c r="G87" s="5">
        <v>46107</v>
      </c>
      <c r="H87" s="5" t="str">
        <f t="shared" si="1"/>
        <v>20k-50k</v>
      </c>
      <c r="I87">
        <v>1</v>
      </c>
      <c r="J87">
        <v>0</v>
      </c>
      <c r="K87" s="1">
        <v>41680</v>
      </c>
      <c r="L87">
        <v>78</v>
      </c>
      <c r="M87">
        <v>31</v>
      </c>
      <c r="N87">
        <v>9</v>
      </c>
      <c r="O87">
        <v>27</v>
      </c>
      <c r="P87">
        <v>16</v>
      </c>
      <c r="Q87">
        <v>9</v>
      </c>
      <c r="R87">
        <v>33</v>
      </c>
      <c r="S87" s="6">
        <f>SUM(Table_marketing_data[[#This Row],[MntWines]:[MntGoldProds]])/6</f>
        <v>20.833333333333332</v>
      </c>
      <c r="T87">
        <v>1</v>
      </c>
      <c r="U87">
        <v>1</v>
      </c>
      <c r="V87">
        <v>1</v>
      </c>
      <c r="W87">
        <v>4</v>
      </c>
      <c r="X87">
        <v>3</v>
      </c>
      <c r="Y87">
        <v>0</v>
      </c>
      <c r="Z87">
        <v>0</v>
      </c>
      <c r="AA87">
        <v>0</v>
      </c>
      <c r="AB87">
        <v>0</v>
      </c>
      <c r="AC87">
        <v>0</v>
      </c>
      <c r="AD87">
        <f>IF(COUNTIF(Table_marketing_data[[#This Row],[AcceptedCmp3]:[AcceptedCmp2]],1)&gt;0,1,0)</f>
        <v>0</v>
      </c>
      <c r="AE87">
        <f>SUM(Table_marketing_data[[#This Row],[AcceptedCmp3]:[AcceptedCmp2]])</f>
        <v>0</v>
      </c>
      <c r="AF87">
        <v>0</v>
      </c>
      <c r="AG87">
        <v>0</v>
      </c>
      <c r="AH87" t="s">
        <v>43</v>
      </c>
    </row>
    <row r="88" spans="1:34" x14ac:dyDescent="0.3">
      <c r="A88">
        <v>4271</v>
      </c>
      <c r="B88">
        <v>1989</v>
      </c>
      <c r="C88">
        <f ca="1">YEAR(TODAY()) - Table_marketing_data[[#This Row],[Year_Birth]]</f>
        <v>34</v>
      </c>
      <c r="D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8" t="s">
        <v>38</v>
      </c>
      <c r="F88" t="s">
        <v>35</v>
      </c>
      <c r="G88" s="5">
        <v>38683</v>
      </c>
      <c r="H88" s="5" t="str">
        <f t="shared" si="1"/>
        <v>20k-50k</v>
      </c>
      <c r="I88">
        <v>1</v>
      </c>
      <c r="J88">
        <v>0</v>
      </c>
      <c r="K88" s="1">
        <v>41186</v>
      </c>
      <c r="L88">
        <v>80</v>
      </c>
      <c r="M88">
        <v>46</v>
      </c>
      <c r="N88">
        <v>35</v>
      </c>
      <c r="O88">
        <v>69</v>
      </c>
      <c r="P88">
        <v>84</v>
      </c>
      <c r="Q88">
        <v>41</v>
      </c>
      <c r="R88">
        <v>66</v>
      </c>
      <c r="S88" s="6">
        <f>SUM(Table_marketing_data[[#This Row],[MntWines]:[MntGoldProds]])/6</f>
        <v>56.833333333333336</v>
      </c>
      <c r="T88">
        <v>6</v>
      </c>
      <c r="U88">
        <v>4</v>
      </c>
      <c r="V88">
        <v>1</v>
      </c>
      <c r="W88">
        <v>6</v>
      </c>
      <c r="X88">
        <v>7</v>
      </c>
      <c r="Y88">
        <v>0</v>
      </c>
      <c r="Z88">
        <v>0</v>
      </c>
      <c r="AA88">
        <v>0</v>
      </c>
      <c r="AB88">
        <v>0</v>
      </c>
      <c r="AC88">
        <v>0</v>
      </c>
      <c r="AD88">
        <f>IF(COUNTIF(Table_marketing_data[[#This Row],[AcceptedCmp3]:[AcceptedCmp2]],1)&gt;0,1,0)</f>
        <v>0</v>
      </c>
      <c r="AE88">
        <f>SUM(Table_marketing_data[[#This Row],[AcceptedCmp3]:[AcceptedCmp2]])</f>
        <v>0</v>
      </c>
      <c r="AF88">
        <v>0</v>
      </c>
      <c r="AG88">
        <v>0</v>
      </c>
      <c r="AH88" t="s">
        <v>40</v>
      </c>
    </row>
    <row r="89" spans="1:34" x14ac:dyDescent="0.3">
      <c r="A89">
        <v>5692</v>
      </c>
      <c r="B89">
        <v>1989</v>
      </c>
      <c r="C89">
        <f ca="1">YEAR(TODAY()) - Table_marketing_data[[#This Row],[Year_Birth]]</f>
        <v>34</v>
      </c>
      <c r="D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89" t="s">
        <v>44</v>
      </c>
      <c r="F89" t="s">
        <v>33</v>
      </c>
      <c r="G89" s="5">
        <v>25443</v>
      </c>
      <c r="H89" s="5" t="str">
        <f t="shared" si="1"/>
        <v>20k-50k</v>
      </c>
      <c r="I89">
        <v>1</v>
      </c>
      <c r="J89">
        <v>0</v>
      </c>
      <c r="K89" s="1">
        <v>41265</v>
      </c>
      <c r="L89">
        <v>82</v>
      </c>
      <c r="M89">
        <v>1</v>
      </c>
      <c r="N89">
        <v>4</v>
      </c>
      <c r="O89">
        <v>3</v>
      </c>
      <c r="P89">
        <v>8</v>
      </c>
      <c r="Q89">
        <v>9</v>
      </c>
      <c r="R89">
        <v>7</v>
      </c>
      <c r="S89" s="6">
        <f>SUM(Table_marketing_data[[#This Row],[MntWines]:[MntGoldProds]])/6</f>
        <v>5.333333333333333</v>
      </c>
      <c r="T89">
        <v>1</v>
      </c>
      <c r="U89">
        <v>1</v>
      </c>
      <c r="V89">
        <v>0</v>
      </c>
      <c r="W89">
        <v>3</v>
      </c>
      <c r="X89">
        <v>8</v>
      </c>
      <c r="Y89">
        <v>0</v>
      </c>
      <c r="Z89">
        <v>0</v>
      </c>
      <c r="AA89">
        <v>0</v>
      </c>
      <c r="AB89">
        <v>0</v>
      </c>
      <c r="AC89">
        <v>0</v>
      </c>
      <c r="AD89">
        <f>IF(COUNTIF(Table_marketing_data[[#This Row],[AcceptedCmp3]:[AcceptedCmp2]],1)&gt;0,1,0)</f>
        <v>0</v>
      </c>
      <c r="AE89">
        <f>SUM(Table_marketing_data[[#This Row],[AcceptedCmp3]:[AcceptedCmp2]])</f>
        <v>0</v>
      </c>
      <c r="AF89">
        <v>0</v>
      </c>
      <c r="AG89">
        <v>0</v>
      </c>
      <c r="AH89" t="s">
        <v>43</v>
      </c>
    </row>
    <row r="90" spans="1:34" x14ac:dyDescent="0.3">
      <c r="A90">
        <v>3010</v>
      </c>
      <c r="B90">
        <v>1989</v>
      </c>
      <c r="C90">
        <f ca="1">YEAR(TODAY()) - Table_marketing_data[[#This Row],[Year_Birth]]</f>
        <v>34</v>
      </c>
      <c r="D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0" t="s">
        <v>41</v>
      </c>
      <c r="F90" t="s">
        <v>35</v>
      </c>
      <c r="G90" s="5">
        <v>88420</v>
      </c>
      <c r="H90" s="5" t="str">
        <f t="shared" si="1"/>
        <v>50k-100k</v>
      </c>
      <c r="I90">
        <v>0</v>
      </c>
      <c r="J90">
        <v>0</v>
      </c>
      <c r="K90" s="1">
        <v>41761</v>
      </c>
      <c r="L90">
        <v>87</v>
      </c>
      <c r="M90">
        <v>957</v>
      </c>
      <c r="N90">
        <v>153</v>
      </c>
      <c r="O90">
        <v>612</v>
      </c>
      <c r="P90">
        <v>99</v>
      </c>
      <c r="Q90">
        <v>95</v>
      </c>
      <c r="R90">
        <v>153</v>
      </c>
      <c r="S90" s="6">
        <f>SUM(Table_marketing_data[[#This Row],[MntWines]:[MntGoldProds]])/6</f>
        <v>344.83333333333331</v>
      </c>
      <c r="T90">
        <v>1</v>
      </c>
      <c r="U90">
        <v>4</v>
      </c>
      <c r="V90">
        <v>7</v>
      </c>
      <c r="W90">
        <v>8</v>
      </c>
      <c r="X90">
        <v>1</v>
      </c>
      <c r="Y90">
        <v>1</v>
      </c>
      <c r="Z90">
        <v>0</v>
      </c>
      <c r="AA90">
        <v>1</v>
      </c>
      <c r="AB90">
        <v>1</v>
      </c>
      <c r="AC90">
        <v>0</v>
      </c>
      <c r="AD90">
        <f>IF(COUNTIF(Table_marketing_data[[#This Row],[AcceptedCmp3]:[AcceptedCmp2]],1)&gt;0,1,0)</f>
        <v>1</v>
      </c>
      <c r="AE90">
        <f>SUM(Table_marketing_data[[#This Row],[AcceptedCmp3]:[AcceptedCmp2]])</f>
        <v>3</v>
      </c>
      <c r="AF90">
        <v>0</v>
      </c>
      <c r="AG90">
        <v>0</v>
      </c>
      <c r="AH90" t="s">
        <v>30</v>
      </c>
    </row>
    <row r="91" spans="1:34" x14ac:dyDescent="0.3">
      <c r="A91">
        <v>451</v>
      </c>
      <c r="B91">
        <v>1989</v>
      </c>
      <c r="C91">
        <f ca="1">YEAR(TODAY()) - Table_marketing_data[[#This Row],[Year_Birth]]</f>
        <v>34</v>
      </c>
      <c r="D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1" t="s">
        <v>28</v>
      </c>
      <c r="F91" t="s">
        <v>31</v>
      </c>
      <c r="G91" s="5">
        <v>9255</v>
      </c>
      <c r="H91" s="5" t="str">
        <f t="shared" si="1"/>
        <v>&lt;20k</v>
      </c>
      <c r="I91">
        <v>1</v>
      </c>
      <c r="J91">
        <v>0</v>
      </c>
      <c r="K91" s="1">
        <v>41628</v>
      </c>
      <c r="L91">
        <v>91</v>
      </c>
      <c r="M91">
        <v>9</v>
      </c>
      <c r="N91">
        <v>0</v>
      </c>
      <c r="O91">
        <v>7</v>
      </c>
      <c r="P91">
        <v>2</v>
      </c>
      <c r="Q91">
        <v>0</v>
      </c>
      <c r="R91">
        <v>4</v>
      </c>
      <c r="S91" s="6">
        <f>SUM(Table_marketing_data[[#This Row],[MntWines]:[MntGoldProds]])/6</f>
        <v>3.6666666666666665</v>
      </c>
      <c r="T91">
        <v>1</v>
      </c>
      <c r="U91">
        <v>1</v>
      </c>
      <c r="V91">
        <v>1</v>
      </c>
      <c r="W91">
        <v>2</v>
      </c>
      <c r="X91">
        <v>8</v>
      </c>
      <c r="Y91">
        <v>0</v>
      </c>
      <c r="Z91">
        <v>0</v>
      </c>
      <c r="AA91">
        <v>0</v>
      </c>
      <c r="AB91">
        <v>0</v>
      </c>
      <c r="AC91">
        <v>0</v>
      </c>
      <c r="AD91">
        <f>IF(COUNTIF(Table_marketing_data[[#This Row],[AcceptedCmp3]:[AcceptedCmp2]],1)&gt;0,1,0)</f>
        <v>0</v>
      </c>
      <c r="AE91">
        <f>SUM(Table_marketing_data[[#This Row],[AcceptedCmp3]:[AcceptedCmp2]])</f>
        <v>0</v>
      </c>
      <c r="AF91">
        <v>0</v>
      </c>
      <c r="AG91">
        <v>0</v>
      </c>
      <c r="AH91" t="s">
        <v>40</v>
      </c>
    </row>
    <row r="92" spans="1:34" x14ac:dyDescent="0.3">
      <c r="A92">
        <v>5602</v>
      </c>
      <c r="B92">
        <v>1989</v>
      </c>
      <c r="C92">
        <f ca="1">YEAR(TODAY()) - Table_marketing_data[[#This Row],[Year_Birth]]</f>
        <v>34</v>
      </c>
      <c r="D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2" t="s">
        <v>37</v>
      </c>
      <c r="F92" t="s">
        <v>35</v>
      </c>
      <c r="G92" s="5">
        <v>66973</v>
      </c>
      <c r="H92" s="5" t="str">
        <f t="shared" si="1"/>
        <v>50k-100k</v>
      </c>
      <c r="I92">
        <v>0</v>
      </c>
      <c r="J92">
        <v>0</v>
      </c>
      <c r="K92" s="1">
        <v>41411</v>
      </c>
      <c r="L92">
        <v>98</v>
      </c>
      <c r="M92">
        <v>466</v>
      </c>
      <c r="N92">
        <v>22</v>
      </c>
      <c r="O92">
        <v>432</v>
      </c>
      <c r="P92">
        <v>147</v>
      </c>
      <c r="Q92">
        <v>113</v>
      </c>
      <c r="R92">
        <v>102</v>
      </c>
      <c r="S92" s="6">
        <f>SUM(Table_marketing_data[[#This Row],[MntWines]:[MntGoldProds]])/6</f>
        <v>213.66666666666666</v>
      </c>
      <c r="T92">
        <v>1</v>
      </c>
      <c r="U92">
        <v>8</v>
      </c>
      <c r="V92">
        <v>7</v>
      </c>
      <c r="W92">
        <v>12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f>IF(COUNTIF(Table_marketing_data[[#This Row],[AcceptedCmp3]:[AcceptedCmp2]],1)&gt;0,1,0)</f>
        <v>0</v>
      </c>
      <c r="AE92">
        <f>SUM(Table_marketing_data[[#This Row],[AcceptedCmp3]:[AcceptedCmp2]])</f>
        <v>0</v>
      </c>
      <c r="AF92">
        <v>0</v>
      </c>
      <c r="AG92">
        <v>0</v>
      </c>
      <c r="AH92" t="s">
        <v>40</v>
      </c>
    </row>
    <row r="93" spans="1:34" x14ac:dyDescent="0.3">
      <c r="A93">
        <v>10995</v>
      </c>
      <c r="B93">
        <v>1988</v>
      </c>
      <c r="C93">
        <f ca="1">YEAR(TODAY()) - Table_marketing_data[[#This Row],[Year_Birth]]</f>
        <v>35</v>
      </c>
      <c r="D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3" t="s">
        <v>38</v>
      </c>
      <c r="F93" t="s">
        <v>33</v>
      </c>
      <c r="G93" s="5">
        <v>15716</v>
      </c>
      <c r="H93" s="5" t="str">
        <f t="shared" si="1"/>
        <v>&lt;20k</v>
      </c>
      <c r="I93">
        <v>1</v>
      </c>
      <c r="J93">
        <v>0</v>
      </c>
      <c r="K93" s="1">
        <v>41225</v>
      </c>
      <c r="L93">
        <v>8</v>
      </c>
      <c r="M93">
        <v>16</v>
      </c>
      <c r="N93">
        <v>5</v>
      </c>
      <c r="O93">
        <v>30</v>
      </c>
      <c r="P93">
        <v>8</v>
      </c>
      <c r="Q93">
        <v>7</v>
      </c>
      <c r="R93">
        <v>26</v>
      </c>
      <c r="S93" s="6">
        <f>SUM(Table_marketing_data[[#This Row],[MntWines]:[MntGoldProds]])/6</f>
        <v>15.333333333333334</v>
      </c>
      <c r="T93">
        <v>3</v>
      </c>
      <c r="U93">
        <v>3</v>
      </c>
      <c r="V93">
        <v>0</v>
      </c>
      <c r="W93">
        <v>4</v>
      </c>
      <c r="X93">
        <v>8</v>
      </c>
      <c r="Y93">
        <v>0</v>
      </c>
      <c r="Z93">
        <v>0</v>
      </c>
      <c r="AA93">
        <v>0</v>
      </c>
      <c r="AB93">
        <v>0</v>
      </c>
      <c r="AC93">
        <v>0</v>
      </c>
      <c r="AD93">
        <f>IF(COUNTIF(Table_marketing_data[[#This Row],[AcceptedCmp3]:[AcceptedCmp2]],1)&gt;0,1,0)</f>
        <v>0</v>
      </c>
      <c r="AE93">
        <f>SUM(Table_marketing_data[[#This Row],[AcceptedCmp3]:[AcceptedCmp2]])</f>
        <v>0</v>
      </c>
      <c r="AF93">
        <v>0</v>
      </c>
      <c r="AG93">
        <v>1</v>
      </c>
      <c r="AH93" t="s">
        <v>43</v>
      </c>
    </row>
    <row r="94" spans="1:34" x14ac:dyDescent="0.3">
      <c r="A94">
        <v>92</v>
      </c>
      <c r="B94">
        <v>1988</v>
      </c>
      <c r="C94">
        <f ca="1">YEAR(TODAY()) - Table_marketing_data[[#This Row],[Year_Birth]]</f>
        <v>35</v>
      </c>
      <c r="D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4" t="s">
        <v>28</v>
      </c>
      <c r="F94" t="s">
        <v>47</v>
      </c>
      <c r="G94" s="5">
        <v>34176</v>
      </c>
      <c r="H94" s="5" t="str">
        <f t="shared" si="1"/>
        <v>20k-50k</v>
      </c>
      <c r="I94">
        <v>1</v>
      </c>
      <c r="J94">
        <v>0</v>
      </c>
      <c r="K94" s="1">
        <v>41771</v>
      </c>
      <c r="L94">
        <v>12</v>
      </c>
      <c r="M94">
        <v>5</v>
      </c>
      <c r="N94">
        <v>7</v>
      </c>
      <c r="O94">
        <v>24</v>
      </c>
      <c r="P94">
        <v>19</v>
      </c>
      <c r="Q94">
        <v>14</v>
      </c>
      <c r="R94">
        <v>20</v>
      </c>
      <c r="S94" s="6">
        <f>SUM(Table_marketing_data[[#This Row],[MntWines]:[MntGoldProds]])/6</f>
        <v>14.833333333333334</v>
      </c>
      <c r="T94">
        <v>4</v>
      </c>
      <c r="U94">
        <v>3</v>
      </c>
      <c r="V94">
        <v>0</v>
      </c>
      <c r="W94">
        <v>4</v>
      </c>
      <c r="X94">
        <v>6</v>
      </c>
      <c r="Y94">
        <v>0</v>
      </c>
      <c r="Z94">
        <v>0</v>
      </c>
      <c r="AA94">
        <v>0</v>
      </c>
      <c r="AB94">
        <v>0</v>
      </c>
      <c r="AC94">
        <v>0</v>
      </c>
      <c r="AD94">
        <f>IF(COUNTIF(Table_marketing_data[[#This Row],[AcceptedCmp3]:[AcceptedCmp2]],1)&gt;0,1,0)</f>
        <v>0</v>
      </c>
      <c r="AE94">
        <f>SUM(Table_marketing_data[[#This Row],[AcceptedCmp3]:[AcceptedCmp2]])</f>
        <v>0</v>
      </c>
      <c r="AF94">
        <v>0</v>
      </c>
      <c r="AG94">
        <v>0</v>
      </c>
      <c r="AH94" t="s">
        <v>32</v>
      </c>
    </row>
    <row r="95" spans="1:34" x14ac:dyDescent="0.3">
      <c r="A95">
        <v>3312</v>
      </c>
      <c r="B95">
        <v>1988</v>
      </c>
      <c r="C95">
        <f ca="1">YEAR(TODAY()) - Table_marketing_data[[#This Row],[Year_Birth]]</f>
        <v>35</v>
      </c>
      <c r="D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5" t="s">
        <v>28</v>
      </c>
      <c r="F95" t="s">
        <v>31</v>
      </c>
      <c r="G95" s="5">
        <v>34176</v>
      </c>
      <c r="H95" s="5" t="str">
        <f t="shared" si="1"/>
        <v>20k-50k</v>
      </c>
      <c r="I95">
        <v>1</v>
      </c>
      <c r="J95">
        <v>0</v>
      </c>
      <c r="K95" s="1">
        <v>41771</v>
      </c>
      <c r="L95">
        <v>12</v>
      </c>
      <c r="M95">
        <v>5</v>
      </c>
      <c r="N95">
        <v>7</v>
      </c>
      <c r="O95">
        <v>24</v>
      </c>
      <c r="P95">
        <v>19</v>
      </c>
      <c r="Q95">
        <v>14</v>
      </c>
      <c r="R95">
        <v>20</v>
      </c>
      <c r="S95" s="6">
        <f>SUM(Table_marketing_data[[#This Row],[MntWines]:[MntGoldProds]])/6</f>
        <v>14.833333333333334</v>
      </c>
      <c r="T95">
        <v>4</v>
      </c>
      <c r="U95">
        <v>3</v>
      </c>
      <c r="V95">
        <v>0</v>
      </c>
      <c r="W95">
        <v>4</v>
      </c>
      <c r="X95">
        <v>6</v>
      </c>
      <c r="Y95">
        <v>0</v>
      </c>
      <c r="Z95">
        <v>0</v>
      </c>
      <c r="AA95">
        <v>0</v>
      </c>
      <c r="AB95">
        <v>0</v>
      </c>
      <c r="AC95">
        <v>0</v>
      </c>
      <c r="AD95">
        <f>IF(COUNTIF(Table_marketing_data[[#This Row],[AcceptedCmp3]:[AcceptedCmp2]],1)&gt;0,1,0)</f>
        <v>0</v>
      </c>
      <c r="AE95">
        <f>SUM(Table_marketing_data[[#This Row],[AcceptedCmp3]:[AcceptedCmp2]])</f>
        <v>0</v>
      </c>
      <c r="AF95">
        <v>0</v>
      </c>
      <c r="AG95">
        <v>0</v>
      </c>
      <c r="AH95" t="s">
        <v>40</v>
      </c>
    </row>
    <row r="96" spans="1:34" x14ac:dyDescent="0.3">
      <c r="A96">
        <v>6406</v>
      </c>
      <c r="B96">
        <v>1988</v>
      </c>
      <c r="C96">
        <f ca="1">YEAR(TODAY()) - Table_marketing_data[[#This Row],[Year_Birth]]</f>
        <v>35</v>
      </c>
      <c r="D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6" t="s">
        <v>41</v>
      </c>
      <c r="F96" t="s">
        <v>33</v>
      </c>
      <c r="G96" s="5">
        <v>78285</v>
      </c>
      <c r="H96" s="5" t="str">
        <f t="shared" si="1"/>
        <v>50k-100k</v>
      </c>
      <c r="I96">
        <v>0</v>
      </c>
      <c r="J96">
        <v>0</v>
      </c>
      <c r="K96" s="1">
        <v>41575</v>
      </c>
      <c r="L96">
        <v>13</v>
      </c>
      <c r="M96">
        <v>647</v>
      </c>
      <c r="N96">
        <v>107</v>
      </c>
      <c r="O96">
        <v>391</v>
      </c>
      <c r="P96">
        <v>175</v>
      </c>
      <c r="Q96">
        <v>67</v>
      </c>
      <c r="R96">
        <v>40</v>
      </c>
      <c r="S96" s="6">
        <f>SUM(Table_marketing_data[[#This Row],[MntWines]:[MntGoldProds]])/6</f>
        <v>237.83333333333334</v>
      </c>
      <c r="T96">
        <v>1</v>
      </c>
      <c r="U96">
        <v>6</v>
      </c>
      <c r="V96">
        <v>4</v>
      </c>
      <c r="W96">
        <v>10</v>
      </c>
      <c r="X96">
        <v>3</v>
      </c>
      <c r="Y96">
        <v>0</v>
      </c>
      <c r="Z96">
        <v>0</v>
      </c>
      <c r="AA96">
        <v>0</v>
      </c>
      <c r="AB96">
        <v>0</v>
      </c>
      <c r="AC96">
        <v>0</v>
      </c>
      <c r="AD96">
        <f>IF(COUNTIF(Table_marketing_data[[#This Row],[AcceptedCmp3]:[AcceptedCmp2]],1)&gt;0,1,0)</f>
        <v>0</v>
      </c>
      <c r="AE96">
        <f>SUM(Table_marketing_data[[#This Row],[AcceptedCmp3]:[AcceptedCmp2]])</f>
        <v>0</v>
      </c>
      <c r="AF96">
        <v>0</v>
      </c>
      <c r="AG96">
        <v>0</v>
      </c>
      <c r="AH96" t="s">
        <v>39</v>
      </c>
    </row>
    <row r="97" spans="1:34" x14ac:dyDescent="0.3">
      <c r="A97">
        <v>9701</v>
      </c>
      <c r="B97">
        <v>1988</v>
      </c>
      <c r="C97">
        <f ca="1">YEAR(TODAY()) - Table_marketing_data[[#This Row],[Year_Birth]]</f>
        <v>35</v>
      </c>
      <c r="D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7" t="s">
        <v>28</v>
      </c>
      <c r="F97" t="s">
        <v>35</v>
      </c>
      <c r="G97" s="5">
        <v>41883</v>
      </c>
      <c r="H97" s="5" t="str">
        <f t="shared" si="1"/>
        <v>20k-50k</v>
      </c>
      <c r="I97">
        <v>1</v>
      </c>
      <c r="J97">
        <v>0</v>
      </c>
      <c r="K97" s="1">
        <v>41352</v>
      </c>
      <c r="L97">
        <v>13</v>
      </c>
      <c r="M97">
        <v>32</v>
      </c>
      <c r="N97">
        <v>34</v>
      </c>
      <c r="O97">
        <v>41</v>
      </c>
      <c r="P97">
        <v>73</v>
      </c>
      <c r="Q97">
        <v>16</v>
      </c>
      <c r="R97">
        <v>116</v>
      </c>
      <c r="S97" s="6">
        <f>SUM(Table_marketing_data[[#This Row],[MntWines]:[MntGoldProds]])/6</f>
        <v>52</v>
      </c>
      <c r="T97">
        <v>3</v>
      </c>
      <c r="U97">
        <v>4</v>
      </c>
      <c r="V97">
        <v>2</v>
      </c>
      <c r="W97">
        <v>3</v>
      </c>
      <c r="X97">
        <v>7</v>
      </c>
      <c r="Y97">
        <v>0</v>
      </c>
      <c r="Z97">
        <v>0</v>
      </c>
      <c r="AA97">
        <v>0</v>
      </c>
      <c r="AB97">
        <v>0</v>
      </c>
      <c r="AC97">
        <v>0</v>
      </c>
      <c r="AD97">
        <f>IF(COUNTIF(Table_marketing_data[[#This Row],[AcceptedCmp3]:[AcceptedCmp2]],1)&gt;0,1,0)</f>
        <v>0</v>
      </c>
      <c r="AE97">
        <f>SUM(Table_marketing_data[[#This Row],[AcceptedCmp3]:[AcceptedCmp2]])</f>
        <v>0</v>
      </c>
      <c r="AF97">
        <v>0</v>
      </c>
      <c r="AG97">
        <v>0</v>
      </c>
      <c r="AH97" t="s">
        <v>32</v>
      </c>
    </row>
    <row r="98" spans="1:34" x14ac:dyDescent="0.3">
      <c r="A98">
        <v>9530</v>
      </c>
      <c r="B98">
        <v>1988</v>
      </c>
      <c r="C98">
        <f ca="1">YEAR(TODAY()) - Table_marketing_data[[#This Row],[Year_Birth]]</f>
        <v>35</v>
      </c>
      <c r="D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8" t="s">
        <v>28</v>
      </c>
      <c r="F98" t="s">
        <v>33</v>
      </c>
      <c r="G98" s="5">
        <v>24645</v>
      </c>
      <c r="H98" s="5" t="str">
        <f t="shared" si="1"/>
        <v>20k-50k</v>
      </c>
      <c r="I98">
        <v>1</v>
      </c>
      <c r="J98">
        <v>0</v>
      </c>
      <c r="K98" s="1">
        <v>41214</v>
      </c>
      <c r="L98">
        <v>16</v>
      </c>
      <c r="M98">
        <v>5</v>
      </c>
      <c r="N98">
        <v>3</v>
      </c>
      <c r="O98">
        <v>4</v>
      </c>
      <c r="P98">
        <v>4</v>
      </c>
      <c r="Q98">
        <v>1</v>
      </c>
      <c r="R98">
        <v>0</v>
      </c>
      <c r="S98" s="6">
        <f>SUM(Table_marketing_data[[#This Row],[MntWines]:[MntGoldProds]])/6</f>
        <v>2.8333333333333335</v>
      </c>
      <c r="T98">
        <v>1</v>
      </c>
      <c r="U98">
        <v>1</v>
      </c>
      <c r="V98">
        <v>0</v>
      </c>
      <c r="W98">
        <v>2</v>
      </c>
      <c r="X98">
        <v>8</v>
      </c>
      <c r="Y98">
        <v>0</v>
      </c>
      <c r="Z98">
        <v>0</v>
      </c>
      <c r="AA98">
        <v>0</v>
      </c>
      <c r="AB98">
        <v>0</v>
      </c>
      <c r="AC98">
        <v>0</v>
      </c>
      <c r="AD98">
        <f>IF(COUNTIF(Table_marketing_data[[#This Row],[AcceptedCmp3]:[AcceptedCmp2]],1)&gt;0,1,0)</f>
        <v>0</v>
      </c>
      <c r="AE98">
        <f>SUM(Table_marketing_data[[#This Row],[AcceptedCmp3]:[AcceptedCmp2]])</f>
        <v>0</v>
      </c>
      <c r="AF98">
        <v>0</v>
      </c>
      <c r="AG98">
        <v>0</v>
      </c>
      <c r="AH98" t="s">
        <v>43</v>
      </c>
    </row>
    <row r="99" spans="1:34" x14ac:dyDescent="0.3">
      <c r="A99">
        <v>2874</v>
      </c>
      <c r="B99">
        <v>1988</v>
      </c>
      <c r="C99">
        <f ca="1">YEAR(TODAY()) - Table_marketing_data[[#This Row],[Year_Birth]]</f>
        <v>35</v>
      </c>
      <c r="D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99" t="s">
        <v>38</v>
      </c>
      <c r="F99" t="s">
        <v>29</v>
      </c>
      <c r="G99" s="5">
        <v>35388</v>
      </c>
      <c r="H99" s="5" t="str">
        <f t="shared" si="1"/>
        <v>20k-50k</v>
      </c>
      <c r="I99">
        <v>1</v>
      </c>
      <c r="J99">
        <v>0</v>
      </c>
      <c r="K99" s="1">
        <v>41340</v>
      </c>
      <c r="L99">
        <v>20</v>
      </c>
      <c r="M99">
        <v>6</v>
      </c>
      <c r="N99">
        <v>4</v>
      </c>
      <c r="O99">
        <v>7</v>
      </c>
      <c r="P99">
        <v>4</v>
      </c>
      <c r="Q99">
        <v>3</v>
      </c>
      <c r="R99">
        <v>8</v>
      </c>
      <c r="S99" s="6">
        <f>SUM(Table_marketing_data[[#This Row],[MntWines]:[MntGoldProds]])/6</f>
        <v>5.333333333333333</v>
      </c>
      <c r="T99">
        <v>1</v>
      </c>
      <c r="U99">
        <v>1</v>
      </c>
      <c r="V99">
        <v>0</v>
      </c>
      <c r="W99">
        <v>3</v>
      </c>
      <c r="X99">
        <v>7</v>
      </c>
      <c r="Y99">
        <v>0</v>
      </c>
      <c r="Z99">
        <v>0</v>
      </c>
      <c r="AA99">
        <v>0</v>
      </c>
      <c r="AB99">
        <v>0</v>
      </c>
      <c r="AC99">
        <v>0</v>
      </c>
      <c r="AD99">
        <f>IF(COUNTIF(Table_marketing_data[[#This Row],[AcceptedCmp3]:[AcceptedCmp2]],1)&gt;0,1,0)</f>
        <v>0</v>
      </c>
      <c r="AE99">
        <f>SUM(Table_marketing_data[[#This Row],[AcceptedCmp3]:[AcceptedCmp2]])</f>
        <v>0</v>
      </c>
      <c r="AF99">
        <v>0</v>
      </c>
      <c r="AG99">
        <v>0</v>
      </c>
      <c r="AH99" t="s">
        <v>43</v>
      </c>
    </row>
    <row r="100" spans="1:34" x14ac:dyDescent="0.3">
      <c r="A100">
        <v>8029</v>
      </c>
      <c r="B100">
        <v>1988</v>
      </c>
      <c r="C100">
        <f ca="1">YEAR(TODAY()) - Table_marketing_data[[#This Row],[Year_Birth]]</f>
        <v>35</v>
      </c>
      <c r="D1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0" t="s">
        <v>41</v>
      </c>
      <c r="F100" t="s">
        <v>31</v>
      </c>
      <c r="G100" s="5">
        <v>90247</v>
      </c>
      <c r="H100" s="5" t="str">
        <f t="shared" si="1"/>
        <v>50k-100k</v>
      </c>
      <c r="I100">
        <v>0</v>
      </c>
      <c r="J100">
        <v>0</v>
      </c>
      <c r="K100" s="1">
        <v>41758</v>
      </c>
      <c r="L100">
        <v>27</v>
      </c>
      <c r="M100">
        <v>1184</v>
      </c>
      <c r="N100">
        <v>32</v>
      </c>
      <c r="O100">
        <v>352</v>
      </c>
      <c r="P100">
        <v>21</v>
      </c>
      <c r="Q100">
        <v>16</v>
      </c>
      <c r="R100">
        <v>16</v>
      </c>
      <c r="S100" s="6">
        <f>SUM(Table_marketing_data[[#This Row],[MntWines]:[MntGoldProds]])/6</f>
        <v>270.16666666666669</v>
      </c>
      <c r="T100">
        <v>1</v>
      </c>
      <c r="U100">
        <v>3</v>
      </c>
      <c r="V100">
        <v>4</v>
      </c>
      <c r="W100">
        <v>7</v>
      </c>
      <c r="X100">
        <v>1</v>
      </c>
      <c r="Y100">
        <v>0</v>
      </c>
      <c r="Z100">
        <v>1</v>
      </c>
      <c r="AA100">
        <v>1</v>
      </c>
      <c r="AB100">
        <v>1</v>
      </c>
      <c r="AC100">
        <v>0</v>
      </c>
      <c r="AD100">
        <f>IF(COUNTIF(Table_marketing_data[[#This Row],[AcceptedCmp3]:[AcceptedCmp2]],1)&gt;0,1,0)</f>
        <v>1</v>
      </c>
      <c r="AE100">
        <f>SUM(Table_marketing_data[[#This Row],[AcceptedCmp3]:[AcceptedCmp2]])</f>
        <v>3</v>
      </c>
      <c r="AF100">
        <v>1</v>
      </c>
      <c r="AG100">
        <v>0</v>
      </c>
      <c r="AH100" t="s">
        <v>34</v>
      </c>
    </row>
    <row r="101" spans="1:34" x14ac:dyDescent="0.3">
      <c r="A101">
        <v>10981</v>
      </c>
      <c r="B101">
        <v>1988</v>
      </c>
      <c r="C101">
        <f ca="1">YEAR(TODAY()) - Table_marketing_data[[#This Row],[Year_Birth]]</f>
        <v>35</v>
      </c>
      <c r="D1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1" t="s">
        <v>28</v>
      </c>
      <c r="F101" t="s">
        <v>33</v>
      </c>
      <c r="G101" s="5">
        <v>84219</v>
      </c>
      <c r="H101" s="5" t="str">
        <f t="shared" si="1"/>
        <v>50k-100k</v>
      </c>
      <c r="I101">
        <v>0</v>
      </c>
      <c r="J101">
        <v>0</v>
      </c>
      <c r="K101" s="1">
        <v>41672</v>
      </c>
      <c r="L101">
        <v>27</v>
      </c>
      <c r="M101">
        <v>434</v>
      </c>
      <c r="N101">
        <v>137</v>
      </c>
      <c r="O101">
        <v>400</v>
      </c>
      <c r="P101">
        <v>45</v>
      </c>
      <c r="Q101">
        <v>137</v>
      </c>
      <c r="R101">
        <v>45</v>
      </c>
      <c r="S101" s="6">
        <f>SUM(Table_marketing_data[[#This Row],[MntWines]:[MntGoldProds]])/6</f>
        <v>199.66666666666666</v>
      </c>
      <c r="T101">
        <v>1</v>
      </c>
      <c r="U101">
        <v>3</v>
      </c>
      <c r="V101">
        <v>4</v>
      </c>
      <c r="W101">
        <v>10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>IF(COUNTIF(Table_marketing_data[[#This Row],[AcceptedCmp3]:[AcceptedCmp2]],1)&gt;0,1,0)</f>
        <v>0</v>
      </c>
      <c r="AE101">
        <f>SUM(Table_marketing_data[[#This Row],[AcceptedCmp3]:[AcceptedCmp2]])</f>
        <v>0</v>
      </c>
      <c r="AF101">
        <v>0</v>
      </c>
      <c r="AG101">
        <v>0</v>
      </c>
      <c r="AH101" t="s">
        <v>43</v>
      </c>
    </row>
    <row r="102" spans="1:34" x14ac:dyDescent="0.3">
      <c r="A102">
        <v>486</v>
      </c>
      <c r="B102">
        <v>1988</v>
      </c>
      <c r="C102">
        <f ca="1">YEAR(TODAY()) - Table_marketing_data[[#This Row],[Year_Birth]]</f>
        <v>35</v>
      </c>
      <c r="D1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2" t="s">
        <v>28</v>
      </c>
      <c r="F102" t="s">
        <v>33</v>
      </c>
      <c r="G102" s="5">
        <v>84219</v>
      </c>
      <c r="H102" s="5" t="str">
        <f t="shared" si="1"/>
        <v>50k-100k</v>
      </c>
      <c r="I102">
        <v>0</v>
      </c>
      <c r="J102">
        <v>0</v>
      </c>
      <c r="K102" s="1">
        <v>41672</v>
      </c>
      <c r="L102">
        <v>27</v>
      </c>
      <c r="M102">
        <v>434</v>
      </c>
      <c r="N102">
        <v>137</v>
      </c>
      <c r="O102">
        <v>400</v>
      </c>
      <c r="P102">
        <v>45</v>
      </c>
      <c r="Q102">
        <v>137</v>
      </c>
      <c r="R102">
        <v>45</v>
      </c>
      <c r="S102" s="6">
        <f>SUM(Table_marketing_data[[#This Row],[MntWines]:[MntGoldProds]])/6</f>
        <v>199.66666666666666</v>
      </c>
      <c r="T102">
        <v>1</v>
      </c>
      <c r="U102">
        <v>3</v>
      </c>
      <c r="V102">
        <v>4</v>
      </c>
      <c r="W102">
        <v>10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>IF(COUNTIF(Table_marketing_data[[#This Row],[AcceptedCmp3]:[AcceptedCmp2]],1)&gt;0,1,0)</f>
        <v>0</v>
      </c>
      <c r="AE102">
        <f>SUM(Table_marketing_data[[#This Row],[AcceptedCmp3]:[AcceptedCmp2]])</f>
        <v>0</v>
      </c>
      <c r="AF102">
        <v>0</v>
      </c>
      <c r="AG102">
        <v>0</v>
      </c>
      <c r="AH102" t="s">
        <v>32</v>
      </c>
    </row>
    <row r="103" spans="1:34" x14ac:dyDescent="0.3">
      <c r="A103">
        <v>7437</v>
      </c>
      <c r="B103">
        <v>1988</v>
      </c>
      <c r="C103">
        <f ca="1">YEAR(TODAY()) - Table_marketing_data[[#This Row],[Year_Birth]]</f>
        <v>35</v>
      </c>
      <c r="D1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3" t="s">
        <v>28</v>
      </c>
      <c r="F103" t="s">
        <v>31</v>
      </c>
      <c r="G103" s="5">
        <v>27938</v>
      </c>
      <c r="H103" s="5" t="str">
        <f t="shared" si="1"/>
        <v>20k-50k</v>
      </c>
      <c r="I103">
        <v>1</v>
      </c>
      <c r="J103">
        <v>0</v>
      </c>
      <c r="K103" s="1">
        <v>41757</v>
      </c>
      <c r="L103">
        <v>31</v>
      </c>
      <c r="M103">
        <v>13</v>
      </c>
      <c r="N103">
        <v>0</v>
      </c>
      <c r="O103">
        <v>8</v>
      </c>
      <c r="P103">
        <v>2</v>
      </c>
      <c r="Q103">
        <v>1</v>
      </c>
      <c r="R103">
        <v>5</v>
      </c>
      <c r="S103" s="6">
        <f>SUM(Table_marketing_data[[#This Row],[MntWines]:[MntGoldProds]])/6</f>
        <v>4.833333333333333</v>
      </c>
      <c r="T103">
        <v>1</v>
      </c>
      <c r="U103">
        <v>1</v>
      </c>
      <c r="V103">
        <v>0</v>
      </c>
      <c r="W103">
        <v>4</v>
      </c>
      <c r="X103">
        <v>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>IF(COUNTIF(Table_marketing_data[[#This Row],[AcceptedCmp3]:[AcceptedCmp2]],1)&gt;0,1,0)</f>
        <v>0</v>
      </c>
      <c r="AE103">
        <f>SUM(Table_marketing_data[[#This Row],[AcceptedCmp3]:[AcceptedCmp2]])</f>
        <v>0</v>
      </c>
      <c r="AF103">
        <v>0</v>
      </c>
      <c r="AG103">
        <v>0</v>
      </c>
      <c r="AH103" t="s">
        <v>36</v>
      </c>
    </row>
    <row r="104" spans="1:34" x14ac:dyDescent="0.3">
      <c r="A104">
        <v>1717</v>
      </c>
      <c r="B104">
        <v>1988</v>
      </c>
      <c r="C104">
        <f ca="1">YEAR(TODAY()) - Table_marketing_data[[#This Row],[Year_Birth]]</f>
        <v>35</v>
      </c>
      <c r="D1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4" t="s">
        <v>28</v>
      </c>
      <c r="F104" t="s">
        <v>31</v>
      </c>
      <c r="G104" s="5">
        <v>39747</v>
      </c>
      <c r="H104" s="5" t="str">
        <f t="shared" si="1"/>
        <v>20k-50k</v>
      </c>
      <c r="I104">
        <v>1</v>
      </c>
      <c r="J104">
        <v>0</v>
      </c>
      <c r="K104" s="1">
        <v>41742</v>
      </c>
      <c r="L104">
        <v>43</v>
      </c>
      <c r="M104">
        <v>80</v>
      </c>
      <c r="N104">
        <v>15</v>
      </c>
      <c r="O104">
        <v>93</v>
      </c>
      <c r="P104">
        <v>20</v>
      </c>
      <c r="Q104">
        <v>13</v>
      </c>
      <c r="R104">
        <v>52</v>
      </c>
      <c r="S104" s="6">
        <f>SUM(Table_marketing_data[[#This Row],[MntWines]:[MntGoldProds]])/6</f>
        <v>45.5</v>
      </c>
      <c r="T104">
        <v>3</v>
      </c>
      <c r="U104">
        <v>5</v>
      </c>
      <c r="V104">
        <v>1</v>
      </c>
      <c r="W104">
        <v>4</v>
      </c>
      <c r="X104">
        <v>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>IF(COUNTIF(Table_marketing_data[[#This Row],[AcceptedCmp3]:[AcceptedCmp2]],1)&gt;0,1,0)</f>
        <v>0</v>
      </c>
      <c r="AE104">
        <f>SUM(Table_marketing_data[[#This Row],[AcceptedCmp3]:[AcceptedCmp2]])</f>
        <v>0</v>
      </c>
      <c r="AF104">
        <v>0</v>
      </c>
      <c r="AG104">
        <v>0</v>
      </c>
      <c r="AH104" t="s">
        <v>43</v>
      </c>
    </row>
    <row r="105" spans="1:34" x14ac:dyDescent="0.3">
      <c r="A105">
        <v>10069</v>
      </c>
      <c r="B105">
        <v>1988</v>
      </c>
      <c r="C105">
        <f ca="1">YEAR(TODAY()) - Table_marketing_data[[#This Row],[Year_Birth]]</f>
        <v>35</v>
      </c>
      <c r="D1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5" t="s">
        <v>44</v>
      </c>
      <c r="F105" t="s">
        <v>35</v>
      </c>
      <c r="G105" s="5">
        <v>13724</v>
      </c>
      <c r="H105" s="5" t="str">
        <f t="shared" si="1"/>
        <v>&lt;20k</v>
      </c>
      <c r="I105">
        <v>1</v>
      </c>
      <c r="J105">
        <v>0</v>
      </c>
      <c r="K105" s="1">
        <v>41152</v>
      </c>
      <c r="L105">
        <v>43</v>
      </c>
      <c r="M105">
        <v>2</v>
      </c>
      <c r="N105">
        <v>7</v>
      </c>
      <c r="O105">
        <v>5</v>
      </c>
      <c r="P105">
        <v>2</v>
      </c>
      <c r="Q105">
        <v>15</v>
      </c>
      <c r="R105">
        <v>27</v>
      </c>
      <c r="S105" s="6">
        <f>SUM(Table_marketing_data[[#This Row],[MntWines]:[MntGoldProds]])/6</f>
        <v>9.6666666666666661</v>
      </c>
      <c r="T105">
        <v>1</v>
      </c>
      <c r="U105">
        <v>2</v>
      </c>
      <c r="V105">
        <v>0</v>
      </c>
      <c r="W105">
        <v>2</v>
      </c>
      <c r="X105">
        <v>9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f>IF(COUNTIF(Table_marketing_data[[#This Row],[AcceptedCmp3]:[AcceptedCmp2]],1)&gt;0,1,0)</f>
        <v>1</v>
      </c>
      <c r="AE105">
        <f>SUM(Table_marketing_data[[#This Row],[AcceptedCmp3]:[AcceptedCmp2]])</f>
        <v>1</v>
      </c>
      <c r="AF105">
        <v>0</v>
      </c>
      <c r="AG105">
        <v>0</v>
      </c>
      <c r="AH105" t="s">
        <v>43</v>
      </c>
    </row>
    <row r="106" spans="1:34" x14ac:dyDescent="0.3">
      <c r="A106">
        <v>6637</v>
      </c>
      <c r="B106">
        <v>1988</v>
      </c>
      <c r="C106">
        <f ca="1">YEAR(TODAY()) - Table_marketing_data[[#This Row],[Year_Birth]]</f>
        <v>35</v>
      </c>
      <c r="D1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6" t="s">
        <v>28</v>
      </c>
      <c r="F106" t="s">
        <v>31</v>
      </c>
      <c r="G106" s="5">
        <v>66951</v>
      </c>
      <c r="H106" s="5" t="str">
        <f t="shared" si="1"/>
        <v>50k-100k</v>
      </c>
      <c r="I106">
        <v>0</v>
      </c>
      <c r="J106">
        <v>0</v>
      </c>
      <c r="K106" s="1">
        <v>41580</v>
      </c>
      <c r="L106">
        <v>46</v>
      </c>
      <c r="M106">
        <v>277</v>
      </c>
      <c r="N106">
        <v>162</v>
      </c>
      <c r="O106">
        <v>305</v>
      </c>
      <c r="P106">
        <v>173</v>
      </c>
      <c r="Q106">
        <v>76</v>
      </c>
      <c r="R106">
        <v>124</v>
      </c>
      <c r="S106" s="6">
        <f>SUM(Table_marketing_data[[#This Row],[MntWines]:[MntGoldProds]])/6</f>
        <v>186.16666666666666</v>
      </c>
      <c r="T106">
        <v>1</v>
      </c>
      <c r="U106">
        <v>3</v>
      </c>
      <c r="V106">
        <v>4</v>
      </c>
      <c r="W106">
        <v>7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>IF(COUNTIF(Table_marketing_data[[#This Row],[AcceptedCmp3]:[AcceptedCmp2]],1)&gt;0,1,0)</f>
        <v>0</v>
      </c>
      <c r="AE106">
        <f>SUM(Table_marketing_data[[#This Row],[AcceptedCmp3]:[AcceptedCmp2]])</f>
        <v>0</v>
      </c>
      <c r="AF106">
        <v>0</v>
      </c>
      <c r="AG106">
        <v>0</v>
      </c>
      <c r="AH106" t="s">
        <v>40</v>
      </c>
    </row>
    <row r="107" spans="1:34" x14ac:dyDescent="0.3">
      <c r="A107">
        <v>6318</v>
      </c>
      <c r="B107">
        <v>1988</v>
      </c>
      <c r="C107">
        <f ca="1">YEAR(TODAY()) - Table_marketing_data[[#This Row],[Year_Birth]]</f>
        <v>35</v>
      </c>
      <c r="D1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7" t="s">
        <v>28</v>
      </c>
      <c r="F107" t="s">
        <v>33</v>
      </c>
      <c r="G107" s="5">
        <v>68487</v>
      </c>
      <c r="H107" s="5" t="str">
        <f t="shared" si="1"/>
        <v>50k-100k</v>
      </c>
      <c r="I107">
        <v>0</v>
      </c>
      <c r="J107">
        <v>0</v>
      </c>
      <c r="K107" s="1">
        <v>41287</v>
      </c>
      <c r="L107">
        <v>48</v>
      </c>
      <c r="M107">
        <v>758</v>
      </c>
      <c r="N107">
        <v>12</v>
      </c>
      <c r="O107">
        <v>385</v>
      </c>
      <c r="P107">
        <v>33</v>
      </c>
      <c r="Q107">
        <v>89</v>
      </c>
      <c r="R107">
        <v>89</v>
      </c>
      <c r="S107" s="6">
        <f>SUM(Table_marketing_data[[#This Row],[MntWines]:[MntGoldProds]])/6</f>
        <v>227.66666666666666</v>
      </c>
      <c r="T107">
        <v>1</v>
      </c>
      <c r="U107">
        <v>9</v>
      </c>
      <c r="V107">
        <v>7</v>
      </c>
      <c r="W107">
        <v>13</v>
      </c>
      <c r="X107">
        <v>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>IF(COUNTIF(Table_marketing_data[[#This Row],[AcceptedCmp3]:[AcceptedCmp2]],1)&gt;0,1,0)</f>
        <v>0</v>
      </c>
      <c r="AE107">
        <f>SUM(Table_marketing_data[[#This Row],[AcceptedCmp3]:[AcceptedCmp2]])</f>
        <v>0</v>
      </c>
      <c r="AF107">
        <v>0</v>
      </c>
      <c r="AG107">
        <v>0</v>
      </c>
      <c r="AH107" t="s">
        <v>32</v>
      </c>
    </row>
    <row r="108" spans="1:34" x14ac:dyDescent="0.3">
      <c r="A108">
        <v>5396</v>
      </c>
      <c r="B108">
        <v>1988</v>
      </c>
      <c r="C108">
        <f ca="1">YEAR(TODAY()) - Table_marketing_data[[#This Row],[Year_Birth]]</f>
        <v>35</v>
      </c>
      <c r="D1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8" t="s">
        <v>28</v>
      </c>
      <c r="F108" t="s">
        <v>33</v>
      </c>
      <c r="G108" s="5">
        <v>68487</v>
      </c>
      <c r="H108" s="5" t="str">
        <f t="shared" si="1"/>
        <v>50k-100k</v>
      </c>
      <c r="I108">
        <v>0</v>
      </c>
      <c r="J108">
        <v>0</v>
      </c>
      <c r="K108" s="1">
        <v>41287</v>
      </c>
      <c r="L108">
        <v>48</v>
      </c>
      <c r="M108">
        <v>758</v>
      </c>
      <c r="N108">
        <v>12</v>
      </c>
      <c r="O108">
        <v>385</v>
      </c>
      <c r="P108">
        <v>33</v>
      </c>
      <c r="Q108">
        <v>89</v>
      </c>
      <c r="R108">
        <v>89</v>
      </c>
      <c r="S108" s="6">
        <f>SUM(Table_marketing_data[[#This Row],[MntWines]:[MntGoldProds]])/6</f>
        <v>227.66666666666666</v>
      </c>
      <c r="T108">
        <v>1</v>
      </c>
      <c r="U108">
        <v>9</v>
      </c>
      <c r="V108">
        <v>7</v>
      </c>
      <c r="W108">
        <v>13</v>
      </c>
      <c r="X108">
        <v>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>IF(COUNTIF(Table_marketing_data[[#This Row],[AcceptedCmp3]:[AcceptedCmp2]],1)&gt;0,1,0)</f>
        <v>0</v>
      </c>
      <c r="AE108">
        <f>SUM(Table_marketing_data[[#This Row],[AcceptedCmp3]:[AcceptedCmp2]])</f>
        <v>0</v>
      </c>
      <c r="AF108">
        <v>0</v>
      </c>
      <c r="AG108">
        <v>0</v>
      </c>
      <c r="AH108" t="s">
        <v>36</v>
      </c>
    </row>
    <row r="109" spans="1:34" x14ac:dyDescent="0.3">
      <c r="A109">
        <v>9081</v>
      </c>
      <c r="B109">
        <v>1988</v>
      </c>
      <c r="C109">
        <f ca="1">YEAR(TODAY()) - Table_marketing_data[[#This Row],[Year_Birth]]</f>
        <v>35</v>
      </c>
      <c r="D1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09" t="s">
        <v>28</v>
      </c>
      <c r="F109" t="s">
        <v>31</v>
      </c>
      <c r="G109" s="5">
        <v>20518</v>
      </c>
      <c r="H109" s="5" t="str">
        <f t="shared" si="1"/>
        <v>20k-50k</v>
      </c>
      <c r="I109">
        <v>1</v>
      </c>
      <c r="J109">
        <v>0</v>
      </c>
      <c r="K109" s="1">
        <v>41777</v>
      </c>
      <c r="L109">
        <v>58</v>
      </c>
      <c r="M109">
        <v>4</v>
      </c>
      <c r="N109">
        <v>1</v>
      </c>
      <c r="O109">
        <v>6</v>
      </c>
      <c r="P109">
        <v>4</v>
      </c>
      <c r="Q109">
        <v>1</v>
      </c>
      <c r="R109">
        <v>9</v>
      </c>
      <c r="S109" s="6">
        <f>SUM(Table_marketing_data[[#This Row],[MntWines]:[MntGoldProds]])/6</f>
        <v>4.166666666666667</v>
      </c>
      <c r="T109">
        <v>1</v>
      </c>
      <c r="U109">
        <v>1</v>
      </c>
      <c r="V109">
        <v>1</v>
      </c>
      <c r="W109">
        <v>2</v>
      </c>
      <c r="X109">
        <v>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f>IF(COUNTIF(Table_marketing_data[[#This Row],[AcceptedCmp3]:[AcceptedCmp2]],1)&gt;0,1,0)</f>
        <v>0</v>
      </c>
      <c r="AE109">
        <f>SUM(Table_marketing_data[[#This Row],[AcceptedCmp3]:[AcceptedCmp2]])</f>
        <v>0</v>
      </c>
      <c r="AF109">
        <v>0</v>
      </c>
      <c r="AG109">
        <v>0</v>
      </c>
      <c r="AH109" t="s">
        <v>30</v>
      </c>
    </row>
    <row r="110" spans="1:34" x14ac:dyDescent="0.3">
      <c r="A110">
        <v>1763</v>
      </c>
      <c r="B110">
        <v>1988</v>
      </c>
      <c r="C110">
        <f ca="1">YEAR(TODAY()) - Table_marketing_data[[#This Row],[Year_Birth]]</f>
        <v>35</v>
      </c>
      <c r="D1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0" t="s">
        <v>28</v>
      </c>
      <c r="F110" t="s">
        <v>35</v>
      </c>
      <c r="G110" s="5">
        <v>87679</v>
      </c>
      <c r="H110" s="5" t="str">
        <f t="shared" si="1"/>
        <v>50k-100k</v>
      </c>
      <c r="I110">
        <v>0</v>
      </c>
      <c r="J110">
        <v>0</v>
      </c>
      <c r="K110" s="1">
        <v>41482</v>
      </c>
      <c r="L110">
        <v>62</v>
      </c>
      <c r="M110">
        <v>1259</v>
      </c>
      <c r="N110">
        <v>172</v>
      </c>
      <c r="O110">
        <v>815</v>
      </c>
      <c r="P110">
        <v>97</v>
      </c>
      <c r="Q110">
        <v>148</v>
      </c>
      <c r="R110">
        <v>33</v>
      </c>
      <c r="S110" s="6">
        <f>SUM(Table_marketing_data[[#This Row],[MntWines]:[MntGoldProds]])/6</f>
        <v>420.66666666666669</v>
      </c>
      <c r="T110">
        <v>1</v>
      </c>
      <c r="U110">
        <v>7</v>
      </c>
      <c r="V110">
        <v>11</v>
      </c>
      <c r="W110">
        <v>10</v>
      </c>
      <c r="X110">
        <v>4</v>
      </c>
      <c r="Y110">
        <v>1</v>
      </c>
      <c r="Z110">
        <v>0</v>
      </c>
      <c r="AA110">
        <v>1</v>
      </c>
      <c r="AB110">
        <v>1</v>
      </c>
      <c r="AC110">
        <v>0</v>
      </c>
      <c r="AD110">
        <f>IF(COUNTIF(Table_marketing_data[[#This Row],[AcceptedCmp3]:[AcceptedCmp2]],1)&gt;0,1,0)</f>
        <v>1</v>
      </c>
      <c r="AE110">
        <f>SUM(Table_marketing_data[[#This Row],[AcceptedCmp3]:[AcceptedCmp2]])</f>
        <v>3</v>
      </c>
      <c r="AF110">
        <v>1</v>
      </c>
      <c r="AG110">
        <v>0</v>
      </c>
      <c r="AH110" t="s">
        <v>32</v>
      </c>
    </row>
    <row r="111" spans="1:34" x14ac:dyDescent="0.3">
      <c r="A111">
        <v>5010</v>
      </c>
      <c r="B111">
        <v>1988</v>
      </c>
      <c r="C111">
        <f ca="1">YEAR(TODAY()) - Table_marketing_data[[#This Row],[Year_Birth]]</f>
        <v>35</v>
      </c>
      <c r="D1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1" t="s">
        <v>28</v>
      </c>
      <c r="F111" t="s">
        <v>31</v>
      </c>
      <c r="G111" s="5">
        <v>25008</v>
      </c>
      <c r="H111" s="5" t="str">
        <f t="shared" si="1"/>
        <v>20k-50k</v>
      </c>
      <c r="I111">
        <v>1</v>
      </c>
      <c r="J111">
        <v>0</v>
      </c>
      <c r="K111" s="1">
        <v>41672</v>
      </c>
      <c r="L111">
        <v>72</v>
      </c>
      <c r="M111">
        <v>2</v>
      </c>
      <c r="N111">
        <v>8</v>
      </c>
      <c r="O111">
        <v>8</v>
      </c>
      <c r="P111">
        <v>6</v>
      </c>
      <c r="Q111">
        <v>1</v>
      </c>
      <c r="R111">
        <v>9</v>
      </c>
      <c r="S111" s="6">
        <f>SUM(Table_marketing_data[[#This Row],[MntWines]:[MntGoldProds]])/6</f>
        <v>5.666666666666667</v>
      </c>
      <c r="T111">
        <v>2</v>
      </c>
      <c r="U111">
        <v>1</v>
      </c>
      <c r="V111">
        <v>0</v>
      </c>
      <c r="W111">
        <v>3</v>
      </c>
      <c r="X111">
        <v>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>IF(COUNTIF(Table_marketing_data[[#This Row],[AcceptedCmp3]:[AcceptedCmp2]],1)&gt;0,1,0)</f>
        <v>0</v>
      </c>
      <c r="AE111">
        <f>SUM(Table_marketing_data[[#This Row],[AcceptedCmp3]:[AcceptedCmp2]])</f>
        <v>0</v>
      </c>
      <c r="AF111">
        <v>0</v>
      </c>
      <c r="AG111">
        <v>0</v>
      </c>
      <c r="AH111" t="s">
        <v>30</v>
      </c>
    </row>
    <row r="112" spans="1:34" x14ac:dyDescent="0.3">
      <c r="A112">
        <v>3559</v>
      </c>
      <c r="B112">
        <v>1988</v>
      </c>
      <c r="C112">
        <f ca="1">YEAR(TODAY()) - Table_marketing_data[[#This Row],[Year_Birth]]</f>
        <v>35</v>
      </c>
      <c r="D1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2" t="s">
        <v>38</v>
      </c>
      <c r="F112" t="s">
        <v>33</v>
      </c>
      <c r="G112" s="5">
        <v>16248</v>
      </c>
      <c r="H112" s="5" t="str">
        <f t="shared" si="1"/>
        <v>&lt;20k</v>
      </c>
      <c r="I112">
        <v>1</v>
      </c>
      <c r="J112">
        <v>0</v>
      </c>
      <c r="K112" s="1">
        <v>41769</v>
      </c>
      <c r="L112">
        <v>77</v>
      </c>
      <c r="M112">
        <v>12</v>
      </c>
      <c r="N112">
        <v>11</v>
      </c>
      <c r="O112">
        <v>10</v>
      </c>
      <c r="P112">
        <v>3</v>
      </c>
      <c r="Q112">
        <v>12</v>
      </c>
      <c r="R112">
        <v>9</v>
      </c>
      <c r="S112" s="6">
        <f>SUM(Table_marketing_data[[#This Row],[MntWines]:[MntGoldProds]])/6</f>
        <v>9.5</v>
      </c>
      <c r="T112">
        <v>3</v>
      </c>
      <c r="U112">
        <v>2</v>
      </c>
      <c r="V112">
        <v>1</v>
      </c>
      <c r="W112">
        <v>3</v>
      </c>
      <c r="X112">
        <v>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>IF(COUNTIF(Table_marketing_data[[#This Row],[AcceptedCmp3]:[AcceptedCmp2]],1)&gt;0,1,0)</f>
        <v>0</v>
      </c>
      <c r="AE112">
        <f>SUM(Table_marketing_data[[#This Row],[AcceptedCmp3]:[AcceptedCmp2]])</f>
        <v>0</v>
      </c>
      <c r="AF112">
        <v>0</v>
      </c>
      <c r="AG112">
        <v>0</v>
      </c>
      <c r="AH112" t="s">
        <v>40</v>
      </c>
    </row>
    <row r="113" spans="1:34" x14ac:dyDescent="0.3">
      <c r="A113">
        <v>5176</v>
      </c>
      <c r="B113">
        <v>1988</v>
      </c>
      <c r="C113">
        <f ca="1">YEAR(TODAY()) - Table_marketing_data[[#This Row],[Year_Birth]]</f>
        <v>35</v>
      </c>
      <c r="D1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3" t="s">
        <v>28</v>
      </c>
      <c r="F113" t="s">
        <v>35</v>
      </c>
      <c r="G113" s="5">
        <v>29604</v>
      </c>
      <c r="H113" s="5" t="str">
        <f t="shared" si="1"/>
        <v>20k-50k</v>
      </c>
      <c r="I113">
        <v>1</v>
      </c>
      <c r="J113">
        <v>0</v>
      </c>
      <c r="K113" s="1">
        <v>41616</v>
      </c>
      <c r="L113">
        <v>88</v>
      </c>
      <c r="M113">
        <v>7</v>
      </c>
      <c r="N113">
        <v>6</v>
      </c>
      <c r="O113">
        <v>13</v>
      </c>
      <c r="P113">
        <v>7</v>
      </c>
      <c r="Q113">
        <v>6</v>
      </c>
      <c r="R113">
        <v>14</v>
      </c>
      <c r="S113" s="6">
        <f>SUM(Table_marketing_data[[#This Row],[MntWines]:[MntGoldProds]])/6</f>
        <v>8.8333333333333339</v>
      </c>
      <c r="T113">
        <v>1</v>
      </c>
      <c r="U113">
        <v>1</v>
      </c>
      <c r="V113">
        <v>0</v>
      </c>
      <c r="W113">
        <v>3</v>
      </c>
      <c r="X113">
        <v>9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f>IF(COUNTIF(Table_marketing_data[[#This Row],[AcceptedCmp3]:[AcceptedCmp2]],1)&gt;0,1,0)</f>
        <v>1</v>
      </c>
      <c r="AE113">
        <f>SUM(Table_marketing_data[[#This Row],[AcceptedCmp3]:[AcceptedCmp2]])</f>
        <v>1</v>
      </c>
      <c r="AF113">
        <v>0</v>
      </c>
      <c r="AG113">
        <v>0</v>
      </c>
      <c r="AH113" t="s">
        <v>43</v>
      </c>
    </row>
    <row r="114" spans="1:34" x14ac:dyDescent="0.3">
      <c r="A114">
        <v>8867</v>
      </c>
      <c r="B114">
        <v>1988</v>
      </c>
      <c r="C114">
        <f ca="1">YEAR(TODAY()) - Table_marketing_data[[#This Row],[Year_Birth]]</f>
        <v>35</v>
      </c>
      <c r="D1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4" t="s">
        <v>37</v>
      </c>
      <c r="F114" t="s">
        <v>33</v>
      </c>
      <c r="G114" s="5">
        <v>67546</v>
      </c>
      <c r="H114" s="5" t="str">
        <f t="shared" si="1"/>
        <v>50k-100k</v>
      </c>
      <c r="I114">
        <v>0</v>
      </c>
      <c r="J114">
        <v>0</v>
      </c>
      <c r="K114" s="1">
        <v>41152</v>
      </c>
      <c r="L114">
        <v>90</v>
      </c>
      <c r="M114">
        <v>864</v>
      </c>
      <c r="N114">
        <v>134</v>
      </c>
      <c r="O114">
        <v>768</v>
      </c>
      <c r="P114">
        <v>150</v>
      </c>
      <c r="Q114">
        <v>38</v>
      </c>
      <c r="R114">
        <v>172</v>
      </c>
      <c r="S114" s="6">
        <f>SUM(Table_marketing_data[[#This Row],[MntWines]:[MntGoldProds]])/6</f>
        <v>354.33333333333331</v>
      </c>
      <c r="T114">
        <v>1</v>
      </c>
      <c r="U114">
        <v>4</v>
      </c>
      <c r="V114">
        <v>10</v>
      </c>
      <c r="W114">
        <v>5</v>
      </c>
      <c r="X114">
        <v>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f>IF(COUNTIF(Table_marketing_data[[#This Row],[AcceptedCmp3]:[AcceptedCmp2]],1)&gt;0,1,0)</f>
        <v>0</v>
      </c>
      <c r="AE114">
        <f>SUM(Table_marketing_data[[#This Row],[AcceptedCmp3]:[AcceptedCmp2]])</f>
        <v>0</v>
      </c>
      <c r="AF114">
        <v>0</v>
      </c>
      <c r="AG114">
        <v>0</v>
      </c>
      <c r="AH114" t="s">
        <v>43</v>
      </c>
    </row>
    <row r="115" spans="1:34" x14ac:dyDescent="0.3">
      <c r="A115">
        <v>2747</v>
      </c>
      <c r="B115">
        <v>1988</v>
      </c>
      <c r="C115">
        <f ca="1">YEAR(TODAY()) - Table_marketing_data[[#This Row],[Year_Birth]]</f>
        <v>35</v>
      </c>
      <c r="D1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5" t="s">
        <v>37</v>
      </c>
      <c r="F115" t="s">
        <v>33</v>
      </c>
      <c r="G115" s="5">
        <v>67546</v>
      </c>
      <c r="H115" s="5" t="str">
        <f t="shared" si="1"/>
        <v>50k-100k</v>
      </c>
      <c r="I115">
        <v>0</v>
      </c>
      <c r="J115">
        <v>0</v>
      </c>
      <c r="K115" s="1">
        <v>41152</v>
      </c>
      <c r="L115">
        <v>90</v>
      </c>
      <c r="M115">
        <v>864</v>
      </c>
      <c r="N115">
        <v>134</v>
      </c>
      <c r="O115">
        <v>768</v>
      </c>
      <c r="P115">
        <v>150</v>
      </c>
      <c r="Q115">
        <v>38</v>
      </c>
      <c r="R115">
        <v>172</v>
      </c>
      <c r="S115" s="6">
        <f>SUM(Table_marketing_data[[#This Row],[MntWines]:[MntGoldProds]])/6</f>
        <v>354.33333333333331</v>
      </c>
      <c r="T115">
        <v>1</v>
      </c>
      <c r="U115">
        <v>4</v>
      </c>
      <c r="V115">
        <v>10</v>
      </c>
      <c r="W115">
        <v>5</v>
      </c>
      <c r="X115">
        <v>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>IF(COUNTIF(Table_marketing_data[[#This Row],[AcceptedCmp3]:[AcceptedCmp2]],1)&gt;0,1,0)</f>
        <v>0</v>
      </c>
      <c r="AE115">
        <f>SUM(Table_marketing_data[[#This Row],[AcceptedCmp3]:[AcceptedCmp2]])</f>
        <v>0</v>
      </c>
      <c r="AF115">
        <v>0</v>
      </c>
      <c r="AG115">
        <v>0</v>
      </c>
      <c r="AH115" t="s">
        <v>30</v>
      </c>
    </row>
    <row r="116" spans="1:34" x14ac:dyDescent="0.3">
      <c r="A116">
        <v>3745</v>
      </c>
      <c r="B116">
        <v>1988</v>
      </c>
      <c r="C116">
        <f ca="1">YEAR(TODAY()) - Table_marketing_data[[#This Row],[Year_Birth]]</f>
        <v>35</v>
      </c>
      <c r="D1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6" t="s">
        <v>38</v>
      </c>
      <c r="F116" t="s">
        <v>33</v>
      </c>
      <c r="G116" s="5">
        <v>23331</v>
      </c>
      <c r="H116" s="5" t="str">
        <f t="shared" si="1"/>
        <v>20k-50k</v>
      </c>
      <c r="I116">
        <v>1</v>
      </c>
      <c r="J116">
        <v>0</v>
      </c>
      <c r="K116" s="1">
        <v>41156</v>
      </c>
      <c r="L116">
        <v>92</v>
      </c>
      <c r="M116">
        <v>5</v>
      </c>
      <c r="N116">
        <v>36</v>
      </c>
      <c r="O116">
        <v>7</v>
      </c>
      <c r="P116">
        <v>0</v>
      </c>
      <c r="Q116">
        <v>10</v>
      </c>
      <c r="R116">
        <v>45</v>
      </c>
      <c r="S116" s="6">
        <f>SUM(Table_marketing_data[[#This Row],[MntWines]:[MntGoldProds]])/6</f>
        <v>17.166666666666668</v>
      </c>
      <c r="T116">
        <v>2</v>
      </c>
      <c r="U116">
        <v>3</v>
      </c>
      <c r="V116">
        <v>0</v>
      </c>
      <c r="W116">
        <v>3</v>
      </c>
      <c r="X116">
        <v>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>IF(COUNTIF(Table_marketing_data[[#This Row],[AcceptedCmp3]:[AcceptedCmp2]],1)&gt;0,1,0)</f>
        <v>0</v>
      </c>
      <c r="AE116">
        <f>SUM(Table_marketing_data[[#This Row],[AcceptedCmp3]:[AcceptedCmp2]])</f>
        <v>0</v>
      </c>
      <c r="AF116">
        <v>0</v>
      </c>
      <c r="AG116">
        <v>0</v>
      </c>
      <c r="AH116" t="s">
        <v>40</v>
      </c>
    </row>
    <row r="117" spans="1:34" x14ac:dyDescent="0.3">
      <c r="A117">
        <v>1755</v>
      </c>
      <c r="B117">
        <v>1988</v>
      </c>
      <c r="C117">
        <f ca="1">YEAR(TODAY()) - Table_marketing_data[[#This Row],[Year_Birth]]</f>
        <v>35</v>
      </c>
      <c r="D1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7" t="s">
        <v>38</v>
      </c>
      <c r="F117" t="s">
        <v>35</v>
      </c>
      <c r="G117" s="5">
        <v>45204</v>
      </c>
      <c r="H117" s="5" t="str">
        <f t="shared" si="1"/>
        <v>20k-50k</v>
      </c>
      <c r="I117">
        <v>1</v>
      </c>
      <c r="J117">
        <v>0</v>
      </c>
      <c r="K117" s="1">
        <v>41740</v>
      </c>
      <c r="L117">
        <v>93</v>
      </c>
      <c r="M117">
        <v>30</v>
      </c>
      <c r="N117">
        <v>11</v>
      </c>
      <c r="O117">
        <v>25</v>
      </c>
      <c r="P117">
        <v>29</v>
      </c>
      <c r="Q117">
        <v>1</v>
      </c>
      <c r="R117">
        <v>18</v>
      </c>
      <c r="S117" s="6">
        <f>SUM(Table_marketing_data[[#This Row],[MntWines]:[MntGoldProds]])/6</f>
        <v>19</v>
      </c>
      <c r="T117">
        <v>1</v>
      </c>
      <c r="U117">
        <v>1</v>
      </c>
      <c r="V117">
        <v>1</v>
      </c>
      <c r="W117">
        <v>4</v>
      </c>
      <c r="X117">
        <v>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>IF(COUNTIF(Table_marketing_data[[#This Row],[AcceptedCmp3]:[AcceptedCmp2]],1)&gt;0,1,0)</f>
        <v>0</v>
      </c>
      <c r="AE117">
        <f>SUM(Table_marketing_data[[#This Row],[AcceptedCmp3]:[AcceptedCmp2]])</f>
        <v>0</v>
      </c>
      <c r="AF117">
        <v>0</v>
      </c>
      <c r="AG117">
        <v>0</v>
      </c>
      <c r="AH117" t="s">
        <v>43</v>
      </c>
    </row>
    <row r="118" spans="1:34" x14ac:dyDescent="0.3">
      <c r="A118">
        <v>1324</v>
      </c>
      <c r="B118">
        <v>1988</v>
      </c>
      <c r="C118">
        <f ca="1">YEAR(TODAY()) - Table_marketing_data[[#This Row],[Year_Birth]]</f>
        <v>35</v>
      </c>
      <c r="D1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8" t="s">
        <v>28</v>
      </c>
      <c r="F118" t="s">
        <v>33</v>
      </c>
      <c r="G118" s="5">
        <v>38872</v>
      </c>
      <c r="H118" s="5" t="str">
        <f t="shared" si="1"/>
        <v>20k-50k</v>
      </c>
      <c r="I118">
        <v>1</v>
      </c>
      <c r="J118">
        <v>0</v>
      </c>
      <c r="K118" s="1">
        <v>41424</v>
      </c>
      <c r="L118">
        <v>93</v>
      </c>
      <c r="M118">
        <v>23</v>
      </c>
      <c r="N118">
        <v>3</v>
      </c>
      <c r="O118">
        <v>21</v>
      </c>
      <c r="P118">
        <v>3</v>
      </c>
      <c r="Q118">
        <v>19</v>
      </c>
      <c r="R118">
        <v>22</v>
      </c>
      <c r="S118" s="6">
        <f>SUM(Table_marketing_data[[#This Row],[MntWines]:[MntGoldProds]])/6</f>
        <v>15.166666666666666</v>
      </c>
      <c r="T118">
        <v>2</v>
      </c>
      <c r="U118">
        <v>3</v>
      </c>
      <c r="V118">
        <v>0</v>
      </c>
      <c r="W118">
        <v>3</v>
      </c>
      <c r="X118">
        <v>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>IF(COUNTIF(Table_marketing_data[[#This Row],[AcceptedCmp3]:[AcceptedCmp2]],1)&gt;0,1,0)</f>
        <v>0</v>
      </c>
      <c r="AE118">
        <f>SUM(Table_marketing_data[[#This Row],[AcceptedCmp3]:[AcceptedCmp2]])</f>
        <v>0</v>
      </c>
      <c r="AF118">
        <v>0</v>
      </c>
      <c r="AG118">
        <v>0</v>
      </c>
      <c r="AH118" t="s">
        <v>40</v>
      </c>
    </row>
    <row r="119" spans="1:34" x14ac:dyDescent="0.3">
      <c r="A119">
        <v>10172</v>
      </c>
      <c r="B119">
        <v>1988</v>
      </c>
      <c r="C119">
        <f ca="1">YEAR(TODAY()) - Table_marketing_data[[#This Row],[Year_Birth]]</f>
        <v>35</v>
      </c>
      <c r="D1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19" t="s">
        <v>28</v>
      </c>
      <c r="F119" t="s">
        <v>31</v>
      </c>
      <c r="G119" s="5">
        <v>68655</v>
      </c>
      <c r="H119" s="5" t="str">
        <f t="shared" si="1"/>
        <v>50k-100k</v>
      </c>
      <c r="I119">
        <v>0</v>
      </c>
      <c r="J119">
        <v>0</v>
      </c>
      <c r="K119" s="1">
        <v>41131</v>
      </c>
      <c r="L119">
        <v>95</v>
      </c>
      <c r="M119">
        <v>456</v>
      </c>
      <c r="N119">
        <v>19</v>
      </c>
      <c r="O119">
        <v>832</v>
      </c>
      <c r="P119">
        <v>75</v>
      </c>
      <c r="Q119">
        <v>118</v>
      </c>
      <c r="R119">
        <v>38</v>
      </c>
      <c r="S119" s="6">
        <f>SUM(Table_marketing_data[[#This Row],[MntWines]:[MntGoldProds]])/6</f>
        <v>256.33333333333331</v>
      </c>
      <c r="T119">
        <v>1</v>
      </c>
      <c r="U119">
        <v>4</v>
      </c>
      <c r="V119">
        <v>5</v>
      </c>
      <c r="W119">
        <v>11</v>
      </c>
      <c r="X119">
        <v>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>IF(COUNTIF(Table_marketing_data[[#This Row],[AcceptedCmp3]:[AcceptedCmp2]],1)&gt;0,1,0)</f>
        <v>0</v>
      </c>
      <c r="AE119">
        <f>SUM(Table_marketing_data[[#This Row],[AcceptedCmp3]:[AcceptedCmp2]])</f>
        <v>0</v>
      </c>
      <c r="AF119">
        <v>0</v>
      </c>
      <c r="AG119">
        <v>0</v>
      </c>
      <c r="AH119" t="s">
        <v>30</v>
      </c>
    </row>
    <row r="120" spans="1:34" x14ac:dyDescent="0.3">
      <c r="A120">
        <v>6729</v>
      </c>
      <c r="B120">
        <v>1988</v>
      </c>
      <c r="C120">
        <f ca="1">YEAR(TODAY()) - Table_marketing_data[[#This Row],[Year_Birth]]</f>
        <v>35</v>
      </c>
      <c r="D1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0" t="s">
        <v>28</v>
      </c>
      <c r="F120" t="s">
        <v>31</v>
      </c>
      <c r="G120" s="5">
        <v>68655</v>
      </c>
      <c r="H120" s="5" t="str">
        <f t="shared" si="1"/>
        <v>50k-100k</v>
      </c>
      <c r="I120">
        <v>0</v>
      </c>
      <c r="J120">
        <v>0</v>
      </c>
      <c r="K120" s="1">
        <v>41131</v>
      </c>
      <c r="L120">
        <v>95</v>
      </c>
      <c r="M120">
        <v>456</v>
      </c>
      <c r="N120">
        <v>19</v>
      </c>
      <c r="O120">
        <v>832</v>
      </c>
      <c r="P120">
        <v>75</v>
      </c>
      <c r="Q120">
        <v>118</v>
      </c>
      <c r="R120">
        <v>38</v>
      </c>
      <c r="S120" s="6">
        <f>SUM(Table_marketing_data[[#This Row],[MntWines]:[MntGoldProds]])/6</f>
        <v>256.33333333333331</v>
      </c>
      <c r="T120">
        <v>1</v>
      </c>
      <c r="U120">
        <v>4</v>
      </c>
      <c r="V120">
        <v>5</v>
      </c>
      <c r="W120">
        <v>11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>IF(COUNTIF(Table_marketing_data[[#This Row],[AcceptedCmp3]:[AcceptedCmp2]],1)&gt;0,1,0)</f>
        <v>0</v>
      </c>
      <c r="AE120">
        <f>SUM(Table_marketing_data[[#This Row],[AcceptedCmp3]:[AcceptedCmp2]])</f>
        <v>0</v>
      </c>
      <c r="AF120">
        <v>0</v>
      </c>
      <c r="AG120">
        <v>0</v>
      </c>
      <c r="AH120" t="s">
        <v>43</v>
      </c>
    </row>
    <row r="121" spans="1:34" x14ac:dyDescent="0.3">
      <c r="A121">
        <v>9771</v>
      </c>
      <c r="B121">
        <v>1988</v>
      </c>
      <c r="C121">
        <f ca="1">YEAR(TODAY()) - Table_marketing_data[[#This Row],[Year_Birth]]</f>
        <v>35</v>
      </c>
      <c r="D1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1" t="s">
        <v>38</v>
      </c>
      <c r="F121" t="s">
        <v>31</v>
      </c>
      <c r="G121" s="5">
        <v>23331</v>
      </c>
      <c r="H121" s="5" t="str">
        <f t="shared" si="1"/>
        <v>20k-50k</v>
      </c>
      <c r="I121">
        <v>1</v>
      </c>
      <c r="J121">
        <v>0</v>
      </c>
      <c r="K121" s="1">
        <v>41187</v>
      </c>
      <c r="L121">
        <v>97</v>
      </c>
      <c r="M121">
        <v>104</v>
      </c>
      <c r="N121">
        <v>20</v>
      </c>
      <c r="O121">
        <v>101</v>
      </c>
      <c r="P121">
        <v>24</v>
      </c>
      <c r="Q121">
        <v>15</v>
      </c>
      <c r="R121">
        <v>5</v>
      </c>
      <c r="S121" s="6">
        <f>SUM(Table_marketing_data[[#This Row],[MntWines]:[MntGoldProds]])/6</f>
        <v>44.833333333333336</v>
      </c>
      <c r="T121">
        <v>6</v>
      </c>
      <c r="U121">
        <v>5</v>
      </c>
      <c r="V121">
        <v>1</v>
      </c>
      <c r="W121">
        <v>5</v>
      </c>
      <c r="X121">
        <v>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>IF(COUNTIF(Table_marketing_data[[#This Row],[AcceptedCmp3]:[AcceptedCmp2]],1)&gt;0,1,0)</f>
        <v>0</v>
      </c>
      <c r="AE121">
        <f>SUM(Table_marketing_data[[#This Row],[AcceptedCmp3]:[AcceptedCmp2]])</f>
        <v>0</v>
      </c>
      <c r="AF121">
        <v>0</v>
      </c>
      <c r="AG121">
        <v>0</v>
      </c>
      <c r="AH121" t="s">
        <v>40</v>
      </c>
    </row>
    <row r="122" spans="1:34" x14ac:dyDescent="0.3">
      <c r="A122">
        <v>7962</v>
      </c>
      <c r="B122">
        <v>1987</v>
      </c>
      <c r="C122">
        <f ca="1">YEAR(TODAY()) - Table_marketing_data[[#This Row],[Year_Birth]]</f>
        <v>36</v>
      </c>
      <c r="D1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2" t="s">
        <v>37</v>
      </c>
      <c r="F122" t="s">
        <v>31</v>
      </c>
      <c r="G122" s="5">
        <v>95169</v>
      </c>
      <c r="H122" s="5" t="str">
        <f t="shared" si="1"/>
        <v>50k-100k</v>
      </c>
      <c r="I122">
        <v>0</v>
      </c>
      <c r="J122">
        <v>0</v>
      </c>
      <c r="K122" s="1">
        <v>41556</v>
      </c>
      <c r="L122">
        <v>1</v>
      </c>
      <c r="M122">
        <v>1285</v>
      </c>
      <c r="N122">
        <v>21</v>
      </c>
      <c r="O122">
        <v>449</v>
      </c>
      <c r="P122">
        <v>106</v>
      </c>
      <c r="Q122">
        <v>20</v>
      </c>
      <c r="R122">
        <v>20</v>
      </c>
      <c r="S122" s="6">
        <f>SUM(Table_marketing_data[[#This Row],[MntWines]:[MntGoldProds]])/6</f>
        <v>316.83333333333331</v>
      </c>
      <c r="T122">
        <v>1</v>
      </c>
      <c r="U122">
        <v>4</v>
      </c>
      <c r="V122">
        <v>3</v>
      </c>
      <c r="W122">
        <v>4</v>
      </c>
      <c r="X122">
        <v>1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f>IF(COUNTIF(Table_marketing_data[[#This Row],[AcceptedCmp3]:[AcceptedCmp2]],1)&gt;0,1,0)</f>
        <v>1</v>
      </c>
      <c r="AE122">
        <f>SUM(Table_marketing_data[[#This Row],[AcceptedCmp3]:[AcceptedCmp2]])</f>
        <v>2</v>
      </c>
      <c r="AF122">
        <v>1</v>
      </c>
      <c r="AG122">
        <v>0</v>
      </c>
      <c r="AH122" t="s">
        <v>30</v>
      </c>
    </row>
    <row r="123" spans="1:34" x14ac:dyDescent="0.3">
      <c r="A123">
        <v>9612</v>
      </c>
      <c r="B123">
        <v>1987</v>
      </c>
      <c r="C123">
        <f ca="1">YEAR(TODAY()) - Table_marketing_data[[#This Row],[Year_Birth]]</f>
        <v>36</v>
      </c>
      <c r="D1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3" t="s">
        <v>38</v>
      </c>
      <c r="F123" t="s">
        <v>31</v>
      </c>
      <c r="G123" s="5">
        <v>23830</v>
      </c>
      <c r="H123" s="5" t="str">
        <f t="shared" si="1"/>
        <v>20k-50k</v>
      </c>
      <c r="I123">
        <v>0</v>
      </c>
      <c r="J123">
        <v>0</v>
      </c>
      <c r="K123" s="1">
        <v>41677</v>
      </c>
      <c r="L123">
        <v>3</v>
      </c>
      <c r="M123">
        <v>1</v>
      </c>
      <c r="N123">
        <v>8</v>
      </c>
      <c r="O123">
        <v>6</v>
      </c>
      <c r="P123">
        <v>4</v>
      </c>
      <c r="Q123">
        <v>8</v>
      </c>
      <c r="R123">
        <v>16</v>
      </c>
      <c r="S123" s="6">
        <f>SUM(Table_marketing_data[[#This Row],[MntWines]:[MntGoldProds]])/6</f>
        <v>7.166666666666667</v>
      </c>
      <c r="T123">
        <v>1</v>
      </c>
      <c r="U123">
        <v>1</v>
      </c>
      <c r="V123">
        <v>0</v>
      </c>
      <c r="W123">
        <v>3</v>
      </c>
      <c r="X123">
        <v>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>IF(COUNTIF(Table_marketing_data[[#This Row],[AcceptedCmp3]:[AcceptedCmp2]],1)&gt;0,1,0)</f>
        <v>0</v>
      </c>
      <c r="AE123">
        <f>SUM(Table_marketing_data[[#This Row],[AcceptedCmp3]:[AcceptedCmp2]])</f>
        <v>0</v>
      </c>
      <c r="AF123">
        <v>0</v>
      </c>
      <c r="AG123">
        <v>0</v>
      </c>
      <c r="AH123" t="s">
        <v>30</v>
      </c>
    </row>
    <row r="124" spans="1:34" x14ac:dyDescent="0.3">
      <c r="A124">
        <v>830</v>
      </c>
      <c r="B124">
        <v>1987</v>
      </c>
      <c r="C124">
        <f ca="1">YEAR(TODAY()) - Table_marketing_data[[#This Row],[Year_Birth]]</f>
        <v>36</v>
      </c>
      <c r="D1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4" t="s">
        <v>37</v>
      </c>
      <c r="F124" t="s">
        <v>31</v>
      </c>
      <c r="G124" s="5">
        <v>74004</v>
      </c>
      <c r="H124" s="5" t="str">
        <f t="shared" si="1"/>
        <v>50k-100k</v>
      </c>
      <c r="I124">
        <v>0</v>
      </c>
      <c r="J124">
        <v>0</v>
      </c>
      <c r="K124" s="1">
        <v>41694</v>
      </c>
      <c r="L124">
        <v>5</v>
      </c>
      <c r="M124">
        <v>784</v>
      </c>
      <c r="N124">
        <v>48</v>
      </c>
      <c r="O124">
        <v>560</v>
      </c>
      <c r="P124">
        <v>42</v>
      </c>
      <c r="Q124">
        <v>176</v>
      </c>
      <c r="R124">
        <v>48</v>
      </c>
      <c r="S124" s="6">
        <f>SUM(Table_marketing_data[[#This Row],[MntWines]:[MntGoldProds]])/6</f>
        <v>276.33333333333331</v>
      </c>
      <c r="T124">
        <v>1</v>
      </c>
      <c r="U124">
        <v>4</v>
      </c>
      <c r="V124">
        <v>6</v>
      </c>
      <c r="W124">
        <v>4</v>
      </c>
      <c r="X124">
        <v>3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f>IF(COUNTIF(Table_marketing_data[[#This Row],[AcceptedCmp3]:[AcceptedCmp2]],1)&gt;0,1,0)</f>
        <v>1</v>
      </c>
      <c r="AE124">
        <f>SUM(Table_marketing_data[[#This Row],[AcceptedCmp3]:[AcceptedCmp2]])</f>
        <v>2</v>
      </c>
      <c r="AF124">
        <v>1</v>
      </c>
      <c r="AG124">
        <v>0</v>
      </c>
      <c r="AH124" t="s">
        <v>40</v>
      </c>
    </row>
    <row r="125" spans="1:34" x14ac:dyDescent="0.3">
      <c r="A125">
        <v>6365</v>
      </c>
      <c r="B125">
        <v>1987</v>
      </c>
      <c r="C125">
        <f ca="1">YEAR(TODAY()) - Table_marketing_data[[#This Row],[Year_Birth]]</f>
        <v>36</v>
      </c>
      <c r="D1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5" t="s">
        <v>38</v>
      </c>
      <c r="F125" t="s">
        <v>33</v>
      </c>
      <c r="G125" s="5">
        <v>30390</v>
      </c>
      <c r="H125" s="5" t="str">
        <f t="shared" si="1"/>
        <v>20k-50k</v>
      </c>
      <c r="I125">
        <v>0</v>
      </c>
      <c r="J125">
        <v>0</v>
      </c>
      <c r="K125" s="1">
        <v>41519</v>
      </c>
      <c r="L125">
        <v>5</v>
      </c>
      <c r="M125">
        <v>10</v>
      </c>
      <c r="N125">
        <v>12</v>
      </c>
      <c r="O125">
        <v>12</v>
      </c>
      <c r="P125">
        <v>25</v>
      </c>
      <c r="Q125">
        <v>1</v>
      </c>
      <c r="R125">
        <v>20</v>
      </c>
      <c r="S125" s="6">
        <f>SUM(Table_marketing_data[[#This Row],[MntWines]:[MntGoldProds]])/6</f>
        <v>13.333333333333334</v>
      </c>
      <c r="T125">
        <v>1</v>
      </c>
      <c r="U125">
        <v>2</v>
      </c>
      <c r="V125">
        <v>0</v>
      </c>
      <c r="W125">
        <v>3</v>
      </c>
      <c r="X125">
        <v>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>IF(COUNTIF(Table_marketing_data[[#This Row],[AcceptedCmp3]:[AcceptedCmp2]],1)&gt;0,1,0)</f>
        <v>0</v>
      </c>
      <c r="AE125">
        <f>SUM(Table_marketing_data[[#This Row],[AcceptedCmp3]:[AcceptedCmp2]])</f>
        <v>0</v>
      </c>
      <c r="AF125">
        <v>0</v>
      </c>
      <c r="AG125">
        <v>0</v>
      </c>
      <c r="AH125" t="s">
        <v>40</v>
      </c>
    </row>
    <row r="126" spans="1:34" x14ac:dyDescent="0.3">
      <c r="A126">
        <v>1911</v>
      </c>
      <c r="B126">
        <v>1987</v>
      </c>
      <c r="C126">
        <f ca="1">YEAR(TODAY()) - Table_marketing_data[[#This Row],[Year_Birth]]</f>
        <v>36</v>
      </c>
      <c r="D1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6" t="s">
        <v>28</v>
      </c>
      <c r="F126" t="s">
        <v>35</v>
      </c>
      <c r="G126" s="5">
        <v>67430</v>
      </c>
      <c r="H126" s="5" t="str">
        <f t="shared" si="1"/>
        <v>50k-100k</v>
      </c>
      <c r="I126">
        <v>0</v>
      </c>
      <c r="J126">
        <v>0</v>
      </c>
      <c r="K126" s="1">
        <v>41157</v>
      </c>
      <c r="L126">
        <v>6</v>
      </c>
      <c r="M126">
        <v>595</v>
      </c>
      <c r="N126">
        <v>97</v>
      </c>
      <c r="O126">
        <v>291</v>
      </c>
      <c r="P126">
        <v>127</v>
      </c>
      <c r="Q126">
        <v>133</v>
      </c>
      <c r="R126">
        <v>121</v>
      </c>
      <c r="S126" s="6">
        <f>SUM(Table_marketing_data[[#This Row],[MntWines]:[MntGoldProds]])/6</f>
        <v>227.33333333333334</v>
      </c>
      <c r="T126">
        <v>1</v>
      </c>
      <c r="U126">
        <v>11</v>
      </c>
      <c r="V126">
        <v>5</v>
      </c>
      <c r="W126">
        <v>12</v>
      </c>
      <c r="X126">
        <v>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f>IF(COUNTIF(Table_marketing_data[[#This Row],[AcceptedCmp3]:[AcceptedCmp2]],1)&gt;0,1,0)</f>
        <v>0</v>
      </c>
      <c r="AE126">
        <f>SUM(Table_marketing_data[[#This Row],[AcceptedCmp3]:[AcceptedCmp2]])</f>
        <v>0</v>
      </c>
      <c r="AF126">
        <v>0</v>
      </c>
      <c r="AG126">
        <v>0</v>
      </c>
      <c r="AH126" t="s">
        <v>39</v>
      </c>
    </row>
    <row r="127" spans="1:34" x14ac:dyDescent="0.3">
      <c r="A127">
        <v>940</v>
      </c>
      <c r="B127">
        <v>1987</v>
      </c>
      <c r="C127">
        <f ca="1">YEAR(TODAY()) - Table_marketing_data[[#This Row],[Year_Birth]]</f>
        <v>36</v>
      </c>
      <c r="D1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7" t="s">
        <v>28</v>
      </c>
      <c r="F127" t="s">
        <v>31</v>
      </c>
      <c r="G127" s="5">
        <v>57100</v>
      </c>
      <c r="H127" s="5" t="str">
        <f t="shared" si="1"/>
        <v>50k-100k</v>
      </c>
      <c r="I127">
        <v>1</v>
      </c>
      <c r="J127">
        <v>0</v>
      </c>
      <c r="K127" s="1">
        <v>41777</v>
      </c>
      <c r="L127">
        <v>9</v>
      </c>
      <c r="M127">
        <v>158</v>
      </c>
      <c r="N127">
        <v>11</v>
      </c>
      <c r="O127">
        <v>99</v>
      </c>
      <c r="P127">
        <v>15</v>
      </c>
      <c r="Q127">
        <v>11</v>
      </c>
      <c r="R127">
        <v>17</v>
      </c>
      <c r="S127" s="6">
        <f>SUM(Table_marketing_data[[#This Row],[MntWines]:[MntGoldProds]])/6</f>
        <v>51.833333333333336</v>
      </c>
      <c r="T127">
        <v>2</v>
      </c>
      <c r="U127">
        <v>3</v>
      </c>
      <c r="V127">
        <v>2</v>
      </c>
      <c r="W127">
        <v>7</v>
      </c>
      <c r="X127">
        <v>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>IF(COUNTIF(Table_marketing_data[[#This Row],[AcceptedCmp3]:[AcceptedCmp2]],1)&gt;0,1,0)</f>
        <v>0</v>
      </c>
      <c r="AE127">
        <f>SUM(Table_marketing_data[[#This Row],[AcceptedCmp3]:[AcceptedCmp2]])</f>
        <v>0</v>
      </c>
      <c r="AF127">
        <v>0</v>
      </c>
      <c r="AG127">
        <v>0</v>
      </c>
      <c r="AH127" t="s">
        <v>43</v>
      </c>
    </row>
    <row r="128" spans="1:34" x14ac:dyDescent="0.3">
      <c r="A128">
        <v>535</v>
      </c>
      <c r="B128">
        <v>1987</v>
      </c>
      <c r="C128">
        <f ca="1">YEAR(TODAY()) - Table_marketing_data[[#This Row],[Year_Birth]]</f>
        <v>36</v>
      </c>
      <c r="D1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8" t="s">
        <v>28</v>
      </c>
      <c r="F128" t="s">
        <v>29</v>
      </c>
      <c r="G128" s="5">
        <v>81361</v>
      </c>
      <c r="H128" s="5" t="str">
        <f t="shared" si="1"/>
        <v>50k-100k</v>
      </c>
      <c r="I128">
        <v>0</v>
      </c>
      <c r="J128">
        <v>0</v>
      </c>
      <c r="K128" s="1">
        <v>41695</v>
      </c>
      <c r="L128">
        <v>18</v>
      </c>
      <c r="M128">
        <v>163</v>
      </c>
      <c r="N128">
        <v>23</v>
      </c>
      <c r="O128">
        <v>424</v>
      </c>
      <c r="P128">
        <v>27</v>
      </c>
      <c r="Q128">
        <v>65</v>
      </c>
      <c r="R128">
        <v>76</v>
      </c>
      <c r="S128" s="6">
        <f>SUM(Table_marketing_data[[#This Row],[MntWines]:[MntGoldProds]])/6</f>
        <v>129.66666666666666</v>
      </c>
      <c r="T128">
        <v>1</v>
      </c>
      <c r="U128">
        <v>3</v>
      </c>
      <c r="V128">
        <v>10</v>
      </c>
      <c r="W128">
        <v>13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f>IF(COUNTIF(Table_marketing_data[[#This Row],[AcceptedCmp3]:[AcceptedCmp2]],1)&gt;0,1,0)</f>
        <v>0</v>
      </c>
      <c r="AE128">
        <f>SUM(Table_marketing_data[[#This Row],[AcceptedCmp3]:[AcceptedCmp2]])</f>
        <v>0</v>
      </c>
      <c r="AF128">
        <v>0</v>
      </c>
      <c r="AG128">
        <v>0</v>
      </c>
      <c r="AH128" t="s">
        <v>39</v>
      </c>
    </row>
    <row r="129" spans="1:34" x14ac:dyDescent="0.3">
      <c r="A129">
        <v>4608</v>
      </c>
      <c r="B129">
        <v>1987</v>
      </c>
      <c r="C129">
        <f ca="1">YEAR(TODAY()) - Table_marketing_data[[#This Row],[Year_Birth]]</f>
        <v>36</v>
      </c>
      <c r="D1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29" t="s">
        <v>28</v>
      </c>
      <c r="F129" t="s">
        <v>29</v>
      </c>
      <c r="G129" s="5">
        <v>81361</v>
      </c>
      <c r="H129" s="5" t="str">
        <f t="shared" si="1"/>
        <v>50k-100k</v>
      </c>
      <c r="I129">
        <v>0</v>
      </c>
      <c r="J129">
        <v>0</v>
      </c>
      <c r="K129" s="1">
        <v>41695</v>
      </c>
      <c r="L129">
        <v>18</v>
      </c>
      <c r="M129">
        <v>163</v>
      </c>
      <c r="N129">
        <v>23</v>
      </c>
      <c r="O129">
        <v>424</v>
      </c>
      <c r="P129">
        <v>27</v>
      </c>
      <c r="Q129">
        <v>65</v>
      </c>
      <c r="R129">
        <v>76</v>
      </c>
      <c r="S129" s="6">
        <f>SUM(Table_marketing_data[[#This Row],[MntWines]:[MntGoldProds]])/6</f>
        <v>129.66666666666666</v>
      </c>
      <c r="T129">
        <v>1</v>
      </c>
      <c r="U129">
        <v>3</v>
      </c>
      <c r="V129">
        <v>10</v>
      </c>
      <c r="W129">
        <v>13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>IF(COUNTIF(Table_marketing_data[[#This Row],[AcceptedCmp3]:[AcceptedCmp2]],1)&gt;0,1,0)</f>
        <v>0</v>
      </c>
      <c r="AE129">
        <f>SUM(Table_marketing_data[[#This Row],[AcceptedCmp3]:[AcceptedCmp2]])</f>
        <v>0</v>
      </c>
      <c r="AF129">
        <v>1</v>
      </c>
      <c r="AG129">
        <v>0</v>
      </c>
      <c r="AH129" t="s">
        <v>43</v>
      </c>
    </row>
    <row r="130" spans="1:34" x14ac:dyDescent="0.3">
      <c r="A130">
        <v>8369</v>
      </c>
      <c r="B130">
        <v>1987</v>
      </c>
      <c r="C130">
        <f ca="1">YEAR(TODAY()) - Table_marketing_data[[#This Row],[Year_Birth]]</f>
        <v>36</v>
      </c>
      <c r="D1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0" t="s">
        <v>28</v>
      </c>
      <c r="F130" t="s">
        <v>35</v>
      </c>
      <c r="G130" s="5">
        <v>18227</v>
      </c>
      <c r="H130" s="5" t="str">
        <f t="shared" ref="H130:H193" si="2">IF(G130&lt;20000,"&lt;20k",IF(G130&lt;50000,"20k-50k",IF(G130&lt;100000,"50k-100k","100k&lt;")))</f>
        <v>&lt;20k</v>
      </c>
      <c r="I130">
        <v>1</v>
      </c>
      <c r="J130">
        <v>0</v>
      </c>
      <c r="K130" s="1">
        <v>41221</v>
      </c>
      <c r="L130">
        <v>21</v>
      </c>
      <c r="M130">
        <v>1</v>
      </c>
      <c r="N130">
        <v>2</v>
      </c>
      <c r="O130">
        <v>7</v>
      </c>
      <c r="P130">
        <v>4</v>
      </c>
      <c r="Q130">
        <v>3</v>
      </c>
      <c r="R130">
        <v>11</v>
      </c>
      <c r="S130" s="6">
        <f>SUM(Table_marketing_data[[#This Row],[MntWines]:[MntGoldProds]])/6</f>
        <v>4.666666666666667</v>
      </c>
      <c r="T130">
        <v>1</v>
      </c>
      <c r="U130">
        <v>0</v>
      </c>
      <c r="V130">
        <v>1</v>
      </c>
      <c r="W130">
        <v>2</v>
      </c>
      <c r="X130">
        <v>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>IF(COUNTIF(Table_marketing_data[[#This Row],[AcceptedCmp3]:[AcceptedCmp2]],1)&gt;0,1,0)</f>
        <v>0</v>
      </c>
      <c r="AE130">
        <f>SUM(Table_marketing_data[[#This Row],[AcceptedCmp3]:[AcceptedCmp2]])</f>
        <v>0</v>
      </c>
      <c r="AF130">
        <v>0</v>
      </c>
      <c r="AG130">
        <v>0</v>
      </c>
      <c r="AH130" t="s">
        <v>30</v>
      </c>
    </row>
    <row r="131" spans="1:34" x14ac:dyDescent="0.3">
      <c r="A131">
        <v>1162</v>
      </c>
      <c r="B131">
        <v>1987</v>
      </c>
      <c r="C131">
        <f ca="1">YEAR(TODAY()) - Table_marketing_data[[#This Row],[Year_Birth]]</f>
        <v>36</v>
      </c>
      <c r="D1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1" t="s">
        <v>37</v>
      </c>
      <c r="F131" t="s">
        <v>31</v>
      </c>
      <c r="G131" s="5">
        <v>42000</v>
      </c>
      <c r="H131" s="5" t="str">
        <f t="shared" si="2"/>
        <v>20k-50k</v>
      </c>
      <c r="I131">
        <v>0</v>
      </c>
      <c r="J131">
        <v>0</v>
      </c>
      <c r="K131" s="1">
        <v>41284</v>
      </c>
      <c r="L131">
        <v>23</v>
      </c>
      <c r="M131">
        <v>124</v>
      </c>
      <c r="N131">
        <v>83</v>
      </c>
      <c r="O131">
        <v>267</v>
      </c>
      <c r="P131">
        <v>85</v>
      </c>
      <c r="Q131">
        <v>59</v>
      </c>
      <c r="R131">
        <v>35</v>
      </c>
      <c r="S131" s="6">
        <f>SUM(Table_marketing_data[[#This Row],[MntWines]:[MntGoldProds]])/6</f>
        <v>108.83333333333333</v>
      </c>
      <c r="T131">
        <v>2</v>
      </c>
      <c r="U131">
        <v>5</v>
      </c>
      <c r="V131">
        <v>2</v>
      </c>
      <c r="W131">
        <v>11</v>
      </c>
      <c r="X131">
        <v>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>IF(COUNTIF(Table_marketing_data[[#This Row],[AcceptedCmp3]:[AcceptedCmp2]],1)&gt;0,1,0)</f>
        <v>0</v>
      </c>
      <c r="AE131">
        <f>SUM(Table_marketing_data[[#This Row],[AcceptedCmp3]:[AcceptedCmp2]])</f>
        <v>0</v>
      </c>
      <c r="AF131">
        <v>1</v>
      </c>
      <c r="AG131">
        <v>0</v>
      </c>
      <c r="AH131" t="s">
        <v>30</v>
      </c>
    </row>
    <row r="132" spans="1:34" x14ac:dyDescent="0.3">
      <c r="A132">
        <v>10643</v>
      </c>
      <c r="B132">
        <v>1987</v>
      </c>
      <c r="C132">
        <f ca="1">YEAR(TODAY()) - Table_marketing_data[[#This Row],[Year_Birth]]</f>
        <v>36</v>
      </c>
      <c r="D1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2" t="s">
        <v>37</v>
      </c>
      <c r="F132" t="s">
        <v>31</v>
      </c>
      <c r="G132" s="5">
        <v>42000</v>
      </c>
      <c r="H132" s="5" t="str">
        <f t="shared" si="2"/>
        <v>20k-50k</v>
      </c>
      <c r="I132">
        <v>0</v>
      </c>
      <c r="J132">
        <v>0</v>
      </c>
      <c r="K132" s="1">
        <v>41284</v>
      </c>
      <c r="L132">
        <v>23</v>
      </c>
      <c r="M132">
        <v>124</v>
      </c>
      <c r="N132">
        <v>83</v>
      </c>
      <c r="O132">
        <v>267</v>
      </c>
      <c r="P132">
        <v>85</v>
      </c>
      <c r="Q132">
        <v>59</v>
      </c>
      <c r="R132">
        <v>35</v>
      </c>
      <c r="S132" s="6">
        <f>SUM(Table_marketing_data[[#This Row],[MntWines]:[MntGoldProds]])/6</f>
        <v>108.83333333333333</v>
      </c>
      <c r="T132">
        <v>2</v>
      </c>
      <c r="U132">
        <v>5</v>
      </c>
      <c r="V132">
        <v>2</v>
      </c>
      <c r="W132">
        <v>11</v>
      </c>
      <c r="X132">
        <v>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f>IF(COUNTIF(Table_marketing_data[[#This Row],[AcceptedCmp3]:[AcceptedCmp2]],1)&gt;0,1,0)</f>
        <v>0</v>
      </c>
      <c r="AE132">
        <f>SUM(Table_marketing_data[[#This Row],[AcceptedCmp3]:[AcceptedCmp2]])</f>
        <v>0</v>
      </c>
      <c r="AF132">
        <v>1</v>
      </c>
      <c r="AG132">
        <v>0</v>
      </c>
      <c r="AH132" t="s">
        <v>36</v>
      </c>
    </row>
    <row r="133" spans="1:34" x14ac:dyDescent="0.3">
      <c r="A133">
        <v>5527</v>
      </c>
      <c r="B133">
        <v>1987</v>
      </c>
      <c r="C133">
        <f ca="1">YEAR(TODAY()) - Table_marketing_data[[#This Row],[Year_Birth]]</f>
        <v>36</v>
      </c>
      <c r="D1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3" t="s">
        <v>28</v>
      </c>
      <c r="F133" t="s">
        <v>35</v>
      </c>
      <c r="G133" s="5">
        <v>22434</v>
      </c>
      <c r="H133" s="5" t="str">
        <f t="shared" si="2"/>
        <v>20k-50k</v>
      </c>
      <c r="I133">
        <v>1</v>
      </c>
      <c r="J133">
        <v>0</v>
      </c>
      <c r="K133" s="1">
        <v>41318</v>
      </c>
      <c r="L133">
        <v>25</v>
      </c>
      <c r="M133">
        <v>4</v>
      </c>
      <c r="N133">
        <v>12</v>
      </c>
      <c r="O133">
        <v>11</v>
      </c>
      <c r="P133">
        <v>3</v>
      </c>
      <c r="Q133">
        <v>13</v>
      </c>
      <c r="R133">
        <v>15</v>
      </c>
      <c r="S133" s="6">
        <f>SUM(Table_marketing_data[[#This Row],[MntWines]:[MntGoldProds]])/6</f>
        <v>9.6666666666666661</v>
      </c>
      <c r="T133">
        <v>2</v>
      </c>
      <c r="U133">
        <v>2</v>
      </c>
      <c r="V133">
        <v>0</v>
      </c>
      <c r="W133">
        <v>3</v>
      </c>
      <c r="X133">
        <v>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>IF(COUNTIF(Table_marketing_data[[#This Row],[AcceptedCmp3]:[AcceptedCmp2]],1)&gt;0,1,0)</f>
        <v>0</v>
      </c>
      <c r="AE133">
        <f>SUM(Table_marketing_data[[#This Row],[AcceptedCmp3]:[AcceptedCmp2]])</f>
        <v>0</v>
      </c>
      <c r="AF133">
        <v>0</v>
      </c>
      <c r="AG133">
        <v>0</v>
      </c>
      <c r="AH133" t="s">
        <v>30</v>
      </c>
    </row>
    <row r="134" spans="1:34" x14ac:dyDescent="0.3">
      <c r="A134">
        <v>6859</v>
      </c>
      <c r="B134">
        <v>1987</v>
      </c>
      <c r="C134">
        <f ca="1">YEAR(TODAY()) - Table_marketing_data[[#This Row],[Year_Birth]]</f>
        <v>36</v>
      </c>
      <c r="D1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4" t="s">
        <v>28</v>
      </c>
      <c r="F134" t="s">
        <v>31</v>
      </c>
      <c r="G134" s="5">
        <v>29236</v>
      </c>
      <c r="H134" s="5" t="str">
        <f t="shared" si="2"/>
        <v>20k-50k</v>
      </c>
      <c r="I134">
        <v>1</v>
      </c>
      <c r="J134">
        <v>0</v>
      </c>
      <c r="K134" s="1">
        <v>41555</v>
      </c>
      <c r="L134">
        <v>30</v>
      </c>
      <c r="M134">
        <v>37</v>
      </c>
      <c r="N134">
        <v>4</v>
      </c>
      <c r="O134">
        <v>24</v>
      </c>
      <c r="P134">
        <v>16</v>
      </c>
      <c r="Q134">
        <v>9</v>
      </c>
      <c r="R134">
        <v>9</v>
      </c>
      <c r="S134" s="6">
        <f>SUM(Table_marketing_data[[#This Row],[MntWines]:[MntGoldProds]])/6</f>
        <v>16.5</v>
      </c>
      <c r="T134">
        <v>2</v>
      </c>
      <c r="U134">
        <v>4</v>
      </c>
      <c r="V134">
        <v>0</v>
      </c>
      <c r="W134">
        <v>3</v>
      </c>
      <c r="X134">
        <v>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f>IF(COUNTIF(Table_marketing_data[[#This Row],[AcceptedCmp3]:[AcceptedCmp2]],1)&gt;0,1,0)</f>
        <v>0</v>
      </c>
      <c r="AE134">
        <f>SUM(Table_marketing_data[[#This Row],[AcceptedCmp3]:[AcceptedCmp2]])</f>
        <v>0</v>
      </c>
      <c r="AF134">
        <v>0</v>
      </c>
      <c r="AG134">
        <v>0</v>
      </c>
      <c r="AH134" t="s">
        <v>30</v>
      </c>
    </row>
    <row r="135" spans="1:34" x14ac:dyDescent="0.3">
      <c r="A135">
        <v>2612</v>
      </c>
      <c r="B135">
        <v>1987</v>
      </c>
      <c r="C135">
        <f ca="1">YEAR(TODAY()) - Table_marketing_data[[#This Row],[Year_Birth]]</f>
        <v>36</v>
      </c>
      <c r="D1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5" t="s">
        <v>28</v>
      </c>
      <c r="F135" t="s">
        <v>33</v>
      </c>
      <c r="G135" s="5">
        <v>75794</v>
      </c>
      <c r="H135" s="5" t="str">
        <f t="shared" si="2"/>
        <v>50k-100k</v>
      </c>
      <c r="I135">
        <v>0</v>
      </c>
      <c r="J135">
        <v>0</v>
      </c>
      <c r="K135" s="1">
        <v>41632</v>
      </c>
      <c r="L135">
        <v>33</v>
      </c>
      <c r="M135">
        <v>754</v>
      </c>
      <c r="N135">
        <v>160</v>
      </c>
      <c r="O135">
        <v>625</v>
      </c>
      <c r="P135">
        <v>63</v>
      </c>
      <c r="Q135">
        <v>32</v>
      </c>
      <c r="R135">
        <v>48</v>
      </c>
      <c r="S135" s="6">
        <f>SUM(Table_marketing_data[[#This Row],[MntWines]:[MntGoldProds]])/6</f>
        <v>280.33333333333331</v>
      </c>
      <c r="T135">
        <v>1</v>
      </c>
      <c r="U135">
        <v>7</v>
      </c>
      <c r="V135">
        <v>5</v>
      </c>
      <c r="W135">
        <v>12</v>
      </c>
      <c r="X135">
        <v>3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f>IF(COUNTIF(Table_marketing_data[[#This Row],[AcceptedCmp3]:[AcceptedCmp2]],1)&gt;0,1,0)</f>
        <v>1</v>
      </c>
      <c r="AE135">
        <f>SUM(Table_marketing_data[[#This Row],[AcceptedCmp3]:[AcceptedCmp2]])</f>
        <v>1</v>
      </c>
      <c r="AF135">
        <v>0</v>
      </c>
      <c r="AG135">
        <v>0</v>
      </c>
      <c r="AH135" t="s">
        <v>43</v>
      </c>
    </row>
    <row r="136" spans="1:34" x14ac:dyDescent="0.3">
      <c r="A136">
        <v>1987</v>
      </c>
      <c r="B136">
        <v>1987</v>
      </c>
      <c r="C136">
        <f ca="1">YEAR(TODAY()) - Table_marketing_data[[#This Row],[Year_Birth]]</f>
        <v>36</v>
      </c>
      <c r="D1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6" t="s">
        <v>44</v>
      </c>
      <c r="F136" t="s">
        <v>31</v>
      </c>
      <c r="G136" s="5">
        <v>21063</v>
      </c>
      <c r="H136" s="5" t="str">
        <f t="shared" si="2"/>
        <v>20k-50k</v>
      </c>
      <c r="I136">
        <v>1</v>
      </c>
      <c r="J136">
        <v>0</v>
      </c>
      <c r="K136" s="1">
        <v>41542</v>
      </c>
      <c r="L136">
        <v>34</v>
      </c>
      <c r="M136">
        <v>1</v>
      </c>
      <c r="N136">
        <v>10</v>
      </c>
      <c r="O136">
        <v>11</v>
      </c>
      <c r="P136">
        <v>19</v>
      </c>
      <c r="Q136">
        <v>3</v>
      </c>
      <c r="R136">
        <v>15</v>
      </c>
      <c r="S136" s="6">
        <f>SUM(Table_marketing_data[[#This Row],[MntWines]:[MntGoldProds]])/6</f>
        <v>9.8333333333333339</v>
      </c>
      <c r="T136">
        <v>2</v>
      </c>
      <c r="U136">
        <v>2</v>
      </c>
      <c r="V136">
        <v>0</v>
      </c>
      <c r="W136">
        <v>3</v>
      </c>
      <c r="X136">
        <v>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>IF(COUNTIF(Table_marketing_data[[#This Row],[AcceptedCmp3]:[AcceptedCmp2]],1)&gt;0,1,0)</f>
        <v>0</v>
      </c>
      <c r="AE136">
        <f>SUM(Table_marketing_data[[#This Row],[AcceptedCmp3]:[AcceptedCmp2]])</f>
        <v>0</v>
      </c>
      <c r="AF136">
        <v>0</v>
      </c>
      <c r="AG136">
        <v>0</v>
      </c>
      <c r="AH136" t="s">
        <v>30</v>
      </c>
    </row>
    <row r="137" spans="1:34" x14ac:dyDescent="0.3">
      <c r="A137">
        <v>35</v>
      </c>
      <c r="B137">
        <v>1987</v>
      </c>
      <c r="C137">
        <f ca="1">YEAR(TODAY()) - Table_marketing_data[[#This Row],[Year_Birth]]</f>
        <v>36</v>
      </c>
      <c r="D1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7" t="s">
        <v>28</v>
      </c>
      <c r="F137" t="s">
        <v>33</v>
      </c>
      <c r="G137" s="5">
        <v>25545</v>
      </c>
      <c r="H137" s="5" t="str">
        <f t="shared" si="2"/>
        <v>20k-50k</v>
      </c>
      <c r="I137">
        <v>1</v>
      </c>
      <c r="J137">
        <v>0</v>
      </c>
      <c r="K137" s="1">
        <v>41160</v>
      </c>
      <c r="L137">
        <v>35</v>
      </c>
      <c r="M137">
        <v>32</v>
      </c>
      <c r="N137">
        <v>1</v>
      </c>
      <c r="O137">
        <v>64</v>
      </c>
      <c r="P137">
        <v>16</v>
      </c>
      <c r="Q137">
        <v>12</v>
      </c>
      <c r="R137">
        <v>85</v>
      </c>
      <c r="S137" s="6">
        <f>SUM(Table_marketing_data[[#This Row],[MntWines]:[MntGoldProds]])/6</f>
        <v>35</v>
      </c>
      <c r="T137">
        <v>3</v>
      </c>
      <c r="U137">
        <v>2</v>
      </c>
      <c r="V137">
        <v>2</v>
      </c>
      <c r="W137">
        <v>3</v>
      </c>
      <c r="X137">
        <v>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>IF(COUNTIF(Table_marketing_data[[#This Row],[AcceptedCmp3]:[AcceptedCmp2]],1)&gt;0,1,0)</f>
        <v>0</v>
      </c>
      <c r="AE137">
        <f>SUM(Table_marketing_data[[#This Row],[AcceptedCmp3]:[AcceptedCmp2]])</f>
        <v>0</v>
      </c>
      <c r="AF137">
        <v>1</v>
      </c>
      <c r="AG137">
        <v>0</v>
      </c>
      <c r="AH137" t="s">
        <v>30</v>
      </c>
    </row>
    <row r="138" spans="1:34" x14ac:dyDescent="0.3">
      <c r="A138">
        <v>2569</v>
      </c>
      <c r="B138">
        <v>1987</v>
      </c>
      <c r="C138">
        <f ca="1">YEAR(TODAY()) - Table_marketing_data[[#This Row],[Year_Birth]]</f>
        <v>36</v>
      </c>
      <c r="D1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8" t="s">
        <v>28</v>
      </c>
      <c r="F138" t="s">
        <v>33</v>
      </c>
      <c r="G138" s="5">
        <v>17323</v>
      </c>
      <c r="H138" s="5" t="str">
        <f t="shared" si="2"/>
        <v>&lt;20k</v>
      </c>
      <c r="I138">
        <v>0</v>
      </c>
      <c r="J138">
        <v>0</v>
      </c>
      <c r="K138" s="1">
        <v>41192</v>
      </c>
      <c r="L138">
        <v>38</v>
      </c>
      <c r="M138">
        <v>3</v>
      </c>
      <c r="N138">
        <v>14</v>
      </c>
      <c r="O138">
        <v>17</v>
      </c>
      <c r="P138">
        <v>6</v>
      </c>
      <c r="Q138">
        <v>1</v>
      </c>
      <c r="R138">
        <v>5</v>
      </c>
      <c r="S138" s="6">
        <f>SUM(Table_marketing_data[[#This Row],[MntWines]:[MntGoldProds]])/6</f>
        <v>7.666666666666667</v>
      </c>
      <c r="T138">
        <v>1</v>
      </c>
      <c r="U138">
        <v>1</v>
      </c>
      <c r="V138">
        <v>0</v>
      </c>
      <c r="W138">
        <v>3</v>
      </c>
      <c r="X138">
        <v>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>IF(COUNTIF(Table_marketing_data[[#This Row],[AcceptedCmp3]:[AcceptedCmp2]],1)&gt;0,1,0)</f>
        <v>0</v>
      </c>
      <c r="AE138">
        <f>SUM(Table_marketing_data[[#This Row],[AcceptedCmp3]:[AcceptedCmp2]])</f>
        <v>0</v>
      </c>
      <c r="AF138">
        <v>0</v>
      </c>
      <c r="AG138">
        <v>0</v>
      </c>
      <c r="AH138" t="s">
        <v>34</v>
      </c>
    </row>
    <row r="139" spans="1:34" x14ac:dyDescent="0.3">
      <c r="A139">
        <v>3202</v>
      </c>
      <c r="B139">
        <v>1987</v>
      </c>
      <c r="C139">
        <f ca="1">YEAR(TODAY()) - Table_marketing_data[[#This Row],[Year_Birth]]</f>
        <v>36</v>
      </c>
      <c r="D1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39" t="s">
        <v>37</v>
      </c>
      <c r="F139" t="s">
        <v>33</v>
      </c>
      <c r="G139" s="5">
        <v>51563</v>
      </c>
      <c r="H139" s="5" t="str">
        <f t="shared" si="2"/>
        <v>50k-100k</v>
      </c>
      <c r="I139">
        <v>0</v>
      </c>
      <c r="J139">
        <v>0</v>
      </c>
      <c r="K139" s="1">
        <v>41183</v>
      </c>
      <c r="L139">
        <v>60</v>
      </c>
      <c r="M139">
        <v>1166</v>
      </c>
      <c r="N139">
        <v>0</v>
      </c>
      <c r="O139">
        <v>48</v>
      </c>
      <c r="P139">
        <v>0</v>
      </c>
      <c r="Q139">
        <v>0</v>
      </c>
      <c r="R139">
        <v>36</v>
      </c>
      <c r="S139" s="6">
        <f>SUM(Table_marketing_data[[#This Row],[MntWines]:[MntGoldProds]])/6</f>
        <v>208.33333333333334</v>
      </c>
      <c r="T139">
        <v>1</v>
      </c>
      <c r="U139">
        <v>4</v>
      </c>
      <c r="V139">
        <v>4</v>
      </c>
      <c r="W139">
        <v>10</v>
      </c>
      <c r="X139">
        <v>8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f>IF(COUNTIF(Table_marketing_data[[#This Row],[AcceptedCmp3]:[AcceptedCmp2]],1)&gt;0,1,0)</f>
        <v>1</v>
      </c>
      <c r="AE139">
        <f>SUM(Table_marketing_data[[#This Row],[AcceptedCmp3]:[AcceptedCmp2]])</f>
        <v>2</v>
      </c>
      <c r="AF139">
        <v>0</v>
      </c>
      <c r="AG139">
        <v>0</v>
      </c>
      <c r="AH139" t="s">
        <v>43</v>
      </c>
    </row>
    <row r="140" spans="1:34" x14ac:dyDescent="0.3">
      <c r="A140">
        <v>5286</v>
      </c>
      <c r="B140">
        <v>1987</v>
      </c>
      <c r="C140">
        <f ca="1">YEAR(TODAY()) - Table_marketing_data[[#This Row],[Year_Birth]]</f>
        <v>36</v>
      </c>
      <c r="D1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0" t="s">
        <v>41</v>
      </c>
      <c r="F140" t="s">
        <v>31</v>
      </c>
      <c r="G140" s="5">
        <v>41020</v>
      </c>
      <c r="H140" s="5" t="str">
        <f t="shared" si="2"/>
        <v>20k-50k</v>
      </c>
      <c r="I140">
        <v>0</v>
      </c>
      <c r="J140">
        <v>0</v>
      </c>
      <c r="K140" s="1">
        <v>41575</v>
      </c>
      <c r="L140">
        <v>68</v>
      </c>
      <c r="M140">
        <v>112</v>
      </c>
      <c r="N140">
        <v>1</v>
      </c>
      <c r="O140">
        <v>54</v>
      </c>
      <c r="P140">
        <v>7</v>
      </c>
      <c r="Q140">
        <v>7</v>
      </c>
      <c r="R140">
        <v>36</v>
      </c>
      <c r="S140" s="6">
        <f>SUM(Table_marketing_data[[#This Row],[MntWines]:[MntGoldProds]])/6</f>
        <v>36.166666666666664</v>
      </c>
      <c r="T140">
        <v>1</v>
      </c>
      <c r="U140">
        <v>3</v>
      </c>
      <c r="V140">
        <v>2</v>
      </c>
      <c r="W140">
        <v>4</v>
      </c>
      <c r="X140">
        <v>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>IF(COUNTIF(Table_marketing_data[[#This Row],[AcceptedCmp3]:[AcceptedCmp2]],1)&gt;0,1,0)</f>
        <v>0</v>
      </c>
      <c r="AE140">
        <f>SUM(Table_marketing_data[[#This Row],[AcceptedCmp3]:[AcceptedCmp2]])</f>
        <v>0</v>
      </c>
      <c r="AF140">
        <v>0</v>
      </c>
      <c r="AG140">
        <v>0</v>
      </c>
      <c r="AH140" t="s">
        <v>32</v>
      </c>
    </row>
    <row r="141" spans="1:34" x14ac:dyDescent="0.3">
      <c r="A141">
        <v>6349</v>
      </c>
      <c r="B141">
        <v>1987</v>
      </c>
      <c r="C141">
        <f ca="1">YEAR(TODAY()) - Table_marketing_data[[#This Row],[Year_Birth]]</f>
        <v>36</v>
      </c>
      <c r="D1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1" t="s">
        <v>41</v>
      </c>
      <c r="F141" t="s">
        <v>29</v>
      </c>
      <c r="G141" s="5">
        <v>61787</v>
      </c>
      <c r="H141" s="5" t="str">
        <f t="shared" si="2"/>
        <v>50k-100k</v>
      </c>
      <c r="I141">
        <v>0</v>
      </c>
      <c r="J141">
        <v>0</v>
      </c>
      <c r="K141" s="1">
        <v>41461</v>
      </c>
      <c r="L141">
        <v>71</v>
      </c>
      <c r="M141">
        <v>621</v>
      </c>
      <c r="N141">
        <v>73</v>
      </c>
      <c r="O141">
        <v>414</v>
      </c>
      <c r="P141">
        <v>78</v>
      </c>
      <c r="Q141">
        <v>48</v>
      </c>
      <c r="R141">
        <v>85</v>
      </c>
      <c r="S141" s="6">
        <f>SUM(Table_marketing_data[[#This Row],[MntWines]:[MntGoldProds]])/6</f>
        <v>219.83333333333334</v>
      </c>
      <c r="T141">
        <v>1</v>
      </c>
      <c r="U141">
        <v>8</v>
      </c>
      <c r="V141">
        <v>4</v>
      </c>
      <c r="W141">
        <v>6</v>
      </c>
      <c r="X141">
        <v>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>IF(COUNTIF(Table_marketing_data[[#This Row],[AcceptedCmp3]:[AcceptedCmp2]],1)&gt;0,1,0)</f>
        <v>0</v>
      </c>
      <c r="AE141">
        <f>SUM(Table_marketing_data[[#This Row],[AcceptedCmp3]:[AcceptedCmp2]])</f>
        <v>0</v>
      </c>
      <c r="AF141">
        <v>0</v>
      </c>
      <c r="AG141">
        <v>0</v>
      </c>
      <c r="AH141" t="s">
        <v>30</v>
      </c>
    </row>
    <row r="142" spans="1:34" x14ac:dyDescent="0.3">
      <c r="A142">
        <v>798</v>
      </c>
      <c r="B142">
        <v>1987</v>
      </c>
      <c r="C142">
        <f ca="1">YEAR(TODAY()) - Table_marketing_data[[#This Row],[Year_Birth]]</f>
        <v>36</v>
      </c>
      <c r="D1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2" t="s">
        <v>28</v>
      </c>
      <c r="F142" t="s">
        <v>31</v>
      </c>
      <c r="G142" s="5">
        <v>23442</v>
      </c>
      <c r="H142" s="5" t="str">
        <f t="shared" si="2"/>
        <v>20k-50k</v>
      </c>
      <c r="I142">
        <v>1</v>
      </c>
      <c r="J142">
        <v>0</v>
      </c>
      <c r="K142" s="1">
        <v>41267</v>
      </c>
      <c r="L142">
        <v>71</v>
      </c>
      <c r="M142">
        <v>2</v>
      </c>
      <c r="N142">
        <v>0</v>
      </c>
      <c r="O142">
        <v>6</v>
      </c>
      <c r="P142">
        <v>8</v>
      </c>
      <c r="Q142">
        <v>6</v>
      </c>
      <c r="R142">
        <v>5</v>
      </c>
      <c r="S142" s="6">
        <f>SUM(Table_marketing_data[[#This Row],[MntWines]:[MntGoldProds]])/6</f>
        <v>4.5</v>
      </c>
      <c r="T142">
        <v>1</v>
      </c>
      <c r="U142">
        <v>1</v>
      </c>
      <c r="V142">
        <v>0</v>
      </c>
      <c r="W142">
        <v>3</v>
      </c>
      <c r="X142">
        <v>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>IF(COUNTIF(Table_marketing_data[[#This Row],[AcceptedCmp3]:[AcceptedCmp2]],1)&gt;0,1,0)</f>
        <v>0</v>
      </c>
      <c r="AE142">
        <f>SUM(Table_marketing_data[[#This Row],[AcceptedCmp3]:[AcceptedCmp2]])</f>
        <v>0</v>
      </c>
      <c r="AF142">
        <v>0</v>
      </c>
      <c r="AG142">
        <v>0</v>
      </c>
      <c r="AH142" t="s">
        <v>30</v>
      </c>
    </row>
    <row r="143" spans="1:34" x14ac:dyDescent="0.3">
      <c r="A143">
        <v>11013</v>
      </c>
      <c r="B143">
        <v>1987</v>
      </c>
      <c r="C143">
        <f ca="1">YEAR(TODAY()) - Table_marketing_data[[#This Row],[Year_Birth]]</f>
        <v>36</v>
      </c>
      <c r="D1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3" t="s">
        <v>28</v>
      </c>
      <c r="F143" t="s">
        <v>35</v>
      </c>
      <c r="G143" s="5">
        <v>67605</v>
      </c>
      <c r="H143" s="5" t="str">
        <f t="shared" si="2"/>
        <v>50k-100k</v>
      </c>
      <c r="I143">
        <v>0</v>
      </c>
      <c r="J143">
        <v>0</v>
      </c>
      <c r="K143" s="1">
        <v>41364</v>
      </c>
      <c r="L143">
        <v>84</v>
      </c>
      <c r="M143">
        <v>336</v>
      </c>
      <c r="N143">
        <v>28</v>
      </c>
      <c r="O143">
        <v>282</v>
      </c>
      <c r="P143">
        <v>184</v>
      </c>
      <c r="Q143">
        <v>54</v>
      </c>
      <c r="R143">
        <v>54</v>
      </c>
      <c r="S143" s="6">
        <f>SUM(Table_marketing_data[[#This Row],[MntWines]:[MntGoldProds]])/6</f>
        <v>156.33333333333334</v>
      </c>
      <c r="T143">
        <v>1</v>
      </c>
      <c r="U143">
        <v>2</v>
      </c>
      <c r="V143">
        <v>8</v>
      </c>
      <c r="W143">
        <v>6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f>IF(COUNTIF(Table_marketing_data[[#This Row],[AcceptedCmp3]:[AcceptedCmp2]],1)&gt;0,1,0)</f>
        <v>0</v>
      </c>
      <c r="AE143">
        <f>SUM(Table_marketing_data[[#This Row],[AcceptedCmp3]:[AcceptedCmp2]])</f>
        <v>0</v>
      </c>
      <c r="AF143">
        <v>0</v>
      </c>
      <c r="AG143">
        <v>0</v>
      </c>
      <c r="AH143" t="s">
        <v>30</v>
      </c>
    </row>
    <row r="144" spans="1:34" x14ac:dyDescent="0.3">
      <c r="A144">
        <v>7422</v>
      </c>
      <c r="B144">
        <v>1987</v>
      </c>
      <c r="C144">
        <f ca="1">YEAR(TODAY()) - Table_marketing_data[[#This Row],[Year_Birth]]</f>
        <v>36</v>
      </c>
      <c r="D1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4" t="s">
        <v>28</v>
      </c>
      <c r="F144" t="s">
        <v>31</v>
      </c>
      <c r="G144" s="5">
        <v>46923</v>
      </c>
      <c r="H144" s="5" t="str">
        <f t="shared" si="2"/>
        <v>20k-50k</v>
      </c>
      <c r="I144">
        <v>1</v>
      </c>
      <c r="J144">
        <v>0</v>
      </c>
      <c r="K144" s="1">
        <v>41143</v>
      </c>
      <c r="L144">
        <v>90</v>
      </c>
      <c r="M144">
        <v>85</v>
      </c>
      <c r="N144">
        <v>44</v>
      </c>
      <c r="O144">
        <v>54</v>
      </c>
      <c r="P144">
        <v>102</v>
      </c>
      <c r="Q144">
        <v>78</v>
      </c>
      <c r="R144">
        <v>6</v>
      </c>
      <c r="S144" s="6">
        <f>SUM(Table_marketing_data[[#This Row],[MntWines]:[MntGoldProds]])/6</f>
        <v>61.5</v>
      </c>
      <c r="T144">
        <v>3</v>
      </c>
      <c r="U144">
        <v>5</v>
      </c>
      <c r="V144">
        <v>1</v>
      </c>
      <c r="W144">
        <v>7</v>
      </c>
      <c r="X144">
        <v>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f>IF(COUNTIF(Table_marketing_data[[#This Row],[AcceptedCmp3]:[AcceptedCmp2]],1)&gt;0,1,0)</f>
        <v>0</v>
      </c>
      <c r="AE144">
        <f>SUM(Table_marketing_data[[#This Row],[AcceptedCmp3]:[AcceptedCmp2]])</f>
        <v>0</v>
      </c>
      <c r="AF144">
        <v>0</v>
      </c>
      <c r="AG144">
        <v>0</v>
      </c>
      <c r="AH144" t="s">
        <v>30</v>
      </c>
    </row>
    <row r="145" spans="1:34" x14ac:dyDescent="0.3">
      <c r="A145">
        <v>3628</v>
      </c>
      <c r="B145">
        <v>1987</v>
      </c>
      <c r="C145">
        <f ca="1">YEAR(TODAY()) - Table_marketing_data[[#This Row],[Year_Birth]]</f>
        <v>36</v>
      </c>
      <c r="D1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5" t="s">
        <v>44</v>
      </c>
      <c r="F145" t="s">
        <v>31</v>
      </c>
      <c r="G145" s="5">
        <v>15038</v>
      </c>
      <c r="H145" s="5" t="str">
        <f t="shared" si="2"/>
        <v>&lt;20k</v>
      </c>
      <c r="I145">
        <v>1</v>
      </c>
      <c r="J145">
        <v>0</v>
      </c>
      <c r="K145" s="1">
        <v>41303</v>
      </c>
      <c r="L145">
        <v>93</v>
      </c>
      <c r="M145">
        <v>4</v>
      </c>
      <c r="N145">
        <v>8</v>
      </c>
      <c r="O145">
        <v>11</v>
      </c>
      <c r="P145">
        <v>19</v>
      </c>
      <c r="Q145">
        <v>12</v>
      </c>
      <c r="R145">
        <v>26</v>
      </c>
      <c r="S145" s="6">
        <f>SUM(Table_marketing_data[[#This Row],[MntWines]:[MntGoldProds]])/6</f>
        <v>13.333333333333334</v>
      </c>
      <c r="T145">
        <v>2</v>
      </c>
      <c r="U145">
        <v>2</v>
      </c>
      <c r="V145">
        <v>1</v>
      </c>
      <c r="W145">
        <v>2</v>
      </c>
      <c r="X145">
        <v>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>IF(COUNTIF(Table_marketing_data[[#This Row],[AcceptedCmp3]:[AcceptedCmp2]],1)&gt;0,1,0)</f>
        <v>0</v>
      </c>
      <c r="AE145">
        <f>SUM(Table_marketing_data[[#This Row],[AcceptedCmp3]:[AcceptedCmp2]])</f>
        <v>0</v>
      </c>
      <c r="AF145">
        <v>0</v>
      </c>
      <c r="AG145">
        <v>0</v>
      </c>
      <c r="AH145" t="s">
        <v>30</v>
      </c>
    </row>
    <row r="146" spans="1:34" x14ac:dyDescent="0.3">
      <c r="A146">
        <v>5896</v>
      </c>
      <c r="B146">
        <v>1987</v>
      </c>
      <c r="C146">
        <f ca="1">YEAR(TODAY()) - Table_marketing_data[[#This Row],[Year_Birth]]</f>
        <v>36</v>
      </c>
      <c r="D1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6" t="s">
        <v>41</v>
      </c>
      <c r="F146" t="s">
        <v>33</v>
      </c>
      <c r="G146" s="5">
        <v>73395</v>
      </c>
      <c r="H146" s="5" t="str">
        <f t="shared" si="2"/>
        <v>50k-100k</v>
      </c>
      <c r="I146">
        <v>0</v>
      </c>
      <c r="J146">
        <v>0</v>
      </c>
      <c r="K146" s="1">
        <v>41716</v>
      </c>
      <c r="L146">
        <v>94</v>
      </c>
      <c r="M146">
        <v>272</v>
      </c>
      <c r="N146">
        <v>7</v>
      </c>
      <c r="O146">
        <v>80</v>
      </c>
      <c r="P146">
        <v>20</v>
      </c>
      <c r="Q146">
        <v>7</v>
      </c>
      <c r="R146">
        <v>11</v>
      </c>
      <c r="S146" s="6">
        <f>SUM(Table_marketing_data[[#This Row],[MntWines]:[MntGoldProds]])/6</f>
        <v>66.166666666666671</v>
      </c>
      <c r="T146">
        <v>1</v>
      </c>
      <c r="U146">
        <v>4</v>
      </c>
      <c r="V146">
        <v>4</v>
      </c>
      <c r="W146">
        <v>6</v>
      </c>
      <c r="X146">
        <v>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>IF(COUNTIF(Table_marketing_data[[#This Row],[AcceptedCmp3]:[AcceptedCmp2]],1)&gt;0,1,0)</f>
        <v>0</v>
      </c>
      <c r="AE146">
        <f>SUM(Table_marketing_data[[#This Row],[AcceptedCmp3]:[AcceptedCmp2]])</f>
        <v>0</v>
      </c>
      <c r="AF146">
        <v>0</v>
      </c>
      <c r="AG146">
        <v>0</v>
      </c>
      <c r="AH146" t="s">
        <v>30</v>
      </c>
    </row>
    <row r="147" spans="1:34" x14ac:dyDescent="0.3">
      <c r="A147">
        <v>9553</v>
      </c>
      <c r="B147">
        <v>1987</v>
      </c>
      <c r="C147">
        <f ca="1">YEAR(TODAY()) - Table_marketing_data[[#This Row],[Year_Birth]]</f>
        <v>36</v>
      </c>
      <c r="D1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7" t="s">
        <v>28</v>
      </c>
      <c r="F147" t="s">
        <v>33</v>
      </c>
      <c r="G147" s="5">
        <v>7500</v>
      </c>
      <c r="H147" s="5" t="str">
        <f t="shared" si="2"/>
        <v>&lt;20k</v>
      </c>
      <c r="I147">
        <v>0</v>
      </c>
      <c r="J147">
        <v>0</v>
      </c>
      <c r="K147" s="1">
        <v>41283</v>
      </c>
      <c r="L147">
        <v>94</v>
      </c>
      <c r="M147">
        <v>0</v>
      </c>
      <c r="N147">
        <v>2</v>
      </c>
      <c r="O147">
        <v>3</v>
      </c>
      <c r="P147">
        <v>4</v>
      </c>
      <c r="Q147">
        <v>1</v>
      </c>
      <c r="R147">
        <v>5</v>
      </c>
      <c r="S147" s="6">
        <f>SUM(Table_marketing_data[[#This Row],[MntWines]:[MntGoldProds]])/6</f>
        <v>2.5</v>
      </c>
      <c r="T147">
        <v>1</v>
      </c>
      <c r="U147">
        <v>0</v>
      </c>
      <c r="V147">
        <v>0</v>
      </c>
      <c r="W147">
        <v>3</v>
      </c>
      <c r="X147">
        <v>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>IF(COUNTIF(Table_marketing_data[[#This Row],[AcceptedCmp3]:[AcceptedCmp2]],1)&gt;0,1,0)</f>
        <v>0</v>
      </c>
      <c r="AE147">
        <f>SUM(Table_marketing_data[[#This Row],[AcceptedCmp3]:[AcceptedCmp2]])</f>
        <v>0</v>
      </c>
      <c r="AF147">
        <v>0</v>
      </c>
      <c r="AG147">
        <v>0</v>
      </c>
      <c r="AH147" t="s">
        <v>40</v>
      </c>
    </row>
    <row r="148" spans="1:34" x14ac:dyDescent="0.3">
      <c r="A148">
        <v>2532</v>
      </c>
      <c r="B148">
        <v>1987</v>
      </c>
      <c r="C148">
        <f ca="1">YEAR(TODAY()) - Table_marketing_data[[#This Row],[Year_Birth]]</f>
        <v>36</v>
      </c>
      <c r="D1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8" t="s">
        <v>41</v>
      </c>
      <c r="F148" t="s">
        <v>31</v>
      </c>
      <c r="G148" s="5">
        <v>73454</v>
      </c>
      <c r="H148" s="5" t="str">
        <f t="shared" si="2"/>
        <v>50k-100k</v>
      </c>
      <c r="I148">
        <v>0</v>
      </c>
      <c r="J148">
        <v>0</v>
      </c>
      <c r="K148" s="1">
        <v>41699</v>
      </c>
      <c r="L148">
        <v>95</v>
      </c>
      <c r="M148">
        <v>982</v>
      </c>
      <c r="N148">
        <v>73</v>
      </c>
      <c r="O148">
        <v>351</v>
      </c>
      <c r="P148">
        <v>56</v>
      </c>
      <c r="Q148">
        <v>14</v>
      </c>
      <c r="R148">
        <v>175</v>
      </c>
      <c r="S148" s="6">
        <f>SUM(Table_marketing_data[[#This Row],[MntWines]:[MntGoldProds]])/6</f>
        <v>275.16666666666669</v>
      </c>
      <c r="T148">
        <v>1</v>
      </c>
      <c r="U148">
        <v>2</v>
      </c>
      <c r="V148">
        <v>4</v>
      </c>
      <c r="W148">
        <v>6</v>
      </c>
      <c r="X148">
        <v>5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f>IF(COUNTIF(Table_marketing_data[[#This Row],[AcceptedCmp3]:[AcceptedCmp2]],1)&gt;0,1,0)</f>
        <v>1</v>
      </c>
      <c r="AE148">
        <f>SUM(Table_marketing_data[[#This Row],[AcceptedCmp3]:[AcceptedCmp2]])</f>
        <v>1</v>
      </c>
      <c r="AF148">
        <v>0</v>
      </c>
      <c r="AG148">
        <v>0</v>
      </c>
      <c r="AH148" t="s">
        <v>30</v>
      </c>
    </row>
    <row r="149" spans="1:34" x14ac:dyDescent="0.3">
      <c r="A149">
        <v>9264</v>
      </c>
      <c r="B149">
        <v>1986</v>
      </c>
      <c r="C149">
        <f ca="1">YEAR(TODAY()) - Table_marketing_data[[#This Row],[Year_Birth]]</f>
        <v>37</v>
      </c>
      <c r="D1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49" t="s">
        <v>28</v>
      </c>
      <c r="F149" t="s">
        <v>33</v>
      </c>
      <c r="G149" s="5">
        <v>79529</v>
      </c>
      <c r="H149" s="5" t="str">
        <f t="shared" si="2"/>
        <v>50k-100k</v>
      </c>
      <c r="I149">
        <v>0</v>
      </c>
      <c r="J149">
        <v>0</v>
      </c>
      <c r="K149" s="1">
        <v>41756</v>
      </c>
      <c r="L149">
        <v>1</v>
      </c>
      <c r="M149">
        <v>423</v>
      </c>
      <c r="N149">
        <v>42</v>
      </c>
      <c r="O149">
        <v>706</v>
      </c>
      <c r="P149">
        <v>73</v>
      </c>
      <c r="Q149">
        <v>197</v>
      </c>
      <c r="R149">
        <v>197</v>
      </c>
      <c r="S149" s="6">
        <f>SUM(Table_marketing_data[[#This Row],[MntWines]:[MntGoldProds]])/6</f>
        <v>273</v>
      </c>
      <c r="T149">
        <v>1</v>
      </c>
      <c r="U149">
        <v>4</v>
      </c>
      <c r="V149">
        <v>8</v>
      </c>
      <c r="W149">
        <v>9</v>
      </c>
      <c r="X149">
        <v>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f>IF(COUNTIF(Table_marketing_data[[#This Row],[AcceptedCmp3]:[AcceptedCmp2]],1)&gt;0,1,0)</f>
        <v>0</v>
      </c>
      <c r="AE149">
        <f>SUM(Table_marketing_data[[#This Row],[AcceptedCmp3]:[AcceptedCmp2]])</f>
        <v>0</v>
      </c>
      <c r="AF149">
        <v>0</v>
      </c>
      <c r="AG149">
        <v>0</v>
      </c>
      <c r="AH149" t="s">
        <v>32</v>
      </c>
    </row>
    <row r="150" spans="1:34" x14ac:dyDescent="0.3">
      <c r="A150">
        <v>3657</v>
      </c>
      <c r="B150">
        <v>1986</v>
      </c>
      <c r="C150">
        <f ca="1">YEAR(TODAY()) - Table_marketing_data[[#This Row],[Year_Birth]]</f>
        <v>37</v>
      </c>
      <c r="D1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0" t="s">
        <v>28</v>
      </c>
      <c r="F150" t="s">
        <v>31</v>
      </c>
      <c r="G150" s="5">
        <v>39146</v>
      </c>
      <c r="H150" s="5" t="str">
        <f t="shared" si="2"/>
        <v>20k-50k</v>
      </c>
      <c r="I150">
        <v>1</v>
      </c>
      <c r="J150">
        <v>0</v>
      </c>
      <c r="K150" s="1">
        <v>41319</v>
      </c>
      <c r="L150">
        <v>1</v>
      </c>
      <c r="M150">
        <v>94</v>
      </c>
      <c r="N150">
        <v>1</v>
      </c>
      <c r="O150">
        <v>33</v>
      </c>
      <c r="P150">
        <v>13</v>
      </c>
      <c r="Q150">
        <v>12</v>
      </c>
      <c r="R150">
        <v>12</v>
      </c>
      <c r="S150" s="6">
        <f>SUM(Table_marketing_data[[#This Row],[MntWines]:[MntGoldProds]])/6</f>
        <v>27.5</v>
      </c>
      <c r="T150">
        <v>3</v>
      </c>
      <c r="U150">
        <v>4</v>
      </c>
      <c r="V150">
        <v>0</v>
      </c>
      <c r="W150">
        <v>4</v>
      </c>
      <c r="X150">
        <v>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>IF(COUNTIF(Table_marketing_data[[#This Row],[AcceptedCmp3]:[AcceptedCmp2]],1)&gt;0,1,0)</f>
        <v>0</v>
      </c>
      <c r="AE150">
        <f>SUM(Table_marketing_data[[#This Row],[AcceptedCmp3]:[AcceptedCmp2]])</f>
        <v>0</v>
      </c>
      <c r="AF150">
        <v>0</v>
      </c>
      <c r="AG150">
        <v>0</v>
      </c>
      <c r="AH150" t="s">
        <v>30</v>
      </c>
    </row>
    <row r="151" spans="1:34" x14ac:dyDescent="0.3">
      <c r="A151">
        <v>6287</v>
      </c>
      <c r="B151">
        <v>1986</v>
      </c>
      <c r="C151">
        <f ca="1">YEAR(TODAY()) - Table_marketing_data[[#This Row],[Year_Birth]]</f>
        <v>37</v>
      </c>
      <c r="D1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1" t="s">
        <v>28</v>
      </c>
      <c r="F151" t="s">
        <v>35</v>
      </c>
      <c r="G151" s="5">
        <v>34728</v>
      </c>
      <c r="H151" s="5" t="str">
        <f t="shared" si="2"/>
        <v>20k-50k</v>
      </c>
      <c r="I151">
        <v>1</v>
      </c>
      <c r="J151">
        <v>0</v>
      </c>
      <c r="K151" s="1">
        <v>41485</v>
      </c>
      <c r="L151">
        <v>2</v>
      </c>
      <c r="M151">
        <v>14</v>
      </c>
      <c r="N151">
        <v>0</v>
      </c>
      <c r="O151">
        <v>16</v>
      </c>
      <c r="P151">
        <v>0</v>
      </c>
      <c r="Q151">
        <v>0</v>
      </c>
      <c r="R151">
        <v>6</v>
      </c>
      <c r="S151" s="6">
        <f>SUM(Table_marketing_data[[#This Row],[MntWines]:[MntGoldProds]])/6</f>
        <v>6</v>
      </c>
      <c r="T151">
        <v>1</v>
      </c>
      <c r="U151">
        <v>1</v>
      </c>
      <c r="V151">
        <v>1</v>
      </c>
      <c r="W151">
        <v>2</v>
      </c>
      <c r="X151">
        <v>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>IF(COUNTIF(Table_marketing_data[[#This Row],[AcceptedCmp3]:[AcceptedCmp2]],1)&gt;0,1,0)</f>
        <v>0</v>
      </c>
      <c r="AE151">
        <f>SUM(Table_marketing_data[[#This Row],[AcceptedCmp3]:[AcceptedCmp2]])</f>
        <v>0</v>
      </c>
      <c r="AF151">
        <v>1</v>
      </c>
      <c r="AG151">
        <v>0</v>
      </c>
      <c r="AH151" t="s">
        <v>30</v>
      </c>
    </row>
    <row r="152" spans="1:34" x14ac:dyDescent="0.3">
      <c r="A152">
        <v>4211</v>
      </c>
      <c r="B152">
        <v>1986</v>
      </c>
      <c r="C152">
        <f ca="1">YEAR(TODAY()) - Table_marketing_data[[#This Row],[Year_Birth]]</f>
        <v>37</v>
      </c>
      <c r="D1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2" t="s">
        <v>44</v>
      </c>
      <c r="F152" t="s">
        <v>33</v>
      </c>
      <c r="G152" s="5">
        <v>20425</v>
      </c>
      <c r="H152" s="5" t="str">
        <f t="shared" si="2"/>
        <v>20k-50k</v>
      </c>
      <c r="I152">
        <v>1</v>
      </c>
      <c r="J152">
        <v>0</v>
      </c>
      <c r="K152" s="1">
        <v>41211</v>
      </c>
      <c r="L152">
        <v>5</v>
      </c>
      <c r="M152">
        <v>4</v>
      </c>
      <c r="N152">
        <v>12</v>
      </c>
      <c r="O152">
        <v>5</v>
      </c>
      <c r="P152">
        <v>3</v>
      </c>
      <c r="Q152">
        <v>16</v>
      </c>
      <c r="R152">
        <v>17</v>
      </c>
      <c r="S152" s="6">
        <f>SUM(Table_marketing_data[[#This Row],[MntWines]:[MntGoldProds]])/6</f>
        <v>9.5</v>
      </c>
      <c r="T152">
        <v>2</v>
      </c>
      <c r="U152">
        <v>2</v>
      </c>
      <c r="V152">
        <v>0</v>
      </c>
      <c r="W152">
        <v>3</v>
      </c>
      <c r="X152">
        <v>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f>IF(COUNTIF(Table_marketing_data[[#This Row],[AcceptedCmp3]:[AcceptedCmp2]],1)&gt;0,1,0)</f>
        <v>0</v>
      </c>
      <c r="AE152">
        <f>SUM(Table_marketing_data[[#This Row],[AcceptedCmp3]:[AcceptedCmp2]])</f>
        <v>0</v>
      </c>
      <c r="AF152">
        <v>0</v>
      </c>
      <c r="AG152">
        <v>0</v>
      </c>
      <c r="AH152" t="s">
        <v>32</v>
      </c>
    </row>
    <row r="153" spans="1:34" x14ac:dyDescent="0.3">
      <c r="A153">
        <v>1407</v>
      </c>
      <c r="B153">
        <v>1986</v>
      </c>
      <c r="C153">
        <f ca="1">YEAR(TODAY()) - Table_marketing_data[[#This Row],[Year_Birth]]</f>
        <v>37</v>
      </c>
      <c r="D1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3" t="s">
        <v>44</v>
      </c>
      <c r="F153" t="s">
        <v>33</v>
      </c>
      <c r="G153" s="5">
        <v>20425</v>
      </c>
      <c r="H153" s="5" t="str">
        <f t="shared" si="2"/>
        <v>20k-50k</v>
      </c>
      <c r="I153">
        <v>1</v>
      </c>
      <c r="J153">
        <v>0</v>
      </c>
      <c r="K153" s="1">
        <v>41211</v>
      </c>
      <c r="L153">
        <v>5</v>
      </c>
      <c r="M153">
        <v>4</v>
      </c>
      <c r="N153">
        <v>12</v>
      </c>
      <c r="O153">
        <v>5</v>
      </c>
      <c r="P153">
        <v>3</v>
      </c>
      <c r="Q153">
        <v>16</v>
      </c>
      <c r="R153">
        <v>17</v>
      </c>
      <c r="S153" s="6">
        <f>SUM(Table_marketing_data[[#This Row],[MntWines]:[MntGoldProds]])/6</f>
        <v>9.5</v>
      </c>
      <c r="T153">
        <v>2</v>
      </c>
      <c r="U153">
        <v>2</v>
      </c>
      <c r="V153">
        <v>0</v>
      </c>
      <c r="W153">
        <v>3</v>
      </c>
      <c r="X153">
        <v>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>IF(COUNTIF(Table_marketing_data[[#This Row],[AcceptedCmp3]:[AcceptedCmp2]],1)&gt;0,1,0)</f>
        <v>0</v>
      </c>
      <c r="AE153">
        <f>SUM(Table_marketing_data[[#This Row],[AcceptedCmp3]:[AcceptedCmp2]])</f>
        <v>0</v>
      </c>
      <c r="AF153">
        <v>0</v>
      </c>
      <c r="AG153">
        <v>0</v>
      </c>
      <c r="AH153" t="s">
        <v>39</v>
      </c>
    </row>
    <row r="154" spans="1:34" x14ac:dyDescent="0.3">
      <c r="A154">
        <v>5074</v>
      </c>
      <c r="B154">
        <v>1986</v>
      </c>
      <c r="C154">
        <f ca="1">YEAR(TODAY()) - Table_marketing_data[[#This Row],[Year_Birth]]</f>
        <v>37</v>
      </c>
      <c r="D1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4" t="s">
        <v>41</v>
      </c>
      <c r="F154" t="s">
        <v>33</v>
      </c>
      <c r="G154" s="5">
        <v>28072</v>
      </c>
      <c r="H154" s="5" t="str">
        <f t="shared" si="2"/>
        <v>20k-50k</v>
      </c>
      <c r="I154">
        <v>1</v>
      </c>
      <c r="J154">
        <v>0</v>
      </c>
      <c r="K154" s="1">
        <v>41463</v>
      </c>
      <c r="L154">
        <v>10</v>
      </c>
      <c r="M154">
        <v>30</v>
      </c>
      <c r="N154">
        <v>0</v>
      </c>
      <c r="O154">
        <v>10</v>
      </c>
      <c r="P154">
        <v>2</v>
      </c>
      <c r="Q154">
        <v>0</v>
      </c>
      <c r="R154">
        <v>5</v>
      </c>
      <c r="S154" s="6">
        <f>SUM(Table_marketing_data[[#This Row],[MntWines]:[MntGoldProds]])/6</f>
        <v>7.833333333333333</v>
      </c>
      <c r="T154">
        <v>1</v>
      </c>
      <c r="U154">
        <v>1</v>
      </c>
      <c r="V154">
        <v>0</v>
      </c>
      <c r="W154">
        <v>3</v>
      </c>
      <c r="X154">
        <v>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>IF(COUNTIF(Table_marketing_data[[#This Row],[AcceptedCmp3]:[AcceptedCmp2]],1)&gt;0,1,0)</f>
        <v>0</v>
      </c>
      <c r="AE154">
        <f>SUM(Table_marketing_data[[#This Row],[AcceptedCmp3]:[AcceptedCmp2]])</f>
        <v>0</v>
      </c>
      <c r="AF154">
        <v>0</v>
      </c>
      <c r="AG154">
        <v>0</v>
      </c>
      <c r="AH154" t="s">
        <v>32</v>
      </c>
    </row>
    <row r="155" spans="1:34" x14ac:dyDescent="0.3">
      <c r="A155">
        <v>11191</v>
      </c>
      <c r="B155">
        <v>1986</v>
      </c>
      <c r="C155">
        <f ca="1">YEAR(TODAY()) - Table_marketing_data[[#This Row],[Year_Birth]]</f>
        <v>37</v>
      </c>
      <c r="D1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5" t="s">
        <v>28</v>
      </c>
      <c r="F155" t="s">
        <v>29</v>
      </c>
      <c r="G155" s="5">
        <v>41411</v>
      </c>
      <c r="H155" s="5" t="str">
        <f t="shared" si="2"/>
        <v>20k-50k</v>
      </c>
      <c r="I155">
        <v>0</v>
      </c>
      <c r="J155">
        <v>0</v>
      </c>
      <c r="K155" s="1">
        <v>41615</v>
      </c>
      <c r="L155">
        <v>11</v>
      </c>
      <c r="M155">
        <v>37</v>
      </c>
      <c r="N155">
        <v>32</v>
      </c>
      <c r="O155">
        <v>38</v>
      </c>
      <c r="P155">
        <v>11</v>
      </c>
      <c r="Q155">
        <v>3</v>
      </c>
      <c r="R155">
        <v>18</v>
      </c>
      <c r="S155" s="6">
        <f>SUM(Table_marketing_data[[#This Row],[MntWines]:[MntGoldProds]])/6</f>
        <v>23.166666666666668</v>
      </c>
      <c r="T155">
        <v>1</v>
      </c>
      <c r="U155">
        <v>2</v>
      </c>
      <c r="V155">
        <v>1</v>
      </c>
      <c r="W155">
        <v>4</v>
      </c>
      <c r="X155">
        <v>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>IF(COUNTIF(Table_marketing_data[[#This Row],[AcceptedCmp3]:[AcceptedCmp2]],1)&gt;0,1,0)</f>
        <v>0</v>
      </c>
      <c r="AE155">
        <f>SUM(Table_marketing_data[[#This Row],[AcceptedCmp3]:[AcceptedCmp2]])</f>
        <v>0</v>
      </c>
      <c r="AF155">
        <v>0</v>
      </c>
      <c r="AG155">
        <v>0</v>
      </c>
      <c r="AH155" t="s">
        <v>30</v>
      </c>
    </row>
    <row r="156" spans="1:34" x14ac:dyDescent="0.3">
      <c r="A156">
        <v>5302</v>
      </c>
      <c r="B156">
        <v>1986</v>
      </c>
      <c r="C156">
        <f ca="1">YEAR(TODAY()) - Table_marketing_data[[#This Row],[Year_Birth]]</f>
        <v>37</v>
      </c>
      <c r="D1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6" t="s">
        <v>28</v>
      </c>
      <c r="F156" t="s">
        <v>35</v>
      </c>
      <c r="G156" s="5">
        <v>78394</v>
      </c>
      <c r="H156" s="5" t="str">
        <f t="shared" si="2"/>
        <v>50k-100k</v>
      </c>
      <c r="I156">
        <v>0</v>
      </c>
      <c r="J156">
        <v>0</v>
      </c>
      <c r="K156" s="1">
        <v>41320</v>
      </c>
      <c r="L156">
        <v>13</v>
      </c>
      <c r="M156">
        <v>298</v>
      </c>
      <c r="N156">
        <v>27</v>
      </c>
      <c r="O156">
        <v>697</v>
      </c>
      <c r="P156">
        <v>216</v>
      </c>
      <c r="Q156">
        <v>24</v>
      </c>
      <c r="R156">
        <v>166</v>
      </c>
      <c r="S156" s="6">
        <f>SUM(Table_marketing_data[[#This Row],[MntWines]:[MntGoldProds]])/6</f>
        <v>238</v>
      </c>
      <c r="T156">
        <v>1</v>
      </c>
      <c r="U156">
        <v>4</v>
      </c>
      <c r="V156">
        <v>6</v>
      </c>
      <c r="W156">
        <v>5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f>IF(COUNTIF(Table_marketing_data[[#This Row],[AcceptedCmp3]:[AcceptedCmp2]],1)&gt;0,1,0)</f>
        <v>0</v>
      </c>
      <c r="AE156">
        <f>SUM(Table_marketing_data[[#This Row],[AcceptedCmp3]:[AcceptedCmp2]])</f>
        <v>0</v>
      </c>
      <c r="AF156">
        <v>1</v>
      </c>
      <c r="AG156">
        <v>0</v>
      </c>
      <c r="AH156" t="s">
        <v>30</v>
      </c>
    </row>
    <row r="157" spans="1:34" x14ac:dyDescent="0.3">
      <c r="A157">
        <v>7141</v>
      </c>
      <c r="B157">
        <v>1986</v>
      </c>
      <c r="C157">
        <f ca="1">YEAR(TODAY()) - Table_marketing_data[[#This Row],[Year_Birth]]</f>
        <v>37</v>
      </c>
      <c r="D1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7" t="s">
        <v>41</v>
      </c>
      <c r="F157" t="s">
        <v>31</v>
      </c>
      <c r="G157" s="5">
        <v>21888</v>
      </c>
      <c r="H157" s="5" t="str">
        <f t="shared" si="2"/>
        <v>20k-50k</v>
      </c>
      <c r="I157">
        <v>1</v>
      </c>
      <c r="J157">
        <v>0</v>
      </c>
      <c r="K157" s="1">
        <v>41272</v>
      </c>
      <c r="L157">
        <v>15</v>
      </c>
      <c r="M157">
        <v>88</v>
      </c>
      <c r="N157">
        <v>10</v>
      </c>
      <c r="O157">
        <v>46</v>
      </c>
      <c r="P157">
        <v>2</v>
      </c>
      <c r="Q157">
        <v>3</v>
      </c>
      <c r="R157">
        <v>64</v>
      </c>
      <c r="S157" s="6">
        <f>SUM(Table_marketing_data[[#This Row],[MntWines]:[MntGoldProds]])/6</f>
        <v>35.5</v>
      </c>
      <c r="T157">
        <v>4</v>
      </c>
      <c r="U157">
        <v>5</v>
      </c>
      <c r="V157">
        <v>1</v>
      </c>
      <c r="W157">
        <v>2</v>
      </c>
      <c r="X157">
        <v>10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f>IF(COUNTIF(Table_marketing_data[[#This Row],[AcceptedCmp3]:[AcceptedCmp2]],1)&gt;0,1,0)</f>
        <v>0</v>
      </c>
      <c r="AE157">
        <f>SUM(Table_marketing_data[[#This Row],[AcceptedCmp3]:[AcceptedCmp2]])</f>
        <v>0</v>
      </c>
      <c r="AF157">
        <v>1</v>
      </c>
      <c r="AG157">
        <v>0</v>
      </c>
      <c r="AH157" t="s">
        <v>30</v>
      </c>
    </row>
    <row r="158" spans="1:34" x14ac:dyDescent="0.3">
      <c r="A158">
        <v>2518</v>
      </c>
      <c r="B158">
        <v>1986</v>
      </c>
      <c r="C158">
        <f ca="1">YEAR(TODAY()) - Table_marketing_data[[#This Row],[Year_Birth]]</f>
        <v>37</v>
      </c>
      <c r="D1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8" t="s">
        <v>38</v>
      </c>
      <c r="F158" t="s">
        <v>35</v>
      </c>
      <c r="G158" s="5">
        <v>20491</v>
      </c>
      <c r="H158" s="5" t="str">
        <f t="shared" si="2"/>
        <v>20k-50k</v>
      </c>
      <c r="I158">
        <v>0</v>
      </c>
      <c r="J158">
        <v>0</v>
      </c>
      <c r="K158" s="1">
        <v>41299</v>
      </c>
      <c r="L158">
        <v>16</v>
      </c>
      <c r="M158">
        <v>5</v>
      </c>
      <c r="N158">
        <v>4</v>
      </c>
      <c r="O158">
        <v>5</v>
      </c>
      <c r="P158">
        <v>4</v>
      </c>
      <c r="Q158">
        <v>2</v>
      </c>
      <c r="R158">
        <v>10</v>
      </c>
      <c r="S158" s="6">
        <f>SUM(Table_marketing_data[[#This Row],[MntWines]:[MntGoldProds]])/6</f>
        <v>5</v>
      </c>
      <c r="T158">
        <v>1</v>
      </c>
      <c r="U158">
        <v>0</v>
      </c>
      <c r="V158">
        <v>1</v>
      </c>
      <c r="W158">
        <v>2</v>
      </c>
      <c r="X158">
        <v>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f>IF(COUNTIF(Table_marketing_data[[#This Row],[AcceptedCmp3]:[AcceptedCmp2]],1)&gt;0,1,0)</f>
        <v>0</v>
      </c>
      <c r="AE158">
        <f>SUM(Table_marketing_data[[#This Row],[AcceptedCmp3]:[AcceptedCmp2]])</f>
        <v>0</v>
      </c>
      <c r="AF158">
        <v>0</v>
      </c>
      <c r="AG158">
        <v>0</v>
      </c>
      <c r="AH158" t="s">
        <v>39</v>
      </c>
    </row>
    <row r="159" spans="1:34" x14ac:dyDescent="0.3">
      <c r="A159">
        <v>5255</v>
      </c>
      <c r="B159">
        <v>1986</v>
      </c>
      <c r="C159">
        <f ca="1">YEAR(TODAY()) - Table_marketing_data[[#This Row],[Year_Birth]]</f>
        <v>37</v>
      </c>
      <c r="D1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59" t="s">
        <v>28</v>
      </c>
      <c r="F159" t="s">
        <v>31</v>
      </c>
      <c r="H159" s="5" t="str">
        <f t="shared" si="2"/>
        <v>&lt;20k</v>
      </c>
      <c r="I159">
        <v>1</v>
      </c>
      <c r="J159">
        <v>0</v>
      </c>
      <c r="K159" s="1">
        <v>41325</v>
      </c>
      <c r="L159">
        <v>19</v>
      </c>
      <c r="M159">
        <v>5</v>
      </c>
      <c r="N159">
        <v>1</v>
      </c>
      <c r="O159">
        <v>3</v>
      </c>
      <c r="P159">
        <v>3</v>
      </c>
      <c r="Q159">
        <v>263</v>
      </c>
      <c r="R159">
        <v>362</v>
      </c>
      <c r="S159" s="6">
        <f>SUM(Table_marketing_data[[#This Row],[MntWines]:[MntGoldProds]])/6</f>
        <v>106.16666666666667</v>
      </c>
      <c r="T159">
        <v>0</v>
      </c>
      <c r="U159">
        <v>27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f>IF(COUNTIF(Table_marketing_data[[#This Row],[AcceptedCmp3]:[AcceptedCmp2]],1)&gt;0,1,0)</f>
        <v>0</v>
      </c>
      <c r="AE159">
        <f>SUM(Table_marketing_data[[#This Row],[AcceptedCmp3]:[AcceptedCmp2]])</f>
        <v>0</v>
      </c>
      <c r="AF159">
        <v>0</v>
      </c>
      <c r="AG159">
        <v>0</v>
      </c>
      <c r="AH159" t="s">
        <v>36</v>
      </c>
    </row>
    <row r="160" spans="1:34" x14ac:dyDescent="0.3">
      <c r="A160">
        <v>3690</v>
      </c>
      <c r="B160">
        <v>1986</v>
      </c>
      <c r="C160">
        <f ca="1">YEAR(TODAY()) - Table_marketing_data[[#This Row],[Year_Birth]]</f>
        <v>37</v>
      </c>
      <c r="D1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0" t="s">
        <v>41</v>
      </c>
      <c r="F160" t="s">
        <v>33</v>
      </c>
      <c r="G160" s="5">
        <v>80141</v>
      </c>
      <c r="H160" s="5" t="str">
        <f t="shared" si="2"/>
        <v>50k-100k</v>
      </c>
      <c r="I160">
        <v>0</v>
      </c>
      <c r="J160">
        <v>0</v>
      </c>
      <c r="K160" s="1">
        <v>41285</v>
      </c>
      <c r="L160">
        <v>20</v>
      </c>
      <c r="M160">
        <v>1184</v>
      </c>
      <c r="N160">
        <v>102</v>
      </c>
      <c r="O160">
        <v>673</v>
      </c>
      <c r="P160">
        <v>52</v>
      </c>
      <c r="Q160">
        <v>40</v>
      </c>
      <c r="R160">
        <v>40</v>
      </c>
      <c r="S160" s="6">
        <f>SUM(Table_marketing_data[[#This Row],[MntWines]:[MntGoldProds]])/6</f>
        <v>348.5</v>
      </c>
      <c r="T160">
        <v>1</v>
      </c>
      <c r="U160">
        <v>7</v>
      </c>
      <c r="V160">
        <v>4</v>
      </c>
      <c r="W160">
        <v>10</v>
      </c>
      <c r="X160">
        <v>6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f>IF(COUNTIF(Table_marketing_data[[#This Row],[AcceptedCmp3]:[AcceptedCmp2]],1)&gt;0,1,0)</f>
        <v>1</v>
      </c>
      <c r="AE160">
        <f>SUM(Table_marketing_data[[#This Row],[AcceptedCmp3]:[AcceptedCmp2]])</f>
        <v>1</v>
      </c>
      <c r="AF160">
        <v>1</v>
      </c>
      <c r="AG160">
        <v>0</v>
      </c>
      <c r="AH160" t="s">
        <v>30</v>
      </c>
    </row>
    <row r="161" spans="1:34" x14ac:dyDescent="0.3">
      <c r="A161">
        <v>7786</v>
      </c>
      <c r="B161">
        <v>1986</v>
      </c>
      <c r="C161">
        <f ca="1">YEAR(TODAY()) - Table_marketing_data[[#This Row],[Year_Birth]]</f>
        <v>37</v>
      </c>
      <c r="D1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1" t="s">
        <v>37</v>
      </c>
      <c r="F161" t="s">
        <v>31</v>
      </c>
      <c r="G161" s="5">
        <v>29999</v>
      </c>
      <c r="H161" s="5" t="str">
        <f t="shared" si="2"/>
        <v>20k-50k</v>
      </c>
      <c r="I161">
        <v>1</v>
      </c>
      <c r="J161">
        <v>0</v>
      </c>
      <c r="K161" s="1">
        <v>41318</v>
      </c>
      <c r="L161">
        <v>22</v>
      </c>
      <c r="M161">
        <v>68</v>
      </c>
      <c r="N161">
        <v>7</v>
      </c>
      <c r="O161">
        <v>59</v>
      </c>
      <c r="P161">
        <v>10</v>
      </c>
      <c r="Q161">
        <v>5</v>
      </c>
      <c r="R161">
        <v>11</v>
      </c>
      <c r="S161" s="6">
        <f>SUM(Table_marketing_data[[#This Row],[MntWines]:[MntGoldProds]])/6</f>
        <v>26.666666666666668</v>
      </c>
      <c r="T161">
        <v>4</v>
      </c>
      <c r="U161">
        <v>3</v>
      </c>
      <c r="V161">
        <v>1</v>
      </c>
      <c r="W161">
        <v>4</v>
      </c>
      <c r="X161">
        <v>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>IF(COUNTIF(Table_marketing_data[[#This Row],[AcceptedCmp3]:[AcceptedCmp2]],1)&gt;0,1,0)</f>
        <v>0</v>
      </c>
      <c r="AE161">
        <f>SUM(Table_marketing_data[[#This Row],[AcceptedCmp3]:[AcceptedCmp2]])</f>
        <v>0</v>
      </c>
      <c r="AF161">
        <v>0</v>
      </c>
      <c r="AG161">
        <v>0</v>
      </c>
      <c r="AH161" t="s">
        <v>30</v>
      </c>
    </row>
    <row r="162" spans="1:34" x14ac:dyDescent="0.3">
      <c r="A162">
        <v>9485</v>
      </c>
      <c r="B162">
        <v>1986</v>
      </c>
      <c r="C162">
        <f ca="1">YEAR(TODAY()) - Table_marketing_data[[#This Row],[Year_Birth]]</f>
        <v>37</v>
      </c>
      <c r="D1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2" t="s">
        <v>37</v>
      </c>
      <c r="F162" t="s">
        <v>33</v>
      </c>
      <c r="G162" s="5">
        <v>45921</v>
      </c>
      <c r="H162" s="5" t="str">
        <f t="shared" si="2"/>
        <v>20k-50k</v>
      </c>
      <c r="I162">
        <v>0</v>
      </c>
      <c r="J162">
        <v>0</v>
      </c>
      <c r="K162" s="1">
        <v>41708</v>
      </c>
      <c r="L162">
        <v>23</v>
      </c>
      <c r="M162">
        <v>102</v>
      </c>
      <c r="N162">
        <v>9</v>
      </c>
      <c r="O162">
        <v>49</v>
      </c>
      <c r="P162">
        <v>24</v>
      </c>
      <c r="Q162">
        <v>3</v>
      </c>
      <c r="R162">
        <v>12</v>
      </c>
      <c r="S162" s="6">
        <f>SUM(Table_marketing_data[[#This Row],[MntWines]:[MntGoldProds]])/6</f>
        <v>33.166666666666664</v>
      </c>
      <c r="T162">
        <v>1</v>
      </c>
      <c r="U162">
        <v>2</v>
      </c>
      <c r="V162">
        <v>1</v>
      </c>
      <c r="W162">
        <v>6</v>
      </c>
      <c r="X162">
        <v>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>IF(COUNTIF(Table_marketing_data[[#This Row],[AcceptedCmp3]:[AcceptedCmp2]],1)&gt;0,1,0)</f>
        <v>0</v>
      </c>
      <c r="AE162">
        <f>SUM(Table_marketing_data[[#This Row],[AcceptedCmp3]:[AcceptedCmp2]])</f>
        <v>0</v>
      </c>
      <c r="AF162">
        <v>0</v>
      </c>
      <c r="AG162">
        <v>0</v>
      </c>
      <c r="AH162" t="s">
        <v>43</v>
      </c>
    </row>
    <row r="163" spans="1:34" x14ac:dyDescent="0.3">
      <c r="A163">
        <v>10395</v>
      </c>
      <c r="B163">
        <v>1986</v>
      </c>
      <c r="C163">
        <f ca="1">YEAR(TODAY()) - Table_marketing_data[[#This Row],[Year_Birth]]</f>
        <v>37</v>
      </c>
      <c r="D1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3" t="s">
        <v>44</v>
      </c>
      <c r="F163" t="s">
        <v>31</v>
      </c>
      <c r="G163" s="5">
        <v>8940</v>
      </c>
      <c r="H163" s="5" t="str">
        <f t="shared" si="2"/>
        <v>&lt;20k</v>
      </c>
      <c r="I163">
        <v>1</v>
      </c>
      <c r="J163">
        <v>0</v>
      </c>
      <c r="K163" s="1">
        <v>41143</v>
      </c>
      <c r="L163">
        <v>25</v>
      </c>
      <c r="M163">
        <v>1</v>
      </c>
      <c r="N163">
        <v>45</v>
      </c>
      <c r="O163">
        <v>3</v>
      </c>
      <c r="P163">
        <v>4</v>
      </c>
      <c r="Q163">
        <v>6</v>
      </c>
      <c r="R163">
        <v>42</v>
      </c>
      <c r="S163" s="6">
        <f>SUM(Table_marketing_data[[#This Row],[MntWines]:[MntGoldProds]])/6</f>
        <v>16.833333333333332</v>
      </c>
      <c r="T163">
        <v>3</v>
      </c>
      <c r="U163">
        <v>3</v>
      </c>
      <c r="V163">
        <v>1</v>
      </c>
      <c r="W163">
        <v>3</v>
      </c>
      <c r="X163">
        <v>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f>IF(COUNTIF(Table_marketing_data[[#This Row],[AcceptedCmp3]:[AcceptedCmp2]],1)&gt;0,1,0)</f>
        <v>0</v>
      </c>
      <c r="AE163">
        <f>SUM(Table_marketing_data[[#This Row],[AcceptedCmp3]:[AcceptedCmp2]])</f>
        <v>0</v>
      </c>
      <c r="AF163">
        <v>0</v>
      </c>
      <c r="AG163">
        <v>0</v>
      </c>
      <c r="AH163" t="s">
        <v>30</v>
      </c>
    </row>
    <row r="164" spans="1:34" x14ac:dyDescent="0.3">
      <c r="A164">
        <v>1940</v>
      </c>
      <c r="B164">
        <v>1986</v>
      </c>
      <c r="C164">
        <f ca="1">YEAR(TODAY()) - Table_marketing_data[[#This Row],[Year_Birth]]</f>
        <v>37</v>
      </c>
      <c r="D1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4" t="s">
        <v>28</v>
      </c>
      <c r="F164" t="s">
        <v>33</v>
      </c>
      <c r="G164" s="5">
        <v>25252</v>
      </c>
      <c r="H164" s="5" t="str">
        <f t="shared" si="2"/>
        <v>20k-50k</v>
      </c>
      <c r="I164">
        <v>1</v>
      </c>
      <c r="J164">
        <v>0</v>
      </c>
      <c r="K164" s="1">
        <v>41467</v>
      </c>
      <c r="L164">
        <v>26</v>
      </c>
      <c r="M164">
        <v>1</v>
      </c>
      <c r="N164">
        <v>3</v>
      </c>
      <c r="O164">
        <v>4</v>
      </c>
      <c r="P164">
        <v>2</v>
      </c>
      <c r="Q164">
        <v>2</v>
      </c>
      <c r="R164">
        <v>6</v>
      </c>
      <c r="S164" s="6">
        <f>SUM(Table_marketing_data[[#This Row],[MntWines]:[MntGoldProds]])/6</f>
        <v>3</v>
      </c>
      <c r="T164">
        <v>1</v>
      </c>
      <c r="U164">
        <v>1</v>
      </c>
      <c r="V164">
        <v>0</v>
      </c>
      <c r="W164">
        <v>2</v>
      </c>
      <c r="X164">
        <v>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>IF(COUNTIF(Table_marketing_data[[#This Row],[AcceptedCmp3]:[AcceptedCmp2]],1)&gt;0,1,0)</f>
        <v>0</v>
      </c>
      <c r="AE164">
        <f>SUM(Table_marketing_data[[#This Row],[AcceptedCmp3]:[AcceptedCmp2]])</f>
        <v>0</v>
      </c>
      <c r="AF164">
        <v>0</v>
      </c>
      <c r="AG164">
        <v>0</v>
      </c>
      <c r="AH164" t="s">
        <v>36</v>
      </c>
    </row>
    <row r="165" spans="1:34" x14ac:dyDescent="0.3">
      <c r="A165">
        <v>3762</v>
      </c>
      <c r="B165">
        <v>1986</v>
      </c>
      <c r="C165">
        <f ca="1">YEAR(TODAY()) - Table_marketing_data[[#This Row],[Year_Birth]]</f>
        <v>37</v>
      </c>
      <c r="D1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5" t="s">
        <v>37</v>
      </c>
      <c r="F165" t="s">
        <v>31</v>
      </c>
      <c r="G165" s="5">
        <v>69867</v>
      </c>
      <c r="H165" s="5" t="str">
        <f t="shared" si="2"/>
        <v>50k-100k</v>
      </c>
      <c r="I165">
        <v>0</v>
      </c>
      <c r="J165">
        <v>0</v>
      </c>
      <c r="K165" s="1">
        <v>41366</v>
      </c>
      <c r="L165">
        <v>30</v>
      </c>
      <c r="M165">
        <v>196</v>
      </c>
      <c r="N165">
        <v>0</v>
      </c>
      <c r="O165">
        <v>512</v>
      </c>
      <c r="P165">
        <v>33</v>
      </c>
      <c r="Q165">
        <v>130</v>
      </c>
      <c r="R165">
        <v>54</v>
      </c>
      <c r="S165" s="6">
        <f>SUM(Table_marketing_data[[#This Row],[MntWines]:[MntGoldProds]])/6</f>
        <v>154.16666666666666</v>
      </c>
      <c r="T165">
        <v>1</v>
      </c>
      <c r="U165">
        <v>3</v>
      </c>
      <c r="V165">
        <v>5</v>
      </c>
      <c r="W165">
        <v>8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f>IF(COUNTIF(Table_marketing_data[[#This Row],[AcceptedCmp3]:[AcceptedCmp2]],1)&gt;0,1,0)</f>
        <v>1</v>
      </c>
      <c r="AE165">
        <f>SUM(Table_marketing_data[[#This Row],[AcceptedCmp3]:[AcceptedCmp2]])</f>
        <v>1</v>
      </c>
      <c r="AF165">
        <v>1</v>
      </c>
      <c r="AG165">
        <v>0</v>
      </c>
      <c r="AH165" t="s">
        <v>43</v>
      </c>
    </row>
    <row r="166" spans="1:34" x14ac:dyDescent="0.3">
      <c r="A166">
        <v>477</v>
      </c>
      <c r="B166">
        <v>1986</v>
      </c>
      <c r="C166">
        <f ca="1">YEAR(TODAY()) - Table_marketing_data[[#This Row],[Year_Birth]]</f>
        <v>37</v>
      </c>
      <c r="D1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6" t="s">
        <v>28</v>
      </c>
      <c r="F166" t="s">
        <v>33</v>
      </c>
      <c r="G166" s="5">
        <v>83512</v>
      </c>
      <c r="H166" s="5" t="str">
        <f t="shared" si="2"/>
        <v>50k-100k</v>
      </c>
      <c r="I166">
        <v>0</v>
      </c>
      <c r="J166">
        <v>0</v>
      </c>
      <c r="K166" s="1">
        <v>41807</v>
      </c>
      <c r="L166">
        <v>31</v>
      </c>
      <c r="M166">
        <v>1060</v>
      </c>
      <c r="N166">
        <v>61</v>
      </c>
      <c r="O166">
        <v>835</v>
      </c>
      <c r="P166">
        <v>80</v>
      </c>
      <c r="Q166">
        <v>20</v>
      </c>
      <c r="R166">
        <v>101</v>
      </c>
      <c r="S166" s="6">
        <f>SUM(Table_marketing_data[[#This Row],[MntWines]:[MntGoldProds]])/6</f>
        <v>359.5</v>
      </c>
      <c r="T166">
        <v>1</v>
      </c>
      <c r="U166">
        <v>4</v>
      </c>
      <c r="V166">
        <v>7</v>
      </c>
      <c r="W166">
        <v>10</v>
      </c>
      <c r="X166">
        <v>1</v>
      </c>
      <c r="Y166">
        <v>1</v>
      </c>
      <c r="Z166">
        <v>0</v>
      </c>
      <c r="AA166">
        <v>1</v>
      </c>
      <c r="AB166">
        <v>1</v>
      </c>
      <c r="AC166">
        <v>1</v>
      </c>
      <c r="AD166">
        <f>IF(COUNTIF(Table_marketing_data[[#This Row],[AcceptedCmp3]:[AcceptedCmp2]],1)&gt;0,1,0)</f>
        <v>1</v>
      </c>
      <c r="AE166">
        <f>SUM(Table_marketing_data[[#This Row],[AcceptedCmp3]:[AcceptedCmp2]])</f>
        <v>4</v>
      </c>
      <c r="AF166">
        <v>1</v>
      </c>
      <c r="AG166">
        <v>0</v>
      </c>
      <c r="AH166" t="s">
        <v>30</v>
      </c>
    </row>
    <row r="167" spans="1:34" x14ac:dyDescent="0.3">
      <c r="A167">
        <v>7736</v>
      </c>
      <c r="B167">
        <v>1986</v>
      </c>
      <c r="C167">
        <f ca="1">YEAR(TODAY()) - Table_marketing_data[[#This Row],[Year_Birth]]</f>
        <v>37</v>
      </c>
      <c r="D1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7" t="s">
        <v>28</v>
      </c>
      <c r="F167" t="s">
        <v>33</v>
      </c>
      <c r="G167" s="5">
        <v>22518</v>
      </c>
      <c r="H167" s="5" t="str">
        <f t="shared" si="2"/>
        <v>20k-50k</v>
      </c>
      <c r="I167">
        <v>1</v>
      </c>
      <c r="J167">
        <v>0</v>
      </c>
      <c r="K167" s="1">
        <v>41204</v>
      </c>
      <c r="L167">
        <v>36</v>
      </c>
      <c r="M167">
        <v>11</v>
      </c>
      <c r="N167">
        <v>7</v>
      </c>
      <c r="O167">
        <v>12</v>
      </c>
      <c r="P167">
        <v>2</v>
      </c>
      <c r="Q167">
        <v>2</v>
      </c>
      <c r="R167">
        <v>27</v>
      </c>
      <c r="S167" s="6">
        <f>SUM(Table_marketing_data[[#This Row],[MntWines]:[MntGoldProds]])/6</f>
        <v>10.166666666666666</v>
      </c>
      <c r="T167">
        <v>2</v>
      </c>
      <c r="U167">
        <v>2</v>
      </c>
      <c r="V167">
        <v>1</v>
      </c>
      <c r="W167">
        <v>2</v>
      </c>
      <c r="X167">
        <v>5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f>IF(COUNTIF(Table_marketing_data[[#This Row],[AcceptedCmp3]:[AcceptedCmp2]],1)&gt;0,1,0)</f>
        <v>1</v>
      </c>
      <c r="AE167">
        <f>SUM(Table_marketing_data[[#This Row],[AcceptedCmp3]:[AcceptedCmp2]])</f>
        <v>1</v>
      </c>
      <c r="AF167">
        <v>1</v>
      </c>
      <c r="AG167">
        <v>0</v>
      </c>
      <c r="AH167" t="s">
        <v>30</v>
      </c>
    </row>
    <row r="168" spans="1:34" x14ac:dyDescent="0.3">
      <c r="A168">
        <v>905</v>
      </c>
      <c r="B168">
        <v>1986</v>
      </c>
      <c r="C168">
        <f ca="1">YEAR(TODAY()) - Table_marketing_data[[#This Row],[Year_Birth]]</f>
        <v>37</v>
      </c>
      <c r="D1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8" t="s">
        <v>28</v>
      </c>
      <c r="F168" t="s">
        <v>29</v>
      </c>
      <c r="G168" s="5">
        <v>21846</v>
      </c>
      <c r="H168" s="5" t="str">
        <f t="shared" si="2"/>
        <v>20k-50k</v>
      </c>
      <c r="I168">
        <v>1</v>
      </c>
      <c r="J168">
        <v>0</v>
      </c>
      <c r="K168" s="1">
        <v>41569</v>
      </c>
      <c r="L168">
        <v>38</v>
      </c>
      <c r="M168">
        <v>7</v>
      </c>
      <c r="N168">
        <v>17</v>
      </c>
      <c r="O168">
        <v>18</v>
      </c>
      <c r="P168">
        <v>6</v>
      </c>
      <c r="Q168">
        <v>10</v>
      </c>
      <c r="R168">
        <v>26</v>
      </c>
      <c r="S168" s="6">
        <f>SUM(Table_marketing_data[[#This Row],[MntWines]:[MntGoldProds]])/6</f>
        <v>14</v>
      </c>
      <c r="T168">
        <v>4</v>
      </c>
      <c r="U168">
        <v>4</v>
      </c>
      <c r="V168">
        <v>0</v>
      </c>
      <c r="W168">
        <v>3</v>
      </c>
      <c r="X168">
        <v>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f>IF(COUNTIF(Table_marketing_data[[#This Row],[AcceptedCmp3]:[AcceptedCmp2]],1)&gt;0,1,0)</f>
        <v>0</v>
      </c>
      <c r="AE168">
        <f>SUM(Table_marketing_data[[#This Row],[AcceptedCmp3]:[AcceptedCmp2]])</f>
        <v>0</v>
      </c>
      <c r="AF168">
        <v>0</v>
      </c>
      <c r="AG168">
        <v>0</v>
      </c>
      <c r="AH168" t="s">
        <v>43</v>
      </c>
    </row>
    <row r="169" spans="1:34" x14ac:dyDescent="0.3">
      <c r="A169">
        <v>898</v>
      </c>
      <c r="B169">
        <v>1986</v>
      </c>
      <c r="C169">
        <f ca="1">YEAR(TODAY()) - Table_marketing_data[[#This Row],[Year_Birth]]</f>
        <v>37</v>
      </c>
      <c r="D1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69" t="s">
        <v>28</v>
      </c>
      <c r="F169" t="s">
        <v>33</v>
      </c>
      <c r="G169" s="5">
        <v>23477</v>
      </c>
      <c r="H169" s="5" t="str">
        <f t="shared" si="2"/>
        <v>20k-50k</v>
      </c>
      <c r="I169">
        <v>1</v>
      </c>
      <c r="J169">
        <v>0</v>
      </c>
      <c r="K169" s="1">
        <v>41568</v>
      </c>
      <c r="L169">
        <v>39</v>
      </c>
      <c r="M169">
        <v>38</v>
      </c>
      <c r="N169">
        <v>15</v>
      </c>
      <c r="O169">
        <v>54</v>
      </c>
      <c r="P169">
        <v>3</v>
      </c>
      <c r="Q169">
        <v>8</v>
      </c>
      <c r="R169">
        <v>29</v>
      </c>
      <c r="S169" s="6">
        <f>SUM(Table_marketing_data[[#This Row],[MntWines]:[MntGoldProds]])/6</f>
        <v>24.5</v>
      </c>
      <c r="T169">
        <v>3</v>
      </c>
      <c r="U169">
        <v>3</v>
      </c>
      <c r="V169">
        <v>0</v>
      </c>
      <c r="W169">
        <v>4</v>
      </c>
      <c r="X169">
        <v>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f>IF(COUNTIF(Table_marketing_data[[#This Row],[AcceptedCmp3]:[AcceptedCmp2]],1)&gt;0,1,0)</f>
        <v>0</v>
      </c>
      <c r="AE169">
        <f>SUM(Table_marketing_data[[#This Row],[AcceptedCmp3]:[AcceptedCmp2]])</f>
        <v>0</v>
      </c>
      <c r="AF169">
        <v>0</v>
      </c>
      <c r="AG169">
        <v>0</v>
      </c>
      <c r="AH169" t="s">
        <v>30</v>
      </c>
    </row>
    <row r="170" spans="1:34" x14ac:dyDescent="0.3">
      <c r="A170">
        <v>10525</v>
      </c>
      <c r="B170">
        <v>1986</v>
      </c>
      <c r="C170">
        <f ca="1">YEAR(TODAY()) - Table_marketing_data[[#This Row],[Year_Birth]]</f>
        <v>37</v>
      </c>
      <c r="D1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0" t="s">
        <v>28</v>
      </c>
      <c r="F170" t="s">
        <v>31</v>
      </c>
      <c r="G170" s="5">
        <v>26576</v>
      </c>
      <c r="H170" s="5" t="str">
        <f t="shared" si="2"/>
        <v>20k-50k</v>
      </c>
      <c r="I170">
        <v>1</v>
      </c>
      <c r="J170">
        <v>0</v>
      </c>
      <c r="K170" s="1">
        <v>41195</v>
      </c>
      <c r="L170">
        <v>40</v>
      </c>
      <c r="M170">
        <v>10</v>
      </c>
      <c r="N170">
        <v>0</v>
      </c>
      <c r="O170">
        <v>8</v>
      </c>
      <c r="P170">
        <v>0</v>
      </c>
      <c r="Q170">
        <v>0</v>
      </c>
      <c r="R170">
        <v>9</v>
      </c>
      <c r="S170" s="6">
        <f>SUM(Table_marketing_data[[#This Row],[MntWines]:[MntGoldProds]])/6</f>
        <v>4.5</v>
      </c>
      <c r="T170">
        <v>1</v>
      </c>
      <c r="U170">
        <v>1</v>
      </c>
      <c r="V170">
        <v>0</v>
      </c>
      <c r="W170">
        <v>2</v>
      </c>
      <c r="X170">
        <v>9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f>IF(COUNTIF(Table_marketing_data[[#This Row],[AcceptedCmp3]:[AcceptedCmp2]],1)&gt;0,1,0)</f>
        <v>1</v>
      </c>
      <c r="AE170">
        <f>SUM(Table_marketing_data[[#This Row],[AcceptedCmp3]:[AcceptedCmp2]])</f>
        <v>1</v>
      </c>
      <c r="AF170">
        <v>1</v>
      </c>
      <c r="AG170">
        <v>0</v>
      </c>
      <c r="AH170" t="s">
        <v>30</v>
      </c>
    </row>
    <row r="171" spans="1:34" x14ac:dyDescent="0.3">
      <c r="A171">
        <v>8135</v>
      </c>
      <c r="B171">
        <v>1986</v>
      </c>
      <c r="C171">
        <f ca="1">YEAR(TODAY()) - Table_marketing_data[[#This Row],[Year_Birth]]</f>
        <v>37</v>
      </c>
      <c r="D1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1" t="s">
        <v>41</v>
      </c>
      <c r="F171" t="s">
        <v>33</v>
      </c>
      <c r="G171" s="5">
        <v>27161</v>
      </c>
      <c r="H171" s="5" t="str">
        <f t="shared" si="2"/>
        <v>20k-50k</v>
      </c>
      <c r="I171">
        <v>1</v>
      </c>
      <c r="J171">
        <v>0</v>
      </c>
      <c r="K171" s="1">
        <v>41575</v>
      </c>
      <c r="L171">
        <v>41</v>
      </c>
      <c r="M171">
        <v>7</v>
      </c>
      <c r="N171">
        <v>4</v>
      </c>
      <c r="O171">
        <v>23</v>
      </c>
      <c r="P171">
        <v>7</v>
      </c>
      <c r="Q171">
        <v>0</v>
      </c>
      <c r="R171">
        <v>11</v>
      </c>
      <c r="S171" s="6">
        <f>SUM(Table_marketing_data[[#This Row],[MntWines]:[MntGoldProds]])/6</f>
        <v>8.6666666666666661</v>
      </c>
      <c r="T171">
        <v>1</v>
      </c>
      <c r="U171">
        <v>1</v>
      </c>
      <c r="V171">
        <v>0</v>
      </c>
      <c r="W171">
        <v>3</v>
      </c>
      <c r="X171">
        <v>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f>IF(COUNTIF(Table_marketing_data[[#This Row],[AcceptedCmp3]:[AcceptedCmp2]],1)&gt;0,1,0)</f>
        <v>0</v>
      </c>
      <c r="AE171">
        <f>SUM(Table_marketing_data[[#This Row],[AcceptedCmp3]:[AcceptedCmp2]])</f>
        <v>0</v>
      </c>
      <c r="AF171">
        <v>0</v>
      </c>
      <c r="AG171">
        <v>0</v>
      </c>
      <c r="AH171" t="s">
        <v>43</v>
      </c>
    </row>
    <row r="172" spans="1:34" x14ac:dyDescent="0.3">
      <c r="A172">
        <v>1340</v>
      </c>
      <c r="B172">
        <v>1986</v>
      </c>
      <c r="C172">
        <f ca="1">YEAR(TODAY()) - Table_marketing_data[[#This Row],[Year_Birth]]</f>
        <v>37</v>
      </c>
      <c r="D1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2" t="s">
        <v>28</v>
      </c>
      <c r="F172" t="s">
        <v>33</v>
      </c>
      <c r="G172" s="5">
        <v>92910</v>
      </c>
      <c r="H172" s="5" t="str">
        <f t="shared" si="2"/>
        <v>50k-100k</v>
      </c>
      <c r="I172">
        <v>0</v>
      </c>
      <c r="J172">
        <v>0</v>
      </c>
      <c r="K172" s="1">
        <v>41753</v>
      </c>
      <c r="L172">
        <v>42</v>
      </c>
      <c r="M172">
        <v>551</v>
      </c>
      <c r="N172">
        <v>137</v>
      </c>
      <c r="O172">
        <v>792</v>
      </c>
      <c r="P172">
        <v>179</v>
      </c>
      <c r="Q172">
        <v>103</v>
      </c>
      <c r="R172">
        <v>33</v>
      </c>
      <c r="S172" s="6">
        <f>SUM(Table_marketing_data[[#This Row],[MntWines]:[MntGoldProds]])/6</f>
        <v>299.16666666666669</v>
      </c>
      <c r="T172">
        <v>1</v>
      </c>
      <c r="U172">
        <v>6</v>
      </c>
      <c r="V172">
        <v>7</v>
      </c>
      <c r="W172">
        <v>13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0</v>
      </c>
      <c r="AD172">
        <f>IF(COUNTIF(Table_marketing_data[[#This Row],[AcceptedCmp3]:[AcceptedCmp2]],1)&gt;0,1,0)</f>
        <v>1</v>
      </c>
      <c r="AE172">
        <f>SUM(Table_marketing_data[[#This Row],[AcceptedCmp3]:[AcceptedCmp2]])</f>
        <v>3</v>
      </c>
      <c r="AF172">
        <v>0</v>
      </c>
      <c r="AG172">
        <v>0</v>
      </c>
      <c r="AH172" t="s">
        <v>30</v>
      </c>
    </row>
    <row r="173" spans="1:34" x14ac:dyDescent="0.3">
      <c r="A173">
        <v>9738</v>
      </c>
      <c r="B173">
        <v>1986</v>
      </c>
      <c r="C173">
        <f ca="1">YEAR(TODAY()) - Table_marketing_data[[#This Row],[Year_Birth]]</f>
        <v>37</v>
      </c>
      <c r="D1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3" t="s">
        <v>41</v>
      </c>
      <c r="F173" t="s">
        <v>35</v>
      </c>
      <c r="G173" s="5">
        <v>42386</v>
      </c>
      <c r="H173" s="5" t="str">
        <f t="shared" si="2"/>
        <v>20k-50k</v>
      </c>
      <c r="I173">
        <v>1</v>
      </c>
      <c r="J173">
        <v>0</v>
      </c>
      <c r="K173" s="1">
        <v>41287</v>
      </c>
      <c r="L173">
        <v>43</v>
      </c>
      <c r="M173">
        <v>65</v>
      </c>
      <c r="N173">
        <v>4</v>
      </c>
      <c r="O173">
        <v>16</v>
      </c>
      <c r="P173">
        <v>0</v>
      </c>
      <c r="Q173">
        <v>4</v>
      </c>
      <c r="R173">
        <v>11</v>
      </c>
      <c r="S173" s="6">
        <f>SUM(Table_marketing_data[[#This Row],[MntWines]:[MntGoldProds]])/6</f>
        <v>16.666666666666668</v>
      </c>
      <c r="T173">
        <v>1</v>
      </c>
      <c r="U173">
        <v>3</v>
      </c>
      <c r="V173">
        <v>0</v>
      </c>
      <c r="W173">
        <v>3</v>
      </c>
      <c r="X173">
        <v>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f>IF(COUNTIF(Table_marketing_data[[#This Row],[AcceptedCmp3]:[AcceptedCmp2]],1)&gt;0,1,0)</f>
        <v>0</v>
      </c>
      <c r="AE173">
        <f>SUM(Table_marketing_data[[#This Row],[AcceptedCmp3]:[AcceptedCmp2]])</f>
        <v>0</v>
      </c>
      <c r="AF173">
        <v>0</v>
      </c>
      <c r="AG173">
        <v>0</v>
      </c>
      <c r="AH173" t="s">
        <v>43</v>
      </c>
    </row>
    <row r="174" spans="1:34" x14ac:dyDescent="0.3">
      <c r="A174">
        <v>10212</v>
      </c>
      <c r="B174">
        <v>1986</v>
      </c>
      <c r="C174">
        <f ca="1">YEAR(TODAY()) - Table_marketing_data[[#This Row],[Year_Birth]]</f>
        <v>37</v>
      </c>
      <c r="D1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4" t="s">
        <v>41</v>
      </c>
      <c r="F174" t="s">
        <v>35</v>
      </c>
      <c r="G174" s="5">
        <v>42386</v>
      </c>
      <c r="H174" s="5" t="str">
        <f t="shared" si="2"/>
        <v>20k-50k</v>
      </c>
      <c r="I174">
        <v>1</v>
      </c>
      <c r="J174">
        <v>0</v>
      </c>
      <c r="K174" s="1">
        <v>41287</v>
      </c>
      <c r="L174">
        <v>43</v>
      </c>
      <c r="M174">
        <v>65</v>
      </c>
      <c r="N174">
        <v>4</v>
      </c>
      <c r="O174">
        <v>16</v>
      </c>
      <c r="P174">
        <v>0</v>
      </c>
      <c r="Q174">
        <v>4</v>
      </c>
      <c r="R174">
        <v>11</v>
      </c>
      <c r="S174" s="6">
        <f>SUM(Table_marketing_data[[#This Row],[MntWines]:[MntGoldProds]])/6</f>
        <v>16.666666666666668</v>
      </c>
      <c r="T174">
        <v>1</v>
      </c>
      <c r="U174">
        <v>3</v>
      </c>
      <c r="V174">
        <v>0</v>
      </c>
      <c r="W174">
        <v>3</v>
      </c>
      <c r="X174">
        <v>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f>IF(COUNTIF(Table_marketing_data[[#This Row],[AcceptedCmp3]:[AcceptedCmp2]],1)&gt;0,1,0)</f>
        <v>0</v>
      </c>
      <c r="AE174">
        <f>SUM(Table_marketing_data[[#This Row],[AcceptedCmp3]:[AcceptedCmp2]])</f>
        <v>0</v>
      </c>
      <c r="AF174">
        <v>0</v>
      </c>
      <c r="AG174">
        <v>0</v>
      </c>
      <c r="AH174" t="s">
        <v>40</v>
      </c>
    </row>
    <row r="175" spans="1:34" x14ac:dyDescent="0.3">
      <c r="A175">
        <v>8080</v>
      </c>
      <c r="B175">
        <v>1986</v>
      </c>
      <c r="C175">
        <f ca="1">YEAR(TODAY()) - Table_marketing_data[[#This Row],[Year_Birth]]</f>
        <v>37</v>
      </c>
      <c r="D1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5" t="s">
        <v>28</v>
      </c>
      <c r="F175" t="s">
        <v>31</v>
      </c>
      <c r="G175" s="5">
        <v>26816</v>
      </c>
      <c r="H175" s="5" t="str">
        <f t="shared" si="2"/>
        <v>20k-50k</v>
      </c>
      <c r="I175">
        <v>0</v>
      </c>
      <c r="J175">
        <v>0</v>
      </c>
      <c r="K175" s="1">
        <v>41138</v>
      </c>
      <c r="L175">
        <v>50</v>
      </c>
      <c r="M175">
        <v>5</v>
      </c>
      <c r="N175">
        <v>1</v>
      </c>
      <c r="O175">
        <v>6</v>
      </c>
      <c r="P175">
        <v>3</v>
      </c>
      <c r="Q175">
        <v>4</v>
      </c>
      <c r="R175">
        <v>3</v>
      </c>
      <c r="S175" s="6">
        <f>SUM(Table_marketing_data[[#This Row],[MntWines]:[MntGoldProds]])/6</f>
        <v>3.6666666666666665</v>
      </c>
      <c r="T175">
        <v>1</v>
      </c>
      <c r="U175">
        <v>0</v>
      </c>
      <c r="V175">
        <v>0</v>
      </c>
      <c r="W175">
        <v>3</v>
      </c>
      <c r="X175">
        <v>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f>IF(COUNTIF(Table_marketing_data[[#This Row],[AcceptedCmp3]:[AcceptedCmp2]],1)&gt;0,1,0)</f>
        <v>0</v>
      </c>
      <c r="AE175">
        <f>SUM(Table_marketing_data[[#This Row],[AcceptedCmp3]:[AcceptedCmp2]])</f>
        <v>0</v>
      </c>
      <c r="AF175">
        <v>0</v>
      </c>
      <c r="AG175">
        <v>0</v>
      </c>
      <c r="AH175" t="s">
        <v>40</v>
      </c>
    </row>
    <row r="176" spans="1:34" x14ac:dyDescent="0.3">
      <c r="A176">
        <v>6292</v>
      </c>
      <c r="B176">
        <v>1986</v>
      </c>
      <c r="C176">
        <f ca="1">YEAR(TODAY()) - Table_marketing_data[[#This Row],[Year_Birth]]</f>
        <v>37</v>
      </c>
      <c r="D1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6" t="s">
        <v>37</v>
      </c>
      <c r="F176" t="s">
        <v>33</v>
      </c>
      <c r="G176" s="5">
        <v>82333</v>
      </c>
      <c r="H176" s="5" t="str">
        <f t="shared" si="2"/>
        <v>50k-100k</v>
      </c>
      <c r="I176">
        <v>0</v>
      </c>
      <c r="J176">
        <v>0</v>
      </c>
      <c r="K176" s="1">
        <v>41363</v>
      </c>
      <c r="L176">
        <v>60</v>
      </c>
      <c r="M176">
        <v>1311</v>
      </c>
      <c r="N176">
        <v>0</v>
      </c>
      <c r="O176">
        <v>359</v>
      </c>
      <c r="P176">
        <v>46</v>
      </c>
      <c r="Q176">
        <v>89</v>
      </c>
      <c r="R176">
        <v>17</v>
      </c>
      <c r="S176" s="6">
        <f>SUM(Table_marketing_data[[#This Row],[MntWines]:[MntGoldProds]])/6</f>
        <v>303.66666666666669</v>
      </c>
      <c r="T176">
        <v>1</v>
      </c>
      <c r="U176">
        <v>4</v>
      </c>
      <c r="V176">
        <v>3</v>
      </c>
      <c r="W176">
        <v>10</v>
      </c>
      <c r="X176">
        <v>2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f>IF(COUNTIF(Table_marketing_data[[#This Row],[AcceptedCmp3]:[AcceptedCmp2]],1)&gt;0,1,0)</f>
        <v>1</v>
      </c>
      <c r="AE176">
        <f>SUM(Table_marketing_data[[#This Row],[AcceptedCmp3]:[AcceptedCmp2]])</f>
        <v>1</v>
      </c>
      <c r="AF176">
        <v>1</v>
      </c>
      <c r="AG176">
        <v>0</v>
      </c>
      <c r="AH176" t="s">
        <v>39</v>
      </c>
    </row>
    <row r="177" spans="1:34" x14ac:dyDescent="0.3">
      <c r="A177">
        <v>3726</v>
      </c>
      <c r="B177">
        <v>1986</v>
      </c>
      <c r="C177">
        <f ca="1">YEAR(TODAY()) - Table_marketing_data[[#This Row],[Year_Birth]]</f>
        <v>37</v>
      </c>
      <c r="D1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7" t="s">
        <v>37</v>
      </c>
      <c r="F177" t="s">
        <v>35</v>
      </c>
      <c r="G177" s="5">
        <v>34320</v>
      </c>
      <c r="H177" s="5" t="str">
        <f t="shared" si="2"/>
        <v>20k-50k</v>
      </c>
      <c r="I177">
        <v>1</v>
      </c>
      <c r="J177">
        <v>0</v>
      </c>
      <c r="K177" s="1">
        <v>41686</v>
      </c>
      <c r="L177">
        <v>66</v>
      </c>
      <c r="M177">
        <v>4</v>
      </c>
      <c r="N177">
        <v>1</v>
      </c>
      <c r="O177">
        <v>9</v>
      </c>
      <c r="P177">
        <v>3</v>
      </c>
      <c r="Q177">
        <v>0</v>
      </c>
      <c r="R177">
        <v>0</v>
      </c>
      <c r="S177" s="6">
        <f>SUM(Table_marketing_data[[#This Row],[MntWines]:[MntGoldProds]])/6</f>
        <v>2.8333333333333335</v>
      </c>
      <c r="T177">
        <v>1</v>
      </c>
      <c r="U177">
        <v>1</v>
      </c>
      <c r="V177">
        <v>0</v>
      </c>
      <c r="W177">
        <v>2</v>
      </c>
      <c r="X177">
        <v>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f>IF(COUNTIF(Table_marketing_data[[#This Row],[AcceptedCmp3]:[AcceptedCmp2]],1)&gt;0,1,0)</f>
        <v>0</v>
      </c>
      <c r="AE177">
        <f>SUM(Table_marketing_data[[#This Row],[AcceptedCmp3]:[AcceptedCmp2]])</f>
        <v>0</v>
      </c>
      <c r="AF177">
        <v>0</v>
      </c>
      <c r="AG177">
        <v>0</v>
      </c>
      <c r="AH177" t="s">
        <v>43</v>
      </c>
    </row>
    <row r="178" spans="1:34" x14ac:dyDescent="0.3">
      <c r="A178">
        <v>10680</v>
      </c>
      <c r="B178">
        <v>1986</v>
      </c>
      <c r="C178">
        <f ca="1">YEAR(TODAY()) - Table_marketing_data[[#This Row],[Year_Birth]]</f>
        <v>37</v>
      </c>
      <c r="D1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8" t="s">
        <v>28</v>
      </c>
      <c r="F178" t="s">
        <v>35</v>
      </c>
      <c r="G178" s="5">
        <v>33235</v>
      </c>
      <c r="H178" s="5" t="str">
        <f t="shared" si="2"/>
        <v>20k-50k</v>
      </c>
      <c r="I178">
        <v>1</v>
      </c>
      <c r="J178">
        <v>0</v>
      </c>
      <c r="K178" s="1">
        <v>41675</v>
      </c>
      <c r="L178">
        <v>71</v>
      </c>
      <c r="M178">
        <v>45</v>
      </c>
      <c r="N178">
        <v>0</v>
      </c>
      <c r="O178">
        <v>16</v>
      </c>
      <c r="P178">
        <v>2</v>
      </c>
      <c r="Q178">
        <v>1</v>
      </c>
      <c r="R178">
        <v>6</v>
      </c>
      <c r="S178" s="6">
        <f>SUM(Table_marketing_data[[#This Row],[MntWines]:[MntGoldProds]])/6</f>
        <v>11.666666666666666</v>
      </c>
      <c r="T178">
        <v>1</v>
      </c>
      <c r="U178">
        <v>3</v>
      </c>
      <c r="V178">
        <v>0</v>
      </c>
      <c r="W178">
        <v>3</v>
      </c>
      <c r="X178">
        <v>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f>IF(COUNTIF(Table_marketing_data[[#This Row],[AcceptedCmp3]:[AcceptedCmp2]],1)&gt;0,1,0)</f>
        <v>0</v>
      </c>
      <c r="AE178">
        <f>SUM(Table_marketing_data[[#This Row],[AcceptedCmp3]:[AcceptedCmp2]])</f>
        <v>0</v>
      </c>
      <c r="AF178">
        <v>0</v>
      </c>
      <c r="AG178">
        <v>0</v>
      </c>
      <c r="AH178" t="s">
        <v>30</v>
      </c>
    </row>
    <row r="179" spans="1:34" x14ac:dyDescent="0.3">
      <c r="A179">
        <v>10245</v>
      </c>
      <c r="B179">
        <v>1986</v>
      </c>
      <c r="C179">
        <f ca="1">YEAR(TODAY()) - Table_marketing_data[[#This Row],[Year_Birth]]</f>
        <v>37</v>
      </c>
      <c r="D1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79" t="s">
        <v>38</v>
      </c>
      <c r="F179" t="s">
        <v>31</v>
      </c>
      <c r="G179" s="5">
        <v>80910</v>
      </c>
      <c r="H179" s="5" t="str">
        <f t="shared" si="2"/>
        <v>50k-100k</v>
      </c>
      <c r="I179">
        <v>0</v>
      </c>
      <c r="J179">
        <v>0</v>
      </c>
      <c r="K179" s="1">
        <v>41213</v>
      </c>
      <c r="L179">
        <v>71</v>
      </c>
      <c r="M179">
        <v>160</v>
      </c>
      <c r="N179">
        <v>80</v>
      </c>
      <c r="O179">
        <v>369</v>
      </c>
      <c r="P179">
        <v>67</v>
      </c>
      <c r="Q179">
        <v>39</v>
      </c>
      <c r="R179">
        <v>41</v>
      </c>
      <c r="S179" s="6">
        <f>SUM(Table_marketing_data[[#This Row],[MntWines]:[MntGoldProds]])/6</f>
        <v>126</v>
      </c>
      <c r="T179">
        <v>1</v>
      </c>
      <c r="U179">
        <v>3</v>
      </c>
      <c r="V179">
        <v>3</v>
      </c>
      <c r="W179">
        <v>8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f>IF(COUNTIF(Table_marketing_data[[#This Row],[AcceptedCmp3]:[AcceptedCmp2]],1)&gt;0,1,0)</f>
        <v>0</v>
      </c>
      <c r="AE179">
        <f>SUM(Table_marketing_data[[#This Row],[AcceptedCmp3]:[AcceptedCmp2]])</f>
        <v>0</v>
      </c>
      <c r="AF179">
        <v>0</v>
      </c>
      <c r="AG179">
        <v>0</v>
      </c>
      <c r="AH179" t="s">
        <v>30</v>
      </c>
    </row>
    <row r="180" spans="1:34" x14ac:dyDescent="0.3">
      <c r="A180">
        <v>6303</v>
      </c>
      <c r="B180">
        <v>1986</v>
      </c>
      <c r="C180">
        <f ca="1">YEAR(TODAY()) - Table_marketing_data[[#This Row],[Year_Birth]]</f>
        <v>37</v>
      </c>
      <c r="D1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0" t="s">
        <v>37</v>
      </c>
      <c r="F180" t="s">
        <v>35</v>
      </c>
      <c r="G180" s="5">
        <v>91820</v>
      </c>
      <c r="H180" s="5" t="str">
        <f t="shared" si="2"/>
        <v>50k-100k</v>
      </c>
      <c r="I180">
        <v>0</v>
      </c>
      <c r="J180">
        <v>0</v>
      </c>
      <c r="K180" s="1">
        <v>41601</v>
      </c>
      <c r="L180">
        <v>72</v>
      </c>
      <c r="M180">
        <v>410</v>
      </c>
      <c r="N180">
        <v>73</v>
      </c>
      <c r="O180">
        <v>747</v>
      </c>
      <c r="P180">
        <v>76</v>
      </c>
      <c r="Q180">
        <v>161</v>
      </c>
      <c r="R180">
        <v>30</v>
      </c>
      <c r="S180" s="6">
        <f>SUM(Table_marketing_data[[#This Row],[MntWines]:[MntGoldProds]])/6</f>
        <v>249.5</v>
      </c>
      <c r="T180">
        <v>0</v>
      </c>
      <c r="U180">
        <v>5</v>
      </c>
      <c r="V180">
        <v>5</v>
      </c>
      <c r="W180">
        <v>12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f>IF(COUNTIF(Table_marketing_data[[#This Row],[AcceptedCmp3]:[AcceptedCmp2]],1)&gt;0,1,0)</f>
        <v>0</v>
      </c>
      <c r="AE180">
        <f>SUM(Table_marketing_data[[#This Row],[AcceptedCmp3]:[AcceptedCmp2]])</f>
        <v>0</v>
      </c>
      <c r="AF180">
        <v>0</v>
      </c>
      <c r="AG180">
        <v>0</v>
      </c>
      <c r="AH180" t="s">
        <v>32</v>
      </c>
    </row>
    <row r="181" spans="1:34" x14ac:dyDescent="0.3">
      <c r="A181">
        <v>2258</v>
      </c>
      <c r="B181">
        <v>1986</v>
      </c>
      <c r="C181">
        <f ca="1">YEAR(TODAY()) - Table_marketing_data[[#This Row],[Year_Birth]]</f>
        <v>37</v>
      </c>
      <c r="D1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1" t="s">
        <v>28</v>
      </c>
      <c r="F181" t="s">
        <v>33</v>
      </c>
      <c r="G181" s="5">
        <v>32880</v>
      </c>
      <c r="H181" s="5" t="str">
        <f t="shared" si="2"/>
        <v>20k-50k</v>
      </c>
      <c r="I181">
        <v>1</v>
      </c>
      <c r="J181">
        <v>0</v>
      </c>
      <c r="K181" s="1">
        <v>41247</v>
      </c>
      <c r="L181">
        <v>76</v>
      </c>
      <c r="M181">
        <v>8</v>
      </c>
      <c r="N181">
        <v>4</v>
      </c>
      <c r="O181">
        <v>15</v>
      </c>
      <c r="P181">
        <v>7</v>
      </c>
      <c r="Q181">
        <v>6</v>
      </c>
      <c r="R181">
        <v>2</v>
      </c>
      <c r="S181" s="6">
        <f>SUM(Table_marketing_data[[#This Row],[MntWines]:[MntGoldProds]])/6</f>
        <v>7</v>
      </c>
      <c r="T181">
        <v>1</v>
      </c>
      <c r="U181">
        <v>1</v>
      </c>
      <c r="V181">
        <v>0</v>
      </c>
      <c r="W181">
        <v>3</v>
      </c>
      <c r="X181">
        <v>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f>IF(COUNTIF(Table_marketing_data[[#This Row],[AcceptedCmp3]:[AcceptedCmp2]],1)&gt;0,1,0)</f>
        <v>0</v>
      </c>
      <c r="AE181">
        <f>SUM(Table_marketing_data[[#This Row],[AcceptedCmp3]:[AcceptedCmp2]])</f>
        <v>0</v>
      </c>
      <c r="AF181">
        <v>0</v>
      </c>
      <c r="AG181">
        <v>0</v>
      </c>
      <c r="AH181" t="s">
        <v>30</v>
      </c>
    </row>
    <row r="182" spans="1:34" x14ac:dyDescent="0.3">
      <c r="A182">
        <v>4259</v>
      </c>
      <c r="B182">
        <v>1986</v>
      </c>
      <c r="C182">
        <f ca="1">YEAR(TODAY()) - Table_marketing_data[[#This Row],[Year_Birth]]</f>
        <v>37</v>
      </c>
      <c r="D1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2" t="s">
        <v>41</v>
      </c>
      <c r="F182" t="s">
        <v>31</v>
      </c>
      <c r="G182" s="5">
        <v>19485</v>
      </c>
      <c r="H182" s="5" t="str">
        <f t="shared" si="2"/>
        <v>&lt;20k</v>
      </c>
      <c r="I182">
        <v>2</v>
      </c>
      <c r="J182">
        <v>0</v>
      </c>
      <c r="K182" s="1">
        <v>41541</v>
      </c>
      <c r="L182">
        <v>80</v>
      </c>
      <c r="M182">
        <v>6</v>
      </c>
      <c r="N182">
        <v>0</v>
      </c>
      <c r="O182">
        <v>4</v>
      </c>
      <c r="P182">
        <v>0</v>
      </c>
      <c r="Q182">
        <v>0</v>
      </c>
      <c r="R182">
        <v>0</v>
      </c>
      <c r="S182" s="6">
        <f>SUM(Table_marketing_data[[#This Row],[MntWines]:[MntGoldProds]])/6</f>
        <v>1.6666666666666667</v>
      </c>
      <c r="T182">
        <v>1</v>
      </c>
      <c r="U182">
        <v>1</v>
      </c>
      <c r="V182">
        <v>0</v>
      </c>
      <c r="W182">
        <v>2</v>
      </c>
      <c r="X182">
        <v>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f>IF(COUNTIF(Table_marketing_data[[#This Row],[AcceptedCmp3]:[AcceptedCmp2]],1)&gt;0,1,0)</f>
        <v>0</v>
      </c>
      <c r="AE182">
        <f>SUM(Table_marketing_data[[#This Row],[AcceptedCmp3]:[AcceptedCmp2]])</f>
        <v>0</v>
      </c>
      <c r="AF182">
        <v>0</v>
      </c>
      <c r="AG182">
        <v>0</v>
      </c>
      <c r="AH182" t="s">
        <v>40</v>
      </c>
    </row>
    <row r="183" spans="1:34" x14ac:dyDescent="0.3">
      <c r="A183">
        <v>4328</v>
      </c>
      <c r="B183">
        <v>1986</v>
      </c>
      <c r="C183">
        <f ca="1">YEAR(TODAY()) - Table_marketing_data[[#This Row],[Year_Birth]]</f>
        <v>37</v>
      </c>
      <c r="D1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3" t="s">
        <v>38</v>
      </c>
      <c r="F183" t="s">
        <v>33</v>
      </c>
      <c r="G183" s="5">
        <v>21955</v>
      </c>
      <c r="H183" s="5" t="str">
        <f t="shared" si="2"/>
        <v>20k-50k</v>
      </c>
      <c r="I183">
        <v>1</v>
      </c>
      <c r="J183">
        <v>0</v>
      </c>
      <c r="K183" s="1">
        <v>41524</v>
      </c>
      <c r="L183">
        <v>81</v>
      </c>
      <c r="M183">
        <v>5</v>
      </c>
      <c r="N183">
        <v>1</v>
      </c>
      <c r="O183">
        <v>7</v>
      </c>
      <c r="P183">
        <v>17</v>
      </c>
      <c r="Q183">
        <v>14</v>
      </c>
      <c r="R183">
        <v>11</v>
      </c>
      <c r="S183" s="6">
        <f>SUM(Table_marketing_data[[#This Row],[MntWines]:[MntGoldProds]])/6</f>
        <v>9.1666666666666661</v>
      </c>
      <c r="T183">
        <v>2</v>
      </c>
      <c r="U183">
        <v>2</v>
      </c>
      <c r="V183">
        <v>1</v>
      </c>
      <c r="W183">
        <v>3</v>
      </c>
      <c r="X183">
        <v>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f>IF(COUNTIF(Table_marketing_data[[#This Row],[AcceptedCmp3]:[AcceptedCmp2]],1)&gt;0,1,0)</f>
        <v>0</v>
      </c>
      <c r="AE183">
        <f>SUM(Table_marketing_data[[#This Row],[AcceptedCmp3]:[AcceptedCmp2]])</f>
        <v>0</v>
      </c>
      <c r="AF183">
        <v>0</v>
      </c>
      <c r="AG183">
        <v>0</v>
      </c>
      <c r="AH183" t="s">
        <v>30</v>
      </c>
    </row>
    <row r="184" spans="1:34" x14ac:dyDescent="0.3">
      <c r="A184">
        <v>8931</v>
      </c>
      <c r="B184">
        <v>1986</v>
      </c>
      <c r="C184">
        <f ca="1">YEAR(TODAY()) - Table_marketing_data[[#This Row],[Year_Birth]]</f>
        <v>37</v>
      </c>
      <c r="D1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4" t="s">
        <v>28</v>
      </c>
      <c r="F184" t="s">
        <v>35</v>
      </c>
      <c r="G184" s="5">
        <v>83033</v>
      </c>
      <c r="H184" s="5" t="str">
        <f t="shared" si="2"/>
        <v>50k-100k</v>
      </c>
      <c r="I184">
        <v>1</v>
      </c>
      <c r="J184">
        <v>0</v>
      </c>
      <c r="K184" s="1">
        <v>41777</v>
      </c>
      <c r="L184">
        <v>82</v>
      </c>
      <c r="M184">
        <v>812</v>
      </c>
      <c r="N184">
        <v>99</v>
      </c>
      <c r="O184">
        <v>431</v>
      </c>
      <c r="P184">
        <v>237</v>
      </c>
      <c r="Q184">
        <v>149</v>
      </c>
      <c r="R184">
        <v>33</v>
      </c>
      <c r="S184" s="6">
        <f>SUM(Table_marketing_data[[#This Row],[MntWines]:[MntGoldProds]])/6</f>
        <v>293.5</v>
      </c>
      <c r="T184">
        <v>1</v>
      </c>
      <c r="U184">
        <v>11</v>
      </c>
      <c r="V184">
        <v>4</v>
      </c>
      <c r="W184">
        <v>10</v>
      </c>
      <c r="X184">
        <v>5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f>IF(COUNTIF(Table_marketing_data[[#This Row],[AcceptedCmp3]:[AcceptedCmp2]],1)&gt;0,1,0)</f>
        <v>1</v>
      </c>
      <c r="AE184">
        <f>SUM(Table_marketing_data[[#This Row],[AcceptedCmp3]:[AcceptedCmp2]])</f>
        <v>1</v>
      </c>
      <c r="AF184">
        <v>0</v>
      </c>
      <c r="AG184">
        <v>0</v>
      </c>
      <c r="AH184" t="s">
        <v>43</v>
      </c>
    </row>
    <row r="185" spans="1:34" x14ac:dyDescent="0.3">
      <c r="A185">
        <v>7325</v>
      </c>
      <c r="B185">
        <v>1986</v>
      </c>
      <c r="C185">
        <f ca="1">YEAR(TODAY()) - Table_marketing_data[[#This Row],[Year_Birth]]</f>
        <v>37</v>
      </c>
      <c r="D1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5" t="s">
        <v>37</v>
      </c>
      <c r="F185" t="s">
        <v>35</v>
      </c>
      <c r="G185" s="5">
        <v>38197</v>
      </c>
      <c r="H185" s="5" t="str">
        <f t="shared" si="2"/>
        <v>20k-50k</v>
      </c>
      <c r="I185">
        <v>1</v>
      </c>
      <c r="J185">
        <v>0</v>
      </c>
      <c r="K185" s="1">
        <v>41454</v>
      </c>
      <c r="L185">
        <v>86</v>
      </c>
      <c r="M185">
        <v>23</v>
      </c>
      <c r="N185">
        <v>0</v>
      </c>
      <c r="O185">
        <v>11</v>
      </c>
      <c r="P185">
        <v>2</v>
      </c>
      <c r="Q185">
        <v>1</v>
      </c>
      <c r="R185">
        <v>3</v>
      </c>
      <c r="S185" s="6">
        <f>SUM(Table_marketing_data[[#This Row],[MntWines]:[MntGoldProds]])/6</f>
        <v>6.666666666666667</v>
      </c>
      <c r="T185">
        <v>1</v>
      </c>
      <c r="U185">
        <v>1</v>
      </c>
      <c r="V185">
        <v>0</v>
      </c>
      <c r="W185">
        <v>3</v>
      </c>
      <c r="X185">
        <v>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f>IF(COUNTIF(Table_marketing_data[[#This Row],[AcceptedCmp3]:[AcceptedCmp2]],1)&gt;0,1,0)</f>
        <v>0</v>
      </c>
      <c r="AE185">
        <f>SUM(Table_marketing_data[[#This Row],[AcceptedCmp3]:[AcceptedCmp2]])</f>
        <v>0</v>
      </c>
      <c r="AF185">
        <v>0</v>
      </c>
      <c r="AG185">
        <v>0</v>
      </c>
      <c r="AH185" t="s">
        <v>30</v>
      </c>
    </row>
    <row r="186" spans="1:34" x14ac:dyDescent="0.3">
      <c r="A186">
        <v>8700</v>
      </c>
      <c r="B186">
        <v>1986</v>
      </c>
      <c r="C186">
        <f ca="1">YEAR(TODAY()) - Table_marketing_data[[#This Row],[Year_Birth]]</f>
        <v>37</v>
      </c>
      <c r="D1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6" t="s">
        <v>44</v>
      </c>
      <c r="F186" t="s">
        <v>31</v>
      </c>
      <c r="G186" s="5">
        <v>14906</v>
      </c>
      <c r="H186" s="5" t="str">
        <f t="shared" si="2"/>
        <v>&lt;20k</v>
      </c>
      <c r="I186">
        <v>0</v>
      </c>
      <c r="J186">
        <v>0</v>
      </c>
      <c r="K186" s="1">
        <v>41265</v>
      </c>
      <c r="L186">
        <v>86</v>
      </c>
      <c r="M186">
        <v>7</v>
      </c>
      <c r="N186">
        <v>7</v>
      </c>
      <c r="O186">
        <v>14</v>
      </c>
      <c r="P186">
        <v>7</v>
      </c>
      <c r="Q186">
        <v>16</v>
      </c>
      <c r="R186">
        <v>15</v>
      </c>
      <c r="S186" s="6">
        <f>SUM(Table_marketing_data[[#This Row],[MntWines]:[MntGoldProds]])/6</f>
        <v>11</v>
      </c>
      <c r="T186">
        <v>3</v>
      </c>
      <c r="U186">
        <v>2</v>
      </c>
      <c r="V186">
        <v>1</v>
      </c>
      <c r="W186">
        <v>3</v>
      </c>
      <c r="X186">
        <v>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f>IF(COUNTIF(Table_marketing_data[[#This Row],[AcceptedCmp3]:[AcceptedCmp2]],1)&gt;0,1,0)</f>
        <v>0</v>
      </c>
      <c r="AE186">
        <f>SUM(Table_marketing_data[[#This Row],[AcceptedCmp3]:[AcceptedCmp2]])</f>
        <v>0</v>
      </c>
      <c r="AF186">
        <v>0</v>
      </c>
      <c r="AG186">
        <v>0</v>
      </c>
      <c r="AH186" t="s">
        <v>43</v>
      </c>
    </row>
    <row r="187" spans="1:34" x14ac:dyDescent="0.3">
      <c r="A187">
        <v>175</v>
      </c>
      <c r="B187">
        <v>1986</v>
      </c>
      <c r="C187">
        <f ca="1">YEAR(TODAY()) - Table_marketing_data[[#This Row],[Year_Birth]]</f>
        <v>37</v>
      </c>
      <c r="D1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7" t="s">
        <v>28</v>
      </c>
      <c r="F187" t="s">
        <v>33</v>
      </c>
      <c r="G187" s="5">
        <v>71952</v>
      </c>
      <c r="H187" s="5" t="str">
        <f t="shared" si="2"/>
        <v>50k-100k</v>
      </c>
      <c r="I187">
        <v>1</v>
      </c>
      <c r="J187">
        <v>0</v>
      </c>
      <c r="K187" s="1">
        <v>41284</v>
      </c>
      <c r="L187">
        <v>93</v>
      </c>
      <c r="M187">
        <v>656</v>
      </c>
      <c r="N187">
        <v>80</v>
      </c>
      <c r="O187">
        <v>455</v>
      </c>
      <c r="P187">
        <v>52</v>
      </c>
      <c r="Q187">
        <v>107</v>
      </c>
      <c r="R187">
        <v>93</v>
      </c>
      <c r="S187" s="6">
        <f>SUM(Table_marketing_data[[#This Row],[MntWines]:[MntGoldProds]])/6</f>
        <v>240.5</v>
      </c>
      <c r="T187">
        <v>2</v>
      </c>
      <c r="U187">
        <v>8</v>
      </c>
      <c r="V187">
        <v>4</v>
      </c>
      <c r="W187">
        <v>8</v>
      </c>
      <c r="X187">
        <v>4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f>IF(COUNTIF(Table_marketing_data[[#This Row],[AcceptedCmp3]:[AcceptedCmp2]],1)&gt;0,1,0)</f>
        <v>1</v>
      </c>
      <c r="AE187">
        <f>SUM(Table_marketing_data[[#This Row],[AcceptedCmp3]:[AcceptedCmp2]])</f>
        <v>2</v>
      </c>
      <c r="AF187">
        <v>0</v>
      </c>
      <c r="AG187">
        <v>0</v>
      </c>
      <c r="AH187" t="s">
        <v>30</v>
      </c>
    </row>
    <row r="188" spans="1:34" x14ac:dyDescent="0.3">
      <c r="A188">
        <v>6988</v>
      </c>
      <c r="B188">
        <v>1986</v>
      </c>
      <c r="C188">
        <f ca="1">YEAR(TODAY()) - Table_marketing_data[[#This Row],[Year_Birth]]</f>
        <v>37</v>
      </c>
      <c r="D1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8" t="s">
        <v>28</v>
      </c>
      <c r="F188" t="s">
        <v>33</v>
      </c>
      <c r="G188" s="5">
        <v>71952</v>
      </c>
      <c r="H188" s="5" t="str">
        <f t="shared" si="2"/>
        <v>50k-100k</v>
      </c>
      <c r="I188">
        <v>1</v>
      </c>
      <c r="J188">
        <v>0</v>
      </c>
      <c r="K188" s="1">
        <v>41284</v>
      </c>
      <c r="L188">
        <v>93</v>
      </c>
      <c r="M188">
        <v>656</v>
      </c>
      <c r="N188">
        <v>80</v>
      </c>
      <c r="O188">
        <v>455</v>
      </c>
      <c r="P188">
        <v>52</v>
      </c>
      <c r="Q188">
        <v>107</v>
      </c>
      <c r="R188">
        <v>93</v>
      </c>
      <c r="S188" s="6">
        <f>SUM(Table_marketing_data[[#This Row],[MntWines]:[MntGoldProds]])/6</f>
        <v>240.5</v>
      </c>
      <c r="T188">
        <v>2</v>
      </c>
      <c r="U188">
        <v>8</v>
      </c>
      <c r="V188">
        <v>4</v>
      </c>
      <c r="W188">
        <v>8</v>
      </c>
      <c r="X188">
        <v>4</v>
      </c>
      <c r="Y188">
        <v>1</v>
      </c>
      <c r="Z188">
        <v>0</v>
      </c>
      <c r="AA188">
        <v>1</v>
      </c>
      <c r="AB188">
        <v>0</v>
      </c>
      <c r="AC188">
        <v>0</v>
      </c>
      <c r="AD188">
        <f>IF(COUNTIF(Table_marketing_data[[#This Row],[AcceptedCmp3]:[AcceptedCmp2]],1)&gt;0,1,0)</f>
        <v>1</v>
      </c>
      <c r="AE188">
        <f>SUM(Table_marketing_data[[#This Row],[AcceptedCmp3]:[AcceptedCmp2]])</f>
        <v>2</v>
      </c>
      <c r="AF188">
        <v>0</v>
      </c>
      <c r="AG188">
        <v>0</v>
      </c>
      <c r="AH188" t="s">
        <v>36</v>
      </c>
    </row>
    <row r="189" spans="1:34" x14ac:dyDescent="0.3">
      <c r="A189">
        <v>1545</v>
      </c>
      <c r="B189">
        <v>1986</v>
      </c>
      <c r="C189">
        <f ca="1">YEAR(TODAY()) - Table_marketing_data[[#This Row],[Year_Birth]]</f>
        <v>37</v>
      </c>
      <c r="D1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89" t="s">
        <v>28</v>
      </c>
      <c r="F189" t="s">
        <v>33</v>
      </c>
      <c r="G189" s="5">
        <v>38508</v>
      </c>
      <c r="H189" s="5" t="str">
        <f t="shared" si="2"/>
        <v>20k-50k</v>
      </c>
      <c r="I189">
        <v>1</v>
      </c>
      <c r="J189">
        <v>0</v>
      </c>
      <c r="K189" s="1">
        <v>41488</v>
      </c>
      <c r="L189">
        <v>95</v>
      </c>
      <c r="M189">
        <v>120</v>
      </c>
      <c r="N189">
        <v>19</v>
      </c>
      <c r="O189">
        <v>206</v>
      </c>
      <c r="P189">
        <v>25</v>
      </c>
      <c r="Q189">
        <v>19</v>
      </c>
      <c r="R189">
        <v>54</v>
      </c>
      <c r="S189" s="6">
        <f>SUM(Table_marketing_data[[#This Row],[MntWines]:[MntGoldProds]])/6</f>
        <v>73.833333333333329</v>
      </c>
      <c r="T189">
        <v>6</v>
      </c>
      <c r="U189">
        <v>7</v>
      </c>
      <c r="V189">
        <v>2</v>
      </c>
      <c r="W189">
        <v>5</v>
      </c>
      <c r="X189">
        <v>8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f>IF(COUNTIF(Table_marketing_data[[#This Row],[AcceptedCmp3]:[AcceptedCmp2]],1)&gt;0,1,0)</f>
        <v>0</v>
      </c>
      <c r="AE189">
        <f>SUM(Table_marketing_data[[#This Row],[AcceptedCmp3]:[AcceptedCmp2]])</f>
        <v>0</v>
      </c>
      <c r="AF189">
        <v>0</v>
      </c>
      <c r="AG189">
        <v>0</v>
      </c>
      <c r="AH189" t="s">
        <v>30</v>
      </c>
    </row>
    <row r="190" spans="1:34" x14ac:dyDescent="0.3">
      <c r="A190">
        <v>456</v>
      </c>
      <c r="B190">
        <v>1986</v>
      </c>
      <c r="C190">
        <f ca="1">YEAR(TODAY()) - Table_marketing_data[[#This Row],[Year_Birth]]</f>
        <v>37</v>
      </c>
      <c r="D1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0" t="s">
        <v>38</v>
      </c>
      <c r="F190" t="s">
        <v>33</v>
      </c>
      <c r="G190" s="5">
        <v>7500</v>
      </c>
      <c r="H190" s="5" t="str">
        <f t="shared" si="2"/>
        <v>&lt;20k</v>
      </c>
      <c r="I190">
        <v>1</v>
      </c>
      <c r="J190">
        <v>0</v>
      </c>
      <c r="K190" s="1">
        <v>41312</v>
      </c>
      <c r="L190">
        <v>96</v>
      </c>
      <c r="M190">
        <v>1</v>
      </c>
      <c r="N190">
        <v>11</v>
      </c>
      <c r="O190">
        <v>5</v>
      </c>
      <c r="P190">
        <v>4</v>
      </c>
      <c r="Q190">
        <v>6</v>
      </c>
      <c r="R190">
        <v>9</v>
      </c>
      <c r="S190" s="6">
        <f>SUM(Table_marketing_data[[#This Row],[MntWines]:[MntGoldProds]])/6</f>
        <v>6</v>
      </c>
      <c r="T190">
        <v>2</v>
      </c>
      <c r="U190">
        <v>2</v>
      </c>
      <c r="V190">
        <v>0</v>
      </c>
      <c r="W190">
        <v>3</v>
      </c>
      <c r="X190">
        <v>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f>IF(COUNTIF(Table_marketing_data[[#This Row],[AcceptedCmp3]:[AcceptedCmp2]],1)&gt;0,1,0)</f>
        <v>0</v>
      </c>
      <c r="AE190">
        <f>SUM(Table_marketing_data[[#This Row],[AcceptedCmp3]:[AcceptedCmp2]])</f>
        <v>0</v>
      </c>
      <c r="AF190">
        <v>0</v>
      </c>
      <c r="AG190">
        <v>0</v>
      </c>
      <c r="AH190" t="s">
        <v>30</v>
      </c>
    </row>
    <row r="191" spans="1:34" x14ac:dyDescent="0.3">
      <c r="A191">
        <v>6770</v>
      </c>
      <c r="B191">
        <v>1985</v>
      </c>
      <c r="C191">
        <f ca="1">YEAR(TODAY()) - Table_marketing_data[[#This Row],[Year_Birth]]</f>
        <v>38</v>
      </c>
      <c r="D1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1" t="s">
        <v>28</v>
      </c>
      <c r="F191" t="s">
        <v>33</v>
      </c>
      <c r="G191" s="5">
        <v>21355</v>
      </c>
      <c r="H191" s="5" t="str">
        <f t="shared" si="2"/>
        <v>20k-50k</v>
      </c>
      <c r="I191">
        <v>1</v>
      </c>
      <c r="J191">
        <v>0</v>
      </c>
      <c r="K191" s="1">
        <v>41506</v>
      </c>
      <c r="L191">
        <v>5</v>
      </c>
      <c r="M191">
        <v>5</v>
      </c>
      <c r="N191">
        <v>13</v>
      </c>
      <c r="O191">
        <v>14</v>
      </c>
      <c r="P191">
        <v>0</v>
      </c>
      <c r="Q191">
        <v>5</v>
      </c>
      <c r="R191">
        <v>31</v>
      </c>
      <c r="S191" s="6">
        <f>SUM(Table_marketing_data[[#This Row],[MntWines]:[MntGoldProds]])/6</f>
        <v>11.333333333333334</v>
      </c>
      <c r="T191">
        <v>2</v>
      </c>
      <c r="U191">
        <v>2</v>
      </c>
      <c r="V191">
        <v>1</v>
      </c>
      <c r="W191">
        <v>2</v>
      </c>
      <c r="X191">
        <v>6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f>IF(COUNTIF(Table_marketing_data[[#This Row],[AcceptedCmp3]:[AcceptedCmp2]],1)&gt;0,1,0)</f>
        <v>1</v>
      </c>
      <c r="AE191">
        <f>SUM(Table_marketing_data[[#This Row],[AcceptedCmp3]:[AcceptedCmp2]])</f>
        <v>1</v>
      </c>
      <c r="AF191">
        <v>1</v>
      </c>
      <c r="AG191">
        <v>0</v>
      </c>
      <c r="AH191" t="s">
        <v>34</v>
      </c>
    </row>
    <row r="192" spans="1:34" x14ac:dyDescent="0.3">
      <c r="A192">
        <v>8779</v>
      </c>
      <c r="B192">
        <v>1985</v>
      </c>
      <c r="C192">
        <f ca="1">YEAR(TODAY()) - Table_marketing_data[[#This Row],[Year_Birth]]</f>
        <v>38</v>
      </c>
      <c r="D1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2" t="s">
        <v>38</v>
      </c>
      <c r="F192" t="s">
        <v>33</v>
      </c>
      <c r="G192" s="5">
        <v>36145</v>
      </c>
      <c r="H192" s="5" t="str">
        <f t="shared" si="2"/>
        <v>20k-50k</v>
      </c>
      <c r="I192">
        <v>1</v>
      </c>
      <c r="J192">
        <v>0</v>
      </c>
      <c r="K192" s="1">
        <v>41441</v>
      </c>
      <c r="L192">
        <v>13</v>
      </c>
      <c r="M192">
        <v>56</v>
      </c>
      <c r="N192">
        <v>4</v>
      </c>
      <c r="O192">
        <v>76</v>
      </c>
      <c r="P192">
        <v>17</v>
      </c>
      <c r="Q192">
        <v>1</v>
      </c>
      <c r="R192">
        <v>18</v>
      </c>
      <c r="S192" s="6">
        <f>SUM(Table_marketing_data[[#This Row],[MntWines]:[MntGoldProds]])/6</f>
        <v>28.666666666666668</v>
      </c>
      <c r="T192">
        <v>4</v>
      </c>
      <c r="U192">
        <v>4</v>
      </c>
      <c r="V192">
        <v>1</v>
      </c>
      <c r="W192">
        <v>3</v>
      </c>
      <c r="X192">
        <v>9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f>IF(COUNTIF(Table_marketing_data[[#This Row],[AcceptedCmp3]:[AcceptedCmp2]],1)&gt;0,1,0)</f>
        <v>1</v>
      </c>
      <c r="AE192">
        <f>SUM(Table_marketing_data[[#This Row],[AcceptedCmp3]:[AcceptedCmp2]])</f>
        <v>1</v>
      </c>
      <c r="AF192">
        <v>1</v>
      </c>
      <c r="AG192">
        <v>0</v>
      </c>
      <c r="AH192" t="s">
        <v>34</v>
      </c>
    </row>
    <row r="193" spans="1:34" x14ac:dyDescent="0.3">
      <c r="A193">
        <v>10699</v>
      </c>
      <c r="B193">
        <v>1985</v>
      </c>
      <c r="C193">
        <f ca="1">YEAR(TODAY()) - Table_marketing_data[[#This Row],[Year_Birth]]</f>
        <v>38</v>
      </c>
      <c r="D1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3" t="s">
        <v>28</v>
      </c>
      <c r="F193" t="s">
        <v>33</v>
      </c>
      <c r="G193" s="5">
        <v>44322</v>
      </c>
      <c r="H193" s="5" t="str">
        <f t="shared" si="2"/>
        <v>20k-50k</v>
      </c>
      <c r="I193">
        <v>1</v>
      </c>
      <c r="J193">
        <v>0</v>
      </c>
      <c r="K193" s="1">
        <v>41806</v>
      </c>
      <c r="L193">
        <v>30</v>
      </c>
      <c r="M193">
        <v>46</v>
      </c>
      <c r="N193">
        <v>0</v>
      </c>
      <c r="O193">
        <v>40</v>
      </c>
      <c r="P193">
        <v>3</v>
      </c>
      <c r="Q193">
        <v>0</v>
      </c>
      <c r="R193">
        <v>3</v>
      </c>
      <c r="S193" s="6">
        <f>SUM(Table_marketing_data[[#This Row],[MntWines]:[MntGoldProds]])/6</f>
        <v>15.333333333333334</v>
      </c>
      <c r="T193">
        <v>2</v>
      </c>
      <c r="U193">
        <v>3</v>
      </c>
      <c r="V193">
        <v>0</v>
      </c>
      <c r="W193">
        <v>3</v>
      </c>
      <c r="X193">
        <v>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f>IF(COUNTIF(Table_marketing_data[[#This Row],[AcceptedCmp3]:[AcceptedCmp2]],1)&gt;0,1,0)</f>
        <v>0</v>
      </c>
      <c r="AE193">
        <f>SUM(Table_marketing_data[[#This Row],[AcceptedCmp3]:[AcceptedCmp2]])</f>
        <v>0</v>
      </c>
      <c r="AF193">
        <v>0</v>
      </c>
      <c r="AG193">
        <v>0</v>
      </c>
      <c r="AH193" t="s">
        <v>43</v>
      </c>
    </row>
    <row r="194" spans="1:34" x14ac:dyDescent="0.3">
      <c r="A194">
        <v>9478</v>
      </c>
      <c r="B194">
        <v>1985</v>
      </c>
      <c r="C194">
        <f ca="1">YEAR(TODAY()) - Table_marketing_data[[#This Row],[Year_Birth]]</f>
        <v>38</v>
      </c>
      <c r="D1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4" t="s">
        <v>28</v>
      </c>
      <c r="F194" t="s">
        <v>31</v>
      </c>
      <c r="G194" s="5">
        <v>66503</v>
      </c>
      <c r="H194" s="5" t="str">
        <f t="shared" ref="H194:H257" si="3">IF(G194&lt;20000,"&lt;20k",IF(G194&lt;50000,"20k-50k",IF(G194&lt;100000,"50k-100k","100k&lt;")))</f>
        <v>50k-100k</v>
      </c>
      <c r="I194">
        <v>1</v>
      </c>
      <c r="J194">
        <v>0</v>
      </c>
      <c r="K194" s="1">
        <v>41135</v>
      </c>
      <c r="L194">
        <v>30</v>
      </c>
      <c r="M194">
        <v>91</v>
      </c>
      <c r="N194">
        <v>64</v>
      </c>
      <c r="O194">
        <v>128</v>
      </c>
      <c r="P194">
        <v>65</v>
      </c>
      <c r="Q194">
        <v>3</v>
      </c>
      <c r="R194">
        <v>50</v>
      </c>
      <c r="S194" s="6">
        <f>SUM(Table_marketing_data[[#This Row],[MntWines]:[MntGoldProds]])/6</f>
        <v>66.833333333333329</v>
      </c>
      <c r="T194">
        <v>2</v>
      </c>
      <c r="U194">
        <v>4</v>
      </c>
      <c r="V194">
        <v>3</v>
      </c>
      <c r="W194">
        <v>6</v>
      </c>
      <c r="X194">
        <v>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f>IF(COUNTIF(Table_marketing_data[[#This Row],[AcceptedCmp3]:[AcceptedCmp2]],1)&gt;0,1,0)</f>
        <v>0</v>
      </c>
      <c r="AE194">
        <f>SUM(Table_marketing_data[[#This Row],[AcceptedCmp3]:[AcceptedCmp2]])</f>
        <v>0</v>
      </c>
      <c r="AF194">
        <v>0</v>
      </c>
      <c r="AG194">
        <v>0</v>
      </c>
      <c r="AH194" t="s">
        <v>30</v>
      </c>
    </row>
    <row r="195" spans="1:34" x14ac:dyDescent="0.3">
      <c r="A195">
        <v>6177</v>
      </c>
      <c r="B195">
        <v>1985</v>
      </c>
      <c r="C195">
        <f ca="1">YEAR(TODAY()) - Table_marketing_data[[#This Row],[Year_Birth]]</f>
        <v>38</v>
      </c>
      <c r="D1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5" t="s">
        <v>37</v>
      </c>
      <c r="F195" t="s">
        <v>33</v>
      </c>
      <c r="G195" s="5">
        <v>33454</v>
      </c>
      <c r="H195" s="5" t="str">
        <f t="shared" si="3"/>
        <v>20k-50k</v>
      </c>
      <c r="I195">
        <v>1</v>
      </c>
      <c r="J195">
        <v>0</v>
      </c>
      <c r="K195" s="1">
        <v>41402</v>
      </c>
      <c r="L195">
        <v>32</v>
      </c>
      <c r="M195">
        <v>76</v>
      </c>
      <c r="N195">
        <v>10</v>
      </c>
      <c r="O195">
        <v>56</v>
      </c>
      <c r="P195">
        <v>3</v>
      </c>
      <c r="Q195">
        <v>1</v>
      </c>
      <c r="R195">
        <v>23</v>
      </c>
      <c r="S195" s="6">
        <f>SUM(Table_marketing_data[[#This Row],[MntWines]:[MntGoldProds]])/6</f>
        <v>28.166666666666668</v>
      </c>
      <c r="T195">
        <v>2</v>
      </c>
      <c r="U195">
        <v>4</v>
      </c>
      <c r="V195">
        <v>0</v>
      </c>
      <c r="W195">
        <v>4</v>
      </c>
      <c r="X195">
        <v>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f>IF(COUNTIF(Table_marketing_data[[#This Row],[AcceptedCmp3]:[AcceptedCmp2]],1)&gt;0,1,0)</f>
        <v>0</v>
      </c>
      <c r="AE195">
        <f>SUM(Table_marketing_data[[#This Row],[AcceptedCmp3]:[AcceptedCmp2]])</f>
        <v>0</v>
      </c>
      <c r="AF195">
        <v>0</v>
      </c>
      <c r="AG195">
        <v>0</v>
      </c>
      <c r="AH195" t="s">
        <v>34</v>
      </c>
    </row>
    <row r="196" spans="1:34" x14ac:dyDescent="0.3">
      <c r="A196">
        <v>6728</v>
      </c>
      <c r="B196">
        <v>1985</v>
      </c>
      <c r="C196">
        <f ca="1">YEAR(TODAY()) - Table_marketing_data[[#This Row],[Year_Birth]]</f>
        <v>38</v>
      </c>
      <c r="D1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6" t="s">
        <v>28</v>
      </c>
      <c r="F196" t="s">
        <v>35</v>
      </c>
      <c r="G196" s="5">
        <v>29103</v>
      </c>
      <c r="H196" s="5" t="str">
        <f t="shared" si="3"/>
        <v>20k-50k</v>
      </c>
      <c r="I196">
        <v>1</v>
      </c>
      <c r="J196">
        <v>0</v>
      </c>
      <c r="K196" s="1">
        <v>41148</v>
      </c>
      <c r="L196">
        <v>38</v>
      </c>
      <c r="M196">
        <v>16</v>
      </c>
      <c r="N196">
        <v>0</v>
      </c>
      <c r="O196">
        <v>17</v>
      </c>
      <c r="P196">
        <v>6</v>
      </c>
      <c r="Q196">
        <v>3</v>
      </c>
      <c r="R196">
        <v>6</v>
      </c>
      <c r="S196" s="6">
        <f>SUM(Table_marketing_data[[#This Row],[MntWines]:[MntGoldProds]])/6</f>
        <v>8</v>
      </c>
      <c r="T196">
        <v>2</v>
      </c>
      <c r="U196">
        <v>1</v>
      </c>
      <c r="V196">
        <v>0</v>
      </c>
      <c r="W196">
        <v>3</v>
      </c>
      <c r="X196">
        <v>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f>IF(COUNTIF(Table_marketing_data[[#This Row],[AcceptedCmp3]:[AcceptedCmp2]],1)&gt;0,1,0)</f>
        <v>0</v>
      </c>
      <c r="AE196">
        <f>SUM(Table_marketing_data[[#This Row],[AcceptedCmp3]:[AcceptedCmp2]])</f>
        <v>0</v>
      </c>
      <c r="AF196">
        <v>0</v>
      </c>
      <c r="AG196">
        <v>0</v>
      </c>
      <c r="AH196" t="s">
        <v>30</v>
      </c>
    </row>
    <row r="197" spans="1:34" x14ac:dyDescent="0.3">
      <c r="A197">
        <v>10790</v>
      </c>
      <c r="B197">
        <v>1985</v>
      </c>
      <c r="C197">
        <f ca="1">YEAR(TODAY()) - Table_marketing_data[[#This Row],[Year_Birth]]</f>
        <v>38</v>
      </c>
      <c r="D1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7" t="s">
        <v>37</v>
      </c>
      <c r="F197" t="s">
        <v>33</v>
      </c>
      <c r="G197" s="5">
        <v>18169</v>
      </c>
      <c r="H197" s="5" t="str">
        <f t="shared" si="3"/>
        <v>&lt;20k</v>
      </c>
      <c r="I197">
        <v>1</v>
      </c>
      <c r="J197">
        <v>0</v>
      </c>
      <c r="K197" s="1">
        <v>41324</v>
      </c>
      <c r="L197">
        <v>40</v>
      </c>
      <c r="M197">
        <v>9</v>
      </c>
      <c r="N197">
        <v>0</v>
      </c>
      <c r="O197">
        <v>5</v>
      </c>
      <c r="P197">
        <v>0</v>
      </c>
      <c r="Q197">
        <v>0</v>
      </c>
      <c r="R197">
        <v>7</v>
      </c>
      <c r="S197" s="6">
        <f>SUM(Table_marketing_data[[#This Row],[MntWines]:[MntGoldProds]])/6</f>
        <v>3.5</v>
      </c>
      <c r="T197">
        <v>1</v>
      </c>
      <c r="U197">
        <v>1</v>
      </c>
      <c r="V197">
        <v>0</v>
      </c>
      <c r="W197">
        <v>2</v>
      </c>
      <c r="X197">
        <v>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f>IF(COUNTIF(Table_marketing_data[[#This Row],[AcceptedCmp3]:[AcceptedCmp2]],1)&gt;0,1,0)</f>
        <v>0</v>
      </c>
      <c r="AE197">
        <f>SUM(Table_marketing_data[[#This Row],[AcceptedCmp3]:[AcceptedCmp2]])</f>
        <v>0</v>
      </c>
      <c r="AF197">
        <v>0</v>
      </c>
      <c r="AG197">
        <v>0</v>
      </c>
      <c r="AH197" t="s">
        <v>30</v>
      </c>
    </row>
    <row r="198" spans="1:34" x14ac:dyDescent="0.3">
      <c r="A198">
        <v>521</v>
      </c>
      <c r="B198">
        <v>1985</v>
      </c>
      <c r="C198">
        <f ca="1">YEAR(TODAY()) - Table_marketing_data[[#This Row],[Year_Birth]]</f>
        <v>38</v>
      </c>
      <c r="D1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8" t="s">
        <v>28</v>
      </c>
      <c r="F198" t="s">
        <v>35</v>
      </c>
      <c r="G198" s="5">
        <v>54006</v>
      </c>
      <c r="H198" s="5" t="str">
        <f t="shared" si="3"/>
        <v>50k-100k</v>
      </c>
      <c r="I198">
        <v>1</v>
      </c>
      <c r="J198">
        <v>0</v>
      </c>
      <c r="K198" s="1">
        <v>41170</v>
      </c>
      <c r="L198">
        <v>42</v>
      </c>
      <c r="M198">
        <v>174</v>
      </c>
      <c r="N198">
        <v>77</v>
      </c>
      <c r="O198">
        <v>203</v>
      </c>
      <c r="P198">
        <v>6</v>
      </c>
      <c r="Q198">
        <v>24</v>
      </c>
      <c r="R198">
        <v>97</v>
      </c>
      <c r="S198" s="6">
        <f>SUM(Table_marketing_data[[#This Row],[MntWines]:[MntGoldProds]])/6</f>
        <v>96.833333333333329</v>
      </c>
      <c r="T198">
        <v>2</v>
      </c>
      <c r="U198">
        <v>8</v>
      </c>
      <c r="V198">
        <v>1</v>
      </c>
      <c r="W198">
        <v>7</v>
      </c>
      <c r="X198">
        <v>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f>IF(COUNTIF(Table_marketing_data[[#This Row],[AcceptedCmp3]:[AcceptedCmp2]],1)&gt;0,1,0)</f>
        <v>0</v>
      </c>
      <c r="AE198">
        <f>SUM(Table_marketing_data[[#This Row],[AcceptedCmp3]:[AcceptedCmp2]])</f>
        <v>0</v>
      </c>
      <c r="AF198">
        <v>0</v>
      </c>
      <c r="AG198">
        <v>0</v>
      </c>
      <c r="AH198" t="s">
        <v>30</v>
      </c>
    </row>
    <row r="199" spans="1:34" x14ac:dyDescent="0.3">
      <c r="A199">
        <v>7679</v>
      </c>
      <c r="B199">
        <v>1985</v>
      </c>
      <c r="C199">
        <f ca="1">YEAR(TODAY()) - Table_marketing_data[[#This Row],[Year_Birth]]</f>
        <v>38</v>
      </c>
      <c r="D1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199" t="s">
        <v>37</v>
      </c>
      <c r="F199" t="s">
        <v>31</v>
      </c>
      <c r="G199" s="5">
        <v>30298</v>
      </c>
      <c r="H199" s="5" t="str">
        <f t="shared" si="3"/>
        <v>20k-50k</v>
      </c>
      <c r="I199">
        <v>0</v>
      </c>
      <c r="J199">
        <v>0</v>
      </c>
      <c r="K199" s="1">
        <v>41778</v>
      </c>
      <c r="L199">
        <v>48</v>
      </c>
      <c r="M199">
        <v>6</v>
      </c>
      <c r="N199">
        <v>3</v>
      </c>
      <c r="O199">
        <v>12</v>
      </c>
      <c r="P199">
        <v>6</v>
      </c>
      <c r="Q199">
        <v>1</v>
      </c>
      <c r="R199">
        <v>0</v>
      </c>
      <c r="S199" s="6">
        <f>SUM(Table_marketing_data[[#This Row],[MntWines]:[MntGoldProds]])/6</f>
        <v>4.666666666666667</v>
      </c>
      <c r="T199">
        <v>1</v>
      </c>
      <c r="U199">
        <v>1</v>
      </c>
      <c r="V199">
        <v>1</v>
      </c>
      <c r="W199">
        <v>3</v>
      </c>
      <c r="X199">
        <v>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f>IF(COUNTIF(Table_marketing_data[[#This Row],[AcceptedCmp3]:[AcceptedCmp2]],1)&gt;0,1,0)</f>
        <v>0</v>
      </c>
      <c r="AE199">
        <f>SUM(Table_marketing_data[[#This Row],[AcceptedCmp3]:[AcceptedCmp2]])</f>
        <v>0</v>
      </c>
      <c r="AF199">
        <v>0</v>
      </c>
      <c r="AG199">
        <v>0</v>
      </c>
      <c r="AH199" t="s">
        <v>30</v>
      </c>
    </row>
    <row r="200" spans="1:34" x14ac:dyDescent="0.3">
      <c r="A200">
        <v>8143</v>
      </c>
      <c r="B200">
        <v>1985</v>
      </c>
      <c r="C200">
        <f ca="1">YEAR(TODAY()) - Table_marketing_data[[#This Row],[Year_Birth]]</f>
        <v>38</v>
      </c>
      <c r="D2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0" t="s">
        <v>37</v>
      </c>
      <c r="F200" t="s">
        <v>31</v>
      </c>
      <c r="G200" s="5">
        <v>37929</v>
      </c>
      <c r="H200" s="5" t="str">
        <f t="shared" si="3"/>
        <v>20k-50k</v>
      </c>
      <c r="I200">
        <v>0</v>
      </c>
      <c r="J200">
        <v>0</v>
      </c>
      <c r="K200" s="1">
        <v>41485</v>
      </c>
      <c r="L200">
        <v>49</v>
      </c>
      <c r="M200">
        <v>202</v>
      </c>
      <c r="N200">
        <v>2</v>
      </c>
      <c r="O200">
        <v>46</v>
      </c>
      <c r="P200">
        <v>3</v>
      </c>
      <c r="Q200">
        <v>2</v>
      </c>
      <c r="R200">
        <v>10</v>
      </c>
      <c r="S200" s="6">
        <f>SUM(Table_marketing_data[[#This Row],[MntWines]:[MntGoldProds]])/6</f>
        <v>44.166666666666664</v>
      </c>
      <c r="T200">
        <v>2</v>
      </c>
      <c r="U200">
        <v>4</v>
      </c>
      <c r="V200">
        <v>2</v>
      </c>
      <c r="W200">
        <v>5</v>
      </c>
      <c r="X200">
        <v>7</v>
      </c>
      <c r="Y200">
        <v>0</v>
      </c>
      <c r="Z200">
        <v>1</v>
      </c>
      <c r="AA200">
        <v>0</v>
      </c>
      <c r="AB200">
        <v>1</v>
      </c>
      <c r="AC200">
        <v>0</v>
      </c>
      <c r="AD200">
        <f>IF(COUNTIF(Table_marketing_data[[#This Row],[AcceptedCmp3]:[AcceptedCmp2]],1)&gt;0,1,0)</f>
        <v>1</v>
      </c>
      <c r="AE200">
        <f>SUM(Table_marketing_data[[#This Row],[AcceptedCmp3]:[AcceptedCmp2]])</f>
        <v>2</v>
      </c>
      <c r="AF200">
        <v>1</v>
      </c>
      <c r="AG200">
        <v>0</v>
      </c>
      <c r="AH200" t="s">
        <v>30</v>
      </c>
    </row>
    <row r="201" spans="1:34" x14ac:dyDescent="0.3">
      <c r="A201">
        <v>8977</v>
      </c>
      <c r="B201">
        <v>1985</v>
      </c>
      <c r="C201">
        <f ca="1">YEAR(TODAY()) - Table_marketing_data[[#This Row],[Year_Birth]]</f>
        <v>38</v>
      </c>
      <c r="D2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1" t="s">
        <v>44</v>
      </c>
      <c r="F201" t="s">
        <v>31</v>
      </c>
      <c r="G201" s="5">
        <v>16581</v>
      </c>
      <c r="H201" s="5" t="str">
        <f t="shared" si="3"/>
        <v>&lt;20k</v>
      </c>
      <c r="I201">
        <v>0</v>
      </c>
      <c r="J201">
        <v>0</v>
      </c>
      <c r="K201" s="1">
        <v>41286</v>
      </c>
      <c r="L201">
        <v>51</v>
      </c>
      <c r="M201">
        <v>1</v>
      </c>
      <c r="N201">
        <v>3</v>
      </c>
      <c r="O201">
        <v>4</v>
      </c>
      <c r="P201">
        <v>2</v>
      </c>
      <c r="Q201">
        <v>3</v>
      </c>
      <c r="R201">
        <v>11</v>
      </c>
      <c r="S201" s="6">
        <f>SUM(Table_marketing_data[[#This Row],[MntWines]:[MntGoldProds]])/6</f>
        <v>4</v>
      </c>
      <c r="T201">
        <v>1</v>
      </c>
      <c r="U201">
        <v>0</v>
      </c>
      <c r="V201">
        <v>0</v>
      </c>
      <c r="W201">
        <v>3</v>
      </c>
      <c r="X201">
        <v>4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f>IF(COUNTIF(Table_marketing_data[[#This Row],[AcceptedCmp3]:[AcceptedCmp2]],1)&gt;0,1,0)</f>
        <v>0</v>
      </c>
      <c r="AE201">
        <f>SUM(Table_marketing_data[[#This Row],[AcceptedCmp3]:[AcceptedCmp2]])</f>
        <v>0</v>
      </c>
      <c r="AF201">
        <v>0</v>
      </c>
      <c r="AG201">
        <v>0</v>
      </c>
      <c r="AH201" t="s">
        <v>30</v>
      </c>
    </row>
    <row r="202" spans="1:34" x14ac:dyDescent="0.3">
      <c r="A202">
        <v>6340</v>
      </c>
      <c r="B202">
        <v>1985</v>
      </c>
      <c r="C202">
        <f ca="1">YEAR(TODAY()) - Table_marketing_data[[#This Row],[Year_Birth]]</f>
        <v>38</v>
      </c>
      <c r="D2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2" t="s">
        <v>28</v>
      </c>
      <c r="F202" t="s">
        <v>31</v>
      </c>
      <c r="G202" s="5">
        <v>29938</v>
      </c>
      <c r="H202" s="5" t="str">
        <f t="shared" si="3"/>
        <v>20k-50k</v>
      </c>
      <c r="I202">
        <v>1</v>
      </c>
      <c r="J202">
        <v>0</v>
      </c>
      <c r="K202" s="1">
        <v>41574</v>
      </c>
      <c r="L202">
        <v>52</v>
      </c>
      <c r="M202">
        <v>3</v>
      </c>
      <c r="N202">
        <v>3</v>
      </c>
      <c r="O202">
        <v>7</v>
      </c>
      <c r="P202">
        <v>0</v>
      </c>
      <c r="Q202">
        <v>2</v>
      </c>
      <c r="R202">
        <v>11</v>
      </c>
      <c r="S202" s="6">
        <f>SUM(Table_marketing_data[[#This Row],[MntWines]:[MntGoldProds]])/6</f>
        <v>4.333333333333333</v>
      </c>
      <c r="T202">
        <v>2</v>
      </c>
      <c r="U202">
        <v>1</v>
      </c>
      <c r="V202">
        <v>0</v>
      </c>
      <c r="W202">
        <v>3</v>
      </c>
      <c r="X202">
        <v>6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f>IF(COUNTIF(Table_marketing_data[[#This Row],[AcceptedCmp3]:[AcceptedCmp2]],1)&gt;0,1,0)</f>
        <v>0</v>
      </c>
      <c r="AE202">
        <f>SUM(Table_marketing_data[[#This Row],[AcceptedCmp3]:[AcceptedCmp2]])</f>
        <v>0</v>
      </c>
      <c r="AF202">
        <v>0</v>
      </c>
      <c r="AG202">
        <v>0</v>
      </c>
      <c r="AH202" t="s">
        <v>43</v>
      </c>
    </row>
    <row r="203" spans="1:34" x14ac:dyDescent="0.3">
      <c r="A203">
        <v>5790</v>
      </c>
      <c r="B203">
        <v>1985</v>
      </c>
      <c r="C203">
        <f ca="1">YEAR(TODAY()) - Table_marketing_data[[#This Row],[Year_Birth]]</f>
        <v>38</v>
      </c>
      <c r="D2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3" t="s">
        <v>28</v>
      </c>
      <c r="F203" t="s">
        <v>33</v>
      </c>
      <c r="G203" s="5">
        <v>31158</v>
      </c>
      <c r="H203" s="5" t="str">
        <f t="shared" si="3"/>
        <v>20k-50k</v>
      </c>
      <c r="I203">
        <v>1</v>
      </c>
      <c r="J203">
        <v>0</v>
      </c>
      <c r="K203" s="1">
        <v>41301</v>
      </c>
      <c r="L203">
        <v>62</v>
      </c>
      <c r="M203">
        <v>25</v>
      </c>
      <c r="N203">
        <v>6</v>
      </c>
      <c r="O203">
        <v>16</v>
      </c>
      <c r="P203">
        <v>20</v>
      </c>
      <c r="Q203">
        <v>0</v>
      </c>
      <c r="R203">
        <v>5</v>
      </c>
      <c r="S203" s="6">
        <f>SUM(Table_marketing_data[[#This Row],[MntWines]:[MntGoldProds]])/6</f>
        <v>12</v>
      </c>
      <c r="T203">
        <v>2</v>
      </c>
      <c r="U203">
        <v>2</v>
      </c>
      <c r="V203">
        <v>0</v>
      </c>
      <c r="W203">
        <v>3</v>
      </c>
      <c r="X203">
        <v>8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f>IF(COUNTIF(Table_marketing_data[[#This Row],[AcceptedCmp3]:[AcceptedCmp2]],1)&gt;0,1,0)</f>
        <v>0</v>
      </c>
      <c r="AE203">
        <f>SUM(Table_marketing_data[[#This Row],[AcceptedCmp3]:[AcceptedCmp2]])</f>
        <v>0</v>
      </c>
      <c r="AF203">
        <v>0</v>
      </c>
      <c r="AG203">
        <v>0</v>
      </c>
      <c r="AH203" t="s">
        <v>30</v>
      </c>
    </row>
    <row r="204" spans="1:34" x14ac:dyDescent="0.3">
      <c r="A204">
        <v>8442</v>
      </c>
      <c r="B204">
        <v>1985</v>
      </c>
      <c r="C204">
        <f ca="1">YEAR(TODAY()) - Table_marketing_data[[#This Row],[Year_Birth]]</f>
        <v>38</v>
      </c>
      <c r="D2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4" t="s">
        <v>41</v>
      </c>
      <c r="F204" t="s">
        <v>33</v>
      </c>
      <c r="G204" s="5">
        <v>19510</v>
      </c>
      <c r="H204" s="5" t="str">
        <f t="shared" si="3"/>
        <v>&lt;20k</v>
      </c>
      <c r="I204">
        <v>2</v>
      </c>
      <c r="J204">
        <v>0</v>
      </c>
      <c r="K204" s="1">
        <v>41521</v>
      </c>
      <c r="L204">
        <v>63</v>
      </c>
      <c r="M204">
        <v>9</v>
      </c>
      <c r="N204">
        <v>0</v>
      </c>
      <c r="O204">
        <v>7</v>
      </c>
      <c r="P204">
        <v>3</v>
      </c>
      <c r="Q204">
        <v>4</v>
      </c>
      <c r="R204">
        <v>7</v>
      </c>
      <c r="S204" s="6">
        <f>SUM(Table_marketing_data[[#This Row],[MntWines]:[MntGoldProds]])/6</f>
        <v>5</v>
      </c>
      <c r="T204">
        <v>2</v>
      </c>
      <c r="U204">
        <v>1</v>
      </c>
      <c r="V204">
        <v>0</v>
      </c>
      <c r="W204">
        <v>3</v>
      </c>
      <c r="X204">
        <v>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f>IF(COUNTIF(Table_marketing_data[[#This Row],[AcceptedCmp3]:[AcceptedCmp2]],1)&gt;0,1,0)</f>
        <v>0</v>
      </c>
      <c r="AE204">
        <f>SUM(Table_marketing_data[[#This Row],[AcceptedCmp3]:[AcceptedCmp2]])</f>
        <v>0</v>
      </c>
      <c r="AF204">
        <v>0</v>
      </c>
      <c r="AG204">
        <v>0</v>
      </c>
      <c r="AH204" t="s">
        <v>32</v>
      </c>
    </row>
    <row r="205" spans="1:34" x14ac:dyDescent="0.3">
      <c r="A205">
        <v>0</v>
      </c>
      <c r="B205">
        <v>1985</v>
      </c>
      <c r="C205">
        <f ca="1">YEAR(TODAY()) - Table_marketing_data[[#This Row],[Year_Birth]]</f>
        <v>38</v>
      </c>
      <c r="D2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5" t="s">
        <v>28</v>
      </c>
      <c r="F205" t="s">
        <v>33</v>
      </c>
      <c r="G205" s="5">
        <v>70951</v>
      </c>
      <c r="H205" s="5" t="str">
        <f t="shared" si="3"/>
        <v>50k-100k</v>
      </c>
      <c r="I205">
        <v>0</v>
      </c>
      <c r="J205">
        <v>0</v>
      </c>
      <c r="K205" s="1">
        <v>41398</v>
      </c>
      <c r="L205">
        <v>66</v>
      </c>
      <c r="M205">
        <v>239</v>
      </c>
      <c r="N205">
        <v>10</v>
      </c>
      <c r="O205">
        <v>554</v>
      </c>
      <c r="P205">
        <v>254</v>
      </c>
      <c r="Q205">
        <v>87</v>
      </c>
      <c r="R205">
        <v>54</v>
      </c>
      <c r="S205" s="6">
        <f>SUM(Table_marketing_data[[#This Row],[MntWines]:[MntGoldProds]])/6</f>
        <v>199.66666666666666</v>
      </c>
      <c r="T205">
        <v>1</v>
      </c>
      <c r="U205">
        <v>3</v>
      </c>
      <c r="V205">
        <v>4</v>
      </c>
      <c r="W205">
        <v>9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f>IF(COUNTIF(Table_marketing_data[[#This Row],[AcceptedCmp3]:[AcceptedCmp2]],1)&gt;0,1,0)</f>
        <v>0</v>
      </c>
      <c r="AE205">
        <f>SUM(Table_marketing_data[[#This Row],[AcceptedCmp3]:[AcceptedCmp2]])</f>
        <v>0</v>
      </c>
      <c r="AF205">
        <v>0</v>
      </c>
      <c r="AG205">
        <v>0</v>
      </c>
      <c r="AH205" t="s">
        <v>43</v>
      </c>
    </row>
    <row r="206" spans="1:34" x14ac:dyDescent="0.3">
      <c r="A206">
        <v>425</v>
      </c>
      <c r="B206">
        <v>1985</v>
      </c>
      <c r="C206">
        <f ca="1">YEAR(TODAY()) - Table_marketing_data[[#This Row],[Year_Birth]]</f>
        <v>38</v>
      </c>
      <c r="D2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6" t="s">
        <v>28</v>
      </c>
      <c r="F206" t="s">
        <v>33</v>
      </c>
      <c r="G206" s="5">
        <v>55357</v>
      </c>
      <c r="H206" s="5" t="str">
        <f t="shared" si="3"/>
        <v>50k-100k</v>
      </c>
      <c r="I206">
        <v>2</v>
      </c>
      <c r="J206">
        <v>0</v>
      </c>
      <c r="K206" s="1">
        <v>41324</v>
      </c>
      <c r="L206">
        <v>66</v>
      </c>
      <c r="M206">
        <v>374</v>
      </c>
      <c r="N206">
        <v>64</v>
      </c>
      <c r="O206">
        <v>116</v>
      </c>
      <c r="P206">
        <v>84</v>
      </c>
      <c r="Q206">
        <v>25</v>
      </c>
      <c r="R206">
        <v>64</v>
      </c>
      <c r="S206" s="6">
        <f>SUM(Table_marketing_data[[#This Row],[MntWines]:[MntGoldProds]])/6</f>
        <v>121.16666666666667</v>
      </c>
      <c r="T206">
        <v>3</v>
      </c>
      <c r="U206">
        <v>6</v>
      </c>
      <c r="V206">
        <v>2</v>
      </c>
      <c r="W206">
        <v>11</v>
      </c>
      <c r="X206">
        <v>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f>IF(COUNTIF(Table_marketing_data[[#This Row],[AcceptedCmp3]:[AcceptedCmp2]],1)&gt;0,1,0)</f>
        <v>0</v>
      </c>
      <c r="AE206">
        <f>SUM(Table_marketing_data[[#This Row],[AcceptedCmp3]:[AcceptedCmp2]])</f>
        <v>0</v>
      </c>
      <c r="AF206">
        <v>0</v>
      </c>
      <c r="AG206">
        <v>0</v>
      </c>
      <c r="AH206" t="s">
        <v>40</v>
      </c>
    </row>
    <row r="207" spans="1:34" x14ac:dyDescent="0.3">
      <c r="A207">
        <v>5140</v>
      </c>
      <c r="B207">
        <v>1985</v>
      </c>
      <c r="C207">
        <f ca="1">YEAR(TODAY()) - Table_marketing_data[[#This Row],[Year_Birth]]</f>
        <v>38</v>
      </c>
      <c r="D2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7" t="s">
        <v>37</v>
      </c>
      <c r="F207" t="s">
        <v>33</v>
      </c>
      <c r="G207" s="5">
        <v>64355</v>
      </c>
      <c r="H207" s="5" t="str">
        <f t="shared" si="3"/>
        <v>50k-100k</v>
      </c>
      <c r="I207">
        <v>1</v>
      </c>
      <c r="J207">
        <v>0</v>
      </c>
      <c r="K207" s="1">
        <v>41145</v>
      </c>
      <c r="L207">
        <v>66</v>
      </c>
      <c r="M207">
        <v>1047</v>
      </c>
      <c r="N207">
        <v>0</v>
      </c>
      <c r="O207">
        <v>140</v>
      </c>
      <c r="P207">
        <v>67</v>
      </c>
      <c r="Q207">
        <v>38</v>
      </c>
      <c r="R207">
        <v>153</v>
      </c>
      <c r="S207" s="6">
        <f>SUM(Table_marketing_data[[#This Row],[MntWines]:[MntGoldProds]])/6</f>
        <v>240.83333333333334</v>
      </c>
      <c r="T207">
        <v>2</v>
      </c>
      <c r="U207">
        <v>4</v>
      </c>
      <c r="V207">
        <v>3</v>
      </c>
      <c r="W207">
        <v>12</v>
      </c>
      <c r="X207">
        <v>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f>IF(COUNTIF(Table_marketing_data[[#This Row],[AcceptedCmp3]:[AcceptedCmp2]],1)&gt;0,1,0)</f>
        <v>0</v>
      </c>
      <c r="AE207">
        <f>SUM(Table_marketing_data[[#This Row],[AcceptedCmp3]:[AcceptedCmp2]])</f>
        <v>0</v>
      </c>
      <c r="AF207">
        <v>0</v>
      </c>
      <c r="AG207">
        <v>0</v>
      </c>
      <c r="AH207" t="s">
        <v>30</v>
      </c>
    </row>
    <row r="208" spans="1:34" x14ac:dyDescent="0.3">
      <c r="A208">
        <v>7290</v>
      </c>
      <c r="B208">
        <v>1985</v>
      </c>
      <c r="C208">
        <f ca="1">YEAR(TODAY()) - Table_marketing_data[[#This Row],[Year_Birth]]</f>
        <v>38</v>
      </c>
      <c r="D2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8" t="s">
        <v>28</v>
      </c>
      <c r="F208" t="s">
        <v>31</v>
      </c>
      <c r="G208" s="5">
        <v>70596</v>
      </c>
      <c r="H208" s="5" t="str">
        <f t="shared" si="3"/>
        <v>50k-100k</v>
      </c>
      <c r="I208">
        <v>0</v>
      </c>
      <c r="J208">
        <v>0</v>
      </c>
      <c r="K208" s="1">
        <v>41187</v>
      </c>
      <c r="L208">
        <v>68</v>
      </c>
      <c r="M208">
        <v>347</v>
      </c>
      <c r="N208">
        <v>44</v>
      </c>
      <c r="O208">
        <v>534</v>
      </c>
      <c r="P208">
        <v>17</v>
      </c>
      <c r="Q208">
        <v>0</v>
      </c>
      <c r="R208">
        <v>26</v>
      </c>
      <c r="S208" s="6">
        <f>SUM(Table_marketing_data[[#This Row],[MntWines]:[MntGoldProds]])/6</f>
        <v>161.33333333333334</v>
      </c>
      <c r="T208">
        <v>1</v>
      </c>
      <c r="U208">
        <v>3</v>
      </c>
      <c r="V208">
        <v>5</v>
      </c>
      <c r="W208">
        <v>12</v>
      </c>
      <c r="X208">
        <v>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f>IF(COUNTIF(Table_marketing_data[[#This Row],[AcceptedCmp3]:[AcceptedCmp2]],1)&gt;0,1,0)</f>
        <v>0</v>
      </c>
      <c r="AE208">
        <f>SUM(Table_marketing_data[[#This Row],[AcceptedCmp3]:[AcceptedCmp2]])</f>
        <v>0</v>
      </c>
      <c r="AF208">
        <v>0</v>
      </c>
      <c r="AG208">
        <v>0</v>
      </c>
      <c r="AH208" t="s">
        <v>30</v>
      </c>
    </row>
    <row r="209" spans="1:34" x14ac:dyDescent="0.3">
      <c r="A209">
        <v>8895</v>
      </c>
      <c r="B209">
        <v>1985</v>
      </c>
      <c r="C209">
        <f ca="1">YEAR(TODAY()) - Table_marketing_data[[#This Row],[Year_Birth]]</f>
        <v>38</v>
      </c>
      <c r="D2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09" t="s">
        <v>28</v>
      </c>
      <c r="F209" t="s">
        <v>31</v>
      </c>
      <c r="G209" s="5">
        <v>70596</v>
      </c>
      <c r="H209" s="5" t="str">
        <f t="shared" si="3"/>
        <v>50k-100k</v>
      </c>
      <c r="I209">
        <v>0</v>
      </c>
      <c r="J209">
        <v>0</v>
      </c>
      <c r="K209" s="1">
        <v>41187</v>
      </c>
      <c r="L209">
        <v>68</v>
      </c>
      <c r="M209">
        <v>347</v>
      </c>
      <c r="N209">
        <v>44</v>
      </c>
      <c r="O209">
        <v>534</v>
      </c>
      <c r="P209">
        <v>17</v>
      </c>
      <c r="Q209">
        <v>0</v>
      </c>
      <c r="R209">
        <v>26</v>
      </c>
      <c r="S209" s="6">
        <f>SUM(Table_marketing_data[[#This Row],[MntWines]:[MntGoldProds]])/6</f>
        <v>161.33333333333334</v>
      </c>
      <c r="T209">
        <v>1</v>
      </c>
      <c r="U209">
        <v>3</v>
      </c>
      <c r="V209">
        <v>5</v>
      </c>
      <c r="W209">
        <v>12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f>IF(COUNTIF(Table_marketing_data[[#This Row],[AcceptedCmp3]:[AcceptedCmp2]],1)&gt;0,1,0)</f>
        <v>0</v>
      </c>
      <c r="AE209">
        <f>SUM(Table_marketing_data[[#This Row],[AcceptedCmp3]:[AcceptedCmp2]])</f>
        <v>0</v>
      </c>
      <c r="AF209">
        <v>0</v>
      </c>
      <c r="AG209">
        <v>0</v>
      </c>
      <c r="AH209" t="s">
        <v>30</v>
      </c>
    </row>
    <row r="210" spans="1:34" x14ac:dyDescent="0.3">
      <c r="A210">
        <v>9246</v>
      </c>
      <c r="B210">
        <v>1985</v>
      </c>
      <c r="C210">
        <f ca="1">YEAR(TODAY()) - Table_marketing_data[[#This Row],[Year_Birth]]</f>
        <v>38</v>
      </c>
      <c r="D2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0" t="s">
        <v>41</v>
      </c>
      <c r="F210" t="s">
        <v>35</v>
      </c>
      <c r="G210" s="5">
        <v>40101</v>
      </c>
      <c r="H210" s="5" t="str">
        <f t="shared" si="3"/>
        <v>20k-50k</v>
      </c>
      <c r="I210">
        <v>1</v>
      </c>
      <c r="J210">
        <v>0</v>
      </c>
      <c r="K210" s="1">
        <v>41196</v>
      </c>
      <c r="L210">
        <v>73</v>
      </c>
      <c r="M210">
        <v>171</v>
      </c>
      <c r="N210">
        <v>3</v>
      </c>
      <c r="O210">
        <v>129</v>
      </c>
      <c r="P210">
        <v>26</v>
      </c>
      <c r="Q210">
        <v>24</v>
      </c>
      <c r="R210">
        <v>62</v>
      </c>
      <c r="S210" s="6">
        <f>SUM(Table_marketing_data[[#This Row],[MntWines]:[MntGoldProds]])/6</f>
        <v>69.166666666666671</v>
      </c>
      <c r="T210">
        <v>4</v>
      </c>
      <c r="U210">
        <v>6</v>
      </c>
      <c r="V210">
        <v>1</v>
      </c>
      <c r="W210">
        <v>6</v>
      </c>
      <c r="X210">
        <v>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f>IF(COUNTIF(Table_marketing_data[[#This Row],[AcceptedCmp3]:[AcceptedCmp2]],1)&gt;0,1,0)</f>
        <v>0</v>
      </c>
      <c r="AE210">
        <f>SUM(Table_marketing_data[[#This Row],[AcceptedCmp3]:[AcceptedCmp2]])</f>
        <v>0</v>
      </c>
      <c r="AF210">
        <v>0</v>
      </c>
      <c r="AG210">
        <v>0</v>
      </c>
      <c r="AH210" t="s">
        <v>40</v>
      </c>
    </row>
    <row r="211" spans="1:34" x14ac:dyDescent="0.3">
      <c r="A211">
        <v>9543</v>
      </c>
      <c r="B211">
        <v>1985</v>
      </c>
      <c r="C211">
        <f ca="1">YEAR(TODAY()) - Table_marketing_data[[#This Row],[Year_Birth]]</f>
        <v>38</v>
      </c>
      <c r="D2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1" t="s">
        <v>28</v>
      </c>
      <c r="F211" t="s">
        <v>33</v>
      </c>
      <c r="G211" s="5">
        <v>19986</v>
      </c>
      <c r="H211" s="5" t="str">
        <f t="shared" si="3"/>
        <v>&lt;20k</v>
      </c>
      <c r="I211">
        <v>1</v>
      </c>
      <c r="J211">
        <v>0</v>
      </c>
      <c r="K211" s="1">
        <v>41592</v>
      </c>
      <c r="L211">
        <v>74</v>
      </c>
      <c r="M211">
        <v>3</v>
      </c>
      <c r="N211">
        <v>6</v>
      </c>
      <c r="O211">
        <v>5</v>
      </c>
      <c r="P211">
        <v>0</v>
      </c>
      <c r="Q211">
        <v>2</v>
      </c>
      <c r="R211">
        <v>6</v>
      </c>
      <c r="S211" s="6">
        <f>SUM(Table_marketing_data[[#This Row],[MntWines]:[MntGoldProds]])/6</f>
        <v>3.6666666666666665</v>
      </c>
      <c r="T211">
        <v>1</v>
      </c>
      <c r="U211">
        <v>0</v>
      </c>
      <c r="V211">
        <v>0</v>
      </c>
      <c r="W211">
        <v>3</v>
      </c>
      <c r="X211">
        <v>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f>IF(COUNTIF(Table_marketing_data[[#This Row],[AcceptedCmp3]:[AcceptedCmp2]],1)&gt;0,1,0)</f>
        <v>0</v>
      </c>
      <c r="AE211">
        <f>SUM(Table_marketing_data[[#This Row],[AcceptedCmp3]:[AcceptedCmp2]])</f>
        <v>0</v>
      </c>
      <c r="AF211">
        <v>0</v>
      </c>
      <c r="AG211">
        <v>0</v>
      </c>
      <c r="AH211" t="s">
        <v>30</v>
      </c>
    </row>
    <row r="212" spans="1:34" x14ac:dyDescent="0.3">
      <c r="A212">
        <v>7093</v>
      </c>
      <c r="B212">
        <v>1985</v>
      </c>
      <c r="C212">
        <f ca="1">YEAR(TODAY()) - Table_marketing_data[[#This Row],[Year_Birth]]</f>
        <v>38</v>
      </c>
      <c r="D2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2" t="s">
        <v>28</v>
      </c>
      <c r="F212" t="s">
        <v>33</v>
      </c>
      <c r="G212" s="5">
        <v>19986</v>
      </c>
      <c r="H212" s="5" t="str">
        <f t="shared" si="3"/>
        <v>&lt;20k</v>
      </c>
      <c r="I212">
        <v>1</v>
      </c>
      <c r="J212">
        <v>0</v>
      </c>
      <c r="K212" s="1">
        <v>41592</v>
      </c>
      <c r="L212">
        <v>74</v>
      </c>
      <c r="M212">
        <v>3</v>
      </c>
      <c r="N212">
        <v>6</v>
      </c>
      <c r="O212">
        <v>5</v>
      </c>
      <c r="P212">
        <v>0</v>
      </c>
      <c r="Q212">
        <v>2</v>
      </c>
      <c r="R212">
        <v>6</v>
      </c>
      <c r="S212" s="6">
        <f>SUM(Table_marketing_data[[#This Row],[MntWines]:[MntGoldProds]])/6</f>
        <v>3.6666666666666665</v>
      </c>
      <c r="T212">
        <v>1</v>
      </c>
      <c r="U212">
        <v>0</v>
      </c>
      <c r="V212">
        <v>0</v>
      </c>
      <c r="W212">
        <v>3</v>
      </c>
      <c r="X212">
        <v>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f>IF(COUNTIF(Table_marketing_data[[#This Row],[AcceptedCmp3]:[AcceptedCmp2]],1)&gt;0,1,0)</f>
        <v>0</v>
      </c>
      <c r="AE212">
        <f>SUM(Table_marketing_data[[#This Row],[AcceptedCmp3]:[AcceptedCmp2]])</f>
        <v>0</v>
      </c>
      <c r="AF212">
        <v>0</v>
      </c>
      <c r="AG212">
        <v>0</v>
      </c>
      <c r="AH212" t="s">
        <v>30</v>
      </c>
    </row>
    <row r="213" spans="1:34" x14ac:dyDescent="0.3">
      <c r="A213">
        <v>2894</v>
      </c>
      <c r="B213">
        <v>1985</v>
      </c>
      <c r="C213">
        <f ca="1">YEAR(TODAY()) - Table_marketing_data[[#This Row],[Year_Birth]]</f>
        <v>38</v>
      </c>
      <c r="D2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3" t="s">
        <v>28</v>
      </c>
      <c r="F213" t="s">
        <v>31</v>
      </c>
      <c r="G213" s="5">
        <v>72903</v>
      </c>
      <c r="H213" s="5" t="str">
        <f t="shared" si="3"/>
        <v>50k-100k</v>
      </c>
      <c r="I213">
        <v>0</v>
      </c>
      <c r="J213">
        <v>0</v>
      </c>
      <c r="K213" s="1">
        <v>41576</v>
      </c>
      <c r="L213">
        <v>74</v>
      </c>
      <c r="M213">
        <v>1067</v>
      </c>
      <c r="N213">
        <v>138</v>
      </c>
      <c r="O213">
        <v>750</v>
      </c>
      <c r="P213">
        <v>0</v>
      </c>
      <c r="Q213">
        <v>19</v>
      </c>
      <c r="R213">
        <v>39</v>
      </c>
      <c r="S213" s="6">
        <f>SUM(Table_marketing_data[[#This Row],[MntWines]:[MntGoldProds]])/6</f>
        <v>335.5</v>
      </c>
      <c r="T213">
        <v>1</v>
      </c>
      <c r="U213">
        <v>7</v>
      </c>
      <c r="V213">
        <v>5</v>
      </c>
      <c r="W213">
        <v>8</v>
      </c>
      <c r="X213">
        <v>4</v>
      </c>
      <c r="Y213">
        <v>0</v>
      </c>
      <c r="Z213">
        <v>1</v>
      </c>
      <c r="AA213">
        <v>1</v>
      </c>
      <c r="AB213">
        <v>1</v>
      </c>
      <c r="AC213">
        <v>0</v>
      </c>
      <c r="AD213">
        <f>IF(COUNTIF(Table_marketing_data[[#This Row],[AcceptedCmp3]:[AcceptedCmp2]],1)&gt;0,1,0)</f>
        <v>1</v>
      </c>
      <c r="AE213">
        <f>SUM(Table_marketing_data[[#This Row],[AcceptedCmp3]:[AcceptedCmp2]])</f>
        <v>3</v>
      </c>
      <c r="AF213">
        <v>1</v>
      </c>
      <c r="AG213">
        <v>0</v>
      </c>
      <c r="AH213" t="s">
        <v>30</v>
      </c>
    </row>
    <row r="214" spans="1:34" x14ac:dyDescent="0.3">
      <c r="A214">
        <v>6437</v>
      </c>
      <c r="B214">
        <v>1985</v>
      </c>
      <c r="C214">
        <f ca="1">YEAR(TODAY()) - Table_marketing_data[[#This Row],[Year_Birth]]</f>
        <v>38</v>
      </c>
      <c r="D2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4" t="s">
        <v>38</v>
      </c>
      <c r="F214" t="s">
        <v>31</v>
      </c>
      <c r="G214" s="5">
        <v>41473</v>
      </c>
      <c r="H214" s="5" t="str">
        <f t="shared" si="3"/>
        <v>20k-50k</v>
      </c>
      <c r="I214">
        <v>1</v>
      </c>
      <c r="J214">
        <v>0</v>
      </c>
      <c r="K214" s="1">
        <v>41444</v>
      </c>
      <c r="L214">
        <v>80</v>
      </c>
      <c r="M214">
        <v>21</v>
      </c>
      <c r="N214">
        <v>8</v>
      </c>
      <c r="O214">
        <v>20</v>
      </c>
      <c r="P214">
        <v>15</v>
      </c>
      <c r="Q214">
        <v>3</v>
      </c>
      <c r="R214">
        <v>9</v>
      </c>
      <c r="S214" s="6">
        <f>SUM(Table_marketing_data[[#This Row],[MntWines]:[MntGoldProds]])/6</f>
        <v>12.666666666666666</v>
      </c>
      <c r="T214">
        <v>1</v>
      </c>
      <c r="U214">
        <v>2</v>
      </c>
      <c r="V214">
        <v>0</v>
      </c>
      <c r="W214">
        <v>3</v>
      </c>
      <c r="X214">
        <v>7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f>IF(COUNTIF(Table_marketing_data[[#This Row],[AcceptedCmp3]:[AcceptedCmp2]],1)&gt;0,1,0)</f>
        <v>0</v>
      </c>
      <c r="AE214">
        <f>SUM(Table_marketing_data[[#This Row],[AcceptedCmp3]:[AcceptedCmp2]])</f>
        <v>0</v>
      </c>
      <c r="AF214">
        <v>0</v>
      </c>
      <c r="AG214">
        <v>0</v>
      </c>
      <c r="AH214" t="s">
        <v>30</v>
      </c>
    </row>
    <row r="215" spans="1:34" x14ac:dyDescent="0.3">
      <c r="A215">
        <v>1878</v>
      </c>
      <c r="B215">
        <v>1985</v>
      </c>
      <c r="C215">
        <f ca="1">YEAR(TODAY()) - Table_marketing_data[[#This Row],[Year_Birth]]</f>
        <v>38</v>
      </c>
      <c r="D2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5" t="s">
        <v>38</v>
      </c>
      <c r="F215" t="s">
        <v>33</v>
      </c>
      <c r="G215" s="5">
        <v>23148</v>
      </c>
      <c r="H215" s="5" t="str">
        <f t="shared" si="3"/>
        <v>20k-50k</v>
      </c>
      <c r="I215">
        <v>0</v>
      </c>
      <c r="J215">
        <v>0</v>
      </c>
      <c r="K215" s="1">
        <v>41688</v>
      </c>
      <c r="L215">
        <v>83</v>
      </c>
      <c r="M215">
        <v>4</v>
      </c>
      <c r="N215">
        <v>6</v>
      </c>
      <c r="O215">
        <v>8</v>
      </c>
      <c r="P215">
        <v>6</v>
      </c>
      <c r="Q215">
        <v>3</v>
      </c>
      <c r="R215">
        <v>10</v>
      </c>
      <c r="S215" s="6">
        <f>SUM(Table_marketing_data[[#This Row],[MntWines]:[MntGoldProds]])/6</f>
        <v>6.166666666666667</v>
      </c>
      <c r="T215">
        <v>1</v>
      </c>
      <c r="U215">
        <v>2</v>
      </c>
      <c r="V215">
        <v>0</v>
      </c>
      <c r="W215">
        <v>3</v>
      </c>
      <c r="X215">
        <v>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f>IF(COUNTIF(Table_marketing_data[[#This Row],[AcceptedCmp3]:[AcceptedCmp2]],1)&gt;0,1,0)</f>
        <v>0</v>
      </c>
      <c r="AE215">
        <f>SUM(Table_marketing_data[[#This Row],[AcceptedCmp3]:[AcceptedCmp2]])</f>
        <v>0</v>
      </c>
      <c r="AF215">
        <v>0</v>
      </c>
      <c r="AG215">
        <v>0</v>
      </c>
      <c r="AH215" t="s">
        <v>30</v>
      </c>
    </row>
    <row r="216" spans="1:34" x14ac:dyDescent="0.3">
      <c r="A216">
        <v>9349</v>
      </c>
      <c r="B216">
        <v>1985</v>
      </c>
      <c r="C216">
        <f ca="1">YEAR(TODAY()) - Table_marketing_data[[#This Row],[Year_Birth]]</f>
        <v>38</v>
      </c>
      <c r="D2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6" t="s">
        <v>28</v>
      </c>
      <c r="F216" t="s">
        <v>33</v>
      </c>
      <c r="G216" s="5">
        <v>92533</v>
      </c>
      <c r="H216" s="5" t="str">
        <f t="shared" si="3"/>
        <v>50k-100k</v>
      </c>
      <c r="I216">
        <v>0</v>
      </c>
      <c r="J216">
        <v>0</v>
      </c>
      <c r="K216" s="1">
        <v>41627</v>
      </c>
      <c r="L216">
        <v>84</v>
      </c>
      <c r="M216">
        <v>693</v>
      </c>
      <c r="N216">
        <v>21</v>
      </c>
      <c r="O216">
        <v>118</v>
      </c>
      <c r="P216">
        <v>110</v>
      </c>
      <c r="Q216">
        <v>147</v>
      </c>
      <c r="R216">
        <v>42</v>
      </c>
      <c r="S216" s="6">
        <f>SUM(Table_marketing_data[[#This Row],[MntWines]:[MntGoldProds]])/6</f>
        <v>188.5</v>
      </c>
      <c r="T216">
        <v>1</v>
      </c>
      <c r="U216">
        <v>6</v>
      </c>
      <c r="V216">
        <v>5</v>
      </c>
      <c r="W216">
        <v>11</v>
      </c>
      <c r="X216">
        <v>2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f>IF(COUNTIF(Table_marketing_data[[#This Row],[AcceptedCmp3]:[AcceptedCmp2]],1)&gt;0,1,0)</f>
        <v>1</v>
      </c>
      <c r="AE216">
        <f>SUM(Table_marketing_data[[#This Row],[AcceptedCmp3]:[AcceptedCmp2]])</f>
        <v>2</v>
      </c>
      <c r="AF216">
        <v>0</v>
      </c>
      <c r="AG216">
        <v>0</v>
      </c>
      <c r="AH216" t="s">
        <v>39</v>
      </c>
    </row>
    <row r="217" spans="1:34" x14ac:dyDescent="0.3">
      <c r="A217">
        <v>2278</v>
      </c>
      <c r="B217">
        <v>1985</v>
      </c>
      <c r="C217">
        <f ca="1">YEAR(TODAY()) - Table_marketing_data[[#This Row],[Year_Birth]]</f>
        <v>38</v>
      </c>
      <c r="D2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7" t="s">
        <v>38</v>
      </c>
      <c r="F217" t="s">
        <v>31</v>
      </c>
      <c r="G217" s="5">
        <v>33812</v>
      </c>
      <c r="H217" s="5" t="str">
        <f t="shared" si="3"/>
        <v>20k-50k</v>
      </c>
      <c r="I217">
        <v>1</v>
      </c>
      <c r="J217">
        <v>0</v>
      </c>
      <c r="K217" s="1">
        <v>41216</v>
      </c>
      <c r="L217">
        <v>86</v>
      </c>
      <c r="M217">
        <v>4</v>
      </c>
      <c r="N217">
        <v>17</v>
      </c>
      <c r="O217">
        <v>19</v>
      </c>
      <c r="P217">
        <v>30</v>
      </c>
      <c r="Q217">
        <v>24</v>
      </c>
      <c r="R217">
        <v>39</v>
      </c>
      <c r="S217" s="6">
        <f>SUM(Table_marketing_data[[#This Row],[MntWines]:[MntGoldProds]])/6</f>
        <v>22.166666666666668</v>
      </c>
      <c r="T217">
        <v>2</v>
      </c>
      <c r="U217">
        <v>2</v>
      </c>
      <c r="V217">
        <v>1</v>
      </c>
      <c r="W217">
        <v>3</v>
      </c>
      <c r="X217">
        <v>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f>IF(COUNTIF(Table_marketing_data[[#This Row],[AcceptedCmp3]:[AcceptedCmp2]],1)&gt;0,1,0)</f>
        <v>0</v>
      </c>
      <c r="AE217">
        <f>SUM(Table_marketing_data[[#This Row],[AcceptedCmp3]:[AcceptedCmp2]])</f>
        <v>0</v>
      </c>
      <c r="AF217">
        <v>0</v>
      </c>
      <c r="AG217">
        <v>0</v>
      </c>
      <c r="AH217" t="s">
        <v>34</v>
      </c>
    </row>
    <row r="218" spans="1:34" x14ac:dyDescent="0.3">
      <c r="A218">
        <v>3332</v>
      </c>
      <c r="B218">
        <v>1985</v>
      </c>
      <c r="C218">
        <f ca="1">YEAR(TODAY()) - Table_marketing_data[[#This Row],[Year_Birth]]</f>
        <v>38</v>
      </c>
      <c r="D2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8" t="s">
        <v>28</v>
      </c>
      <c r="F218" t="s">
        <v>31</v>
      </c>
      <c r="G218" s="5">
        <v>29760</v>
      </c>
      <c r="H218" s="5" t="str">
        <f t="shared" si="3"/>
        <v>20k-50k</v>
      </c>
      <c r="I218">
        <v>1</v>
      </c>
      <c r="J218">
        <v>0</v>
      </c>
      <c r="K218" s="1">
        <v>41150</v>
      </c>
      <c r="L218">
        <v>87</v>
      </c>
      <c r="M218">
        <v>64</v>
      </c>
      <c r="N218">
        <v>4</v>
      </c>
      <c r="O218">
        <v>68</v>
      </c>
      <c r="P218">
        <v>7</v>
      </c>
      <c r="Q218">
        <v>5</v>
      </c>
      <c r="R218">
        <v>17</v>
      </c>
      <c r="S218" s="6">
        <f>SUM(Table_marketing_data[[#This Row],[MntWines]:[MntGoldProds]])/6</f>
        <v>27.5</v>
      </c>
      <c r="T218">
        <v>4</v>
      </c>
      <c r="U218">
        <v>3</v>
      </c>
      <c r="V218">
        <v>1</v>
      </c>
      <c r="W218">
        <v>4</v>
      </c>
      <c r="X218">
        <v>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f>IF(COUNTIF(Table_marketing_data[[#This Row],[AcceptedCmp3]:[AcceptedCmp2]],1)&gt;0,1,0)</f>
        <v>0</v>
      </c>
      <c r="AE218">
        <f>SUM(Table_marketing_data[[#This Row],[AcceptedCmp3]:[AcceptedCmp2]])</f>
        <v>0</v>
      </c>
      <c r="AF218">
        <v>0</v>
      </c>
      <c r="AG218">
        <v>0</v>
      </c>
      <c r="AH218" t="s">
        <v>39</v>
      </c>
    </row>
    <row r="219" spans="1:34" x14ac:dyDescent="0.3">
      <c r="A219">
        <v>7433</v>
      </c>
      <c r="B219">
        <v>1985</v>
      </c>
      <c r="C219">
        <f ca="1">YEAR(TODAY()) - Table_marketing_data[[#This Row],[Year_Birth]]</f>
        <v>38</v>
      </c>
      <c r="D2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19" t="s">
        <v>28</v>
      </c>
      <c r="F219" t="s">
        <v>31</v>
      </c>
      <c r="G219" s="5">
        <v>29760</v>
      </c>
      <c r="H219" s="5" t="str">
        <f t="shared" si="3"/>
        <v>20k-50k</v>
      </c>
      <c r="I219">
        <v>1</v>
      </c>
      <c r="J219">
        <v>0</v>
      </c>
      <c r="K219" s="1">
        <v>41150</v>
      </c>
      <c r="L219">
        <v>87</v>
      </c>
      <c r="M219">
        <v>64</v>
      </c>
      <c r="N219">
        <v>4</v>
      </c>
      <c r="O219">
        <v>68</v>
      </c>
      <c r="P219">
        <v>7</v>
      </c>
      <c r="Q219">
        <v>5</v>
      </c>
      <c r="R219">
        <v>17</v>
      </c>
      <c r="S219" s="6">
        <f>SUM(Table_marketing_data[[#This Row],[MntWines]:[MntGoldProds]])/6</f>
        <v>27.5</v>
      </c>
      <c r="T219">
        <v>4</v>
      </c>
      <c r="U219">
        <v>3</v>
      </c>
      <c r="V219">
        <v>1</v>
      </c>
      <c r="W219">
        <v>4</v>
      </c>
      <c r="X219">
        <v>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f>IF(COUNTIF(Table_marketing_data[[#This Row],[AcceptedCmp3]:[AcceptedCmp2]],1)&gt;0,1,0)</f>
        <v>0</v>
      </c>
      <c r="AE219">
        <f>SUM(Table_marketing_data[[#This Row],[AcceptedCmp3]:[AcceptedCmp2]])</f>
        <v>0</v>
      </c>
      <c r="AF219">
        <v>0</v>
      </c>
      <c r="AG219">
        <v>0</v>
      </c>
      <c r="AH219" t="s">
        <v>30</v>
      </c>
    </row>
    <row r="220" spans="1:34" x14ac:dyDescent="0.3">
      <c r="A220">
        <v>503</v>
      </c>
      <c r="B220">
        <v>1985</v>
      </c>
      <c r="C220">
        <f ca="1">YEAR(TODAY()) - Table_marketing_data[[#This Row],[Year_Birth]]</f>
        <v>38</v>
      </c>
      <c r="D2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0" t="s">
        <v>41</v>
      </c>
      <c r="F220" t="s">
        <v>33</v>
      </c>
      <c r="G220" s="5">
        <v>20559</v>
      </c>
      <c r="H220" s="5" t="str">
        <f t="shared" si="3"/>
        <v>20k-50k</v>
      </c>
      <c r="I220">
        <v>1</v>
      </c>
      <c r="J220">
        <v>0</v>
      </c>
      <c r="K220" s="1">
        <v>41345</v>
      </c>
      <c r="L220">
        <v>88</v>
      </c>
      <c r="M220">
        <v>13</v>
      </c>
      <c r="N220">
        <v>1</v>
      </c>
      <c r="O220">
        <v>29</v>
      </c>
      <c r="P220">
        <v>3</v>
      </c>
      <c r="Q220">
        <v>0</v>
      </c>
      <c r="R220">
        <v>7</v>
      </c>
      <c r="S220" s="6">
        <f>SUM(Table_marketing_data[[#This Row],[MntWines]:[MntGoldProds]])/6</f>
        <v>8.8333333333333339</v>
      </c>
      <c r="T220">
        <v>2</v>
      </c>
      <c r="U220">
        <v>2</v>
      </c>
      <c r="V220">
        <v>0</v>
      </c>
      <c r="W220">
        <v>3</v>
      </c>
      <c r="X220">
        <v>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f>IF(COUNTIF(Table_marketing_data[[#This Row],[AcceptedCmp3]:[AcceptedCmp2]],1)&gt;0,1,0)</f>
        <v>0</v>
      </c>
      <c r="AE220">
        <f>SUM(Table_marketing_data[[#This Row],[AcceptedCmp3]:[AcceptedCmp2]])</f>
        <v>0</v>
      </c>
      <c r="AF220">
        <v>0</v>
      </c>
      <c r="AG220">
        <v>0</v>
      </c>
      <c r="AH220" t="s">
        <v>36</v>
      </c>
    </row>
    <row r="221" spans="1:34" x14ac:dyDescent="0.3">
      <c r="A221">
        <v>2292</v>
      </c>
      <c r="B221">
        <v>1985</v>
      </c>
      <c r="C221">
        <f ca="1">YEAR(TODAY()) - Table_marketing_data[[#This Row],[Year_Birth]]</f>
        <v>38</v>
      </c>
      <c r="D2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1" t="s">
        <v>28</v>
      </c>
      <c r="F221" t="s">
        <v>31</v>
      </c>
      <c r="G221" s="5">
        <v>22327</v>
      </c>
      <c r="H221" s="5" t="str">
        <f t="shared" si="3"/>
        <v>20k-50k</v>
      </c>
      <c r="I221">
        <v>1</v>
      </c>
      <c r="J221">
        <v>0</v>
      </c>
      <c r="K221" s="1">
        <v>41488</v>
      </c>
      <c r="L221">
        <v>94</v>
      </c>
      <c r="M221">
        <v>5</v>
      </c>
      <c r="N221">
        <v>4</v>
      </c>
      <c r="O221">
        <v>8</v>
      </c>
      <c r="P221">
        <v>2</v>
      </c>
      <c r="Q221">
        <v>0</v>
      </c>
      <c r="R221">
        <v>5</v>
      </c>
      <c r="S221" s="6">
        <f>SUM(Table_marketing_data[[#This Row],[MntWines]:[MntGoldProds]])/6</f>
        <v>4</v>
      </c>
      <c r="T221">
        <v>1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f>IF(COUNTIF(Table_marketing_data[[#This Row],[AcceptedCmp3]:[AcceptedCmp2]],1)&gt;0,1,0)</f>
        <v>0</v>
      </c>
      <c r="AE221">
        <f>SUM(Table_marketing_data[[#This Row],[AcceptedCmp3]:[AcceptedCmp2]])</f>
        <v>0</v>
      </c>
      <c r="AF221">
        <v>0</v>
      </c>
      <c r="AG221">
        <v>0</v>
      </c>
      <c r="AH221" t="s">
        <v>30</v>
      </c>
    </row>
    <row r="222" spans="1:34" x14ac:dyDescent="0.3">
      <c r="A222">
        <v>10001</v>
      </c>
      <c r="B222">
        <v>1985</v>
      </c>
      <c r="C222">
        <f ca="1">YEAR(TODAY()) - Table_marketing_data[[#This Row],[Year_Birth]]</f>
        <v>38</v>
      </c>
      <c r="D2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2" t="s">
        <v>38</v>
      </c>
      <c r="F222" t="s">
        <v>35</v>
      </c>
      <c r="G222" s="5">
        <v>7500</v>
      </c>
      <c r="H222" s="5" t="str">
        <f t="shared" si="3"/>
        <v>&lt;20k</v>
      </c>
      <c r="I222">
        <v>1</v>
      </c>
      <c r="J222">
        <v>0</v>
      </c>
      <c r="K222" s="1">
        <v>41122</v>
      </c>
      <c r="L222">
        <v>98</v>
      </c>
      <c r="M222">
        <v>5</v>
      </c>
      <c r="N222">
        <v>17</v>
      </c>
      <c r="O222">
        <v>17</v>
      </c>
      <c r="P222">
        <v>13</v>
      </c>
      <c r="Q222">
        <v>14</v>
      </c>
      <c r="R222">
        <v>34</v>
      </c>
      <c r="S222" s="6">
        <f>SUM(Table_marketing_data[[#This Row],[MntWines]:[MntGoldProds]])/6</f>
        <v>16.666666666666668</v>
      </c>
      <c r="T222">
        <v>4</v>
      </c>
      <c r="U222">
        <v>2</v>
      </c>
      <c r="V222">
        <v>1</v>
      </c>
      <c r="W222">
        <v>3</v>
      </c>
      <c r="X222">
        <v>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f>IF(COUNTIF(Table_marketing_data[[#This Row],[AcceptedCmp3]:[AcceptedCmp2]],1)&gt;0,1,0)</f>
        <v>0</v>
      </c>
      <c r="AE222">
        <f>SUM(Table_marketing_data[[#This Row],[AcceptedCmp3]:[AcceptedCmp2]])</f>
        <v>0</v>
      </c>
      <c r="AF222">
        <v>0</v>
      </c>
      <c r="AG222">
        <v>0</v>
      </c>
      <c r="AH222" t="s">
        <v>30</v>
      </c>
    </row>
    <row r="223" spans="1:34" x14ac:dyDescent="0.3">
      <c r="A223">
        <v>2681</v>
      </c>
      <c r="B223">
        <v>1984</v>
      </c>
      <c r="C223">
        <f ca="1">YEAR(TODAY()) - Table_marketing_data[[#This Row],[Year_Birth]]</f>
        <v>39</v>
      </c>
      <c r="D2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3" t="s">
        <v>38</v>
      </c>
      <c r="F223" t="s">
        <v>33</v>
      </c>
      <c r="G223" s="5">
        <v>65370</v>
      </c>
      <c r="H223" s="5" t="str">
        <f t="shared" si="3"/>
        <v>50k-100k</v>
      </c>
      <c r="I223">
        <v>0</v>
      </c>
      <c r="J223">
        <v>0</v>
      </c>
      <c r="K223" s="1">
        <v>41487</v>
      </c>
      <c r="L223">
        <v>1</v>
      </c>
      <c r="M223">
        <v>71</v>
      </c>
      <c r="N223">
        <v>22</v>
      </c>
      <c r="O223">
        <v>112</v>
      </c>
      <c r="P223">
        <v>138</v>
      </c>
      <c r="Q223">
        <v>89</v>
      </c>
      <c r="R223">
        <v>29</v>
      </c>
      <c r="S223" s="6">
        <f>SUM(Table_marketing_data[[#This Row],[MntWines]:[MntGoldProds]])/6</f>
        <v>76.833333333333329</v>
      </c>
      <c r="T223">
        <v>1</v>
      </c>
      <c r="U223">
        <v>2</v>
      </c>
      <c r="V223">
        <v>3</v>
      </c>
      <c r="W223">
        <v>13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f>IF(COUNTIF(Table_marketing_data[[#This Row],[AcceptedCmp3]:[AcceptedCmp2]],1)&gt;0,1,0)</f>
        <v>0</v>
      </c>
      <c r="AE223">
        <f>SUM(Table_marketing_data[[#This Row],[AcceptedCmp3]:[AcceptedCmp2]])</f>
        <v>0</v>
      </c>
      <c r="AF223">
        <v>0</v>
      </c>
      <c r="AG223">
        <v>0</v>
      </c>
      <c r="AH223" t="s">
        <v>30</v>
      </c>
    </row>
    <row r="224" spans="1:34" x14ac:dyDescent="0.3">
      <c r="A224">
        <v>1241</v>
      </c>
      <c r="B224">
        <v>1984</v>
      </c>
      <c r="C224">
        <f ca="1">YEAR(TODAY()) - Table_marketing_data[[#This Row],[Year_Birth]]</f>
        <v>39</v>
      </c>
      <c r="D2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4" t="s">
        <v>38</v>
      </c>
      <c r="F224" t="s">
        <v>33</v>
      </c>
      <c r="G224" s="5">
        <v>14796</v>
      </c>
      <c r="H224" s="5" t="str">
        <f t="shared" si="3"/>
        <v>&lt;20k</v>
      </c>
      <c r="I224">
        <v>1</v>
      </c>
      <c r="J224">
        <v>0</v>
      </c>
      <c r="K224" s="1">
        <v>41169</v>
      </c>
      <c r="L224">
        <v>1</v>
      </c>
      <c r="M224">
        <v>13</v>
      </c>
      <c r="N224">
        <v>3</v>
      </c>
      <c r="O224">
        <v>8</v>
      </c>
      <c r="P224">
        <v>7</v>
      </c>
      <c r="Q224">
        <v>4</v>
      </c>
      <c r="R224">
        <v>16</v>
      </c>
      <c r="S224" s="6">
        <f>SUM(Table_marketing_data[[#This Row],[MntWines]:[MntGoldProds]])/6</f>
        <v>8.5</v>
      </c>
      <c r="T224">
        <v>2</v>
      </c>
      <c r="U224">
        <v>1</v>
      </c>
      <c r="V224">
        <v>0</v>
      </c>
      <c r="W224">
        <v>3</v>
      </c>
      <c r="X224">
        <v>9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f>IF(COUNTIF(Table_marketing_data[[#This Row],[AcceptedCmp3]:[AcceptedCmp2]],1)&gt;0,1,0)</f>
        <v>0</v>
      </c>
      <c r="AE224">
        <f>SUM(Table_marketing_data[[#This Row],[AcceptedCmp3]:[AcceptedCmp2]])</f>
        <v>0</v>
      </c>
      <c r="AF224">
        <v>1</v>
      </c>
      <c r="AG224">
        <v>0</v>
      </c>
      <c r="AH224" t="s">
        <v>39</v>
      </c>
    </row>
    <row r="225" spans="1:34" x14ac:dyDescent="0.3">
      <c r="A225">
        <v>3896</v>
      </c>
      <c r="B225">
        <v>1984</v>
      </c>
      <c r="C225">
        <f ca="1">YEAR(TODAY()) - Table_marketing_data[[#This Row],[Year_Birth]]</f>
        <v>39</v>
      </c>
      <c r="D2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5" t="s">
        <v>28</v>
      </c>
      <c r="F225" t="s">
        <v>33</v>
      </c>
      <c r="G225" s="5">
        <v>27255</v>
      </c>
      <c r="H225" s="5" t="str">
        <f t="shared" si="3"/>
        <v>20k-50k</v>
      </c>
      <c r="I225">
        <v>1</v>
      </c>
      <c r="J225">
        <v>0</v>
      </c>
      <c r="K225" s="1">
        <v>41585</v>
      </c>
      <c r="L225">
        <v>3</v>
      </c>
      <c r="M225">
        <v>22</v>
      </c>
      <c r="N225">
        <v>1</v>
      </c>
      <c r="O225">
        <v>11</v>
      </c>
      <c r="P225">
        <v>0</v>
      </c>
      <c r="Q225">
        <v>1</v>
      </c>
      <c r="R225">
        <v>2</v>
      </c>
      <c r="S225" s="6">
        <f>SUM(Table_marketing_data[[#This Row],[MntWines]:[MntGoldProds]])/6</f>
        <v>6.166666666666667</v>
      </c>
      <c r="T225">
        <v>1</v>
      </c>
      <c r="U225">
        <v>1</v>
      </c>
      <c r="V225">
        <v>0</v>
      </c>
      <c r="W225">
        <v>3</v>
      </c>
      <c r="X225">
        <v>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f>IF(COUNTIF(Table_marketing_data[[#This Row],[AcceptedCmp3]:[AcceptedCmp2]],1)&gt;0,1,0)</f>
        <v>0</v>
      </c>
      <c r="AE225">
        <f>SUM(Table_marketing_data[[#This Row],[AcceptedCmp3]:[AcceptedCmp2]])</f>
        <v>0</v>
      </c>
      <c r="AF225">
        <v>0</v>
      </c>
      <c r="AG225">
        <v>0</v>
      </c>
      <c r="AH225" t="s">
        <v>30</v>
      </c>
    </row>
    <row r="226" spans="1:34" x14ac:dyDescent="0.3">
      <c r="A226">
        <v>624</v>
      </c>
      <c r="B226">
        <v>1984</v>
      </c>
      <c r="C226">
        <f ca="1">YEAR(TODAY()) - Table_marketing_data[[#This Row],[Year_Birth]]</f>
        <v>39</v>
      </c>
      <c r="D2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6" t="s">
        <v>41</v>
      </c>
      <c r="F226" t="s">
        <v>31</v>
      </c>
      <c r="G226" s="5">
        <v>18890</v>
      </c>
      <c r="H226" s="5" t="str">
        <f t="shared" si="3"/>
        <v>&lt;20k</v>
      </c>
      <c r="I226">
        <v>0</v>
      </c>
      <c r="J226">
        <v>0</v>
      </c>
      <c r="K226" s="1">
        <v>41223</v>
      </c>
      <c r="L226">
        <v>5</v>
      </c>
      <c r="M226">
        <v>6</v>
      </c>
      <c r="N226">
        <v>4</v>
      </c>
      <c r="O226">
        <v>1</v>
      </c>
      <c r="P226">
        <v>7</v>
      </c>
      <c r="Q226">
        <v>2</v>
      </c>
      <c r="R226">
        <v>15</v>
      </c>
      <c r="S226" s="6">
        <f>SUM(Table_marketing_data[[#This Row],[MntWines]:[MntGoldProds]])/6</f>
        <v>5.833333333333333</v>
      </c>
      <c r="T226">
        <v>1</v>
      </c>
      <c r="U226">
        <v>0</v>
      </c>
      <c r="V226">
        <v>1</v>
      </c>
      <c r="W226">
        <v>2</v>
      </c>
      <c r="X226">
        <v>6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f>IF(COUNTIF(Table_marketing_data[[#This Row],[AcceptedCmp3]:[AcceptedCmp2]],1)&gt;0,1,0)</f>
        <v>1</v>
      </c>
      <c r="AE226">
        <f>SUM(Table_marketing_data[[#This Row],[AcceptedCmp3]:[AcceptedCmp2]])</f>
        <v>1</v>
      </c>
      <c r="AF226">
        <v>1</v>
      </c>
      <c r="AG226">
        <v>0</v>
      </c>
      <c r="AH226" t="s">
        <v>43</v>
      </c>
    </row>
    <row r="227" spans="1:34" x14ac:dyDescent="0.3">
      <c r="A227">
        <v>8799</v>
      </c>
      <c r="B227">
        <v>1984</v>
      </c>
      <c r="C227">
        <f ca="1">YEAR(TODAY()) - Table_marketing_data[[#This Row],[Year_Birth]]</f>
        <v>39</v>
      </c>
      <c r="D2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7" t="s">
        <v>37</v>
      </c>
      <c r="F227" t="s">
        <v>33</v>
      </c>
      <c r="G227" s="5">
        <v>38175</v>
      </c>
      <c r="H227" s="5" t="str">
        <f t="shared" si="3"/>
        <v>20k-50k</v>
      </c>
      <c r="I227">
        <v>1</v>
      </c>
      <c r="J227">
        <v>0</v>
      </c>
      <c r="K227" s="1">
        <v>41540</v>
      </c>
      <c r="L227">
        <v>6</v>
      </c>
      <c r="M227">
        <v>70</v>
      </c>
      <c r="N227">
        <v>6</v>
      </c>
      <c r="O227">
        <v>69</v>
      </c>
      <c r="P227">
        <v>2</v>
      </c>
      <c r="Q227">
        <v>3</v>
      </c>
      <c r="R227">
        <v>3</v>
      </c>
      <c r="S227" s="6">
        <f>SUM(Table_marketing_data[[#This Row],[MntWines]:[MntGoldProds]])/6</f>
        <v>25.5</v>
      </c>
      <c r="T227">
        <v>3</v>
      </c>
      <c r="U227">
        <v>3</v>
      </c>
      <c r="V227">
        <v>1</v>
      </c>
      <c r="W227">
        <v>4</v>
      </c>
      <c r="X227">
        <v>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f>IF(COUNTIF(Table_marketing_data[[#This Row],[AcceptedCmp3]:[AcceptedCmp2]],1)&gt;0,1,0)</f>
        <v>0</v>
      </c>
      <c r="AE227">
        <f>SUM(Table_marketing_data[[#This Row],[AcceptedCmp3]:[AcceptedCmp2]])</f>
        <v>0</v>
      </c>
      <c r="AF227">
        <v>0</v>
      </c>
      <c r="AG227">
        <v>0</v>
      </c>
      <c r="AH227" t="s">
        <v>30</v>
      </c>
    </row>
    <row r="228" spans="1:34" x14ac:dyDescent="0.3">
      <c r="A228">
        <v>9262</v>
      </c>
      <c r="B228">
        <v>1984</v>
      </c>
      <c r="C228">
        <f ca="1">YEAR(TODAY()) - Table_marketing_data[[#This Row],[Year_Birth]]</f>
        <v>39</v>
      </c>
      <c r="D2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8" t="s">
        <v>38</v>
      </c>
      <c r="F228" t="s">
        <v>35</v>
      </c>
      <c r="G228" s="5">
        <v>32414</v>
      </c>
      <c r="H228" s="5" t="str">
        <f t="shared" si="3"/>
        <v>20k-50k</v>
      </c>
      <c r="I228">
        <v>0</v>
      </c>
      <c r="J228">
        <v>0</v>
      </c>
      <c r="K228" s="1">
        <v>41459</v>
      </c>
      <c r="L228">
        <v>11</v>
      </c>
      <c r="M228">
        <v>20</v>
      </c>
      <c r="N228">
        <v>6</v>
      </c>
      <c r="O228">
        <v>5</v>
      </c>
      <c r="P228">
        <v>0</v>
      </c>
      <c r="Q228">
        <v>9</v>
      </c>
      <c r="R228">
        <v>12</v>
      </c>
      <c r="S228" s="6">
        <f>SUM(Table_marketing_data[[#This Row],[MntWines]:[MntGoldProds]])/6</f>
        <v>8.6666666666666661</v>
      </c>
      <c r="T228">
        <v>1</v>
      </c>
      <c r="U228">
        <v>1</v>
      </c>
      <c r="V228">
        <v>0</v>
      </c>
      <c r="W228">
        <v>3</v>
      </c>
      <c r="X228">
        <v>7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f>IF(COUNTIF(Table_marketing_data[[#This Row],[AcceptedCmp3]:[AcceptedCmp2]],1)&gt;0,1,0)</f>
        <v>1</v>
      </c>
      <c r="AE228">
        <f>SUM(Table_marketing_data[[#This Row],[AcceptedCmp3]:[AcceptedCmp2]])</f>
        <v>1</v>
      </c>
      <c r="AF228">
        <v>0</v>
      </c>
      <c r="AG228">
        <v>0</v>
      </c>
      <c r="AH228" t="s">
        <v>43</v>
      </c>
    </row>
    <row r="229" spans="1:34" x14ac:dyDescent="0.3">
      <c r="A229">
        <v>10796</v>
      </c>
      <c r="B229">
        <v>1984</v>
      </c>
      <c r="C229">
        <f ca="1">YEAR(TODAY()) - Table_marketing_data[[#This Row],[Year_Birth]]</f>
        <v>39</v>
      </c>
      <c r="D2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29" t="s">
        <v>41</v>
      </c>
      <c r="F229" t="s">
        <v>33</v>
      </c>
      <c r="G229" s="5">
        <v>30477</v>
      </c>
      <c r="H229" s="5" t="str">
        <f t="shared" si="3"/>
        <v>20k-50k</v>
      </c>
      <c r="I229">
        <v>1</v>
      </c>
      <c r="J229">
        <v>0</v>
      </c>
      <c r="K229" s="1">
        <v>41661</v>
      </c>
      <c r="L229">
        <v>16</v>
      </c>
      <c r="M229">
        <v>47</v>
      </c>
      <c r="N229">
        <v>1</v>
      </c>
      <c r="O229">
        <v>6</v>
      </c>
      <c r="P229">
        <v>0</v>
      </c>
      <c r="Q229">
        <v>0</v>
      </c>
      <c r="R229">
        <v>12</v>
      </c>
      <c r="S229" s="6">
        <f>SUM(Table_marketing_data[[#This Row],[MntWines]:[MntGoldProds]])/6</f>
        <v>11</v>
      </c>
      <c r="T229">
        <v>1</v>
      </c>
      <c r="U229">
        <v>1</v>
      </c>
      <c r="V229">
        <v>1</v>
      </c>
      <c r="W229">
        <v>3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f>IF(COUNTIF(Table_marketing_data[[#This Row],[AcceptedCmp3]:[AcceptedCmp2]],1)&gt;0,1,0)</f>
        <v>0</v>
      </c>
      <c r="AE229">
        <f>SUM(Table_marketing_data[[#This Row],[AcceptedCmp3]:[AcceptedCmp2]])</f>
        <v>0</v>
      </c>
      <c r="AF229">
        <v>0</v>
      </c>
      <c r="AG229">
        <v>0</v>
      </c>
      <c r="AH229" t="s">
        <v>40</v>
      </c>
    </row>
    <row r="230" spans="1:34" x14ac:dyDescent="0.3">
      <c r="A230">
        <v>11086</v>
      </c>
      <c r="B230">
        <v>1984</v>
      </c>
      <c r="C230">
        <f ca="1">YEAR(TODAY()) - Table_marketing_data[[#This Row],[Year_Birth]]</f>
        <v>39</v>
      </c>
      <c r="D2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0" t="s">
        <v>44</v>
      </c>
      <c r="F230" t="s">
        <v>31</v>
      </c>
      <c r="G230" s="5">
        <v>25707</v>
      </c>
      <c r="H230" s="5" t="str">
        <f t="shared" si="3"/>
        <v>20k-50k</v>
      </c>
      <c r="I230">
        <v>1</v>
      </c>
      <c r="J230">
        <v>0</v>
      </c>
      <c r="K230" s="1">
        <v>41657</v>
      </c>
      <c r="L230">
        <v>18</v>
      </c>
      <c r="M230">
        <v>1</v>
      </c>
      <c r="N230">
        <v>6</v>
      </c>
      <c r="O230">
        <v>2</v>
      </c>
      <c r="P230">
        <v>3</v>
      </c>
      <c r="Q230">
        <v>6</v>
      </c>
      <c r="R230">
        <v>3</v>
      </c>
      <c r="S230" s="6">
        <f>SUM(Table_marketing_data[[#This Row],[MntWines]:[MntGoldProds]])/6</f>
        <v>3.5</v>
      </c>
      <c r="T230">
        <v>1</v>
      </c>
      <c r="U230">
        <v>1</v>
      </c>
      <c r="V230">
        <v>0</v>
      </c>
      <c r="W230">
        <v>3</v>
      </c>
      <c r="X230">
        <v>7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f>IF(COUNTIF(Table_marketing_data[[#This Row],[AcceptedCmp3]:[AcceptedCmp2]],1)&gt;0,1,0)</f>
        <v>0</v>
      </c>
      <c r="AE230">
        <f>SUM(Table_marketing_data[[#This Row],[AcceptedCmp3]:[AcceptedCmp2]])</f>
        <v>0</v>
      </c>
      <c r="AF230">
        <v>0</v>
      </c>
      <c r="AG230">
        <v>0</v>
      </c>
      <c r="AH230" t="s">
        <v>30</v>
      </c>
    </row>
    <row r="231" spans="1:34" x14ac:dyDescent="0.3">
      <c r="A231">
        <v>10099</v>
      </c>
      <c r="B231">
        <v>1984</v>
      </c>
      <c r="C231">
        <f ca="1">YEAR(TODAY()) - Table_marketing_data[[#This Row],[Year_Birth]]</f>
        <v>39</v>
      </c>
      <c r="D2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1" t="s">
        <v>28</v>
      </c>
      <c r="F231" t="s">
        <v>33</v>
      </c>
      <c r="G231" s="5">
        <v>55434</v>
      </c>
      <c r="H231" s="5" t="str">
        <f t="shared" si="3"/>
        <v>50k-100k</v>
      </c>
      <c r="I231">
        <v>1</v>
      </c>
      <c r="J231">
        <v>0</v>
      </c>
      <c r="K231" s="1">
        <v>41552</v>
      </c>
      <c r="L231">
        <v>21</v>
      </c>
      <c r="M231">
        <v>238</v>
      </c>
      <c r="N231">
        <v>115</v>
      </c>
      <c r="O231">
        <v>215</v>
      </c>
      <c r="P231">
        <v>169</v>
      </c>
      <c r="Q231">
        <v>69</v>
      </c>
      <c r="R231">
        <v>76</v>
      </c>
      <c r="S231" s="6">
        <f>SUM(Table_marketing_data[[#This Row],[MntWines]:[MntGoldProds]])/6</f>
        <v>147</v>
      </c>
      <c r="T231">
        <v>3</v>
      </c>
      <c r="U231">
        <v>5</v>
      </c>
      <c r="V231">
        <v>3</v>
      </c>
      <c r="W231">
        <v>13</v>
      </c>
      <c r="X231">
        <v>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f>IF(COUNTIF(Table_marketing_data[[#This Row],[AcceptedCmp3]:[AcceptedCmp2]],1)&gt;0,1,0)</f>
        <v>0</v>
      </c>
      <c r="AE231">
        <f>SUM(Table_marketing_data[[#This Row],[AcceptedCmp3]:[AcceptedCmp2]])</f>
        <v>0</v>
      </c>
      <c r="AF231">
        <v>0</v>
      </c>
      <c r="AG231">
        <v>0</v>
      </c>
      <c r="AH231" t="s">
        <v>43</v>
      </c>
    </row>
    <row r="232" spans="1:34" x14ac:dyDescent="0.3">
      <c r="A232">
        <v>6646</v>
      </c>
      <c r="B232">
        <v>1984</v>
      </c>
      <c r="C232">
        <f ca="1">YEAR(TODAY()) - Table_marketing_data[[#This Row],[Year_Birth]]</f>
        <v>39</v>
      </c>
      <c r="D2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2" t="s">
        <v>28</v>
      </c>
      <c r="F232" t="s">
        <v>35</v>
      </c>
      <c r="G232" s="5">
        <v>16529</v>
      </c>
      <c r="H232" s="5" t="str">
        <f t="shared" si="3"/>
        <v>&lt;20k</v>
      </c>
      <c r="I232">
        <v>1</v>
      </c>
      <c r="J232">
        <v>0</v>
      </c>
      <c r="K232" s="1">
        <v>41699</v>
      </c>
      <c r="L232">
        <v>23</v>
      </c>
      <c r="M232">
        <v>3</v>
      </c>
      <c r="N232">
        <v>0</v>
      </c>
      <c r="O232">
        <v>5</v>
      </c>
      <c r="P232">
        <v>13</v>
      </c>
      <c r="Q232">
        <v>0</v>
      </c>
      <c r="R232">
        <v>1</v>
      </c>
      <c r="S232" s="6">
        <f>SUM(Table_marketing_data[[#This Row],[MntWines]:[MntGoldProds]])/6</f>
        <v>3.6666666666666665</v>
      </c>
      <c r="T232">
        <v>1</v>
      </c>
      <c r="U232">
        <v>1</v>
      </c>
      <c r="V232">
        <v>0</v>
      </c>
      <c r="W232">
        <v>3</v>
      </c>
      <c r="X232">
        <v>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f>IF(COUNTIF(Table_marketing_data[[#This Row],[AcceptedCmp3]:[AcceptedCmp2]],1)&gt;0,1,0)</f>
        <v>0</v>
      </c>
      <c r="AE232">
        <f>SUM(Table_marketing_data[[#This Row],[AcceptedCmp3]:[AcceptedCmp2]])</f>
        <v>0</v>
      </c>
      <c r="AF232">
        <v>0</v>
      </c>
      <c r="AG232">
        <v>0</v>
      </c>
      <c r="AH232" t="s">
        <v>32</v>
      </c>
    </row>
    <row r="233" spans="1:34" x14ac:dyDescent="0.3">
      <c r="A233">
        <v>6182</v>
      </c>
      <c r="B233">
        <v>1984</v>
      </c>
      <c r="C233">
        <f ca="1">YEAR(TODAY()) - Table_marketing_data[[#This Row],[Year_Birth]]</f>
        <v>39</v>
      </c>
      <c r="D2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3" t="s">
        <v>28</v>
      </c>
      <c r="F233" t="s">
        <v>35</v>
      </c>
      <c r="G233" s="5">
        <v>26646</v>
      </c>
      <c r="H233" s="5" t="str">
        <f t="shared" si="3"/>
        <v>20k-50k</v>
      </c>
      <c r="I233">
        <v>1</v>
      </c>
      <c r="J233">
        <v>0</v>
      </c>
      <c r="K233" s="1">
        <v>41680</v>
      </c>
      <c r="L233">
        <v>26</v>
      </c>
      <c r="M233">
        <v>11</v>
      </c>
      <c r="N233">
        <v>4</v>
      </c>
      <c r="O233">
        <v>20</v>
      </c>
      <c r="P233">
        <v>10</v>
      </c>
      <c r="Q233">
        <v>3</v>
      </c>
      <c r="R233">
        <v>5</v>
      </c>
      <c r="S233" s="6">
        <f>SUM(Table_marketing_data[[#This Row],[MntWines]:[MntGoldProds]])/6</f>
        <v>8.8333333333333339</v>
      </c>
      <c r="T233">
        <v>2</v>
      </c>
      <c r="U233">
        <v>2</v>
      </c>
      <c r="V233">
        <v>0</v>
      </c>
      <c r="W233">
        <v>4</v>
      </c>
      <c r="X233">
        <v>6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f>IF(COUNTIF(Table_marketing_data[[#This Row],[AcceptedCmp3]:[AcceptedCmp2]],1)&gt;0,1,0)</f>
        <v>0</v>
      </c>
      <c r="AE233">
        <f>SUM(Table_marketing_data[[#This Row],[AcceptedCmp3]:[AcceptedCmp2]])</f>
        <v>0</v>
      </c>
      <c r="AF233">
        <v>0</v>
      </c>
      <c r="AG233">
        <v>0</v>
      </c>
      <c r="AH233" t="s">
        <v>34</v>
      </c>
    </row>
    <row r="234" spans="1:34" x14ac:dyDescent="0.3">
      <c r="A234">
        <v>10163</v>
      </c>
      <c r="B234">
        <v>1984</v>
      </c>
      <c r="C234">
        <f ca="1">YEAR(TODAY()) - Table_marketing_data[[#This Row],[Year_Birth]]</f>
        <v>39</v>
      </c>
      <c r="D2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4" t="s">
        <v>37</v>
      </c>
      <c r="F234" t="s">
        <v>31</v>
      </c>
      <c r="G234" s="5">
        <v>82733</v>
      </c>
      <c r="H234" s="5" t="str">
        <f t="shared" si="3"/>
        <v>50k-100k</v>
      </c>
      <c r="I234">
        <v>0</v>
      </c>
      <c r="J234">
        <v>0</v>
      </c>
      <c r="K234" s="1">
        <v>41527</v>
      </c>
      <c r="L234">
        <v>28</v>
      </c>
      <c r="M234">
        <v>712</v>
      </c>
      <c r="N234">
        <v>50</v>
      </c>
      <c r="O234">
        <v>420</v>
      </c>
      <c r="P234">
        <v>65</v>
      </c>
      <c r="Q234">
        <v>38</v>
      </c>
      <c r="R234">
        <v>38</v>
      </c>
      <c r="S234" s="6">
        <f>SUM(Table_marketing_data[[#This Row],[MntWines]:[MntGoldProds]])/6</f>
        <v>220.5</v>
      </c>
      <c r="T234">
        <v>1</v>
      </c>
      <c r="U234">
        <v>8</v>
      </c>
      <c r="V234">
        <v>4</v>
      </c>
      <c r="W234">
        <v>7</v>
      </c>
      <c r="X234">
        <v>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f>IF(COUNTIF(Table_marketing_data[[#This Row],[AcceptedCmp3]:[AcceptedCmp2]],1)&gt;0,1,0)</f>
        <v>0</v>
      </c>
      <c r="AE234">
        <f>SUM(Table_marketing_data[[#This Row],[AcceptedCmp3]:[AcceptedCmp2]])</f>
        <v>0</v>
      </c>
      <c r="AF234">
        <v>1</v>
      </c>
      <c r="AG234">
        <v>0</v>
      </c>
      <c r="AH234" t="s">
        <v>30</v>
      </c>
    </row>
    <row r="235" spans="1:34" x14ac:dyDescent="0.3">
      <c r="A235">
        <v>11071</v>
      </c>
      <c r="B235">
        <v>1984</v>
      </c>
      <c r="C235">
        <f ca="1">YEAR(TODAY()) - Table_marketing_data[[#This Row],[Year_Birth]]</f>
        <v>39</v>
      </c>
      <c r="D2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5" t="s">
        <v>28</v>
      </c>
      <c r="F235" t="s">
        <v>31</v>
      </c>
      <c r="G235" s="5">
        <v>79607</v>
      </c>
      <c r="H235" s="5" t="str">
        <f t="shared" si="3"/>
        <v>50k-100k</v>
      </c>
      <c r="I235">
        <v>0</v>
      </c>
      <c r="J235">
        <v>0</v>
      </c>
      <c r="K235" s="1">
        <v>41385</v>
      </c>
      <c r="L235">
        <v>37</v>
      </c>
      <c r="M235">
        <v>450</v>
      </c>
      <c r="N235">
        <v>133</v>
      </c>
      <c r="O235">
        <v>951</v>
      </c>
      <c r="P235">
        <v>173</v>
      </c>
      <c r="Q235">
        <v>0</v>
      </c>
      <c r="R235">
        <v>216</v>
      </c>
      <c r="S235" s="6">
        <f>SUM(Table_marketing_data[[#This Row],[MntWines]:[MntGoldProds]])/6</f>
        <v>320.5</v>
      </c>
      <c r="T235">
        <v>1</v>
      </c>
      <c r="U235">
        <v>3</v>
      </c>
      <c r="V235">
        <v>6</v>
      </c>
      <c r="W235">
        <v>6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f>IF(COUNTIF(Table_marketing_data[[#This Row],[AcceptedCmp3]:[AcceptedCmp2]],1)&gt;0,1,0)</f>
        <v>0</v>
      </c>
      <c r="AE235">
        <f>SUM(Table_marketing_data[[#This Row],[AcceptedCmp3]:[AcceptedCmp2]])</f>
        <v>0</v>
      </c>
      <c r="AF235">
        <v>1</v>
      </c>
      <c r="AG235">
        <v>0</v>
      </c>
      <c r="AH235" t="s">
        <v>32</v>
      </c>
    </row>
    <row r="236" spans="1:34" x14ac:dyDescent="0.3">
      <c r="A236">
        <v>5036</v>
      </c>
      <c r="B236">
        <v>1984</v>
      </c>
      <c r="C236">
        <f ca="1">YEAR(TODAY()) - Table_marketing_data[[#This Row],[Year_Birth]]</f>
        <v>39</v>
      </c>
      <c r="D2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6" t="s">
        <v>37</v>
      </c>
      <c r="F236" t="s">
        <v>31</v>
      </c>
      <c r="G236" s="5">
        <v>42710</v>
      </c>
      <c r="H236" s="5" t="str">
        <f t="shared" si="3"/>
        <v>20k-50k</v>
      </c>
      <c r="I236">
        <v>1</v>
      </c>
      <c r="J236">
        <v>0</v>
      </c>
      <c r="K236" s="1">
        <v>41241</v>
      </c>
      <c r="L236">
        <v>38</v>
      </c>
      <c r="M236">
        <v>252</v>
      </c>
      <c r="N236">
        <v>3</v>
      </c>
      <c r="O236">
        <v>42</v>
      </c>
      <c r="P236">
        <v>4</v>
      </c>
      <c r="Q236">
        <v>3</v>
      </c>
      <c r="R236">
        <v>102</v>
      </c>
      <c r="S236" s="6">
        <f>SUM(Table_marketing_data[[#This Row],[MntWines]:[MntGoldProds]])/6</f>
        <v>67.666666666666671</v>
      </c>
      <c r="T236">
        <v>2</v>
      </c>
      <c r="U236">
        <v>4</v>
      </c>
      <c r="V236">
        <v>5</v>
      </c>
      <c r="W236">
        <v>3</v>
      </c>
      <c r="X236">
        <v>6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f>IF(COUNTIF(Table_marketing_data[[#This Row],[AcceptedCmp3]:[AcceptedCmp2]],1)&gt;0,1,0)</f>
        <v>0</v>
      </c>
      <c r="AE236">
        <f>SUM(Table_marketing_data[[#This Row],[AcceptedCmp3]:[AcceptedCmp2]])</f>
        <v>0</v>
      </c>
      <c r="AF236">
        <v>0</v>
      </c>
      <c r="AG236">
        <v>0</v>
      </c>
      <c r="AH236" t="s">
        <v>30</v>
      </c>
    </row>
    <row r="237" spans="1:34" x14ac:dyDescent="0.3">
      <c r="A237">
        <v>3710</v>
      </c>
      <c r="B237">
        <v>1984</v>
      </c>
      <c r="C237">
        <f ca="1">YEAR(TODAY()) - Table_marketing_data[[#This Row],[Year_Birth]]</f>
        <v>39</v>
      </c>
      <c r="D2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7" t="s">
        <v>37</v>
      </c>
      <c r="F237" t="s">
        <v>31</v>
      </c>
      <c r="G237" s="5">
        <v>39684</v>
      </c>
      <c r="H237" s="5" t="str">
        <f t="shared" si="3"/>
        <v>20k-50k</v>
      </c>
      <c r="I237">
        <v>1</v>
      </c>
      <c r="J237">
        <v>0</v>
      </c>
      <c r="K237" s="1">
        <v>41194</v>
      </c>
      <c r="L237">
        <v>41</v>
      </c>
      <c r="M237">
        <v>19</v>
      </c>
      <c r="N237">
        <v>0</v>
      </c>
      <c r="O237">
        <v>35</v>
      </c>
      <c r="P237">
        <v>6</v>
      </c>
      <c r="Q237">
        <v>4</v>
      </c>
      <c r="R237">
        <v>17</v>
      </c>
      <c r="S237" s="6">
        <f>SUM(Table_marketing_data[[#This Row],[MntWines]:[MntGoldProds]])/6</f>
        <v>13.5</v>
      </c>
      <c r="T237">
        <v>2</v>
      </c>
      <c r="U237">
        <v>2</v>
      </c>
      <c r="V237">
        <v>1</v>
      </c>
      <c r="W237">
        <v>2</v>
      </c>
      <c r="X237">
        <v>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f>IF(COUNTIF(Table_marketing_data[[#This Row],[AcceptedCmp3]:[AcceptedCmp2]],1)&gt;0,1,0)</f>
        <v>0</v>
      </c>
      <c r="AE237">
        <f>SUM(Table_marketing_data[[#This Row],[AcceptedCmp3]:[AcceptedCmp2]])</f>
        <v>0</v>
      </c>
      <c r="AF237">
        <v>1</v>
      </c>
      <c r="AG237">
        <v>1</v>
      </c>
      <c r="AH237" t="s">
        <v>30</v>
      </c>
    </row>
    <row r="238" spans="1:34" x14ac:dyDescent="0.3">
      <c r="A238">
        <v>4329</v>
      </c>
      <c r="B238">
        <v>1984</v>
      </c>
      <c r="C238">
        <f ca="1">YEAR(TODAY()) - Table_marketing_data[[#This Row],[Year_Birth]]</f>
        <v>39</v>
      </c>
      <c r="D2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8" t="s">
        <v>37</v>
      </c>
      <c r="F238" t="s">
        <v>33</v>
      </c>
      <c r="G238" s="5">
        <v>18988</v>
      </c>
      <c r="H238" s="5" t="str">
        <f t="shared" si="3"/>
        <v>&lt;20k</v>
      </c>
      <c r="I238">
        <v>1</v>
      </c>
      <c r="J238">
        <v>0</v>
      </c>
      <c r="K238" s="1">
        <v>41782</v>
      </c>
      <c r="L238">
        <v>43</v>
      </c>
      <c r="M238">
        <v>6</v>
      </c>
      <c r="N238">
        <v>0</v>
      </c>
      <c r="O238">
        <v>6</v>
      </c>
      <c r="P238">
        <v>2</v>
      </c>
      <c r="Q238">
        <v>1</v>
      </c>
      <c r="R238">
        <v>1</v>
      </c>
      <c r="S238" s="6">
        <f>SUM(Table_marketing_data[[#This Row],[MntWines]:[MntGoldProds]])/6</f>
        <v>2.6666666666666665</v>
      </c>
      <c r="T238">
        <v>2</v>
      </c>
      <c r="U238">
        <v>1</v>
      </c>
      <c r="V238">
        <v>0</v>
      </c>
      <c r="W238">
        <v>3</v>
      </c>
      <c r="X238">
        <v>7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f>IF(COUNTIF(Table_marketing_data[[#This Row],[AcceptedCmp3]:[AcceptedCmp2]],1)&gt;0,1,0)</f>
        <v>0</v>
      </c>
      <c r="AE238">
        <f>SUM(Table_marketing_data[[#This Row],[AcceptedCmp3]:[AcceptedCmp2]])</f>
        <v>0</v>
      </c>
      <c r="AF238">
        <v>0</v>
      </c>
      <c r="AG238">
        <v>0</v>
      </c>
      <c r="AH238" t="s">
        <v>36</v>
      </c>
    </row>
    <row r="239" spans="1:34" x14ac:dyDescent="0.3">
      <c r="A239">
        <v>9467</v>
      </c>
      <c r="B239">
        <v>1984</v>
      </c>
      <c r="C239">
        <f ca="1">YEAR(TODAY()) - Table_marketing_data[[#This Row],[Year_Birth]]</f>
        <v>39</v>
      </c>
      <c r="D2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39" t="s">
        <v>28</v>
      </c>
      <c r="F239" t="s">
        <v>31</v>
      </c>
      <c r="G239" s="5">
        <v>34738</v>
      </c>
      <c r="H239" s="5" t="str">
        <f t="shared" si="3"/>
        <v>20k-50k</v>
      </c>
      <c r="I239">
        <v>1</v>
      </c>
      <c r="J239">
        <v>0</v>
      </c>
      <c r="K239" s="1">
        <v>41770</v>
      </c>
      <c r="L239">
        <v>51</v>
      </c>
      <c r="M239">
        <v>3</v>
      </c>
      <c r="N239">
        <v>2</v>
      </c>
      <c r="O239">
        <v>10</v>
      </c>
      <c r="P239">
        <v>3</v>
      </c>
      <c r="Q239">
        <v>0</v>
      </c>
      <c r="R239">
        <v>2</v>
      </c>
      <c r="S239" s="6">
        <f>SUM(Table_marketing_data[[#This Row],[MntWines]:[MntGoldProds]])/6</f>
        <v>3.3333333333333335</v>
      </c>
      <c r="T239">
        <v>1</v>
      </c>
      <c r="U239">
        <v>1</v>
      </c>
      <c r="V239">
        <v>0</v>
      </c>
      <c r="W239">
        <v>3</v>
      </c>
      <c r="X239">
        <v>6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f>IF(COUNTIF(Table_marketing_data[[#This Row],[AcceptedCmp3]:[AcceptedCmp2]],1)&gt;0,1,0)</f>
        <v>0</v>
      </c>
      <c r="AE239">
        <f>SUM(Table_marketing_data[[#This Row],[AcceptedCmp3]:[AcceptedCmp2]])</f>
        <v>0</v>
      </c>
      <c r="AF239">
        <v>0</v>
      </c>
      <c r="AG239">
        <v>0</v>
      </c>
      <c r="AH239" t="s">
        <v>30</v>
      </c>
    </row>
    <row r="240" spans="1:34" x14ac:dyDescent="0.3">
      <c r="A240">
        <v>6354</v>
      </c>
      <c r="B240">
        <v>1984</v>
      </c>
      <c r="C240">
        <f ca="1">YEAR(TODAY()) - Table_marketing_data[[#This Row],[Year_Birth]]</f>
        <v>39</v>
      </c>
      <c r="D2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0" t="s">
        <v>28</v>
      </c>
      <c r="F240" t="s">
        <v>35</v>
      </c>
      <c r="G240" s="5">
        <v>15345</v>
      </c>
      <c r="H240" s="5" t="str">
        <f t="shared" si="3"/>
        <v>&lt;20k</v>
      </c>
      <c r="I240">
        <v>1</v>
      </c>
      <c r="J240">
        <v>0</v>
      </c>
      <c r="K240" s="1">
        <v>41152</v>
      </c>
      <c r="L240">
        <v>51</v>
      </c>
      <c r="M240">
        <v>5</v>
      </c>
      <c r="N240">
        <v>2</v>
      </c>
      <c r="O240">
        <v>16</v>
      </c>
      <c r="P240">
        <v>3</v>
      </c>
      <c r="Q240">
        <v>2</v>
      </c>
      <c r="R240">
        <v>19</v>
      </c>
      <c r="S240" s="6">
        <f>SUM(Table_marketing_data[[#This Row],[MntWines]:[MntGoldProds]])/6</f>
        <v>7.833333333333333</v>
      </c>
      <c r="T240">
        <v>2</v>
      </c>
      <c r="U240">
        <v>1</v>
      </c>
      <c r="V240">
        <v>1</v>
      </c>
      <c r="W240">
        <v>2</v>
      </c>
      <c r="X240">
        <v>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f>IF(COUNTIF(Table_marketing_data[[#This Row],[AcceptedCmp3]:[AcceptedCmp2]],1)&gt;0,1,0)</f>
        <v>0</v>
      </c>
      <c r="AE240">
        <f>SUM(Table_marketing_data[[#This Row],[AcceptedCmp3]:[AcceptedCmp2]])</f>
        <v>0</v>
      </c>
      <c r="AF240">
        <v>1</v>
      </c>
      <c r="AG240">
        <v>0</v>
      </c>
      <c r="AH240" t="s">
        <v>30</v>
      </c>
    </row>
    <row r="241" spans="1:34" x14ac:dyDescent="0.3">
      <c r="A241">
        <v>1139</v>
      </c>
      <c r="B241">
        <v>1984</v>
      </c>
      <c r="C241">
        <f ca="1">YEAR(TODAY()) - Table_marketing_data[[#This Row],[Year_Birth]]</f>
        <v>39</v>
      </c>
      <c r="D2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1" t="s">
        <v>37</v>
      </c>
      <c r="F241" t="s">
        <v>33</v>
      </c>
      <c r="G241" s="5">
        <v>73356</v>
      </c>
      <c r="H241" s="5" t="str">
        <f t="shared" si="3"/>
        <v>50k-100k</v>
      </c>
      <c r="I241">
        <v>0</v>
      </c>
      <c r="J241">
        <v>0</v>
      </c>
      <c r="K241" s="1">
        <v>41676</v>
      </c>
      <c r="L241">
        <v>56</v>
      </c>
      <c r="M241">
        <v>1050</v>
      </c>
      <c r="N241">
        <v>14</v>
      </c>
      <c r="O241">
        <v>322</v>
      </c>
      <c r="P241">
        <v>0</v>
      </c>
      <c r="Q241">
        <v>14</v>
      </c>
      <c r="R241">
        <v>112</v>
      </c>
      <c r="S241" s="6">
        <f>SUM(Table_marketing_data[[#This Row],[MntWines]:[MntGoldProds]])/6</f>
        <v>252</v>
      </c>
      <c r="T241">
        <v>1</v>
      </c>
      <c r="U241">
        <v>5</v>
      </c>
      <c r="V241">
        <v>11</v>
      </c>
      <c r="W241">
        <v>5</v>
      </c>
      <c r="X241">
        <v>2</v>
      </c>
      <c r="Y241">
        <v>1</v>
      </c>
      <c r="Z241">
        <v>0</v>
      </c>
      <c r="AA241">
        <v>1</v>
      </c>
      <c r="AB241">
        <v>1</v>
      </c>
      <c r="AC241">
        <v>0</v>
      </c>
      <c r="AD241">
        <f>IF(COUNTIF(Table_marketing_data[[#This Row],[AcceptedCmp3]:[AcceptedCmp2]],1)&gt;0,1,0)</f>
        <v>1</v>
      </c>
      <c r="AE241">
        <f>SUM(Table_marketing_data[[#This Row],[AcceptedCmp3]:[AcceptedCmp2]])</f>
        <v>3</v>
      </c>
      <c r="AF241">
        <v>1</v>
      </c>
      <c r="AG241">
        <v>0</v>
      </c>
      <c r="AH241" t="s">
        <v>30</v>
      </c>
    </row>
    <row r="242" spans="1:34" x14ac:dyDescent="0.3">
      <c r="A242">
        <v>10913</v>
      </c>
      <c r="B242">
        <v>1984</v>
      </c>
      <c r="C242">
        <f ca="1">YEAR(TODAY()) - Table_marketing_data[[#This Row],[Year_Birth]]</f>
        <v>39</v>
      </c>
      <c r="D2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2" t="s">
        <v>41</v>
      </c>
      <c r="F242" t="s">
        <v>31</v>
      </c>
      <c r="G242" s="5">
        <v>31385</v>
      </c>
      <c r="H242" s="5" t="str">
        <f t="shared" si="3"/>
        <v>20k-50k</v>
      </c>
      <c r="I242">
        <v>1</v>
      </c>
      <c r="J242">
        <v>0</v>
      </c>
      <c r="K242" s="1">
        <v>41248</v>
      </c>
      <c r="L242">
        <v>56</v>
      </c>
      <c r="M242">
        <v>3</v>
      </c>
      <c r="N242">
        <v>2</v>
      </c>
      <c r="O242">
        <v>12</v>
      </c>
      <c r="P242">
        <v>0</v>
      </c>
      <c r="Q242">
        <v>1</v>
      </c>
      <c r="R242">
        <v>9</v>
      </c>
      <c r="S242" s="6">
        <f>SUM(Table_marketing_data[[#This Row],[MntWines]:[MntGoldProds]])/6</f>
        <v>4.5</v>
      </c>
      <c r="T242">
        <v>1</v>
      </c>
      <c r="U242">
        <v>1</v>
      </c>
      <c r="V242">
        <v>0</v>
      </c>
      <c r="W242">
        <v>2</v>
      </c>
      <c r="X242">
        <v>8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f>IF(COUNTIF(Table_marketing_data[[#This Row],[AcceptedCmp3]:[AcceptedCmp2]],1)&gt;0,1,0)</f>
        <v>1</v>
      </c>
      <c r="AE242">
        <f>SUM(Table_marketing_data[[#This Row],[AcceptedCmp3]:[AcceptedCmp2]])</f>
        <v>1</v>
      </c>
      <c r="AF242">
        <v>1</v>
      </c>
      <c r="AG242">
        <v>0</v>
      </c>
      <c r="AH242" t="s">
        <v>30</v>
      </c>
    </row>
    <row r="243" spans="1:34" x14ac:dyDescent="0.3">
      <c r="A243">
        <v>5680</v>
      </c>
      <c r="B243">
        <v>1984</v>
      </c>
      <c r="C243">
        <f ca="1">YEAR(TODAY()) - Table_marketing_data[[#This Row],[Year_Birth]]</f>
        <v>39</v>
      </c>
      <c r="D2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3" t="s">
        <v>38</v>
      </c>
      <c r="F243" t="s">
        <v>33</v>
      </c>
      <c r="G243" s="5">
        <v>35684</v>
      </c>
      <c r="H243" s="5" t="str">
        <f t="shared" si="3"/>
        <v>20k-50k</v>
      </c>
      <c r="I243">
        <v>1</v>
      </c>
      <c r="J243">
        <v>0</v>
      </c>
      <c r="K243" s="1">
        <v>41751</v>
      </c>
      <c r="L243">
        <v>66</v>
      </c>
      <c r="M243">
        <v>10</v>
      </c>
      <c r="N243">
        <v>4</v>
      </c>
      <c r="O243">
        <v>7</v>
      </c>
      <c r="P243">
        <v>0</v>
      </c>
      <c r="Q243">
        <v>6</v>
      </c>
      <c r="R243">
        <v>3</v>
      </c>
      <c r="S243" s="6">
        <f>SUM(Table_marketing_data[[#This Row],[MntWines]:[MntGoldProds]])/6</f>
        <v>5</v>
      </c>
      <c r="T243">
        <v>1</v>
      </c>
      <c r="U243">
        <v>1</v>
      </c>
      <c r="V243">
        <v>0</v>
      </c>
      <c r="W243">
        <v>3</v>
      </c>
      <c r="X243">
        <v>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f>IF(COUNTIF(Table_marketing_data[[#This Row],[AcceptedCmp3]:[AcceptedCmp2]],1)&gt;0,1,0)</f>
        <v>0</v>
      </c>
      <c r="AE243">
        <f>SUM(Table_marketing_data[[#This Row],[AcceptedCmp3]:[AcceptedCmp2]])</f>
        <v>0</v>
      </c>
      <c r="AF243">
        <v>0</v>
      </c>
      <c r="AG243">
        <v>0</v>
      </c>
      <c r="AH243" t="s">
        <v>30</v>
      </c>
    </row>
    <row r="244" spans="1:34" x14ac:dyDescent="0.3">
      <c r="A244">
        <v>3074</v>
      </c>
      <c r="B244">
        <v>1984</v>
      </c>
      <c r="C244">
        <f ca="1">YEAR(TODAY()) - Table_marketing_data[[#This Row],[Year_Birth]]</f>
        <v>39</v>
      </c>
      <c r="D2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4" t="s">
        <v>37</v>
      </c>
      <c r="F244" t="s">
        <v>33</v>
      </c>
      <c r="G244" s="5">
        <v>70643</v>
      </c>
      <c r="H244" s="5" t="str">
        <f t="shared" si="3"/>
        <v>50k-100k</v>
      </c>
      <c r="I244">
        <v>0</v>
      </c>
      <c r="J244">
        <v>0</v>
      </c>
      <c r="K244" s="1">
        <v>41197</v>
      </c>
      <c r="L244">
        <v>66</v>
      </c>
      <c r="M244">
        <v>1218</v>
      </c>
      <c r="N244">
        <v>107</v>
      </c>
      <c r="O244">
        <v>304</v>
      </c>
      <c r="P244">
        <v>23</v>
      </c>
      <c r="Q244">
        <v>143</v>
      </c>
      <c r="R244">
        <v>33</v>
      </c>
      <c r="S244" s="6">
        <f>SUM(Table_marketing_data[[#This Row],[MntWines]:[MntGoldProds]])/6</f>
        <v>304.66666666666669</v>
      </c>
      <c r="T244">
        <v>1</v>
      </c>
      <c r="U244">
        <v>5</v>
      </c>
      <c r="V244">
        <v>8</v>
      </c>
      <c r="W244">
        <v>4</v>
      </c>
      <c r="X244">
        <v>6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f>IF(COUNTIF(Table_marketing_data[[#This Row],[AcceptedCmp3]:[AcceptedCmp2]],1)&gt;0,1,0)</f>
        <v>0</v>
      </c>
      <c r="AE244">
        <f>SUM(Table_marketing_data[[#This Row],[AcceptedCmp3]:[AcceptedCmp2]])</f>
        <v>0</v>
      </c>
      <c r="AF244">
        <v>1</v>
      </c>
      <c r="AG244">
        <v>0</v>
      </c>
      <c r="AH244" t="s">
        <v>30</v>
      </c>
    </row>
    <row r="245" spans="1:34" x14ac:dyDescent="0.3">
      <c r="A245">
        <v>10413</v>
      </c>
      <c r="B245">
        <v>1984</v>
      </c>
      <c r="C245">
        <f ca="1">YEAR(TODAY()) - Table_marketing_data[[#This Row],[Year_Birth]]</f>
        <v>39</v>
      </c>
      <c r="D2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5" t="s">
        <v>28</v>
      </c>
      <c r="F245" t="s">
        <v>33</v>
      </c>
      <c r="G245" s="5">
        <v>72570</v>
      </c>
      <c r="H245" s="5" t="str">
        <f t="shared" si="3"/>
        <v>50k-100k</v>
      </c>
      <c r="I245">
        <v>0</v>
      </c>
      <c r="J245">
        <v>0</v>
      </c>
      <c r="K245" s="1">
        <v>41754</v>
      </c>
      <c r="L245">
        <v>67</v>
      </c>
      <c r="M245">
        <v>274</v>
      </c>
      <c r="N245">
        <v>83</v>
      </c>
      <c r="O245">
        <v>216</v>
      </c>
      <c r="P245">
        <v>151</v>
      </c>
      <c r="Q245">
        <v>141</v>
      </c>
      <c r="R245">
        <v>224</v>
      </c>
      <c r="S245" s="6">
        <f>SUM(Table_marketing_data[[#This Row],[MntWines]:[MntGoldProds]])/6</f>
        <v>181.5</v>
      </c>
      <c r="T245">
        <v>1</v>
      </c>
      <c r="U245">
        <v>4</v>
      </c>
      <c r="V245">
        <v>6</v>
      </c>
      <c r="W245">
        <v>12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f>IF(COUNTIF(Table_marketing_data[[#This Row],[AcceptedCmp3]:[AcceptedCmp2]],1)&gt;0,1,0)</f>
        <v>0</v>
      </c>
      <c r="AE245">
        <f>SUM(Table_marketing_data[[#This Row],[AcceptedCmp3]:[AcceptedCmp2]])</f>
        <v>0</v>
      </c>
      <c r="AF245">
        <v>0</v>
      </c>
      <c r="AG245">
        <v>0</v>
      </c>
      <c r="AH245" t="s">
        <v>30</v>
      </c>
    </row>
    <row r="246" spans="1:34" x14ac:dyDescent="0.3">
      <c r="A246">
        <v>10702</v>
      </c>
      <c r="B246">
        <v>1984</v>
      </c>
      <c r="C246">
        <f ca="1">YEAR(TODAY()) - Table_marketing_data[[#This Row],[Year_Birth]]</f>
        <v>39</v>
      </c>
      <c r="D2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6" t="s">
        <v>28</v>
      </c>
      <c r="F246" t="s">
        <v>31</v>
      </c>
      <c r="G246" s="5">
        <v>52413</v>
      </c>
      <c r="H246" s="5" t="str">
        <f t="shared" si="3"/>
        <v>50k-100k</v>
      </c>
      <c r="I246">
        <v>1</v>
      </c>
      <c r="J246">
        <v>0</v>
      </c>
      <c r="K246" s="1">
        <v>41216</v>
      </c>
      <c r="L246">
        <v>67</v>
      </c>
      <c r="M246">
        <v>185</v>
      </c>
      <c r="N246">
        <v>8</v>
      </c>
      <c r="O246">
        <v>133</v>
      </c>
      <c r="P246">
        <v>56</v>
      </c>
      <c r="Q246">
        <v>56</v>
      </c>
      <c r="R246">
        <v>12</v>
      </c>
      <c r="S246" s="6">
        <f>SUM(Table_marketing_data[[#This Row],[MntWines]:[MntGoldProds]])/6</f>
        <v>75</v>
      </c>
      <c r="T246">
        <v>2</v>
      </c>
      <c r="U246">
        <v>7</v>
      </c>
      <c r="V246">
        <v>1</v>
      </c>
      <c r="W246">
        <v>7</v>
      </c>
      <c r="X246">
        <v>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f>IF(COUNTIF(Table_marketing_data[[#This Row],[AcceptedCmp3]:[AcceptedCmp2]],1)&gt;0,1,0)</f>
        <v>0</v>
      </c>
      <c r="AE246">
        <f>SUM(Table_marketing_data[[#This Row],[AcceptedCmp3]:[AcceptedCmp2]])</f>
        <v>0</v>
      </c>
      <c r="AF246">
        <v>0</v>
      </c>
      <c r="AG246">
        <v>0</v>
      </c>
      <c r="AH246" t="s">
        <v>30</v>
      </c>
    </row>
    <row r="247" spans="1:34" x14ac:dyDescent="0.3">
      <c r="A247">
        <v>8749</v>
      </c>
      <c r="B247">
        <v>1984</v>
      </c>
      <c r="C247">
        <f ca="1">YEAR(TODAY()) - Table_marketing_data[[#This Row],[Year_Birth]]</f>
        <v>39</v>
      </c>
      <c r="D2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7" t="s">
        <v>28</v>
      </c>
      <c r="F247" t="s">
        <v>35</v>
      </c>
      <c r="G247" s="5">
        <v>37235</v>
      </c>
      <c r="H247" s="5" t="str">
        <f t="shared" si="3"/>
        <v>20k-50k</v>
      </c>
      <c r="I247">
        <v>1</v>
      </c>
      <c r="J247">
        <v>0</v>
      </c>
      <c r="K247" s="1">
        <v>41671</v>
      </c>
      <c r="L247">
        <v>68</v>
      </c>
      <c r="M247">
        <v>20</v>
      </c>
      <c r="N247">
        <v>2</v>
      </c>
      <c r="O247">
        <v>9</v>
      </c>
      <c r="P247">
        <v>4</v>
      </c>
      <c r="Q247">
        <v>6</v>
      </c>
      <c r="R247">
        <v>20</v>
      </c>
      <c r="S247" s="6">
        <f>SUM(Table_marketing_data[[#This Row],[MntWines]:[MntGoldProds]])/6</f>
        <v>10.166666666666666</v>
      </c>
      <c r="T247">
        <v>1</v>
      </c>
      <c r="U247">
        <v>1</v>
      </c>
      <c r="V247">
        <v>1</v>
      </c>
      <c r="W247">
        <v>2</v>
      </c>
      <c r="X247">
        <v>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f>IF(COUNTIF(Table_marketing_data[[#This Row],[AcceptedCmp3]:[AcceptedCmp2]],1)&gt;0,1,0)</f>
        <v>0</v>
      </c>
      <c r="AE247">
        <f>SUM(Table_marketing_data[[#This Row],[AcceptedCmp3]:[AcceptedCmp2]])</f>
        <v>0</v>
      </c>
      <c r="AF247">
        <v>0</v>
      </c>
      <c r="AG247">
        <v>0</v>
      </c>
      <c r="AH247" t="s">
        <v>30</v>
      </c>
    </row>
    <row r="248" spans="1:34" x14ac:dyDescent="0.3">
      <c r="A248">
        <v>9491</v>
      </c>
      <c r="B248">
        <v>1984</v>
      </c>
      <c r="C248">
        <f ca="1">YEAR(TODAY()) - Table_marketing_data[[#This Row],[Year_Birth]]</f>
        <v>39</v>
      </c>
      <c r="D2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8" t="s">
        <v>28</v>
      </c>
      <c r="F248" t="s">
        <v>35</v>
      </c>
      <c r="G248" s="5">
        <v>23976</v>
      </c>
      <c r="H248" s="5" t="str">
        <f t="shared" si="3"/>
        <v>20k-50k</v>
      </c>
      <c r="I248">
        <v>1</v>
      </c>
      <c r="J248">
        <v>0</v>
      </c>
      <c r="K248" s="1">
        <v>41635</v>
      </c>
      <c r="L248">
        <v>68</v>
      </c>
      <c r="M248">
        <v>14</v>
      </c>
      <c r="N248">
        <v>1</v>
      </c>
      <c r="O248">
        <v>21</v>
      </c>
      <c r="P248">
        <v>2</v>
      </c>
      <c r="Q248">
        <v>3</v>
      </c>
      <c r="R248">
        <v>25</v>
      </c>
      <c r="S248" s="6">
        <f>SUM(Table_marketing_data[[#This Row],[MntWines]:[MntGoldProds]])/6</f>
        <v>11</v>
      </c>
      <c r="T248">
        <v>3</v>
      </c>
      <c r="U248">
        <v>3</v>
      </c>
      <c r="V248">
        <v>1</v>
      </c>
      <c r="W248">
        <v>3</v>
      </c>
      <c r="X248">
        <v>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f>IF(COUNTIF(Table_marketing_data[[#This Row],[AcceptedCmp3]:[AcceptedCmp2]],1)&gt;0,1,0)</f>
        <v>0</v>
      </c>
      <c r="AE248">
        <f>SUM(Table_marketing_data[[#This Row],[AcceptedCmp3]:[AcceptedCmp2]])</f>
        <v>0</v>
      </c>
      <c r="AF248">
        <v>0</v>
      </c>
      <c r="AG248">
        <v>0</v>
      </c>
      <c r="AH248" t="s">
        <v>43</v>
      </c>
    </row>
    <row r="249" spans="1:34" x14ac:dyDescent="0.3">
      <c r="A249">
        <v>3409</v>
      </c>
      <c r="B249">
        <v>1984</v>
      </c>
      <c r="C249">
        <f ca="1">YEAR(TODAY()) - Table_marketing_data[[#This Row],[Year_Birth]]</f>
        <v>39</v>
      </c>
      <c r="D2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49" t="s">
        <v>28</v>
      </c>
      <c r="F249" t="s">
        <v>31</v>
      </c>
      <c r="G249" s="5">
        <v>36108</v>
      </c>
      <c r="H249" s="5" t="str">
        <f t="shared" si="3"/>
        <v>20k-50k</v>
      </c>
      <c r="I249">
        <v>1</v>
      </c>
      <c r="J249">
        <v>0</v>
      </c>
      <c r="K249" s="1">
        <v>41562</v>
      </c>
      <c r="L249">
        <v>68</v>
      </c>
      <c r="M249">
        <v>141</v>
      </c>
      <c r="N249">
        <v>8</v>
      </c>
      <c r="O249">
        <v>129</v>
      </c>
      <c r="P249">
        <v>3</v>
      </c>
      <c r="Q249">
        <v>11</v>
      </c>
      <c r="R249">
        <v>47</v>
      </c>
      <c r="S249" s="6">
        <f>SUM(Table_marketing_data[[#This Row],[MntWines]:[MntGoldProds]])/6</f>
        <v>56.5</v>
      </c>
      <c r="T249">
        <v>3</v>
      </c>
      <c r="U249">
        <v>7</v>
      </c>
      <c r="V249">
        <v>1</v>
      </c>
      <c r="W249">
        <v>4</v>
      </c>
      <c r="X249">
        <v>9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f>IF(COUNTIF(Table_marketing_data[[#This Row],[AcceptedCmp3]:[AcceptedCmp2]],1)&gt;0,1,0)</f>
        <v>1</v>
      </c>
      <c r="AE249">
        <f>SUM(Table_marketing_data[[#This Row],[AcceptedCmp3]:[AcceptedCmp2]])</f>
        <v>1</v>
      </c>
      <c r="AF249">
        <v>0</v>
      </c>
      <c r="AG249">
        <v>0</v>
      </c>
      <c r="AH249" t="s">
        <v>43</v>
      </c>
    </row>
    <row r="250" spans="1:34" x14ac:dyDescent="0.3">
      <c r="A250">
        <v>8870</v>
      </c>
      <c r="B250">
        <v>1984</v>
      </c>
      <c r="C250">
        <f ca="1">YEAR(TODAY()) - Table_marketing_data[[#This Row],[Year_Birth]]</f>
        <v>39</v>
      </c>
      <c r="D2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0" t="s">
        <v>28</v>
      </c>
      <c r="F250" t="s">
        <v>35</v>
      </c>
      <c r="G250" s="5">
        <v>35196</v>
      </c>
      <c r="H250" s="5" t="str">
        <f t="shared" si="3"/>
        <v>20k-50k</v>
      </c>
      <c r="I250">
        <v>1</v>
      </c>
      <c r="J250">
        <v>0</v>
      </c>
      <c r="K250" s="1">
        <v>41226</v>
      </c>
      <c r="L250">
        <v>68</v>
      </c>
      <c r="M250">
        <v>75</v>
      </c>
      <c r="N250">
        <v>12</v>
      </c>
      <c r="O250">
        <v>141</v>
      </c>
      <c r="P250">
        <v>43</v>
      </c>
      <c r="Q250">
        <v>39</v>
      </c>
      <c r="R250">
        <v>187</v>
      </c>
      <c r="S250" s="6">
        <f>SUM(Table_marketing_data[[#This Row],[MntWines]:[MntGoldProds]])/6</f>
        <v>82.833333333333329</v>
      </c>
      <c r="T250">
        <v>6</v>
      </c>
      <c r="U250">
        <v>6</v>
      </c>
      <c r="V250">
        <v>1</v>
      </c>
      <c r="W250">
        <v>5</v>
      </c>
      <c r="X250">
        <v>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f>IF(COUNTIF(Table_marketing_data[[#This Row],[AcceptedCmp3]:[AcceptedCmp2]],1)&gt;0,1,0)</f>
        <v>0</v>
      </c>
      <c r="AE250">
        <f>SUM(Table_marketing_data[[#This Row],[AcceptedCmp3]:[AcceptedCmp2]])</f>
        <v>0</v>
      </c>
      <c r="AF250">
        <v>1</v>
      </c>
      <c r="AG250">
        <v>0</v>
      </c>
      <c r="AH250" t="s">
        <v>30</v>
      </c>
    </row>
    <row r="251" spans="1:34" x14ac:dyDescent="0.3">
      <c r="A251">
        <v>10340</v>
      </c>
      <c r="B251">
        <v>1984</v>
      </c>
      <c r="C251">
        <f ca="1">YEAR(TODAY()) - Table_marketing_data[[#This Row],[Year_Birth]]</f>
        <v>39</v>
      </c>
      <c r="D2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1" t="s">
        <v>28</v>
      </c>
      <c r="F251" t="s">
        <v>35</v>
      </c>
      <c r="G251" s="5">
        <v>35196</v>
      </c>
      <c r="H251" s="5" t="str">
        <f t="shared" si="3"/>
        <v>20k-50k</v>
      </c>
      <c r="I251">
        <v>1</v>
      </c>
      <c r="J251">
        <v>0</v>
      </c>
      <c r="K251" s="1">
        <v>41226</v>
      </c>
      <c r="L251">
        <v>68</v>
      </c>
      <c r="M251">
        <v>75</v>
      </c>
      <c r="N251">
        <v>12</v>
      </c>
      <c r="O251">
        <v>141</v>
      </c>
      <c r="P251">
        <v>43</v>
      </c>
      <c r="Q251">
        <v>39</v>
      </c>
      <c r="R251">
        <v>187</v>
      </c>
      <c r="S251" s="6">
        <f>SUM(Table_marketing_data[[#This Row],[MntWines]:[MntGoldProds]])/6</f>
        <v>82.833333333333329</v>
      </c>
      <c r="T251">
        <v>6</v>
      </c>
      <c r="U251">
        <v>6</v>
      </c>
      <c r="V251">
        <v>1</v>
      </c>
      <c r="W251">
        <v>5</v>
      </c>
      <c r="X251">
        <v>8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f>IF(COUNTIF(Table_marketing_data[[#This Row],[AcceptedCmp3]:[AcceptedCmp2]],1)&gt;0,1,0)</f>
        <v>0</v>
      </c>
      <c r="AE251">
        <f>SUM(Table_marketing_data[[#This Row],[AcceptedCmp3]:[AcceptedCmp2]])</f>
        <v>0</v>
      </c>
      <c r="AF251">
        <v>0</v>
      </c>
      <c r="AG251">
        <v>0</v>
      </c>
      <c r="AH251" t="s">
        <v>30</v>
      </c>
    </row>
    <row r="252" spans="1:34" x14ac:dyDescent="0.3">
      <c r="A252">
        <v>3225</v>
      </c>
      <c r="B252">
        <v>1984</v>
      </c>
      <c r="C252">
        <f ca="1">YEAR(TODAY()) - Table_marketing_data[[#This Row],[Year_Birth]]</f>
        <v>39</v>
      </c>
      <c r="D2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2" t="s">
        <v>41</v>
      </c>
      <c r="F252" t="s">
        <v>33</v>
      </c>
      <c r="G252" s="5">
        <v>42207</v>
      </c>
      <c r="H252" s="5" t="str">
        <f t="shared" si="3"/>
        <v>20k-50k</v>
      </c>
      <c r="I252">
        <v>1</v>
      </c>
      <c r="J252">
        <v>0</v>
      </c>
      <c r="K252" s="1">
        <v>41365</v>
      </c>
      <c r="L252">
        <v>71</v>
      </c>
      <c r="M252">
        <v>116</v>
      </c>
      <c r="N252">
        <v>11</v>
      </c>
      <c r="O252">
        <v>72</v>
      </c>
      <c r="P252">
        <v>3</v>
      </c>
      <c r="Q252">
        <v>17</v>
      </c>
      <c r="R252">
        <v>46</v>
      </c>
      <c r="S252" s="6">
        <f>SUM(Table_marketing_data[[#This Row],[MntWines]:[MntGoldProds]])/6</f>
        <v>44.166666666666664</v>
      </c>
      <c r="T252">
        <v>4</v>
      </c>
      <c r="U252">
        <v>4</v>
      </c>
      <c r="V252">
        <v>1</v>
      </c>
      <c r="W252">
        <v>5</v>
      </c>
      <c r="X252">
        <v>6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f>IF(COUNTIF(Table_marketing_data[[#This Row],[AcceptedCmp3]:[AcceptedCmp2]],1)&gt;0,1,0)</f>
        <v>1</v>
      </c>
      <c r="AE252">
        <f>SUM(Table_marketing_data[[#This Row],[AcceptedCmp3]:[AcceptedCmp2]])</f>
        <v>1</v>
      </c>
      <c r="AF252">
        <v>1</v>
      </c>
      <c r="AG252">
        <v>0</v>
      </c>
      <c r="AH252" t="s">
        <v>30</v>
      </c>
    </row>
    <row r="253" spans="1:34" x14ac:dyDescent="0.3">
      <c r="A253">
        <v>11010</v>
      </c>
      <c r="B253">
        <v>1984</v>
      </c>
      <c r="C253">
        <f ca="1">YEAR(TODAY()) - Table_marketing_data[[#This Row],[Year_Birth]]</f>
        <v>39</v>
      </c>
      <c r="D2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3" t="s">
        <v>37</v>
      </c>
      <c r="F253" t="s">
        <v>31</v>
      </c>
      <c r="G253" s="5">
        <v>16269</v>
      </c>
      <c r="H253" s="5" t="str">
        <f t="shared" si="3"/>
        <v>&lt;20k</v>
      </c>
      <c r="I253">
        <v>1</v>
      </c>
      <c r="J253">
        <v>0</v>
      </c>
      <c r="K253" s="1">
        <v>41516</v>
      </c>
      <c r="L253">
        <v>75</v>
      </c>
      <c r="M253">
        <v>19</v>
      </c>
      <c r="N253">
        <v>3</v>
      </c>
      <c r="O253">
        <v>18</v>
      </c>
      <c r="P253">
        <v>3</v>
      </c>
      <c r="Q253">
        <v>1</v>
      </c>
      <c r="R253">
        <v>0</v>
      </c>
      <c r="S253" s="6">
        <f>SUM(Table_marketing_data[[#This Row],[MntWines]:[MntGoldProds]])/6</f>
        <v>7.333333333333333</v>
      </c>
      <c r="T253">
        <v>3</v>
      </c>
      <c r="U253">
        <v>3</v>
      </c>
      <c r="V253">
        <v>0</v>
      </c>
      <c r="W253">
        <v>3</v>
      </c>
      <c r="X253">
        <v>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f>IF(COUNTIF(Table_marketing_data[[#This Row],[AcceptedCmp3]:[AcceptedCmp2]],1)&gt;0,1,0)</f>
        <v>0</v>
      </c>
      <c r="AE253">
        <f>SUM(Table_marketing_data[[#This Row],[AcceptedCmp3]:[AcceptedCmp2]])</f>
        <v>0</v>
      </c>
      <c r="AF253">
        <v>0</v>
      </c>
      <c r="AG253">
        <v>0</v>
      </c>
      <c r="AH253" t="s">
        <v>30</v>
      </c>
    </row>
    <row r="254" spans="1:34" x14ac:dyDescent="0.3">
      <c r="A254">
        <v>983</v>
      </c>
      <c r="B254">
        <v>1984</v>
      </c>
      <c r="C254">
        <f ca="1">YEAR(TODAY()) - Table_marketing_data[[#This Row],[Year_Birth]]</f>
        <v>39</v>
      </c>
      <c r="D2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4" t="s">
        <v>28</v>
      </c>
      <c r="F254" t="s">
        <v>33</v>
      </c>
      <c r="G254" s="5">
        <v>40059</v>
      </c>
      <c r="H254" s="5" t="str">
        <f t="shared" si="3"/>
        <v>20k-50k</v>
      </c>
      <c r="I254">
        <v>1</v>
      </c>
      <c r="J254">
        <v>0</v>
      </c>
      <c r="K254" s="1">
        <v>41545</v>
      </c>
      <c r="L254">
        <v>82</v>
      </c>
      <c r="M254">
        <v>110</v>
      </c>
      <c r="N254">
        <v>29</v>
      </c>
      <c r="O254">
        <v>92</v>
      </c>
      <c r="P254">
        <v>28</v>
      </c>
      <c r="Q254">
        <v>10</v>
      </c>
      <c r="R254">
        <v>145</v>
      </c>
      <c r="S254" s="6">
        <f>SUM(Table_marketing_data[[#This Row],[MntWines]:[MntGoldProds]])/6</f>
        <v>69</v>
      </c>
      <c r="T254">
        <v>1</v>
      </c>
      <c r="U254">
        <v>6</v>
      </c>
      <c r="V254">
        <v>2</v>
      </c>
      <c r="W254">
        <v>3</v>
      </c>
      <c r="X254">
        <v>8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f>IF(COUNTIF(Table_marketing_data[[#This Row],[AcceptedCmp3]:[AcceptedCmp2]],1)&gt;0,1,0)</f>
        <v>1</v>
      </c>
      <c r="AE254">
        <f>SUM(Table_marketing_data[[#This Row],[AcceptedCmp3]:[AcceptedCmp2]])</f>
        <v>1</v>
      </c>
      <c r="AF254">
        <v>0</v>
      </c>
      <c r="AG254">
        <v>0</v>
      </c>
      <c r="AH254" t="s">
        <v>34</v>
      </c>
    </row>
    <row r="255" spans="1:34" x14ac:dyDescent="0.3">
      <c r="A255">
        <v>7004</v>
      </c>
      <c r="B255">
        <v>1984</v>
      </c>
      <c r="C255">
        <f ca="1">YEAR(TODAY()) - Table_marketing_data[[#This Row],[Year_Birth]]</f>
        <v>39</v>
      </c>
      <c r="D2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5" t="s">
        <v>28</v>
      </c>
      <c r="F255" t="s">
        <v>31</v>
      </c>
      <c r="G255" s="5">
        <v>11012</v>
      </c>
      <c r="H255" s="5" t="str">
        <f t="shared" si="3"/>
        <v>&lt;20k</v>
      </c>
      <c r="I255">
        <v>1</v>
      </c>
      <c r="J255">
        <v>0</v>
      </c>
      <c r="K255" s="1">
        <v>41349</v>
      </c>
      <c r="L255">
        <v>82</v>
      </c>
      <c r="M255">
        <v>24</v>
      </c>
      <c r="N255">
        <v>3</v>
      </c>
      <c r="O255">
        <v>26</v>
      </c>
      <c r="P255">
        <v>7</v>
      </c>
      <c r="Q255">
        <v>1</v>
      </c>
      <c r="R255">
        <v>23</v>
      </c>
      <c r="S255" s="6">
        <f>SUM(Table_marketing_data[[#This Row],[MntWines]:[MntGoldProds]])/6</f>
        <v>14</v>
      </c>
      <c r="T255">
        <v>3</v>
      </c>
      <c r="U255">
        <v>3</v>
      </c>
      <c r="V255">
        <v>1</v>
      </c>
      <c r="W255">
        <v>2</v>
      </c>
      <c r="X255">
        <v>9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f>IF(COUNTIF(Table_marketing_data[[#This Row],[AcceptedCmp3]:[AcceptedCmp2]],1)&gt;0,1,0)</f>
        <v>1</v>
      </c>
      <c r="AE255">
        <f>SUM(Table_marketing_data[[#This Row],[AcceptedCmp3]:[AcceptedCmp2]])</f>
        <v>1</v>
      </c>
      <c r="AF255">
        <v>0</v>
      </c>
      <c r="AG255">
        <v>0</v>
      </c>
      <c r="AH255" t="s">
        <v>40</v>
      </c>
    </row>
    <row r="256" spans="1:34" x14ac:dyDescent="0.3">
      <c r="A256">
        <v>8182</v>
      </c>
      <c r="B256">
        <v>1984</v>
      </c>
      <c r="C256">
        <f ca="1">YEAR(TODAY()) - Table_marketing_data[[#This Row],[Year_Birth]]</f>
        <v>39</v>
      </c>
      <c r="D2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6" t="s">
        <v>28</v>
      </c>
      <c r="F256" t="s">
        <v>33</v>
      </c>
      <c r="G256" s="5">
        <v>23228</v>
      </c>
      <c r="H256" s="5" t="str">
        <f t="shared" si="3"/>
        <v>20k-50k</v>
      </c>
      <c r="I256">
        <v>1</v>
      </c>
      <c r="J256">
        <v>0</v>
      </c>
      <c r="K256" s="1">
        <v>41644</v>
      </c>
      <c r="L256">
        <v>91</v>
      </c>
      <c r="M256">
        <v>53</v>
      </c>
      <c r="N256">
        <v>3</v>
      </c>
      <c r="O256">
        <v>49</v>
      </c>
      <c r="P256">
        <v>7</v>
      </c>
      <c r="Q256">
        <v>4</v>
      </c>
      <c r="R256">
        <v>5</v>
      </c>
      <c r="S256" s="6">
        <f>SUM(Table_marketing_data[[#This Row],[MntWines]:[MntGoldProds]])/6</f>
        <v>20.166666666666668</v>
      </c>
      <c r="T256">
        <v>4</v>
      </c>
      <c r="U256">
        <v>3</v>
      </c>
      <c r="V256">
        <v>0</v>
      </c>
      <c r="W256">
        <v>4</v>
      </c>
      <c r="X256">
        <v>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f>IF(COUNTIF(Table_marketing_data[[#This Row],[AcceptedCmp3]:[AcceptedCmp2]],1)&gt;0,1,0)</f>
        <v>0</v>
      </c>
      <c r="AE256">
        <f>SUM(Table_marketing_data[[#This Row],[AcceptedCmp3]:[AcceptedCmp2]])</f>
        <v>0</v>
      </c>
      <c r="AF256">
        <v>0</v>
      </c>
      <c r="AG256">
        <v>0</v>
      </c>
      <c r="AH256" t="s">
        <v>32</v>
      </c>
    </row>
    <row r="257" spans="1:34" x14ac:dyDescent="0.3">
      <c r="A257">
        <v>10394</v>
      </c>
      <c r="B257">
        <v>1984</v>
      </c>
      <c r="C257">
        <f ca="1">YEAR(TODAY()) - Table_marketing_data[[#This Row],[Year_Birth]]</f>
        <v>39</v>
      </c>
      <c r="D2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7" t="s">
        <v>28</v>
      </c>
      <c r="F257" t="s">
        <v>33</v>
      </c>
      <c r="G257" s="5">
        <v>90000</v>
      </c>
      <c r="H257" s="5" t="str">
        <f t="shared" si="3"/>
        <v>50k-100k</v>
      </c>
      <c r="I257">
        <v>0</v>
      </c>
      <c r="J257">
        <v>0</v>
      </c>
      <c r="K257" s="1">
        <v>41631</v>
      </c>
      <c r="L257">
        <v>91</v>
      </c>
      <c r="M257">
        <v>675</v>
      </c>
      <c r="N257">
        <v>144</v>
      </c>
      <c r="O257">
        <v>133</v>
      </c>
      <c r="P257">
        <v>94</v>
      </c>
      <c r="Q257">
        <v>192</v>
      </c>
      <c r="R257">
        <v>241</v>
      </c>
      <c r="S257" s="6">
        <f>SUM(Table_marketing_data[[#This Row],[MntWines]:[MntGoldProds]])/6</f>
        <v>246.5</v>
      </c>
      <c r="T257">
        <v>1</v>
      </c>
      <c r="U257">
        <v>4</v>
      </c>
      <c r="V257">
        <v>8</v>
      </c>
      <c r="W257">
        <v>5</v>
      </c>
      <c r="X257">
        <v>1</v>
      </c>
      <c r="Y257">
        <v>1</v>
      </c>
      <c r="Z257">
        <v>0</v>
      </c>
      <c r="AA257">
        <v>1</v>
      </c>
      <c r="AB257">
        <v>1</v>
      </c>
      <c r="AC257">
        <v>0</v>
      </c>
      <c r="AD257">
        <f>IF(COUNTIF(Table_marketing_data[[#This Row],[AcceptedCmp3]:[AcceptedCmp2]],1)&gt;0,1,0)</f>
        <v>1</v>
      </c>
      <c r="AE257">
        <f>SUM(Table_marketing_data[[#This Row],[AcceptedCmp3]:[AcceptedCmp2]])</f>
        <v>3</v>
      </c>
      <c r="AF257">
        <v>0</v>
      </c>
      <c r="AG257">
        <v>0</v>
      </c>
      <c r="AH257" t="s">
        <v>32</v>
      </c>
    </row>
    <row r="258" spans="1:34" x14ac:dyDescent="0.3">
      <c r="A258">
        <v>10500</v>
      </c>
      <c r="B258">
        <v>1984</v>
      </c>
      <c r="C258">
        <f ca="1">YEAR(TODAY()) - Table_marketing_data[[#This Row],[Year_Birth]]</f>
        <v>39</v>
      </c>
      <c r="D2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8" t="s">
        <v>28</v>
      </c>
      <c r="F258" t="s">
        <v>33</v>
      </c>
      <c r="G258" s="5">
        <v>31761</v>
      </c>
      <c r="H258" s="5" t="str">
        <f t="shared" ref="H258:H321" si="4">IF(G258&lt;20000,"&lt;20k",IF(G258&lt;50000,"20k-50k",IF(G258&lt;100000,"50k-100k","100k&lt;")))</f>
        <v>20k-50k</v>
      </c>
      <c r="I258">
        <v>1</v>
      </c>
      <c r="J258">
        <v>0</v>
      </c>
      <c r="K258" s="1">
        <v>41734</v>
      </c>
      <c r="L258">
        <v>96</v>
      </c>
      <c r="M258">
        <v>19</v>
      </c>
      <c r="N258">
        <v>1</v>
      </c>
      <c r="O258">
        <v>20</v>
      </c>
      <c r="P258">
        <v>16</v>
      </c>
      <c r="Q258">
        <v>14</v>
      </c>
      <c r="R258">
        <v>28</v>
      </c>
      <c r="S258" s="6">
        <f>SUM(Table_marketing_data[[#This Row],[MntWines]:[MntGoldProds]])/6</f>
        <v>16.333333333333332</v>
      </c>
      <c r="T258">
        <v>2</v>
      </c>
      <c r="U258">
        <v>3</v>
      </c>
      <c r="V258">
        <v>0</v>
      </c>
      <c r="W258">
        <v>4</v>
      </c>
      <c r="X258">
        <v>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f>IF(COUNTIF(Table_marketing_data[[#This Row],[AcceptedCmp3]:[AcceptedCmp2]],1)&gt;0,1,0)</f>
        <v>0</v>
      </c>
      <c r="AE258">
        <f>SUM(Table_marketing_data[[#This Row],[AcceptedCmp3]:[AcceptedCmp2]])</f>
        <v>0</v>
      </c>
      <c r="AF258">
        <v>0</v>
      </c>
      <c r="AG258">
        <v>0</v>
      </c>
      <c r="AH258" t="s">
        <v>36</v>
      </c>
    </row>
    <row r="259" spans="1:34" x14ac:dyDescent="0.3">
      <c r="A259">
        <v>6568</v>
      </c>
      <c r="B259">
        <v>1984</v>
      </c>
      <c r="C259">
        <f ca="1">YEAR(TODAY()) - Table_marketing_data[[#This Row],[Year_Birth]]</f>
        <v>39</v>
      </c>
      <c r="D2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59" t="s">
        <v>28</v>
      </c>
      <c r="F259" t="s">
        <v>33</v>
      </c>
      <c r="G259" s="5">
        <v>38680</v>
      </c>
      <c r="H259" s="5" t="str">
        <f t="shared" si="4"/>
        <v>20k-50k</v>
      </c>
      <c r="I259">
        <v>1</v>
      </c>
      <c r="J259">
        <v>0</v>
      </c>
      <c r="K259" s="1">
        <v>41361</v>
      </c>
      <c r="L259">
        <v>97</v>
      </c>
      <c r="M259">
        <v>11</v>
      </c>
      <c r="N259">
        <v>0</v>
      </c>
      <c r="O259">
        <v>36</v>
      </c>
      <c r="P259">
        <v>15</v>
      </c>
      <c r="Q259">
        <v>5</v>
      </c>
      <c r="R259">
        <v>12</v>
      </c>
      <c r="S259" s="6">
        <f>SUM(Table_marketing_data[[#This Row],[MntWines]:[MntGoldProds]])/6</f>
        <v>13.166666666666666</v>
      </c>
      <c r="T259">
        <v>1</v>
      </c>
      <c r="U259">
        <v>2</v>
      </c>
      <c r="V259">
        <v>0</v>
      </c>
      <c r="W259">
        <v>3</v>
      </c>
      <c r="X259">
        <v>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f>IF(COUNTIF(Table_marketing_data[[#This Row],[AcceptedCmp3]:[AcceptedCmp2]],1)&gt;0,1,0)</f>
        <v>0</v>
      </c>
      <c r="AE259">
        <f>SUM(Table_marketing_data[[#This Row],[AcceptedCmp3]:[AcceptedCmp2]])</f>
        <v>0</v>
      </c>
      <c r="AF259">
        <v>0</v>
      </c>
      <c r="AG259">
        <v>0</v>
      </c>
      <c r="AH259" t="s">
        <v>34</v>
      </c>
    </row>
    <row r="260" spans="1:34" x14ac:dyDescent="0.3">
      <c r="A260">
        <v>3032</v>
      </c>
      <c r="B260">
        <v>1984</v>
      </c>
      <c r="C260">
        <f ca="1">YEAR(TODAY()) - Table_marketing_data[[#This Row],[Year_Birth]]</f>
        <v>39</v>
      </c>
      <c r="D2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0" t="s">
        <v>28</v>
      </c>
      <c r="F260" t="s">
        <v>33</v>
      </c>
      <c r="G260" s="5">
        <v>24570</v>
      </c>
      <c r="H260" s="5" t="str">
        <f t="shared" si="4"/>
        <v>20k-50k</v>
      </c>
      <c r="I260">
        <v>1</v>
      </c>
      <c r="J260">
        <v>0</v>
      </c>
      <c r="K260" s="1">
        <v>41332</v>
      </c>
      <c r="L260">
        <v>97</v>
      </c>
      <c r="M260">
        <v>28</v>
      </c>
      <c r="N260">
        <v>34</v>
      </c>
      <c r="O260">
        <v>62</v>
      </c>
      <c r="P260">
        <v>11</v>
      </c>
      <c r="Q260">
        <v>14</v>
      </c>
      <c r="R260">
        <v>44</v>
      </c>
      <c r="S260" s="6">
        <f>SUM(Table_marketing_data[[#This Row],[MntWines]:[MntGoldProds]])/6</f>
        <v>32.166666666666664</v>
      </c>
      <c r="T260">
        <v>3</v>
      </c>
      <c r="U260">
        <v>4</v>
      </c>
      <c r="V260">
        <v>0</v>
      </c>
      <c r="W260">
        <v>4</v>
      </c>
      <c r="X260">
        <v>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f>IF(COUNTIF(Table_marketing_data[[#This Row],[AcceptedCmp3]:[AcceptedCmp2]],1)&gt;0,1,0)</f>
        <v>0</v>
      </c>
      <c r="AE260">
        <f>SUM(Table_marketing_data[[#This Row],[AcceptedCmp3]:[AcceptedCmp2]])</f>
        <v>0</v>
      </c>
      <c r="AF260">
        <v>0</v>
      </c>
      <c r="AG260">
        <v>0</v>
      </c>
      <c r="AH260" t="s">
        <v>30</v>
      </c>
    </row>
    <row r="261" spans="1:34" x14ac:dyDescent="0.3">
      <c r="A261">
        <v>1524</v>
      </c>
      <c r="B261">
        <v>1983</v>
      </c>
      <c r="C261">
        <f ca="1">YEAR(TODAY()) - Table_marketing_data[[#This Row],[Year_Birth]]</f>
        <v>40</v>
      </c>
      <c r="D2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1" t="s">
        <v>38</v>
      </c>
      <c r="F261" t="s">
        <v>31</v>
      </c>
      <c r="G261" s="5">
        <v>81698</v>
      </c>
      <c r="H261" s="5" t="str">
        <f t="shared" si="4"/>
        <v>50k-100k</v>
      </c>
      <c r="I261">
        <v>0</v>
      </c>
      <c r="J261">
        <v>0</v>
      </c>
      <c r="K261" s="1">
        <v>41334</v>
      </c>
      <c r="L261">
        <v>1</v>
      </c>
      <c r="M261">
        <v>709</v>
      </c>
      <c r="N261">
        <v>45</v>
      </c>
      <c r="O261">
        <v>115</v>
      </c>
      <c r="P261">
        <v>30</v>
      </c>
      <c r="Q261">
        <v>160</v>
      </c>
      <c r="R261">
        <v>45</v>
      </c>
      <c r="S261" s="6">
        <f>SUM(Table_marketing_data[[#This Row],[MntWines]:[MntGoldProds]])/6</f>
        <v>184</v>
      </c>
      <c r="T261">
        <v>1</v>
      </c>
      <c r="U261">
        <v>8</v>
      </c>
      <c r="V261">
        <v>2</v>
      </c>
      <c r="W261">
        <v>5</v>
      </c>
      <c r="X261">
        <v>5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f>IF(COUNTIF(Table_marketing_data[[#This Row],[AcceptedCmp3]:[AcceptedCmp2]],1)&gt;0,1,0)</f>
        <v>1</v>
      </c>
      <c r="AE261">
        <f>SUM(Table_marketing_data[[#This Row],[AcceptedCmp3]:[AcceptedCmp2]])</f>
        <v>1</v>
      </c>
      <c r="AF261">
        <v>1</v>
      </c>
      <c r="AG261">
        <v>0</v>
      </c>
      <c r="AH261" t="s">
        <v>30</v>
      </c>
    </row>
    <row r="262" spans="1:34" x14ac:dyDescent="0.3">
      <c r="A262">
        <v>3885</v>
      </c>
      <c r="B262">
        <v>1983</v>
      </c>
      <c r="C262">
        <f ca="1">YEAR(TODAY()) - Table_marketing_data[[#This Row],[Year_Birth]]</f>
        <v>40</v>
      </c>
      <c r="D2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2" t="s">
        <v>37</v>
      </c>
      <c r="F262" t="s">
        <v>33</v>
      </c>
      <c r="G262" s="5">
        <v>33569</v>
      </c>
      <c r="H262" s="5" t="str">
        <f t="shared" si="4"/>
        <v>20k-50k</v>
      </c>
      <c r="I262">
        <v>1</v>
      </c>
      <c r="J262">
        <v>0</v>
      </c>
      <c r="K262" s="1">
        <v>41563</v>
      </c>
      <c r="L262">
        <v>10</v>
      </c>
      <c r="M262">
        <v>16</v>
      </c>
      <c r="N262">
        <v>2</v>
      </c>
      <c r="O262">
        <v>18</v>
      </c>
      <c r="P262">
        <v>3</v>
      </c>
      <c r="Q262">
        <v>0</v>
      </c>
      <c r="R262">
        <v>24</v>
      </c>
      <c r="S262" s="6">
        <f>SUM(Table_marketing_data[[#This Row],[MntWines]:[MntGoldProds]])/6</f>
        <v>10.5</v>
      </c>
      <c r="T262">
        <v>1</v>
      </c>
      <c r="U262">
        <v>1</v>
      </c>
      <c r="V262">
        <v>1</v>
      </c>
      <c r="W262">
        <v>2</v>
      </c>
      <c r="X262">
        <v>8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f>IF(COUNTIF(Table_marketing_data[[#This Row],[AcceptedCmp3]:[AcceptedCmp2]],1)&gt;0,1,0)</f>
        <v>1</v>
      </c>
      <c r="AE262">
        <f>SUM(Table_marketing_data[[#This Row],[AcceptedCmp3]:[AcceptedCmp2]])</f>
        <v>1</v>
      </c>
      <c r="AF262">
        <v>1</v>
      </c>
      <c r="AG262">
        <v>0</v>
      </c>
      <c r="AH262" t="s">
        <v>30</v>
      </c>
    </row>
    <row r="263" spans="1:34" x14ac:dyDescent="0.3">
      <c r="A263">
        <v>1994</v>
      </c>
      <c r="B263">
        <v>1983</v>
      </c>
      <c r="C263">
        <f ca="1">YEAR(TODAY()) - Table_marketing_data[[#This Row],[Year_Birth]]</f>
        <v>40</v>
      </c>
      <c r="D2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3" t="s">
        <v>28</v>
      </c>
      <c r="F263" t="s">
        <v>33</v>
      </c>
      <c r="H263" s="5" t="str">
        <f t="shared" si="4"/>
        <v>&lt;20k</v>
      </c>
      <c r="I263">
        <v>1</v>
      </c>
      <c r="J263">
        <v>0</v>
      </c>
      <c r="K263" s="1">
        <v>41593</v>
      </c>
      <c r="L263">
        <v>11</v>
      </c>
      <c r="M263">
        <v>5</v>
      </c>
      <c r="N263">
        <v>5</v>
      </c>
      <c r="O263">
        <v>6</v>
      </c>
      <c r="P263">
        <v>0</v>
      </c>
      <c r="Q263">
        <v>2</v>
      </c>
      <c r="R263">
        <v>1</v>
      </c>
      <c r="S263" s="6">
        <f>SUM(Table_marketing_data[[#This Row],[MntWines]:[MntGoldProds]])/6</f>
        <v>3.1666666666666665</v>
      </c>
      <c r="T263">
        <v>1</v>
      </c>
      <c r="U263">
        <v>1</v>
      </c>
      <c r="V263">
        <v>0</v>
      </c>
      <c r="W263">
        <v>2</v>
      </c>
      <c r="X263">
        <v>7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f>IF(COUNTIF(Table_marketing_data[[#This Row],[AcceptedCmp3]:[AcceptedCmp2]],1)&gt;0,1,0)</f>
        <v>0</v>
      </c>
      <c r="AE263">
        <f>SUM(Table_marketing_data[[#This Row],[AcceptedCmp3]:[AcceptedCmp2]])</f>
        <v>0</v>
      </c>
      <c r="AF263">
        <v>0</v>
      </c>
      <c r="AG263">
        <v>0</v>
      </c>
      <c r="AH263" t="s">
        <v>34</v>
      </c>
    </row>
    <row r="264" spans="1:34" x14ac:dyDescent="0.3">
      <c r="A264">
        <v>9635</v>
      </c>
      <c r="B264">
        <v>1983</v>
      </c>
      <c r="C264">
        <f ca="1">YEAR(TODAY()) - Table_marketing_data[[#This Row],[Year_Birth]]</f>
        <v>40</v>
      </c>
      <c r="D2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4" t="s">
        <v>41</v>
      </c>
      <c r="F264" t="s">
        <v>33</v>
      </c>
      <c r="G264" s="5">
        <v>35876</v>
      </c>
      <c r="H264" s="5" t="str">
        <f t="shared" si="4"/>
        <v>20k-50k</v>
      </c>
      <c r="I264">
        <v>0</v>
      </c>
      <c r="J264">
        <v>0</v>
      </c>
      <c r="K264" s="1">
        <v>41749</v>
      </c>
      <c r="L264">
        <v>13</v>
      </c>
      <c r="M264">
        <v>66</v>
      </c>
      <c r="N264">
        <v>2</v>
      </c>
      <c r="O264">
        <v>40</v>
      </c>
      <c r="P264">
        <v>4</v>
      </c>
      <c r="Q264">
        <v>3</v>
      </c>
      <c r="R264">
        <v>14</v>
      </c>
      <c r="S264" s="6">
        <f>SUM(Table_marketing_data[[#This Row],[MntWines]:[MntGoldProds]])/6</f>
        <v>21.5</v>
      </c>
      <c r="T264">
        <v>1</v>
      </c>
      <c r="U264">
        <v>3</v>
      </c>
      <c r="V264">
        <v>1</v>
      </c>
      <c r="W264">
        <v>3</v>
      </c>
      <c r="X264">
        <v>6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f>IF(COUNTIF(Table_marketing_data[[#This Row],[AcceptedCmp3]:[AcceptedCmp2]],1)&gt;0,1,0)</f>
        <v>0</v>
      </c>
      <c r="AE264">
        <f>SUM(Table_marketing_data[[#This Row],[AcceptedCmp3]:[AcceptedCmp2]])</f>
        <v>0</v>
      </c>
      <c r="AF264">
        <v>0</v>
      </c>
      <c r="AG264">
        <v>0</v>
      </c>
      <c r="AH264" t="s">
        <v>30</v>
      </c>
    </row>
    <row r="265" spans="1:34" x14ac:dyDescent="0.3">
      <c r="A265">
        <v>3698</v>
      </c>
      <c r="B265">
        <v>1983</v>
      </c>
      <c r="C265">
        <f ca="1">YEAR(TODAY()) - Table_marketing_data[[#This Row],[Year_Birth]]</f>
        <v>40</v>
      </c>
      <c r="D2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5" t="s">
        <v>28</v>
      </c>
      <c r="F265" t="s">
        <v>35</v>
      </c>
      <c r="G265" s="5">
        <v>78687</v>
      </c>
      <c r="H265" s="5" t="str">
        <f t="shared" si="4"/>
        <v>50k-100k</v>
      </c>
      <c r="I265">
        <v>0</v>
      </c>
      <c r="J265">
        <v>0</v>
      </c>
      <c r="K265" s="1">
        <v>41130</v>
      </c>
      <c r="L265">
        <v>13</v>
      </c>
      <c r="M265">
        <v>817</v>
      </c>
      <c r="N265">
        <v>185</v>
      </c>
      <c r="O265">
        <v>687</v>
      </c>
      <c r="P265">
        <v>145</v>
      </c>
      <c r="Q265">
        <v>55</v>
      </c>
      <c r="R265">
        <v>241</v>
      </c>
      <c r="S265" s="6">
        <f>SUM(Table_marketing_data[[#This Row],[MntWines]:[MntGoldProds]])/6</f>
        <v>355</v>
      </c>
      <c r="T265">
        <v>1</v>
      </c>
      <c r="U265">
        <v>4</v>
      </c>
      <c r="V265">
        <v>6</v>
      </c>
      <c r="W265">
        <v>8</v>
      </c>
      <c r="X265">
        <v>2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f>IF(COUNTIF(Table_marketing_data[[#This Row],[AcceptedCmp3]:[AcceptedCmp2]],1)&gt;0,1,0)</f>
        <v>1</v>
      </c>
      <c r="AE265">
        <f>SUM(Table_marketing_data[[#This Row],[AcceptedCmp3]:[AcceptedCmp2]])</f>
        <v>1</v>
      </c>
      <c r="AF265">
        <v>1</v>
      </c>
      <c r="AG265">
        <v>0</v>
      </c>
      <c r="AH265" t="s">
        <v>30</v>
      </c>
    </row>
    <row r="266" spans="1:34" x14ac:dyDescent="0.3">
      <c r="A266">
        <v>7042</v>
      </c>
      <c r="B266">
        <v>1983</v>
      </c>
      <c r="C266">
        <f ca="1">YEAR(TODAY()) - Table_marketing_data[[#This Row],[Year_Birth]]</f>
        <v>40</v>
      </c>
      <c r="D2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6" t="s">
        <v>28</v>
      </c>
      <c r="F266" t="s">
        <v>33</v>
      </c>
      <c r="G266" s="5">
        <v>36790</v>
      </c>
      <c r="H266" s="5" t="str">
        <f t="shared" si="4"/>
        <v>20k-50k</v>
      </c>
      <c r="I266">
        <v>0</v>
      </c>
      <c r="J266">
        <v>0</v>
      </c>
      <c r="K266" s="1">
        <v>41334</v>
      </c>
      <c r="L266">
        <v>14</v>
      </c>
      <c r="M266">
        <v>3</v>
      </c>
      <c r="N266">
        <v>3</v>
      </c>
      <c r="O266">
        <v>14</v>
      </c>
      <c r="P266">
        <v>15</v>
      </c>
      <c r="Q266">
        <v>21</v>
      </c>
      <c r="R266">
        <v>10</v>
      </c>
      <c r="S266" s="6">
        <f>SUM(Table_marketing_data[[#This Row],[MntWines]:[MntGoldProds]])/6</f>
        <v>11</v>
      </c>
      <c r="T266">
        <v>1</v>
      </c>
      <c r="U266">
        <v>2</v>
      </c>
      <c r="V266">
        <v>1</v>
      </c>
      <c r="W266">
        <v>2</v>
      </c>
      <c r="X266">
        <v>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f>IF(COUNTIF(Table_marketing_data[[#This Row],[AcceptedCmp3]:[AcceptedCmp2]],1)&gt;0,1,0)</f>
        <v>0</v>
      </c>
      <c r="AE266">
        <f>SUM(Table_marketing_data[[#This Row],[AcceptedCmp3]:[AcceptedCmp2]])</f>
        <v>0</v>
      </c>
      <c r="AF266">
        <v>1</v>
      </c>
      <c r="AG266">
        <v>0</v>
      </c>
      <c r="AH266" t="s">
        <v>30</v>
      </c>
    </row>
    <row r="267" spans="1:34" x14ac:dyDescent="0.3">
      <c r="A267">
        <v>5726</v>
      </c>
      <c r="B267">
        <v>1983</v>
      </c>
      <c r="C267">
        <f ca="1">YEAR(TODAY()) - Table_marketing_data[[#This Row],[Year_Birth]]</f>
        <v>40</v>
      </c>
      <c r="D2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7" t="s">
        <v>41</v>
      </c>
      <c r="F267" t="s">
        <v>31</v>
      </c>
      <c r="G267" s="5">
        <v>31788</v>
      </c>
      <c r="H267" s="5" t="str">
        <f t="shared" si="4"/>
        <v>20k-50k</v>
      </c>
      <c r="I267">
        <v>1</v>
      </c>
      <c r="J267">
        <v>0</v>
      </c>
      <c r="K267" s="1">
        <v>41718</v>
      </c>
      <c r="L267">
        <v>15</v>
      </c>
      <c r="M267">
        <v>16</v>
      </c>
      <c r="N267">
        <v>7</v>
      </c>
      <c r="O267">
        <v>23</v>
      </c>
      <c r="P267">
        <v>0</v>
      </c>
      <c r="Q267">
        <v>8</v>
      </c>
      <c r="R267">
        <v>6</v>
      </c>
      <c r="S267" s="6">
        <f>SUM(Table_marketing_data[[#This Row],[MntWines]:[MntGoldProds]])/6</f>
        <v>10</v>
      </c>
      <c r="T267">
        <v>3</v>
      </c>
      <c r="U267">
        <v>3</v>
      </c>
      <c r="V267">
        <v>0</v>
      </c>
      <c r="W267">
        <v>4</v>
      </c>
      <c r="X267">
        <v>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f>IF(COUNTIF(Table_marketing_data[[#This Row],[AcceptedCmp3]:[AcceptedCmp2]],1)&gt;0,1,0)</f>
        <v>0</v>
      </c>
      <c r="AE267">
        <f>SUM(Table_marketing_data[[#This Row],[AcceptedCmp3]:[AcceptedCmp2]])</f>
        <v>0</v>
      </c>
      <c r="AF267">
        <v>0</v>
      </c>
      <c r="AG267">
        <v>1</v>
      </c>
      <c r="AH267" t="s">
        <v>43</v>
      </c>
    </row>
    <row r="268" spans="1:34" x14ac:dyDescent="0.3">
      <c r="A268">
        <v>8933</v>
      </c>
      <c r="B268">
        <v>1983</v>
      </c>
      <c r="C268">
        <f ca="1">YEAR(TODAY()) - Table_marketing_data[[#This Row],[Year_Birth]]</f>
        <v>40</v>
      </c>
      <c r="D2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8" t="s">
        <v>38</v>
      </c>
      <c r="F268" t="s">
        <v>33</v>
      </c>
      <c r="G268" s="5">
        <v>32146</v>
      </c>
      <c r="H268" s="5" t="str">
        <f t="shared" si="4"/>
        <v>20k-50k</v>
      </c>
      <c r="I268">
        <v>1</v>
      </c>
      <c r="J268">
        <v>0</v>
      </c>
      <c r="K268" s="1">
        <v>41771</v>
      </c>
      <c r="L268">
        <v>16</v>
      </c>
      <c r="M268">
        <v>26</v>
      </c>
      <c r="N268">
        <v>3</v>
      </c>
      <c r="O268">
        <v>23</v>
      </c>
      <c r="P268">
        <v>4</v>
      </c>
      <c r="Q268">
        <v>7</v>
      </c>
      <c r="R268">
        <v>3</v>
      </c>
      <c r="S268" s="6">
        <f>SUM(Table_marketing_data[[#This Row],[MntWines]:[MntGoldProds]])/6</f>
        <v>11</v>
      </c>
      <c r="T268">
        <v>2</v>
      </c>
      <c r="U268">
        <v>2</v>
      </c>
      <c r="V268">
        <v>0</v>
      </c>
      <c r="W268">
        <v>4</v>
      </c>
      <c r="X268">
        <v>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f>IF(COUNTIF(Table_marketing_data[[#This Row],[AcceptedCmp3]:[AcceptedCmp2]],1)&gt;0,1,0)</f>
        <v>0</v>
      </c>
      <c r="AE268">
        <f>SUM(Table_marketing_data[[#This Row],[AcceptedCmp3]:[AcceptedCmp2]])</f>
        <v>0</v>
      </c>
      <c r="AF268">
        <v>0</v>
      </c>
      <c r="AG268">
        <v>0</v>
      </c>
      <c r="AH268" t="s">
        <v>32</v>
      </c>
    </row>
    <row r="269" spans="1:34" x14ac:dyDescent="0.3">
      <c r="A269">
        <v>10779</v>
      </c>
      <c r="B269">
        <v>1983</v>
      </c>
      <c r="C269">
        <f ca="1">YEAR(TODAY()) - Table_marketing_data[[#This Row],[Year_Birth]]</f>
        <v>40</v>
      </c>
      <c r="D2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69" t="s">
        <v>28</v>
      </c>
      <c r="F269" t="s">
        <v>31</v>
      </c>
      <c r="G269" s="5">
        <v>22148</v>
      </c>
      <c r="H269" s="5" t="str">
        <f t="shared" si="4"/>
        <v>20k-50k</v>
      </c>
      <c r="I269">
        <v>0</v>
      </c>
      <c r="J269">
        <v>0</v>
      </c>
      <c r="K269" s="1">
        <v>41742</v>
      </c>
      <c r="L269">
        <v>16</v>
      </c>
      <c r="M269">
        <v>15</v>
      </c>
      <c r="N269">
        <v>5</v>
      </c>
      <c r="O269">
        <v>14</v>
      </c>
      <c r="P269">
        <v>0</v>
      </c>
      <c r="Q269">
        <v>4</v>
      </c>
      <c r="R269">
        <v>11</v>
      </c>
      <c r="S269" s="6">
        <f>SUM(Table_marketing_data[[#This Row],[MntWines]:[MntGoldProds]])/6</f>
        <v>8.1666666666666661</v>
      </c>
      <c r="T269">
        <v>1</v>
      </c>
      <c r="U269">
        <v>1</v>
      </c>
      <c r="V269">
        <v>0</v>
      </c>
      <c r="W269">
        <v>3</v>
      </c>
      <c r="X269">
        <v>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f>IF(COUNTIF(Table_marketing_data[[#This Row],[AcceptedCmp3]:[AcceptedCmp2]],1)&gt;0,1,0)</f>
        <v>0</v>
      </c>
      <c r="AE269">
        <f>SUM(Table_marketing_data[[#This Row],[AcceptedCmp3]:[AcceptedCmp2]])</f>
        <v>0</v>
      </c>
      <c r="AF269">
        <v>0</v>
      </c>
      <c r="AG269">
        <v>0</v>
      </c>
      <c r="AH269" t="s">
        <v>30</v>
      </c>
    </row>
    <row r="270" spans="1:34" x14ac:dyDescent="0.3">
      <c r="A270">
        <v>1175</v>
      </c>
      <c r="B270">
        <v>1983</v>
      </c>
      <c r="C270">
        <f ca="1">YEAR(TODAY()) - Table_marketing_data[[#This Row],[Year_Birth]]</f>
        <v>40</v>
      </c>
      <c r="D2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0" t="s">
        <v>41</v>
      </c>
      <c r="F270" t="s">
        <v>33</v>
      </c>
      <c r="G270" s="5">
        <v>36262</v>
      </c>
      <c r="H270" s="5" t="str">
        <f t="shared" si="4"/>
        <v>20k-50k</v>
      </c>
      <c r="I270">
        <v>0</v>
      </c>
      <c r="J270">
        <v>0</v>
      </c>
      <c r="K270" s="1">
        <v>41537</v>
      </c>
      <c r="L270">
        <v>24</v>
      </c>
      <c r="M270">
        <v>88</v>
      </c>
      <c r="N270">
        <v>39</v>
      </c>
      <c r="O270">
        <v>54</v>
      </c>
      <c r="P270">
        <v>64</v>
      </c>
      <c r="Q270">
        <v>28</v>
      </c>
      <c r="R270">
        <v>153</v>
      </c>
      <c r="S270" s="6">
        <f>SUM(Table_marketing_data[[#This Row],[MntWines]:[MntGoldProds]])/6</f>
        <v>71</v>
      </c>
      <c r="T270">
        <v>1</v>
      </c>
      <c r="U270">
        <v>3</v>
      </c>
      <c r="V270">
        <v>5</v>
      </c>
      <c r="W270">
        <v>3</v>
      </c>
      <c r="X270">
        <v>6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f>IF(COUNTIF(Table_marketing_data[[#This Row],[AcceptedCmp3]:[AcceptedCmp2]],1)&gt;0,1,0)</f>
        <v>1</v>
      </c>
      <c r="AE270">
        <f>SUM(Table_marketing_data[[#This Row],[AcceptedCmp3]:[AcceptedCmp2]])</f>
        <v>1</v>
      </c>
      <c r="AF270">
        <v>1</v>
      </c>
      <c r="AG270">
        <v>0</v>
      </c>
      <c r="AH270" t="s">
        <v>30</v>
      </c>
    </row>
    <row r="271" spans="1:34" x14ac:dyDescent="0.3">
      <c r="A271">
        <v>10140</v>
      </c>
      <c r="B271">
        <v>1983</v>
      </c>
      <c r="C271">
        <f ca="1">YEAR(TODAY()) - Table_marketing_data[[#This Row],[Year_Birth]]</f>
        <v>40</v>
      </c>
      <c r="D2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1" t="s">
        <v>37</v>
      </c>
      <c r="F271" t="s">
        <v>35</v>
      </c>
      <c r="G271" s="5">
        <v>70123</v>
      </c>
      <c r="H271" s="5" t="str">
        <f t="shared" si="4"/>
        <v>50k-100k</v>
      </c>
      <c r="I271">
        <v>0</v>
      </c>
      <c r="J271">
        <v>0</v>
      </c>
      <c r="K271" s="1">
        <v>41545</v>
      </c>
      <c r="L271">
        <v>27</v>
      </c>
      <c r="M271">
        <v>1308</v>
      </c>
      <c r="N271">
        <v>0</v>
      </c>
      <c r="O271">
        <v>396</v>
      </c>
      <c r="P271">
        <v>23</v>
      </c>
      <c r="Q271">
        <v>0</v>
      </c>
      <c r="R271">
        <v>0</v>
      </c>
      <c r="S271" s="6">
        <f>SUM(Table_marketing_data[[#This Row],[MntWines]:[MntGoldProds]])/6</f>
        <v>287.83333333333331</v>
      </c>
      <c r="T271">
        <v>1</v>
      </c>
      <c r="U271">
        <v>5</v>
      </c>
      <c r="V271">
        <v>7</v>
      </c>
      <c r="W271">
        <v>4</v>
      </c>
      <c r="X271">
        <v>3</v>
      </c>
      <c r="Y271">
        <v>0</v>
      </c>
      <c r="Z271">
        <v>1</v>
      </c>
      <c r="AA271">
        <v>0</v>
      </c>
      <c r="AB271">
        <v>0</v>
      </c>
      <c r="AC271">
        <v>1</v>
      </c>
      <c r="AD271">
        <f>IF(COUNTIF(Table_marketing_data[[#This Row],[AcceptedCmp3]:[AcceptedCmp2]],1)&gt;0,1,0)</f>
        <v>1</v>
      </c>
      <c r="AE271">
        <f>SUM(Table_marketing_data[[#This Row],[AcceptedCmp3]:[AcceptedCmp2]])</f>
        <v>2</v>
      </c>
      <c r="AF271">
        <v>0</v>
      </c>
      <c r="AG271">
        <v>0</v>
      </c>
      <c r="AH271" t="s">
        <v>40</v>
      </c>
    </row>
    <row r="272" spans="1:34" x14ac:dyDescent="0.3">
      <c r="A272">
        <v>4338</v>
      </c>
      <c r="B272">
        <v>1983</v>
      </c>
      <c r="C272">
        <f ca="1">YEAR(TODAY()) - Table_marketing_data[[#This Row],[Year_Birth]]</f>
        <v>40</v>
      </c>
      <c r="D2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2" t="s">
        <v>28</v>
      </c>
      <c r="F272" t="s">
        <v>31</v>
      </c>
      <c r="G272" s="5">
        <v>39062</v>
      </c>
      <c r="H272" s="5" t="str">
        <f t="shared" si="4"/>
        <v>20k-50k</v>
      </c>
      <c r="I272">
        <v>1</v>
      </c>
      <c r="J272">
        <v>0</v>
      </c>
      <c r="K272" s="1">
        <v>41723</v>
      </c>
      <c r="L272">
        <v>28</v>
      </c>
      <c r="M272">
        <v>23</v>
      </c>
      <c r="N272">
        <v>0</v>
      </c>
      <c r="O272">
        <v>9</v>
      </c>
      <c r="P272">
        <v>0</v>
      </c>
      <c r="Q272">
        <v>0</v>
      </c>
      <c r="R272">
        <v>12</v>
      </c>
      <c r="S272" s="6">
        <f>SUM(Table_marketing_data[[#This Row],[MntWines]:[MntGoldProds]])/6</f>
        <v>7.333333333333333</v>
      </c>
      <c r="T272">
        <v>1</v>
      </c>
      <c r="U272">
        <v>1</v>
      </c>
      <c r="V272">
        <v>0</v>
      </c>
      <c r="W272">
        <v>3</v>
      </c>
      <c r="X272">
        <v>4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f>IF(COUNTIF(Table_marketing_data[[#This Row],[AcceptedCmp3]:[AcceptedCmp2]],1)&gt;0,1,0)</f>
        <v>1</v>
      </c>
      <c r="AE272">
        <f>SUM(Table_marketing_data[[#This Row],[AcceptedCmp3]:[AcceptedCmp2]])</f>
        <v>1</v>
      </c>
      <c r="AF272">
        <v>0</v>
      </c>
      <c r="AG272">
        <v>0</v>
      </c>
      <c r="AH272" t="s">
        <v>30</v>
      </c>
    </row>
    <row r="273" spans="1:34" x14ac:dyDescent="0.3">
      <c r="A273">
        <v>7516</v>
      </c>
      <c r="B273">
        <v>1983</v>
      </c>
      <c r="C273">
        <f ca="1">YEAR(TODAY()) - Table_marketing_data[[#This Row],[Year_Birth]]</f>
        <v>40</v>
      </c>
      <c r="D2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3" t="s">
        <v>28</v>
      </c>
      <c r="F273" t="s">
        <v>33</v>
      </c>
      <c r="G273" s="5">
        <v>30096</v>
      </c>
      <c r="H273" s="5" t="str">
        <f t="shared" si="4"/>
        <v>20k-50k</v>
      </c>
      <c r="I273">
        <v>1</v>
      </c>
      <c r="J273">
        <v>0</v>
      </c>
      <c r="K273" s="1">
        <v>41781</v>
      </c>
      <c r="L273">
        <v>30</v>
      </c>
      <c r="M273">
        <v>5</v>
      </c>
      <c r="N273">
        <v>3</v>
      </c>
      <c r="O273">
        <v>11</v>
      </c>
      <c r="P273">
        <v>12</v>
      </c>
      <c r="Q273">
        <v>5</v>
      </c>
      <c r="R273">
        <v>9</v>
      </c>
      <c r="S273" s="6">
        <f>SUM(Table_marketing_data[[#This Row],[MntWines]:[MntGoldProds]])/6</f>
        <v>7.5</v>
      </c>
      <c r="T273">
        <v>1</v>
      </c>
      <c r="U273">
        <v>2</v>
      </c>
      <c r="V273">
        <v>0</v>
      </c>
      <c r="W273">
        <v>3</v>
      </c>
      <c r="X273">
        <v>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f>IF(COUNTIF(Table_marketing_data[[#This Row],[AcceptedCmp3]:[AcceptedCmp2]],1)&gt;0,1,0)</f>
        <v>0</v>
      </c>
      <c r="AE273">
        <f>SUM(Table_marketing_data[[#This Row],[AcceptedCmp3]:[AcceptedCmp2]])</f>
        <v>0</v>
      </c>
      <c r="AF273">
        <v>0</v>
      </c>
      <c r="AG273">
        <v>0</v>
      </c>
      <c r="AH273" t="s">
        <v>39</v>
      </c>
    </row>
    <row r="274" spans="1:34" x14ac:dyDescent="0.3">
      <c r="A274">
        <v>3129</v>
      </c>
      <c r="B274">
        <v>1983</v>
      </c>
      <c r="C274">
        <f ca="1">YEAR(TODAY()) - Table_marketing_data[[#This Row],[Year_Birth]]</f>
        <v>40</v>
      </c>
      <c r="D2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4" t="s">
        <v>28</v>
      </c>
      <c r="F274" t="s">
        <v>33</v>
      </c>
      <c r="G274" s="5">
        <v>30096</v>
      </c>
      <c r="H274" s="5" t="str">
        <f t="shared" si="4"/>
        <v>20k-50k</v>
      </c>
      <c r="I274">
        <v>1</v>
      </c>
      <c r="J274">
        <v>0</v>
      </c>
      <c r="K274" s="1">
        <v>41781</v>
      </c>
      <c r="L274">
        <v>30</v>
      </c>
      <c r="M274">
        <v>5</v>
      </c>
      <c r="N274">
        <v>3</v>
      </c>
      <c r="O274">
        <v>11</v>
      </c>
      <c r="P274">
        <v>12</v>
      </c>
      <c r="Q274">
        <v>5</v>
      </c>
      <c r="R274">
        <v>9</v>
      </c>
      <c r="S274" s="6">
        <f>SUM(Table_marketing_data[[#This Row],[MntWines]:[MntGoldProds]])/6</f>
        <v>7.5</v>
      </c>
      <c r="T274">
        <v>1</v>
      </c>
      <c r="U274">
        <v>2</v>
      </c>
      <c r="V274">
        <v>0</v>
      </c>
      <c r="W274">
        <v>3</v>
      </c>
      <c r="X274">
        <v>6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f>IF(COUNTIF(Table_marketing_data[[#This Row],[AcceptedCmp3]:[AcceptedCmp2]],1)&gt;0,1,0)</f>
        <v>0</v>
      </c>
      <c r="AE274">
        <f>SUM(Table_marketing_data[[#This Row],[AcceptedCmp3]:[AcceptedCmp2]])</f>
        <v>0</v>
      </c>
      <c r="AF274">
        <v>0</v>
      </c>
      <c r="AG274">
        <v>0</v>
      </c>
      <c r="AH274" t="s">
        <v>30</v>
      </c>
    </row>
    <row r="275" spans="1:34" x14ac:dyDescent="0.3">
      <c r="A275">
        <v>10602</v>
      </c>
      <c r="B275">
        <v>1983</v>
      </c>
      <c r="C275">
        <f ca="1">YEAR(TODAY()) - Table_marketing_data[[#This Row],[Year_Birth]]</f>
        <v>40</v>
      </c>
      <c r="D2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5" t="s">
        <v>28</v>
      </c>
      <c r="F275" t="s">
        <v>33</v>
      </c>
      <c r="G275" s="5">
        <v>39922</v>
      </c>
      <c r="H275" s="5" t="str">
        <f t="shared" si="4"/>
        <v>20k-50k</v>
      </c>
      <c r="I275">
        <v>1</v>
      </c>
      <c r="J275">
        <v>0</v>
      </c>
      <c r="K275" s="1">
        <v>41319</v>
      </c>
      <c r="L275">
        <v>30</v>
      </c>
      <c r="M275">
        <v>29</v>
      </c>
      <c r="N275">
        <v>12</v>
      </c>
      <c r="O275">
        <v>59</v>
      </c>
      <c r="P275">
        <v>19</v>
      </c>
      <c r="Q275">
        <v>1</v>
      </c>
      <c r="R275">
        <v>36</v>
      </c>
      <c r="S275" s="6">
        <f>SUM(Table_marketing_data[[#This Row],[MntWines]:[MntGoldProds]])/6</f>
        <v>26</v>
      </c>
      <c r="T275">
        <v>2</v>
      </c>
      <c r="U275">
        <v>3</v>
      </c>
      <c r="V275">
        <v>0</v>
      </c>
      <c r="W275">
        <v>4</v>
      </c>
      <c r="X275">
        <v>8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f>IF(COUNTIF(Table_marketing_data[[#This Row],[AcceptedCmp3]:[AcceptedCmp2]],1)&gt;0,1,0)</f>
        <v>0</v>
      </c>
      <c r="AE275">
        <f>SUM(Table_marketing_data[[#This Row],[AcceptedCmp3]:[AcceptedCmp2]])</f>
        <v>0</v>
      </c>
      <c r="AF275">
        <v>0</v>
      </c>
      <c r="AG275">
        <v>0</v>
      </c>
      <c r="AH275" t="s">
        <v>40</v>
      </c>
    </row>
    <row r="276" spans="1:34" x14ac:dyDescent="0.3">
      <c r="A276">
        <v>3220</v>
      </c>
      <c r="B276">
        <v>1983</v>
      </c>
      <c r="C276">
        <f ca="1">YEAR(TODAY()) - Table_marketing_data[[#This Row],[Year_Birth]]</f>
        <v>40</v>
      </c>
      <c r="D2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6" t="s">
        <v>28</v>
      </c>
      <c r="F276" t="s">
        <v>33</v>
      </c>
      <c r="G276" s="5">
        <v>39922</v>
      </c>
      <c r="H276" s="5" t="str">
        <f t="shared" si="4"/>
        <v>20k-50k</v>
      </c>
      <c r="I276">
        <v>1</v>
      </c>
      <c r="J276">
        <v>0</v>
      </c>
      <c r="K276" s="1">
        <v>41319</v>
      </c>
      <c r="L276">
        <v>30</v>
      </c>
      <c r="M276">
        <v>29</v>
      </c>
      <c r="N276">
        <v>12</v>
      </c>
      <c r="O276">
        <v>59</v>
      </c>
      <c r="P276">
        <v>19</v>
      </c>
      <c r="Q276">
        <v>1</v>
      </c>
      <c r="R276">
        <v>36</v>
      </c>
      <c r="S276" s="6">
        <f>SUM(Table_marketing_data[[#This Row],[MntWines]:[MntGoldProds]])/6</f>
        <v>26</v>
      </c>
      <c r="T276">
        <v>2</v>
      </c>
      <c r="U276">
        <v>3</v>
      </c>
      <c r="V276">
        <v>0</v>
      </c>
      <c r="W276">
        <v>4</v>
      </c>
      <c r="X276">
        <v>8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f>IF(COUNTIF(Table_marketing_data[[#This Row],[AcceptedCmp3]:[AcceptedCmp2]],1)&gt;0,1,0)</f>
        <v>0</v>
      </c>
      <c r="AE276">
        <f>SUM(Table_marketing_data[[#This Row],[AcceptedCmp3]:[AcceptedCmp2]])</f>
        <v>0</v>
      </c>
      <c r="AF276">
        <v>0</v>
      </c>
      <c r="AG276">
        <v>0</v>
      </c>
      <c r="AH276" t="s">
        <v>39</v>
      </c>
    </row>
    <row r="277" spans="1:34" x14ac:dyDescent="0.3">
      <c r="A277">
        <v>5424</v>
      </c>
      <c r="B277">
        <v>1983</v>
      </c>
      <c r="C277">
        <f ca="1">YEAR(TODAY()) - Table_marketing_data[[#This Row],[Year_Birth]]</f>
        <v>40</v>
      </c>
      <c r="D2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7" t="s">
        <v>28</v>
      </c>
      <c r="F277" t="s">
        <v>33</v>
      </c>
      <c r="G277" s="5">
        <v>39922</v>
      </c>
      <c r="H277" s="5" t="str">
        <f t="shared" si="4"/>
        <v>20k-50k</v>
      </c>
      <c r="I277">
        <v>1</v>
      </c>
      <c r="J277">
        <v>0</v>
      </c>
      <c r="K277" s="1">
        <v>41319</v>
      </c>
      <c r="L277">
        <v>30</v>
      </c>
      <c r="M277">
        <v>29</v>
      </c>
      <c r="N277">
        <v>12</v>
      </c>
      <c r="O277">
        <v>59</v>
      </c>
      <c r="P277">
        <v>19</v>
      </c>
      <c r="Q277">
        <v>1</v>
      </c>
      <c r="R277">
        <v>36</v>
      </c>
      <c r="S277" s="6">
        <f>SUM(Table_marketing_data[[#This Row],[MntWines]:[MntGoldProds]])/6</f>
        <v>26</v>
      </c>
      <c r="T277">
        <v>2</v>
      </c>
      <c r="U277">
        <v>3</v>
      </c>
      <c r="V277">
        <v>0</v>
      </c>
      <c r="W277">
        <v>4</v>
      </c>
      <c r="X277">
        <v>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f>IF(COUNTIF(Table_marketing_data[[#This Row],[AcceptedCmp3]:[AcceptedCmp2]],1)&gt;0,1,0)</f>
        <v>0</v>
      </c>
      <c r="AE277">
        <f>SUM(Table_marketing_data[[#This Row],[AcceptedCmp3]:[AcceptedCmp2]])</f>
        <v>0</v>
      </c>
      <c r="AF277">
        <v>0</v>
      </c>
      <c r="AG277">
        <v>0</v>
      </c>
      <c r="AH277" t="s">
        <v>43</v>
      </c>
    </row>
    <row r="278" spans="1:34" x14ac:dyDescent="0.3">
      <c r="A278">
        <v>3037</v>
      </c>
      <c r="B278">
        <v>1983</v>
      </c>
      <c r="C278">
        <f ca="1">YEAR(TODAY()) - Table_marketing_data[[#This Row],[Year_Birth]]</f>
        <v>40</v>
      </c>
      <c r="D2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8" t="s">
        <v>37</v>
      </c>
      <c r="F278" t="s">
        <v>33</v>
      </c>
      <c r="G278" s="5">
        <v>50150</v>
      </c>
      <c r="H278" s="5" t="str">
        <f t="shared" si="4"/>
        <v>50k-100k</v>
      </c>
      <c r="I278">
        <v>0</v>
      </c>
      <c r="J278">
        <v>0</v>
      </c>
      <c r="K278" s="1">
        <v>41445</v>
      </c>
      <c r="L278">
        <v>32</v>
      </c>
      <c r="M278">
        <v>135</v>
      </c>
      <c r="N278">
        <v>46</v>
      </c>
      <c r="O278">
        <v>92</v>
      </c>
      <c r="P278">
        <v>65</v>
      </c>
      <c r="Q278">
        <v>61</v>
      </c>
      <c r="R278">
        <v>11</v>
      </c>
      <c r="S278" s="6">
        <f>SUM(Table_marketing_data[[#This Row],[MntWines]:[MntGoldProds]])/6</f>
        <v>68.333333333333329</v>
      </c>
      <c r="T278">
        <v>2</v>
      </c>
      <c r="U278">
        <v>5</v>
      </c>
      <c r="V278">
        <v>2</v>
      </c>
      <c r="W278">
        <v>7</v>
      </c>
      <c r="X278">
        <v>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f>IF(COUNTIF(Table_marketing_data[[#This Row],[AcceptedCmp3]:[AcceptedCmp2]],1)&gt;0,1,0)</f>
        <v>0</v>
      </c>
      <c r="AE278">
        <f>SUM(Table_marketing_data[[#This Row],[AcceptedCmp3]:[AcceptedCmp2]])</f>
        <v>0</v>
      </c>
      <c r="AF278">
        <v>0</v>
      </c>
      <c r="AG278">
        <v>0</v>
      </c>
      <c r="AH278" t="s">
        <v>32</v>
      </c>
    </row>
    <row r="279" spans="1:34" x14ac:dyDescent="0.3">
      <c r="A279">
        <v>4698</v>
      </c>
      <c r="B279">
        <v>1983</v>
      </c>
      <c r="C279">
        <f ca="1">YEAR(TODAY()) - Table_marketing_data[[#This Row],[Year_Birth]]</f>
        <v>40</v>
      </c>
      <c r="D2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79" t="s">
        <v>37</v>
      </c>
      <c r="F279" t="s">
        <v>33</v>
      </c>
      <c r="G279" s="5">
        <v>50150</v>
      </c>
      <c r="H279" s="5" t="str">
        <f t="shared" si="4"/>
        <v>50k-100k</v>
      </c>
      <c r="I279">
        <v>0</v>
      </c>
      <c r="J279">
        <v>0</v>
      </c>
      <c r="K279" s="1">
        <v>41445</v>
      </c>
      <c r="L279">
        <v>32</v>
      </c>
      <c r="M279">
        <v>135</v>
      </c>
      <c r="N279">
        <v>46</v>
      </c>
      <c r="O279">
        <v>92</v>
      </c>
      <c r="P279">
        <v>65</v>
      </c>
      <c r="Q279">
        <v>61</v>
      </c>
      <c r="R279">
        <v>11</v>
      </c>
      <c r="S279" s="6">
        <f>SUM(Table_marketing_data[[#This Row],[MntWines]:[MntGoldProds]])/6</f>
        <v>68.333333333333329</v>
      </c>
      <c r="T279">
        <v>2</v>
      </c>
      <c r="U279">
        <v>5</v>
      </c>
      <c r="V279">
        <v>2</v>
      </c>
      <c r="W279">
        <v>7</v>
      </c>
      <c r="X279">
        <v>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f>IF(COUNTIF(Table_marketing_data[[#This Row],[AcceptedCmp3]:[AcceptedCmp2]],1)&gt;0,1,0)</f>
        <v>0</v>
      </c>
      <c r="AE279">
        <f>SUM(Table_marketing_data[[#This Row],[AcceptedCmp3]:[AcceptedCmp2]])</f>
        <v>0</v>
      </c>
      <c r="AF279">
        <v>0</v>
      </c>
      <c r="AG279">
        <v>0</v>
      </c>
      <c r="AH279" t="s">
        <v>30</v>
      </c>
    </row>
    <row r="280" spans="1:34" x14ac:dyDescent="0.3">
      <c r="A280">
        <v>7610</v>
      </c>
      <c r="B280">
        <v>1983</v>
      </c>
      <c r="C280">
        <f ca="1">YEAR(TODAY()) - Table_marketing_data[[#This Row],[Year_Birth]]</f>
        <v>40</v>
      </c>
      <c r="D2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0" t="s">
        <v>28</v>
      </c>
      <c r="F280" t="s">
        <v>35</v>
      </c>
      <c r="G280" s="5">
        <v>37292</v>
      </c>
      <c r="H280" s="5" t="str">
        <f t="shared" si="4"/>
        <v>20k-50k</v>
      </c>
      <c r="I280">
        <v>1</v>
      </c>
      <c r="J280">
        <v>0</v>
      </c>
      <c r="K280" s="1">
        <v>41382</v>
      </c>
      <c r="L280">
        <v>32</v>
      </c>
      <c r="M280">
        <v>275</v>
      </c>
      <c r="N280">
        <v>0</v>
      </c>
      <c r="O280">
        <v>86</v>
      </c>
      <c r="P280">
        <v>10</v>
      </c>
      <c r="Q280">
        <v>23</v>
      </c>
      <c r="R280">
        <v>66</v>
      </c>
      <c r="S280" s="6">
        <f>SUM(Table_marketing_data[[#This Row],[MntWines]:[MntGoldProds]])/6</f>
        <v>76.666666666666671</v>
      </c>
      <c r="T280">
        <v>5</v>
      </c>
      <c r="U280">
        <v>6</v>
      </c>
      <c r="V280">
        <v>3</v>
      </c>
      <c r="W280">
        <v>5</v>
      </c>
      <c r="X280">
        <v>8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f>IF(COUNTIF(Table_marketing_data[[#This Row],[AcceptedCmp3]:[AcceptedCmp2]],1)&gt;0,1,0)</f>
        <v>0</v>
      </c>
      <c r="AE280">
        <f>SUM(Table_marketing_data[[#This Row],[AcceptedCmp3]:[AcceptedCmp2]])</f>
        <v>0</v>
      </c>
      <c r="AF280">
        <v>0</v>
      </c>
      <c r="AG280">
        <v>0</v>
      </c>
      <c r="AH280" t="s">
        <v>30</v>
      </c>
    </row>
    <row r="281" spans="1:34" x14ac:dyDescent="0.3">
      <c r="A281">
        <v>5423</v>
      </c>
      <c r="B281">
        <v>1983</v>
      </c>
      <c r="C281">
        <f ca="1">YEAR(TODAY()) - Table_marketing_data[[#This Row],[Year_Birth]]</f>
        <v>40</v>
      </c>
      <c r="D2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1" t="s">
        <v>28</v>
      </c>
      <c r="F281" t="s">
        <v>35</v>
      </c>
      <c r="G281" s="5">
        <v>28359</v>
      </c>
      <c r="H281" s="5" t="str">
        <f t="shared" si="4"/>
        <v>20k-50k</v>
      </c>
      <c r="I281">
        <v>1</v>
      </c>
      <c r="J281">
        <v>0</v>
      </c>
      <c r="K281" s="1">
        <v>41574</v>
      </c>
      <c r="L281">
        <v>35</v>
      </c>
      <c r="M281">
        <v>6</v>
      </c>
      <c r="N281">
        <v>0</v>
      </c>
      <c r="O281">
        <v>5</v>
      </c>
      <c r="P281">
        <v>2</v>
      </c>
      <c r="Q281">
        <v>1</v>
      </c>
      <c r="R281">
        <v>2</v>
      </c>
      <c r="S281" s="6">
        <f>SUM(Table_marketing_data[[#This Row],[MntWines]:[MntGoldProds]])/6</f>
        <v>2.6666666666666665</v>
      </c>
      <c r="T281">
        <v>1</v>
      </c>
      <c r="U281">
        <v>1</v>
      </c>
      <c r="V281">
        <v>0</v>
      </c>
      <c r="W281">
        <v>2</v>
      </c>
      <c r="X281">
        <v>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f>IF(COUNTIF(Table_marketing_data[[#This Row],[AcceptedCmp3]:[AcceptedCmp2]],1)&gt;0,1,0)</f>
        <v>0</v>
      </c>
      <c r="AE281">
        <f>SUM(Table_marketing_data[[#This Row],[AcceptedCmp3]:[AcceptedCmp2]])</f>
        <v>0</v>
      </c>
      <c r="AF281">
        <v>0</v>
      </c>
      <c r="AG281">
        <v>0</v>
      </c>
      <c r="AH281" t="s">
        <v>43</v>
      </c>
    </row>
    <row r="282" spans="1:34" x14ac:dyDescent="0.3">
      <c r="A282">
        <v>4418</v>
      </c>
      <c r="B282">
        <v>1983</v>
      </c>
      <c r="C282">
        <f ca="1">YEAR(TODAY()) - Table_marketing_data[[#This Row],[Year_Birth]]</f>
        <v>40</v>
      </c>
      <c r="D2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2" t="s">
        <v>41</v>
      </c>
      <c r="F282" t="s">
        <v>31</v>
      </c>
      <c r="G282" s="5">
        <v>89616</v>
      </c>
      <c r="H282" s="5" t="str">
        <f t="shared" si="4"/>
        <v>50k-100k</v>
      </c>
      <c r="I282">
        <v>0</v>
      </c>
      <c r="J282">
        <v>0</v>
      </c>
      <c r="K282" s="1">
        <v>41330</v>
      </c>
      <c r="L282">
        <v>36</v>
      </c>
      <c r="M282">
        <v>671</v>
      </c>
      <c r="N282">
        <v>47</v>
      </c>
      <c r="O282">
        <v>655</v>
      </c>
      <c r="P282">
        <v>145</v>
      </c>
      <c r="Q282">
        <v>111</v>
      </c>
      <c r="R282">
        <v>15</v>
      </c>
      <c r="S282" s="6">
        <f>SUM(Table_marketing_data[[#This Row],[MntWines]:[MntGoldProds]])/6</f>
        <v>274</v>
      </c>
      <c r="T282">
        <v>1</v>
      </c>
      <c r="U282">
        <v>7</v>
      </c>
      <c r="V282">
        <v>5</v>
      </c>
      <c r="W282">
        <v>12</v>
      </c>
      <c r="X282">
        <v>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f>IF(COUNTIF(Table_marketing_data[[#This Row],[AcceptedCmp3]:[AcceptedCmp2]],1)&gt;0,1,0)</f>
        <v>0</v>
      </c>
      <c r="AE282">
        <f>SUM(Table_marketing_data[[#This Row],[AcceptedCmp3]:[AcceptedCmp2]])</f>
        <v>0</v>
      </c>
      <c r="AF282">
        <v>1</v>
      </c>
      <c r="AG282">
        <v>0</v>
      </c>
      <c r="AH282" t="s">
        <v>32</v>
      </c>
    </row>
    <row r="283" spans="1:34" x14ac:dyDescent="0.3">
      <c r="A283">
        <v>3518</v>
      </c>
      <c r="B283">
        <v>1983</v>
      </c>
      <c r="C283">
        <f ca="1">YEAR(TODAY()) - Table_marketing_data[[#This Row],[Year_Birth]]</f>
        <v>40</v>
      </c>
      <c r="D2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3" t="s">
        <v>28</v>
      </c>
      <c r="F283" t="s">
        <v>33</v>
      </c>
      <c r="G283" s="5">
        <v>25271</v>
      </c>
      <c r="H283" s="5" t="str">
        <f t="shared" si="4"/>
        <v>20k-50k</v>
      </c>
      <c r="I283">
        <v>1</v>
      </c>
      <c r="J283">
        <v>0</v>
      </c>
      <c r="K283" s="1">
        <v>41248</v>
      </c>
      <c r="L283">
        <v>45</v>
      </c>
      <c r="M283">
        <v>10</v>
      </c>
      <c r="N283">
        <v>1</v>
      </c>
      <c r="O283">
        <v>18</v>
      </c>
      <c r="P283">
        <v>10</v>
      </c>
      <c r="Q283">
        <v>4</v>
      </c>
      <c r="R283">
        <v>7</v>
      </c>
      <c r="S283" s="6">
        <f>SUM(Table_marketing_data[[#This Row],[MntWines]:[MntGoldProds]])/6</f>
        <v>8.3333333333333339</v>
      </c>
      <c r="T283">
        <v>1</v>
      </c>
      <c r="U283">
        <v>1</v>
      </c>
      <c r="V283">
        <v>1</v>
      </c>
      <c r="W283">
        <v>2</v>
      </c>
      <c r="X283">
        <v>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f>IF(COUNTIF(Table_marketing_data[[#This Row],[AcceptedCmp3]:[AcceptedCmp2]],1)&gt;0,1,0)</f>
        <v>0</v>
      </c>
      <c r="AE283">
        <f>SUM(Table_marketing_data[[#This Row],[AcceptedCmp3]:[AcceptedCmp2]])</f>
        <v>0</v>
      </c>
      <c r="AF283">
        <v>0</v>
      </c>
      <c r="AG283">
        <v>0</v>
      </c>
      <c r="AH283" t="s">
        <v>40</v>
      </c>
    </row>
    <row r="284" spans="1:34" x14ac:dyDescent="0.3">
      <c r="A284">
        <v>9592</v>
      </c>
      <c r="B284">
        <v>1983</v>
      </c>
      <c r="C284">
        <f ca="1">YEAR(TODAY()) - Table_marketing_data[[#This Row],[Year_Birth]]</f>
        <v>40</v>
      </c>
      <c r="D2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4" t="s">
        <v>28</v>
      </c>
      <c r="F284" t="s">
        <v>35</v>
      </c>
      <c r="G284" s="5">
        <v>22010</v>
      </c>
      <c r="H284" s="5" t="str">
        <f t="shared" si="4"/>
        <v>20k-50k</v>
      </c>
      <c r="I284">
        <v>1</v>
      </c>
      <c r="J284">
        <v>0</v>
      </c>
      <c r="K284" s="1">
        <v>41455</v>
      </c>
      <c r="L284">
        <v>51</v>
      </c>
      <c r="M284">
        <v>11</v>
      </c>
      <c r="N284">
        <v>2</v>
      </c>
      <c r="O284">
        <v>9</v>
      </c>
      <c r="P284">
        <v>3</v>
      </c>
      <c r="Q284">
        <v>0</v>
      </c>
      <c r="R284">
        <v>8</v>
      </c>
      <c r="S284" s="6">
        <f>SUM(Table_marketing_data[[#This Row],[MntWines]:[MntGoldProds]])/6</f>
        <v>5.5</v>
      </c>
      <c r="T284">
        <v>2</v>
      </c>
      <c r="U284">
        <v>2</v>
      </c>
      <c r="V284">
        <v>0</v>
      </c>
      <c r="W284">
        <v>3</v>
      </c>
      <c r="X284">
        <v>8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f>IF(COUNTIF(Table_marketing_data[[#This Row],[AcceptedCmp3]:[AcceptedCmp2]],1)&gt;0,1,0)</f>
        <v>0</v>
      </c>
      <c r="AE284">
        <f>SUM(Table_marketing_data[[#This Row],[AcceptedCmp3]:[AcceptedCmp2]])</f>
        <v>0</v>
      </c>
      <c r="AF284">
        <v>0</v>
      </c>
      <c r="AG284">
        <v>0</v>
      </c>
      <c r="AH284" t="s">
        <v>30</v>
      </c>
    </row>
    <row r="285" spans="1:34" x14ac:dyDescent="0.3">
      <c r="A285">
        <v>7788</v>
      </c>
      <c r="B285">
        <v>1983</v>
      </c>
      <c r="C285">
        <f ca="1">YEAR(TODAY()) - Table_marketing_data[[#This Row],[Year_Birth]]</f>
        <v>40</v>
      </c>
      <c r="D2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5" t="s">
        <v>37</v>
      </c>
      <c r="F285" t="s">
        <v>33</v>
      </c>
      <c r="G285" s="5">
        <v>23536</v>
      </c>
      <c r="H285" s="5" t="str">
        <f t="shared" si="4"/>
        <v>20k-50k</v>
      </c>
      <c r="I285">
        <v>1</v>
      </c>
      <c r="J285">
        <v>0</v>
      </c>
      <c r="K285" s="1">
        <v>41794</v>
      </c>
      <c r="L285">
        <v>53</v>
      </c>
      <c r="M285">
        <v>6</v>
      </c>
      <c r="N285">
        <v>0</v>
      </c>
      <c r="O285">
        <v>3</v>
      </c>
      <c r="P285">
        <v>0</v>
      </c>
      <c r="Q285">
        <v>0</v>
      </c>
      <c r="R285">
        <v>1</v>
      </c>
      <c r="S285" s="6">
        <f>SUM(Table_marketing_data[[#This Row],[MntWines]:[MntGoldProds]])/6</f>
        <v>1.6666666666666667</v>
      </c>
      <c r="T285">
        <v>1</v>
      </c>
      <c r="U285">
        <v>0</v>
      </c>
      <c r="V285">
        <v>0</v>
      </c>
      <c r="W285">
        <v>3</v>
      </c>
      <c r="X285">
        <v>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f>IF(COUNTIF(Table_marketing_data[[#This Row],[AcceptedCmp3]:[AcceptedCmp2]],1)&gt;0,1,0)</f>
        <v>0</v>
      </c>
      <c r="AE285">
        <f>SUM(Table_marketing_data[[#This Row],[AcceptedCmp3]:[AcceptedCmp2]])</f>
        <v>0</v>
      </c>
      <c r="AF285">
        <v>0</v>
      </c>
      <c r="AG285">
        <v>0</v>
      </c>
      <c r="AH285" t="s">
        <v>30</v>
      </c>
    </row>
    <row r="286" spans="1:34" x14ac:dyDescent="0.3">
      <c r="A286">
        <v>8008</v>
      </c>
      <c r="B286">
        <v>1983</v>
      </c>
      <c r="C286">
        <f ca="1">YEAR(TODAY()) - Table_marketing_data[[#This Row],[Year_Birth]]</f>
        <v>40</v>
      </c>
      <c r="D2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6" t="s">
        <v>28</v>
      </c>
      <c r="F286" t="s">
        <v>35</v>
      </c>
      <c r="G286" s="5">
        <v>36075</v>
      </c>
      <c r="H286" s="5" t="str">
        <f t="shared" si="4"/>
        <v>20k-50k</v>
      </c>
      <c r="I286">
        <v>1</v>
      </c>
      <c r="J286">
        <v>0</v>
      </c>
      <c r="K286" s="1">
        <v>41617</v>
      </c>
      <c r="L286">
        <v>54</v>
      </c>
      <c r="M286">
        <v>46</v>
      </c>
      <c r="N286">
        <v>0</v>
      </c>
      <c r="O286">
        <v>30</v>
      </c>
      <c r="P286">
        <v>12</v>
      </c>
      <c r="Q286">
        <v>1</v>
      </c>
      <c r="R286">
        <v>30</v>
      </c>
      <c r="S286" s="6">
        <f>SUM(Table_marketing_data[[#This Row],[MntWines]:[MntGoldProds]])/6</f>
        <v>19.833333333333332</v>
      </c>
      <c r="T286">
        <v>1</v>
      </c>
      <c r="U286">
        <v>2</v>
      </c>
      <c r="V286">
        <v>0</v>
      </c>
      <c r="W286">
        <v>4</v>
      </c>
      <c r="X286">
        <v>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f>IF(COUNTIF(Table_marketing_data[[#This Row],[AcceptedCmp3]:[AcceptedCmp2]],1)&gt;0,1,0)</f>
        <v>0</v>
      </c>
      <c r="AE286">
        <f>SUM(Table_marketing_data[[#This Row],[AcceptedCmp3]:[AcceptedCmp2]])</f>
        <v>0</v>
      </c>
      <c r="AF286">
        <v>0</v>
      </c>
      <c r="AG286">
        <v>0</v>
      </c>
      <c r="AH286" t="s">
        <v>30</v>
      </c>
    </row>
    <row r="287" spans="1:34" x14ac:dyDescent="0.3">
      <c r="A287">
        <v>5756</v>
      </c>
      <c r="B287">
        <v>1983</v>
      </c>
      <c r="C287">
        <f ca="1">YEAR(TODAY()) - Table_marketing_data[[#This Row],[Year_Birth]]</f>
        <v>40</v>
      </c>
      <c r="D2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7" t="s">
        <v>28</v>
      </c>
      <c r="F287" t="s">
        <v>35</v>
      </c>
      <c r="G287" s="5">
        <v>39453</v>
      </c>
      <c r="H287" s="5" t="str">
        <f t="shared" si="4"/>
        <v>20k-50k</v>
      </c>
      <c r="I287">
        <v>1</v>
      </c>
      <c r="J287">
        <v>0</v>
      </c>
      <c r="K287" s="1">
        <v>41732</v>
      </c>
      <c r="L287">
        <v>64</v>
      </c>
      <c r="M287">
        <v>46</v>
      </c>
      <c r="N287">
        <v>0</v>
      </c>
      <c r="O287">
        <v>7</v>
      </c>
      <c r="P287">
        <v>0</v>
      </c>
      <c r="Q287">
        <v>0</v>
      </c>
      <c r="R287">
        <v>2</v>
      </c>
      <c r="S287" s="6">
        <f>SUM(Table_marketing_data[[#This Row],[MntWines]:[MntGoldProds]])/6</f>
        <v>9.1666666666666661</v>
      </c>
      <c r="T287">
        <v>2</v>
      </c>
      <c r="U287">
        <v>2</v>
      </c>
      <c r="V287">
        <v>0</v>
      </c>
      <c r="W287">
        <v>3</v>
      </c>
      <c r="X287">
        <v>6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f>IF(COUNTIF(Table_marketing_data[[#This Row],[AcceptedCmp3]:[AcceptedCmp2]],1)&gt;0,1,0)</f>
        <v>0</v>
      </c>
      <c r="AE287">
        <f>SUM(Table_marketing_data[[#This Row],[AcceptedCmp3]:[AcceptedCmp2]])</f>
        <v>0</v>
      </c>
      <c r="AF287">
        <v>0</v>
      </c>
      <c r="AG287">
        <v>0</v>
      </c>
      <c r="AH287" t="s">
        <v>30</v>
      </c>
    </row>
    <row r="288" spans="1:34" x14ac:dyDescent="0.3">
      <c r="A288">
        <v>5731</v>
      </c>
      <c r="B288">
        <v>1983</v>
      </c>
      <c r="C288">
        <f ca="1">YEAR(TODAY()) - Table_marketing_data[[#This Row],[Year_Birth]]</f>
        <v>40</v>
      </c>
      <c r="D2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8" t="s">
        <v>41</v>
      </c>
      <c r="F288" t="s">
        <v>33</v>
      </c>
      <c r="G288" s="5">
        <v>27100</v>
      </c>
      <c r="H288" s="5" t="str">
        <f t="shared" si="4"/>
        <v>20k-50k</v>
      </c>
      <c r="I288">
        <v>1</v>
      </c>
      <c r="J288">
        <v>0</v>
      </c>
      <c r="K288" s="1">
        <v>41369</v>
      </c>
      <c r="L288">
        <v>64</v>
      </c>
      <c r="M288">
        <v>12</v>
      </c>
      <c r="N288">
        <v>0</v>
      </c>
      <c r="O288">
        <v>13</v>
      </c>
      <c r="P288">
        <v>2</v>
      </c>
      <c r="Q288">
        <v>0</v>
      </c>
      <c r="R288">
        <v>10</v>
      </c>
      <c r="S288" s="6">
        <f>SUM(Table_marketing_data[[#This Row],[MntWines]:[MntGoldProds]])/6</f>
        <v>6.166666666666667</v>
      </c>
      <c r="T288">
        <v>1</v>
      </c>
      <c r="U288">
        <v>1</v>
      </c>
      <c r="V288">
        <v>0</v>
      </c>
      <c r="W288">
        <v>3</v>
      </c>
      <c r="X288">
        <v>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f>IF(COUNTIF(Table_marketing_data[[#This Row],[AcceptedCmp3]:[AcceptedCmp2]],1)&gt;0,1,0)</f>
        <v>0</v>
      </c>
      <c r="AE288">
        <f>SUM(Table_marketing_data[[#This Row],[AcceptedCmp3]:[AcceptedCmp2]])</f>
        <v>0</v>
      </c>
      <c r="AF288">
        <v>0</v>
      </c>
      <c r="AG288">
        <v>0</v>
      </c>
      <c r="AH288" t="s">
        <v>30</v>
      </c>
    </row>
    <row r="289" spans="1:34" x14ac:dyDescent="0.3">
      <c r="A289">
        <v>7152</v>
      </c>
      <c r="B289">
        <v>1983</v>
      </c>
      <c r="C289">
        <f ca="1">YEAR(TODAY()) - Table_marketing_data[[#This Row],[Year_Birth]]</f>
        <v>40</v>
      </c>
      <c r="D2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89" t="s">
        <v>41</v>
      </c>
      <c r="F289" t="s">
        <v>33</v>
      </c>
      <c r="G289" s="5">
        <v>27100</v>
      </c>
      <c r="H289" s="5" t="str">
        <f t="shared" si="4"/>
        <v>20k-50k</v>
      </c>
      <c r="I289">
        <v>1</v>
      </c>
      <c r="J289">
        <v>0</v>
      </c>
      <c r="K289" s="1">
        <v>41369</v>
      </c>
      <c r="L289">
        <v>64</v>
      </c>
      <c r="M289">
        <v>12</v>
      </c>
      <c r="N289">
        <v>0</v>
      </c>
      <c r="O289">
        <v>13</v>
      </c>
      <c r="P289">
        <v>2</v>
      </c>
      <c r="Q289">
        <v>0</v>
      </c>
      <c r="R289">
        <v>10</v>
      </c>
      <c r="S289" s="6">
        <f>SUM(Table_marketing_data[[#This Row],[MntWines]:[MntGoldProds]])/6</f>
        <v>6.166666666666667</v>
      </c>
      <c r="T289">
        <v>1</v>
      </c>
      <c r="U289">
        <v>1</v>
      </c>
      <c r="V289">
        <v>0</v>
      </c>
      <c r="W289">
        <v>3</v>
      </c>
      <c r="X289">
        <v>7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f>IF(COUNTIF(Table_marketing_data[[#This Row],[AcceptedCmp3]:[AcceptedCmp2]],1)&gt;0,1,0)</f>
        <v>0</v>
      </c>
      <c r="AE289">
        <f>SUM(Table_marketing_data[[#This Row],[AcceptedCmp3]:[AcceptedCmp2]])</f>
        <v>0</v>
      </c>
      <c r="AF289">
        <v>0</v>
      </c>
      <c r="AG289">
        <v>0</v>
      </c>
      <c r="AH289" t="s">
        <v>39</v>
      </c>
    </row>
    <row r="290" spans="1:34" x14ac:dyDescent="0.3">
      <c r="A290">
        <v>1502</v>
      </c>
      <c r="B290">
        <v>1983</v>
      </c>
      <c r="C290">
        <f ca="1">YEAR(TODAY()) - Table_marketing_data[[#This Row],[Year_Birth]]</f>
        <v>40</v>
      </c>
      <c r="D2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0" t="s">
        <v>28</v>
      </c>
      <c r="F290" t="s">
        <v>35</v>
      </c>
      <c r="G290" s="5">
        <v>28427</v>
      </c>
      <c r="H290" s="5" t="str">
        <f t="shared" si="4"/>
        <v>20k-50k</v>
      </c>
      <c r="I290">
        <v>1</v>
      </c>
      <c r="J290">
        <v>0</v>
      </c>
      <c r="K290" s="1">
        <v>41354</v>
      </c>
      <c r="L290">
        <v>67</v>
      </c>
      <c r="M290">
        <v>18</v>
      </c>
      <c r="N290">
        <v>3</v>
      </c>
      <c r="O290">
        <v>19</v>
      </c>
      <c r="P290">
        <v>3</v>
      </c>
      <c r="Q290">
        <v>3</v>
      </c>
      <c r="R290">
        <v>6</v>
      </c>
      <c r="S290" s="6">
        <f>SUM(Table_marketing_data[[#This Row],[MntWines]:[MntGoldProds]])/6</f>
        <v>8.6666666666666661</v>
      </c>
      <c r="T290">
        <v>2</v>
      </c>
      <c r="U290">
        <v>2</v>
      </c>
      <c r="V290">
        <v>0</v>
      </c>
      <c r="W290">
        <v>3</v>
      </c>
      <c r="X290">
        <v>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f>IF(COUNTIF(Table_marketing_data[[#This Row],[AcceptedCmp3]:[AcceptedCmp2]],1)&gt;0,1,0)</f>
        <v>0</v>
      </c>
      <c r="AE290">
        <f>SUM(Table_marketing_data[[#This Row],[AcceptedCmp3]:[AcceptedCmp2]])</f>
        <v>0</v>
      </c>
      <c r="AF290">
        <v>0</v>
      </c>
      <c r="AG290">
        <v>0</v>
      </c>
      <c r="AH290" t="s">
        <v>30</v>
      </c>
    </row>
    <row r="291" spans="1:34" x14ac:dyDescent="0.3">
      <c r="A291">
        <v>736</v>
      </c>
      <c r="B291">
        <v>1983</v>
      </c>
      <c r="C291">
        <f ca="1">YEAR(TODAY()) - Table_marketing_data[[#This Row],[Year_Birth]]</f>
        <v>40</v>
      </c>
      <c r="D2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1" t="s">
        <v>28</v>
      </c>
      <c r="F291" t="s">
        <v>35</v>
      </c>
      <c r="G291" s="5">
        <v>28427</v>
      </c>
      <c r="H291" s="5" t="str">
        <f t="shared" si="4"/>
        <v>20k-50k</v>
      </c>
      <c r="I291">
        <v>1</v>
      </c>
      <c r="J291">
        <v>0</v>
      </c>
      <c r="K291" s="1">
        <v>41354</v>
      </c>
      <c r="L291">
        <v>67</v>
      </c>
      <c r="M291">
        <v>18</v>
      </c>
      <c r="N291">
        <v>3</v>
      </c>
      <c r="O291">
        <v>19</v>
      </c>
      <c r="P291">
        <v>3</v>
      </c>
      <c r="Q291">
        <v>3</v>
      </c>
      <c r="R291">
        <v>6</v>
      </c>
      <c r="S291" s="6">
        <f>SUM(Table_marketing_data[[#This Row],[MntWines]:[MntGoldProds]])/6</f>
        <v>8.6666666666666661</v>
      </c>
      <c r="T291">
        <v>2</v>
      </c>
      <c r="U291">
        <v>2</v>
      </c>
      <c r="V291">
        <v>0</v>
      </c>
      <c r="W291">
        <v>3</v>
      </c>
      <c r="X291">
        <v>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f>IF(COUNTIF(Table_marketing_data[[#This Row],[AcceptedCmp3]:[AcceptedCmp2]],1)&gt;0,1,0)</f>
        <v>0</v>
      </c>
      <c r="AE291">
        <f>SUM(Table_marketing_data[[#This Row],[AcceptedCmp3]:[AcceptedCmp2]])</f>
        <v>0</v>
      </c>
      <c r="AF291">
        <v>0</v>
      </c>
      <c r="AG291">
        <v>0</v>
      </c>
      <c r="AH291" t="s">
        <v>40</v>
      </c>
    </row>
    <row r="292" spans="1:34" x14ac:dyDescent="0.3">
      <c r="A292">
        <v>7215</v>
      </c>
      <c r="B292">
        <v>1983</v>
      </c>
      <c r="C292">
        <f ca="1">YEAR(TODAY()) - Table_marketing_data[[#This Row],[Year_Birth]]</f>
        <v>40</v>
      </c>
      <c r="D2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2" t="s">
        <v>28</v>
      </c>
      <c r="F292" t="s">
        <v>31</v>
      </c>
      <c r="G292" s="5">
        <v>101970</v>
      </c>
      <c r="H292" s="5" t="str">
        <f t="shared" si="4"/>
        <v>100k&lt;</v>
      </c>
      <c r="I292">
        <v>0</v>
      </c>
      <c r="J292">
        <v>0</v>
      </c>
      <c r="K292" s="1">
        <v>41345</v>
      </c>
      <c r="L292">
        <v>69</v>
      </c>
      <c r="M292">
        <v>722</v>
      </c>
      <c r="N292">
        <v>27</v>
      </c>
      <c r="O292">
        <v>102</v>
      </c>
      <c r="P292">
        <v>44</v>
      </c>
      <c r="Q292">
        <v>72</v>
      </c>
      <c r="R292">
        <v>168</v>
      </c>
      <c r="S292" s="6">
        <f>SUM(Table_marketing_data[[#This Row],[MntWines]:[MntGoldProds]])/6</f>
        <v>189.16666666666666</v>
      </c>
      <c r="T292">
        <v>0</v>
      </c>
      <c r="U292">
        <v>6</v>
      </c>
      <c r="V292">
        <v>8</v>
      </c>
      <c r="W292">
        <v>13</v>
      </c>
      <c r="X292">
        <v>2</v>
      </c>
      <c r="Y292">
        <v>0</v>
      </c>
      <c r="Z292">
        <v>1</v>
      </c>
      <c r="AA292">
        <v>1</v>
      </c>
      <c r="AB292">
        <v>1</v>
      </c>
      <c r="AC292">
        <v>0</v>
      </c>
      <c r="AD292">
        <f>IF(COUNTIF(Table_marketing_data[[#This Row],[AcceptedCmp3]:[AcceptedCmp2]],1)&gt;0,1,0)</f>
        <v>1</v>
      </c>
      <c r="AE292">
        <f>SUM(Table_marketing_data[[#This Row],[AcceptedCmp3]:[AcceptedCmp2]])</f>
        <v>3</v>
      </c>
      <c r="AF292">
        <v>1</v>
      </c>
      <c r="AG292">
        <v>0</v>
      </c>
      <c r="AH292" t="s">
        <v>32</v>
      </c>
    </row>
    <row r="293" spans="1:34" x14ac:dyDescent="0.3">
      <c r="A293">
        <v>1172</v>
      </c>
      <c r="B293">
        <v>1983</v>
      </c>
      <c r="C293">
        <f ca="1">YEAR(TODAY()) - Table_marketing_data[[#This Row],[Year_Birth]]</f>
        <v>40</v>
      </c>
      <c r="D2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3" t="s">
        <v>37</v>
      </c>
      <c r="F293" t="s">
        <v>33</v>
      </c>
      <c r="G293" s="5">
        <v>92491</v>
      </c>
      <c r="H293" s="5" t="str">
        <f t="shared" si="4"/>
        <v>50k-100k</v>
      </c>
      <c r="I293">
        <v>0</v>
      </c>
      <c r="J293">
        <v>0</v>
      </c>
      <c r="K293" s="1">
        <v>41395</v>
      </c>
      <c r="L293">
        <v>71</v>
      </c>
      <c r="M293">
        <v>979</v>
      </c>
      <c r="N293">
        <v>44</v>
      </c>
      <c r="O293">
        <v>935</v>
      </c>
      <c r="P293">
        <v>29</v>
      </c>
      <c r="Q293">
        <v>25</v>
      </c>
      <c r="R293">
        <v>22</v>
      </c>
      <c r="S293" s="6">
        <f>SUM(Table_marketing_data[[#This Row],[MntWines]:[MntGoldProds]])/6</f>
        <v>339</v>
      </c>
      <c r="T293">
        <v>1</v>
      </c>
      <c r="U293">
        <v>7</v>
      </c>
      <c r="V293">
        <v>5</v>
      </c>
      <c r="W293">
        <v>12</v>
      </c>
      <c r="X293">
        <v>3</v>
      </c>
      <c r="Y293">
        <v>0</v>
      </c>
      <c r="Z293">
        <v>1</v>
      </c>
      <c r="AA293">
        <v>1</v>
      </c>
      <c r="AB293">
        <v>1</v>
      </c>
      <c r="AC293">
        <v>0</v>
      </c>
      <c r="AD293">
        <f>IF(COUNTIF(Table_marketing_data[[#This Row],[AcceptedCmp3]:[AcceptedCmp2]],1)&gt;0,1,0)</f>
        <v>1</v>
      </c>
      <c r="AE293">
        <f>SUM(Table_marketing_data[[#This Row],[AcceptedCmp3]:[AcceptedCmp2]])</f>
        <v>3</v>
      </c>
      <c r="AF293">
        <v>1</v>
      </c>
      <c r="AG293">
        <v>0</v>
      </c>
      <c r="AH293" t="s">
        <v>30</v>
      </c>
    </row>
    <row r="294" spans="1:34" x14ac:dyDescent="0.3">
      <c r="A294">
        <v>10742</v>
      </c>
      <c r="B294">
        <v>1983</v>
      </c>
      <c r="C294">
        <f ca="1">YEAR(TODAY()) - Table_marketing_data[[#This Row],[Year_Birth]]</f>
        <v>40</v>
      </c>
      <c r="D2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4" t="s">
        <v>37</v>
      </c>
      <c r="F294" t="s">
        <v>33</v>
      </c>
      <c r="G294" s="5">
        <v>86580</v>
      </c>
      <c r="H294" s="5" t="str">
        <f t="shared" si="4"/>
        <v>50k-100k</v>
      </c>
      <c r="I294">
        <v>0</v>
      </c>
      <c r="J294">
        <v>0</v>
      </c>
      <c r="K294" s="1">
        <v>41332</v>
      </c>
      <c r="L294">
        <v>72</v>
      </c>
      <c r="M294">
        <v>532</v>
      </c>
      <c r="N294">
        <v>21</v>
      </c>
      <c r="O294">
        <v>127</v>
      </c>
      <c r="P294">
        <v>26</v>
      </c>
      <c r="Q294">
        <v>20</v>
      </c>
      <c r="R294">
        <v>20</v>
      </c>
      <c r="S294" s="6">
        <f>SUM(Table_marketing_data[[#This Row],[MntWines]:[MntGoldProds]])/6</f>
        <v>124.33333333333333</v>
      </c>
      <c r="T294">
        <v>0</v>
      </c>
      <c r="U294">
        <v>4</v>
      </c>
      <c r="V294">
        <v>2</v>
      </c>
      <c r="W294">
        <v>5</v>
      </c>
      <c r="X294">
        <v>1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f>IF(COUNTIF(Table_marketing_data[[#This Row],[AcceptedCmp3]:[AcceptedCmp2]],1)&gt;0,1,0)</f>
        <v>1</v>
      </c>
      <c r="AE294">
        <f>SUM(Table_marketing_data[[#This Row],[AcceptedCmp3]:[AcceptedCmp2]])</f>
        <v>1</v>
      </c>
      <c r="AF294">
        <v>0</v>
      </c>
      <c r="AG294">
        <v>0</v>
      </c>
      <c r="AH294" t="s">
        <v>30</v>
      </c>
    </row>
    <row r="295" spans="1:34" x14ac:dyDescent="0.3">
      <c r="A295">
        <v>4278</v>
      </c>
      <c r="B295">
        <v>1983</v>
      </c>
      <c r="C295">
        <f ca="1">YEAR(TODAY()) - Table_marketing_data[[#This Row],[Year_Birth]]</f>
        <v>40</v>
      </c>
      <c r="D2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5" t="s">
        <v>37</v>
      </c>
      <c r="F295" t="s">
        <v>31</v>
      </c>
      <c r="G295" s="5">
        <v>87188</v>
      </c>
      <c r="H295" s="5" t="str">
        <f t="shared" si="4"/>
        <v>50k-100k</v>
      </c>
      <c r="I295">
        <v>0</v>
      </c>
      <c r="J295">
        <v>0</v>
      </c>
      <c r="K295" s="1">
        <v>41428</v>
      </c>
      <c r="L295">
        <v>73</v>
      </c>
      <c r="M295">
        <v>910</v>
      </c>
      <c r="N295">
        <v>111</v>
      </c>
      <c r="O295">
        <v>724</v>
      </c>
      <c r="P295">
        <v>49</v>
      </c>
      <c r="Q295">
        <v>74</v>
      </c>
      <c r="R295">
        <v>55</v>
      </c>
      <c r="S295" s="6">
        <f>SUM(Table_marketing_data[[#This Row],[MntWines]:[MntGoldProds]])/6</f>
        <v>320.5</v>
      </c>
      <c r="T295">
        <v>1</v>
      </c>
      <c r="U295">
        <v>10</v>
      </c>
      <c r="V295">
        <v>2</v>
      </c>
      <c r="W295">
        <v>6</v>
      </c>
      <c r="X295">
        <v>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f>IF(COUNTIF(Table_marketing_data[[#This Row],[AcceptedCmp3]:[AcceptedCmp2]],1)&gt;0,1,0)</f>
        <v>0</v>
      </c>
      <c r="AE295">
        <f>SUM(Table_marketing_data[[#This Row],[AcceptedCmp3]:[AcceptedCmp2]])</f>
        <v>0</v>
      </c>
      <c r="AF295">
        <v>1</v>
      </c>
      <c r="AG295">
        <v>0</v>
      </c>
      <c r="AH295" t="s">
        <v>40</v>
      </c>
    </row>
    <row r="296" spans="1:34" x14ac:dyDescent="0.3">
      <c r="A296">
        <v>6810</v>
      </c>
      <c r="B296">
        <v>1983</v>
      </c>
      <c r="C296">
        <f ca="1">YEAR(TODAY()) - Table_marketing_data[[#This Row],[Year_Birth]]</f>
        <v>40</v>
      </c>
      <c r="D2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6" t="s">
        <v>28</v>
      </c>
      <c r="F296" t="s">
        <v>29</v>
      </c>
      <c r="G296" s="5">
        <v>82025</v>
      </c>
      <c r="H296" s="5" t="str">
        <f t="shared" si="4"/>
        <v>50k-100k</v>
      </c>
      <c r="I296">
        <v>0</v>
      </c>
      <c r="J296">
        <v>0</v>
      </c>
      <c r="K296" s="1">
        <v>41422</v>
      </c>
      <c r="L296">
        <v>76</v>
      </c>
      <c r="M296">
        <v>267</v>
      </c>
      <c r="N296">
        <v>98</v>
      </c>
      <c r="O296">
        <v>606</v>
      </c>
      <c r="P296">
        <v>48</v>
      </c>
      <c r="Q296">
        <v>70</v>
      </c>
      <c r="R296">
        <v>98</v>
      </c>
      <c r="S296" s="6">
        <f>SUM(Table_marketing_data[[#This Row],[MntWines]:[MntGoldProds]])/6</f>
        <v>197.83333333333334</v>
      </c>
      <c r="T296">
        <v>1</v>
      </c>
      <c r="U296">
        <v>3</v>
      </c>
      <c r="V296">
        <v>2</v>
      </c>
      <c r="W296">
        <v>6</v>
      </c>
      <c r="X296">
        <v>1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f>IF(COUNTIF(Table_marketing_data[[#This Row],[AcceptedCmp3]:[AcceptedCmp2]],1)&gt;0,1,0)</f>
        <v>1</v>
      </c>
      <c r="AE296">
        <f>SUM(Table_marketing_data[[#This Row],[AcceptedCmp3]:[AcceptedCmp2]])</f>
        <v>1</v>
      </c>
      <c r="AF296">
        <v>1</v>
      </c>
      <c r="AG296">
        <v>0</v>
      </c>
      <c r="AH296" t="s">
        <v>43</v>
      </c>
    </row>
    <row r="297" spans="1:34" x14ac:dyDescent="0.3">
      <c r="A297">
        <v>5577</v>
      </c>
      <c r="B297">
        <v>1983</v>
      </c>
      <c r="C297">
        <f ca="1">YEAR(TODAY()) - Table_marketing_data[[#This Row],[Year_Birth]]</f>
        <v>40</v>
      </c>
      <c r="D2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7" t="s">
        <v>28</v>
      </c>
      <c r="F297" t="s">
        <v>35</v>
      </c>
      <c r="G297" s="5">
        <v>43776</v>
      </c>
      <c r="H297" s="5" t="str">
        <f t="shared" si="4"/>
        <v>20k-50k</v>
      </c>
      <c r="I297">
        <v>1</v>
      </c>
      <c r="J297">
        <v>0</v>
      </c>
      <c r="K297" s="1">
        <v>41762</v>
      </c>
      <c r="L297">
        <v>77</v>
      </c>
      <c r="M297">
        <v>8</v>
      </c>
      <c r="N297">
        <v>0</v>
      </c>
      <c r="O297">
        <v>9</v>
      </c>
      <c r="P297">
        <v>2</v>
      </c>
      <c r="Q297">
        <v>1</v>
      </c>
      <c r="R297">
        <v>3</v>
      </c>
      <c r="S297" s="6">
        <f>SUM(Table_marketing_data[[#This Row],[MntWines]:[MntGoldProds]])/6</f>
        <v>3.8333333333333335</v>
      </c>
      <c r="T297">
        <v>1</v>
      </c>
      <c r="U297">
        <v>1</v>
      </c>
      <c r="V297">
        <v>0</v>
      </c>
      <c r="W297">
        <v>2</v>
      </c>
      <c r="X297">
        <v>6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f>IF(COUNTIF(Table_marketing_data[[#This Row],[AcceptedCmp3]:[AcceptedCmp2]],1)&gt;0,1,0)</f>
        <v>0</v>
      </c>
      <c r="AE297">
        <f>SUM(Table_marketing_data[[#This Row],[AcceptedCmp3]:[AcceptedCmp2]])</f>
        <v>0</v>
      </c>
      <c r="AF297">
        <v>0</v>
      </c>
      <c r="AG297">
        <v>0</v>
      </c>
      <c r="AH297" t="s">
        <v>30</v>
      </c>
    </row>
    <row r="298" spans="1:34" x14ac:dyDescent="0.3">
      <c r="A298">
        <v>2861</v>
      </c>
      <c r="B298">
        <v>1983</v>
      </c>
      <c r="C298">
        <f ca="1">YEAR(TODAY()) - Table_marketing_data[[#This Row],[Year_Birth]]</f>
        <v>40</v>
      </c>
      <c r="D2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8" t="s">
        <v>28</v>
      </c>
      <c r="F298" t="s">
        <v>31</v>
      </c>
      <c r="G298" s="5">
        <v>24072</v>
      </c>
      <c r="H298" s="5" t="str">
        <f t="shared" si="4"/>
        <v>20k-50k</v>
      </c>
      <c r="I298">
        <v>1</v>
      </c>
      <c r="J298">
        <v>0</v>
      </c>
      <c r="K298" s="1">
        <v>41380</v>
      </c>
      <c r="L298">
        <v>79</v>
      </c>
      <c r="M298">
        <v>9</v>
      </c>
      <c r="N298">
        <v>1</v>
      </c>
      <c r="O298">
        <v>6</v>
      </c>
      <c r="P298">
        <v>3</v>
      </c>
      <c r="Q298">
        <v>0</v>
      </c>
      <c r="R298">
        <v>4</v>
      </c>
      <c r="S298" s="6">
        <f>SUM(Table_marketing_data[[#This Row],[MntWines]:[MntGoldProds]])/6</f>
        <v>3.8333333333333335</v>
      </c>
      <c r="T298">
        <v>1</v>
      </c>
      <c r="U298">
        <v>1</v>
      </c>
      <c r="V298">
        <v>0</v>
      </c>
      <c r="W298">
        <v>2</v>
      </c>
      <c r="X298">
        <v>8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f>IF(COUNTIF(Table_marketing_data[[#This Row],[AcceptedCmp3]:[AcceptedCmp2]],1)&gt;0,1,0)</f>
        <v>0</v>
      </c>
      <c r="AE298">
        <f>SUM(Table_marketing_data[[#This Row],[AcceptedCmp3]:[AcceptedCmp2]])</f>
        <v>0</v>
      </c>
      <c r="AF298">
        <v>0</v>
      </c>
      <c r="AG298">
        <v>0</v>
      </c>
      <c r="AH298" t="s">
        <v>30</v>
      </c>
    </row>
    <row r="299" spans="1:34" x14ac:dyDescent="0.3">
      <c r="A299">
        <v>2549</v>
      </c>
      <c r="B299">
        <v>1983</v>
      </c>
      <c r="C299">
        <f ca="1">YEAR(TODAY()) - Table_marketing_data[[#This Row],[Year_Birth]]</f>
        <v>40</v>
      </c>
      <c r="D2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299" t="s">
        <v>37</v>
      </c>
      <c r="F299" t="s">
        <v>35</v>
      </c>
      <c r="G299" s="5">
        <v>21840</v>
      </c>
      <c r="H299" s="5" t="str">
        <f t="shared" si="4"/>
        <v>20k-50k</v>
      </c>
      <c r="I299">
        <v>1</v>
      </c>
      <c r="J299">
        <v>0</v>
      </c>
      <c r="K299" s="1">
        <v>41476</v>
      </c>
      <c r="L299">
        <v>80</v>
      </c>
      <c r="M299">
        <v>17</v>
      </c>
      <c r="N299">
        <v>0</v>
      </c>
      <c r="O299">
        <v>9</v>
      </c>
      <c r="P299">
        <v>0</v>
      </c>
      <c r="Q299">
        <v>0</v>
      </c>
      <c r="R299">
        <v>1</v>
      </c>
      <c r="S299" s="6">
        <f>SUM(Table_marketing_data[[#This Row],[MntWines]:[MntGoldProds]])/6</f>
        <v>4.5</v>
      </c>
      <c r="T299">
        <v>1</v>
      </c>
      <c r="U299">
        <v>1</v>
      </c>
      <c r="V299">
        <v>0</v>
      </c>
      <c r="W299">
        <v>3</v>
      </c>
      <c r="X299">
        <v>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f>IF(COUNTIF(Table_marketing_data[[#This Row],[AcceptedCmp3]:[AcceptedCmp2]],1)&gt;0,1,0)</f>
        <v>0</v>
      </c>
      <c r="AE299">
        <f>SUM(Table_marketing_data[[#This Row],[AcceptedCmp3]:[AcceptedCmp2]])</f>
        <v>0</v>
      </c>
      <c r="AF299">
        <v>0</v>
      </c>
      <c r="AG299">
        <v>0</v>
      </c>
      <c r="AH299" t="s">
        <v>30</v>
      </c>
    </row>
    <row r="300" spans="1:34" x14ac:dyDescent="0.3">
      <c r="A300">
        <v>10925</v>
      </c>
      <c r="B300">
        <v>1983</v>
      </c>
      <c r="C300">
        <f ca="1">YEAR(TODAY()) - Table_marketing_data[[#This Row],[Year_Birth]]</f>
        <v>40</v>
      </c>
      <c r="D3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0" t="s">
        <v>28</v>
      </c>
      <c r="F300" t="s">
        <v>33</v>
      </c>
      <c r="G300" s="5">
        <v>76630</v>
      </c>
      <c r="H300" s="5" t="str">
        <f t="shared" si="4"/>
        <v>50k-100k</v>
      </c>
      <c r="I300">
        <v>0</v>
      </c>
      <c r="J300">
        <v>0</v>
      </c>
      <c r="K300" s="1">
        <v>41653</v>
      </c>
      <c r="L300">
        <v>93</v>
      </c>
      <c r="M300">
        <v>255</v>
      </c>
      <c r="N300">
        <v>31</v>
      </c>
      <c r="O300">
        <v>446</v>
      </c>
      <c r="P300">
        <v>40</v>
      </c>
      <c r="Q300">
        <v>56</v>
      </c>
      <c r="R300">
        <v>175</v>
      </c>
      <c r="S300" s="6">
        <f>SUM(Table_marketing_data[[#This Row],[MntWines]:[MntGoldProds]])/6</f>
        <v>167.16666666666666</v>
      </c>
      <c r="T300">
        <v>1</v>
      </c>
      <c r="U300">
        <v>3</v>
      </c>
      <c r="V300">
        <v>10</v>
      </c>
      <c r="W300">
        <v>11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f>IF(COUNTIF(Table_marketing_data[[#This Row],[AcceptedCmp3]:[AcceptedCmp2]],1)&gt;0,1,0)</f>
        <v>0</v>
      </c>
      <c r="AE300">
        <f>SUM(Table_marketing_data[[#This Row],[AcceptedCmp3]:[AcceptedCmp2]])</f>
        <v>0</v>
      </c>
      <c r="AF300">
        <v>0</v>
      </c>
      <c r="AG300">
        <v>0</v>
      </c>
      <c r="AH300" t="s">
        <v>43</v>
      </c>
    </row>
    <row r="301" spans="1:34" x14ac:dyDescent="0.3">
      <c r="A301">
        <v>2254</v>
      </c>
      <c r="B301">
        <v>1983</v>
      </c>
      <c r="C301">
        <f ca="1">YEAR(TODAY()) - Table_marketing_data[[#This Row],[Year_Birth]]</f>
        <v>40</v>
      </c>
      <c r="D3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1" t="s">
        <v>28</v>
      </c>
      <c r="F301" t="s">
        <v>33</v>
      </c>
      <c r="G301" s="5">
        <v>69520</v>
      </c>
      <c r="H301" s="5" t="str">
        <f t="shared" si="4"/>
        <v>50k-100k</v>
      </c>
      <c r="I301">
        <v>0</v>
      </c>
      <c r="J301">
        <v>0</v>
      </c>
      <c r="K301" s="1">
        <v>41462</v>
      </c>
      <c r="L301">
        <v>95</v>
      </c>
      <c r="M301">
        <v>627</v>
      </c>
      <c r="N301">
        <v>120</v>
      </c>
      <c r="O301">
        <v>414</v>
      </c>
      <c r="P301">
        <v>121</v>
      </c>
      <c r="Q301">
        <v>80</v>
      </c>
      <c r="R301">
        <v>93</v>
      </c>
      <c r="S301" s="6">
        <f>SUM(Table_marketing_data[[#This Row],[MntWines]:[MntGoldProds]])/6</f>
        <v>242.5</v>
      </c>
      <c r="T301">
        <v>1</v>
      </c>
      <c r="U301">
        <v>9</v>
      </c>
      <c r="V301">
        <v>6</v>
      </c>
      <c r="W301">
        <v>5</v>
      </c>
      <c r="X301">
        <v>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f>IF(COUNTIF(Table_marketing_data[[#This Row],[AcceptedCmp3]:[AcceptedCmp2]],1)&gt;0,1,0)</f>
        <v>0</v>
      </c>
      <c r="AE301">
        <f>SUM(Table_marketing_data[[#This Row],[AcceptedCmp3]:[AcceptedCmp2]])</f>
        <v>0</v>
      </c>
      <c r="AF301">
        <v>0</v>
      </c>
      <c r="AG301">
        <v>0</v>
      </c>
      <c r="AH301" t="s">
        <v>36</v>
      </c>
    </row>
    <row r="302" spans="1:34" x14ac:dyDescent="0.3">
      <c r="A302">
        <v>3979</v>
      </c>
      <c r="B302">
        <v>1983</v>
      </c>
      <c r="C302">
        <f ca="1">YEAR(TODAY()) - Table_marketing_data[[#This Row],[Year_Birth]]</f>
        <v>40</v>
      </c>
      <c r="D3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31-40</v>
      </c>
      <c r="E302" t="s">
        <v>37</v>
      </c>
      <c r="F302" t="s">
        <v>29</v>
      </c>
      <c r="G302" s="5">
        <v>90687</v>
      </c>
      <c r="H302" s="5" t="str">
        <f t="shared" si="4"/>
        <v>50k-100k</v>
      </c>
      <c r="I302">
        <v>0</v>
      </c>
      <c r="J302">
        <v>0</v>
      </c>
      <c r="K302" s="1">
        <v>41416</v>
      </c>
      <c r="L302">
        <v>98</v>
      </c>
      <c r="M302">
        <v>982</v>
      </c>
      <c r="N302">
        <v>17</v>
      </c>
      <c r="O302">
        <v>672</v>
      </c>
      <c r="P302">
        <v>23</v>
      </c>
      <c r="Q302">
        <v>34</v>
      </c>
      <c r="R302">
        <v>51</v>
      </c>
      <c r="S302" s="6">
        <f>SUM(Table_marketing_data[[#This Row],[MntWines]:[MntGoldProds]])/6</f>
        <v>296.5</v>
      </c>
      <c r="T302">
        <v>1</v>
      </c>
      <c r="U302">
        <v>6</v>
      </c>
      <c r="V302">
        <v>2</v>
      </c>
      <c r="W302">
        <v>8</v>
      </c>
      <c r="X302">
        <v>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f>IF(COUNTIF(Table_marketing_data[[#This Row],[AcceptedCmp3]:[AcceptedCmp2]],1)&gt;0,1,0)</f>
        <v>1</v>
      </c>
      <c r="AE302">
        <f>SUM(Table_marketing_data[[#This Row],[AcceptedCmp3]:[AcceptedCmp2]])</f>
        <v>1</v>
      </c>
      <c r="AF302">
        <v>1</v>
      </c>
      <c r="AG302">
        <v>0</v>
      </c>
      <c r="AH302" t="s">
        <v>30</v>
      </c>
    </row>
    <row r="303" spans="1:34" x14ac:dyDescent="0.3">
      <c r="A303">
        <v>4246</v>
      </c>
      <c r="B303">
        <v>1982</v>
      </c>
      <c r="C303">
        <f ca="1">YEAR(TODAY()) - Table_marketing_data[[#This Row],[Year_Birth]]</f>
        <v>41</v>
      </c>
      <c r="D3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3" t="s">
        <v>41</v>
      </c>
      <c r="F303" t="s">
        <v>31</v>
      </c>
      <c r="G303" s="5">
        <v>6560</v>
      </c>
      <c r="H303" s="5" t="str">
        <f t="shared" si="4"/>
        <v>&lt;20k</v>
      </c>
      <c r="I303">
        <v>0</v>
      </c>
      <c r="J303">
        <v>0</v>
      </c>
      <c r="K303" s="1">
        <v>41620</v>
      </c>
      <c r="L303">
        <v>2</v>
      </c>
      <c r="M303">
        <v>67</v>
      </c>
      <c r="N303">
        <v>11</v>
      </c>
      <c r="O303">
        <v>26</v>
      </c>
      <c r="P303">
        <v>4</v>
      </c>
      <c r="Q303">
        <v>3</v>
      </c>
      <c r="R303">
        <v>262</v>
      </c>
      <c r="S303" s="6">
        <f>SUM(Table_marketing_data[[#This Row],[MntWines]:[MntGoldProds]])/6</f>
        <v>62.166666666666664</v>
      </c>
      <c r="T303">
        <v>0</v>
      </c>
      <c r="U303">
        <v>1</v>
      </c>
      <c r="V303">
        <v>0</v>
      </c>
      <c r="W303">
        <v>1</v>
      </c>
      <c r="X303">
        <v>17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f>IF(COUNTIF(Table_marketing_data[[#This Row],[AcceptedCmp3]:[AcceptedCmp2]],1)&gt;0,1,0)</f>
        <v>0</v>
      </c>
      <c r="AE303">
        <f>SUM(Table_marketing_data[[#This Row],[AcceptedCmp3]:[AcceptedCmp2]])</f>
        <v>0</v>
      </c>
      <c r="AF303">
        <v>0</v>
      </c>
      <c r="AG303">
        <v>0</v>
      </c>
      <c r="AH303" t="s">
        <v>30</v>
      </c>
    </row>
    <row r="304" spans="1:34" x14ac:dyDescent="0.3">
      <c r="A304">
        <v>10676</v>
      </c>
      <c r="B304">
        <v>1982</v>
      </c>
      <c r="C304">
        <f ca="1">YEAR(TODAY()) - Table_marketing_data[[#This Row],[Year_Birth]]</f>
        <v>41</v>
      </c>
      <c r="D3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4" t="s">
        <v>28</v>
      </c>
      <c r="F304" t="s">
        <v>33</v>
      </c>
      <c r="G304" s="5">
        <v>63211</v>
      </c>
      <c r="H304" s="5" t="str">
        <f t="shared" si="4"/>
        <v>50k-100k</v>
      </c>
      <c r="I304">
        <v>0</v>
      </c>
      <c r="J304">
        <v>0</v>
      </c>
      <c r="K304" s="1">
        <v>41215</v>
      </c>
      <c r="L304">
        <v>3</v>
      </c>
      <c r="M304">
        <v>145</v>
      </c>
      <c r="N304">
        <v>193</v>
      </c>
      <c r="O304">
        <v>459</v>
      </c>
      <c r="P304">
        <v>205</v>
      </c>
      <c r="Q304">
        <v>26</v>
      </c>
      <c r="R304">
        <v>145</v>
      </c>
      <c r="S304" s="6">
        <f>SUM(Table_marketing_data[[#This Row],[MntWines]:[MntGoldProds]])/6</f>
        <v>195.5</v>
      </c>
      <c r="T304">
        <v>2</v>
      </c>
      <c r="U304">
        <v>3</v>
      </c>
      <c r="V304">
        <v>8</v>
      </c>
      <c r="W304">
        <v>7</v>
      </c>
      <c r="X304">
        <v>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f>IF(COUNTIF(Table_marketing_data[[#This Row],[AcceptedCmp3]:[AcceptedCmp2]],1)&gt;0,1,0)</f>
        <v>0</v>
      </c>
      <c r="AE304">
        <f>SUM(Table_marketing_data[[#This Row],[AcceptedCmp3]:[AcceptedCmp2]])</f>
        <v>0</v>
      </c>
      <c r="AF304">
        <v>1</v>
      </c>
      <c r="AG304">
        <v>0</v>
      </c>
      <c r="AH304" t="s">
        <v>30</v>
      </c>
    </row>
    <row r="305" spans="1:34" x14ac:dyDescent="0.3">
      <c r="A305">
        <v>2130</v>
      </c>
      <c r="B305">
        <v>1982</v>
      </c>
      <c r="C305">
        <f ca="1">YEAR(TODAY()) - Table_marketing_data[[#This Row],[Year_Birth]]</f>
        <v>41</v>
      </c>
      <c r="D3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5" t="s">
        <v>28</v>
      </c>
      <c r="F305" t="s">
        <v>35</v>
      </c>
      <c r="G305" s="5">
        <v>45203</v>
      </c>
      <c r="H305" s="5" t="str">
        <f t="shared" si="4"/>
        <v>20k-50k</v>
      </c>
      <c r="I305">
        <v>2</v>
      </c>
      <c r="J305">
        <v>0</v>
      </c>
      <c r="K305" s="1">
        <v>41721</v>
      </c>
      <c r="L305">
        <v>4</v>
      </c>
      <c r="M305">
        <v>35</v>
      </c>
      <c r="N305">
        <v>3</v>
      </c>
      <c r="O305">
        <v>67</v>
      </c>
      <c r="P305">
        <v>10</v>
      </c>
      <c r="Q305">
        <v>8</v>
      </c>
      <c r="R305">
        <v>24</v>
      </c>
      <c r="S305" s="6">
        <f>SUM(Table_marketing_data[[#This Row],[MntWines]:[MntGoldProds]])/6</f>
        <v>24.5</v>
      </c>
      <c r="T305">
        <v>1</v>
      </c>
      <c r="U305">
        <v>3</v>
      </c>
      <c r="V305">
        <v>1</v>
      </c>
      <c r="W305">
        <v>3</v>
      </c>
      <c r="X305">
        <v>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f>IF(COUNTIF(Table_marketing_data[[#This Row],[AcceptedCmp3]:[AcceptedCmp2]],1)&gt;0,1,0)</f>
        <v>0</v>
      </c>
      <c r="AE305">
        <f>SUM(Table_marketing_data[[#This Row],[AcceptedCmp3]:[AcceptedCmp2]])</f>
        <v>0</v>
      </c>
      <c r="AF305">
        <v>1</v>
      </c>
      <c r="AG305">
        <v>0</v>
      </c>
      <c r="AH305" t="s">
        <v>43</v>
      </c>
    </row>
    <row r="306" spans="1:34" x14ac:dyDescent="0.3">
      <c r="A306">
        <v>9986</v>
      </c>
      <c r="B306">
        <v>1982</v>
      </c>
      <c r="C306">
        <f ca="1">YEAR(TODAY()) - Table_marketing_data[[#This Row],[Year_Birth]]</f>
        <v>41</v>
      </c>
      <c r="D3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6" t="s">
        <v>28</v>
      </c>
      <c r="F306" t="s">
        <v>35</v>
      </c>
      <c r="G306" s="5">
        <v>19444</v>
      </c>
      <c r="H306" s="5" t="str">
        <f t="shared" si="4"/>
        <v>&lt;20k</v>
      </c>
      <c r="I306">
        <v>1</v>
      </c>
      <c r="J306">
        <v>0</v>
      </c>
      <c r="K306" s="1">
        <v>41692</v>
      </c>
      <c r="L306">
        <v>8</v>
      </c>
      <c r="M306">
        <v>16</v>
      </c>
      <c r="N306">
        <v>0</v>
      </c>
      <c r="O306">
        <v>23</v>
      </c>
      <c r="P306">
        <v>3</v>
      </c>
      <c r="Q306">
        <v>2</v>
      </c>
      <c r="R306">
        <v>10</v>
      </c>
      <c r="S306" s="6">
        <f>SUM(Table_marketing_data[[#This Row],[MntWines]:[MntGoldProds]])/6</f>
        <v>9</v>
      </c>
      <c r="T306">
        <v>3</v>
      </c>
      <c r="U306">
        <v>4</v>
      </c>
      <c r="V306">
        <v>1</v>
      </c>
      <c r="W306">
        <v>2</v>
      </c>
      <c r="X306">
        <v>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f>IF(COUNTIF(Table_marketing_data[[#This Row],[AcceptedCmp3]:[AcceptedCmp2]],1)&gt;0,1,0)</f>
        <v>0</v>
      </c>
      <c r="AE306">
        <f>SUM(Table_marketing_data[[#This Row],[AcceptedCmp3]:[AcceptedCmp2]])</f>
        <v>0</v>
      </c>
      <c r="AF306">
        <v>1</v>
      </c>
      <c r="AG306">
        <v>0</v>
      </c>
      <c r="AH306" t="s">
        <v>43</v>
      </c>
    </row>
    <row r="307" spans="1:34" x14ac:dyDescent="0.3">
      <c r="A307">
        <v>5547</v>
      </c>
      <c r="B307">
        <v>1982</v>
      </c>
      <c r="C307">
        <f ca="1">YEAR(TODAY()) - Table_marketing_data[[#This Row],[Year_Birth]]</f>
        <v>41</v>
      </c>
      <c r="D3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7" t="s">
        <v>37</v>
      </c>
      <c r="F307" t="s">
        <v>33</v>
      </c>
      <c r="G307" s="5">
        <v>84169</v>
      </c>
      <c r="H307" s="5" t="str">
        <f t="shared" si="4"/>
        <v>50k-100k</v>
      </c>
      <c r="I307">
        <v>0</v>
      </c>
      <c r="J307">
        <v>0</v>
      </c>
      <c r="K307" s="1">
        <v>41493</v>
      </c>
      <c r="L307">
        <v>9</v>
      </c>
      <c r="M307">
        <v>1478</v>
      </c>
      <c r="N307">
        <v>19</v>
      </c>
      <c r="O307">
        <v>403</v>
      </c>
      <c r="P307">
        <v>0</v>
      </c>
      <c r="Q307">
        <v>19</v>
      </c>
      <c r="R307">
        <v>0</v>
      </c>
      <c r="S307" s="6">
        <f>SUM(Table_marketing_data[[#This Row],[MntWines]:[MntGoldProds]])/6</f>
        <v>319.83333333333331</v>
      </c>
      <c r="T307">
        <v>1</v>
      </c>
      <c r="U307">
        <v>7</v>
      </c>
      <c r="V307">
        <v>6</v>
      </c>
      <c r="W307">
        <v>6</v>
      </c>
      <c r="X307">
        <v>3</v>
      </c>
      <c r="Y307">
        <v>0</v>
      </c>
      <c r="Z307">
        <v>1</v>
      </c>
      <c r="AA307">
        <v>1</v>
      </c>
      <c r="AB307">
        <v>0</v>
      </c>
      <c r="AC307">
        <v>0</v>
      </c>
      <c r="AD307">
        <f>IF(COUNTIF(Table_marketing_data[[#This Row],[AcceptedCmp3]:[AcceptedCmp2]],1)&gt;0,1,0)</f>
        <v>1</v>
      </c>
      <c r="AE307">
        <f>SUM(Table_marketing_data[[#This Row],[AcceptedCmp3]:[AcceptedCmp2]])</f>
        <v>2</v>
      </c>
      <c r="AF307">
        <v>1</v>
      </c>
      <c r="AG307">
        <v>0</v>
      </c>
      <c r="AH307" t="s">
        <v>30</v>
      </c>
    </row>
    <row r="308" spans="1:34" x14ac:dyDescent="0.3">
      <c r="A308">
        <v>8362</v>
      </c>
      <c r="B308">
        <v>1982</v>
      </c>
      <c r="C308">
        <f ca="1">YEAR(TODAY()) - Table_marketing_data[[#This Row],[Year_Birth]]</f>
        <v>41</v>
      </c>
      <c r="D3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8" t="s">
        <v>37</v>
      </c>
      <c r="F308" t="s">
        <v>33</v>
      </c>
      <c r="G308" s="5">
        <v>84169</v>
      </c>
      <c r="H308" s="5" t="str">
        <f t="shared" si="4"/>
        <v>50k-100k</v>
      </c>
      <c r="I308">
        <v>0</v>
      </c>
      <c r="J308">
        <v>0</v>
      </c>
      <c r="K308" s="1">
        <v>41493</v>
      </c>
      <c r="L308">
        <v>9</v>
      </c>
      <c r="M308">
        <v>1478</v>
      </c>
      <c r="N308">
        <v>19</v>
      </c>
      <c r="O308">
        <v>403</v>
      </c>
      <c r="P308">
        <v>0</v>
      </c>
      <c r="Q308">
        <v>19</v>
      </c>
      <c r="R308">
        <v>0</v>
      </c>
      <c r="S308" s="6">
        <f>SUM(Table_marketing_data[[#This Row],[MntWines]:[MntGoldProds]])/6</f>
        <v>319.83333333333331</v>
      </c>
      <c r="T308">
        <v>1</v>
      </c>
      <c r="U308">
        <v>7</v>
      </c>
      <c r="V308">
        <v>6</v>
      </c>
      <c r="W308">
        <v>6</v>
      </c>
      <c r="X308">
        <v>3</v>
      </c>
      <c r="Y308">
        <v>0</v>
      </c>
      <c r="Z308">
        <v>1</v>
      </c>
      <c r="AA308">
        <v>1</v>
      </c>
      <c r="AB308">
        <v>0</v>
      </c>
      <c r="AC308">
        <v>0</v>
      </c>
      <c r="AD308">
        <f>IF(COUNTIF(Table_marketing_data[[#This Row],[AcceptedCmp3]:[AcceptedCmp2]],1)&gt;0,1,0)</f>
        <v>1</v>
      </c>
      <c r="AE308">
        <f>SUM(Table_marketing_data[[#This Row],[AcceptedCmp3]:[AcceptedCmp2]])</f>
        <v>2</v>
      </c>
      <c r="AF308">
        <v>1</v>
      </c>
      <c r="AG308">
        <v>0</v>
      </c>
      <c r="AH308" t="s">
        <v>43</v>
      </c>
    </row>
    <row r="309" spans="1:34" x14ac:dyDescent="0.3">
      <c r="A309">
        <v>2407</v>
      </c>
      <c r="B309">
        <v>1982</v>
      </c>
      <c r="C309">
        <f ca="1">YEAR(TODAY()) - Table_marketing_data[[#This Row],[Year_Birth]]</f>
        <v>41</v>
      </c>
      <c r="D3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09" t="s">
        <v>28</v>
      </c>
      <c r="F309" t="s">
        <v>33</v>
      </c>
      <c r="G309" s="5">
        <v>69109</v>
      </c>
      <c r="H309" s="5" t="str">
        <f t="shared" si="4"/>
        <v>50k-100k</v>
      </c>
      <c r="I309">
        <v>0</v>
      </c>
      <c r="J309">
        <v>0</v>
      </c>
      <c r="K309" s="1">
        <v>41222</v>
      </c>
      <c r="L309">
        <v>10</v>
      </c>
      <c r="M309">
        <v>823</v>
      </c>
      <c r="N309">
        <v>25</v>
      </c>
      <c r="O309">
        <v>459</v>
      </c>
      <c r="P309">
        <v>124</v>
      </c>
      <c r="Q309">
        <v>29</v>
      </c>
      <c r="R309">
        <v>95</v>
      </c>
      <c r="S309" s="6">
        <f>SUM(Table_marketing_data[[#This Row],[MntWines]:[MntGoldProds]])/6</f>
        <v>259.16666666666669</v>
      </c>
      <c r="T309">
        <v>1</v>
      </c>
      <c r="U309">
        <v>6</v>
      </c>
      <c r="V309">
        <v>6</v>
      </c>
      <c r="W309">
        <v>7</v>
      </c>
      <c r="X309">
        <v>4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f>IF(COUNTIF(Table_marketing_data[[#This Row],[AcceptedCmp3]:[AcceptedCmp2]],1)&gt;0,1,0)</f>
        <v>1</v>
      </c>
      <c r="AE309">
        <f>SUM(Table_marketing_data[[#This Row],[AcceptedCmp3]:[AcceptedCmp2]])</f>
        <v>1</v>
      </c>
      <c r="AF309">
        <v>1</v>
      </c>
      <c r="AG309">
        <v>0</v>
      </c>
      <c r="AH309" t="s">
        <v>34</v>
      </c>
    </row>
    <row r="310" spans="1:34" x14ac:dyDescent="0.3">
      <c r="A310">
        <v>9064</v>
      </c>
      <c r="B310">
        <v>1982</v>
      </c>
      <c r="C310">
        <f ca="1">YEAR(TODAY()) - Table_marketing_data[[#This Row],[Year_Birth]]</f>
        <v>41</v>
      </c>
      <c r="D3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0" t="s">
        <v>28</v>
      </c>
      <c r="F310" t="s">
        <v>33</v>
      </c>
      <c r="G310" s="5">
        <v>69109</v>
      </c>
      <c r="H310" s="5" t="str">
        <f t="shared" si="4"/>
        <v>50k-100k</v>
      </c>
      <c r="I310">
        <v>0</v>
      </c>
      <c r="J310">
        <v>0</v>
      </c>
      <c r="K310" s="1">
        <v>41222</v>
      </c>
      <c r="L310">
        <v>10</v>
      </c>
      <c r="M310">
        <v>823</v>
      </c>
      <c r="N310">
        <v>25</v>
      </c>
      <c r="O310">
        <v>459</v>
      </c>
      <c r="P310">
        <v>124</v>
      </c>
      <c r="Q310">
        <v>29</v>
      </c>
      <c r="R310">
        <v>95</v>
      </c>
      <c r="S310" s="6">
        <f>SUM(Table_marketing_data[[#This Row],[MntWines]:[MntGoldProds]])/6</f>
        <v>259.16666666666669</v>
      </c>
      <c r="T310">
        <v>1</v>
      </c>
      <c r="U310">
        <v>6</v>
      </c>
      <c r="V310">
        <v>6</v>
      </c>
      <c r="W310">
        <v>7</v>
      </c>
      <c r="X310">
        <v>4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f>IF(COUNTIF(Table_marketing_data[[#This Row],[AcceptedCmp3]:[AcceptedCmp2]],1)&gt;0,1,0)</f>
        <v>1</v>
      </c>
      <c r="AE310">
        <f>SUM(Table_marketing_data[[#This Row],[AcceptedCmp3]:[AcceptedCmp2]])</f>
        <v>1</v>
      </c>
      <c r="AF310">
        <v>1</v>
      </c>
      <c r="AG310">
        <v>0</v>
      </c>
      <c r="AH310" t="s">
        <v>30</v>
      </c>
    </row>
    <row r="311" spans="1:34" x14ac:dyDescent="0.3">
      <c r="A311">
        <v>6853</v>
      </c>
      <c r="B311">
        <v>1982</v>
      </c>
      <c r="C311">
        <f ca="1">YEAR(TODAY()) - Table_marketing_data[[#This Row],[Year_Birth]]</f>
        <v>41</v>
      </c>
      <c r="D3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1" t="s">
        <v>41</v>
      </c>
      <c r="F311" t="s">
        <v>31</v>
      </c>
      <c r="G311" s="5">
        <v>75777</v>
      </c>
      <c r="H311" s="5" t="str">
        <f t="shared" si="4"/>
        <v>50k-100k</v>
      </c>
      <c r="I311">
        <v>0</v>
      </c>
      <c r="J311">
        <v>0</v>
      </c>
      <c r="K311" s="1">
        <v>41459</v>
      </c>
      <c r="L311">
        <v>12</v>
      </c>
      <c r="M311">
        <v>712</v>
      </c>
      <c r="N311">
        <v>26</v>
      </c>
      <c r="O311">
        <v>538</v>
      </c>
      <c r="P311">
        <v>69</v>
      </c>
      <c r="Q311">
        <v>13</v>
      </c>
      <c r="R311">
        <v>80</v>
      </c>
      <c r="S311" s="6">
        <f>SUM(Table_marketing_data[[#This Row],[MntWines]:[MntGoldProds]])/6</f>
        <v>239.66666666666666</v>
      </c>
      <c r="T311">
        <v>1</v>
      </c>
      <c r="U311">
        <v>3</v>
      </c>
      <c r="V311">
        <v>6</v>
      </c>
      <c r="W311">
        <v>11</v>
      </c>
      <c r="X311">
        <v>1</v>
      </c>
      <c r="Y311">
        <v>0</v>
      </c>
      <c r="Z311">
        <v>1</v>
      </c>
      <c r="AA311">
        <v>1</v>
      </c>
      <c r="AB311">
        <v>0</v>
      </c>
      <c r="AC311">
        <v>0</v>
      </c>
      <c r="AD311">
        <f>IF(COUNTIF(Table_marketing_data[[#This Row],[AcceptedCmp3]:[AcceptedCmp2]],1)&gt;0,1,0)</f>
        <v>1</v>
      </c>
      <c r="AE311">
        <f>SUM(Table_marketing_data[[#This Row],[AcceptedCmp3]:[AcceptedCmp2]])</f>
        <v>2</v>
      </c>
      <c r="AF311">
        <v>1</v>
      </c>
      <c r="AG311">
        <v>0</v>
      </c>
      <c r="AH311" t="s">
        <v>36</v>
      </c>
    </row>
    <row r="312" spans="1:34" x14ac:dyDescent="0.3">
      <c r="A312">
        <v>7366</v>
      </c>
      <c r="B312">
        <v>1982</v>
      </c>
      <c r="C312">
        <f ca="1">YEAR(TODAY()) - Table_marketing_data[[#This Row],[Year_Birth]]</f>
        <v>41</v>
      </c>
      <c r="D3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2" t="s">
        <v>41</v>
      </c>
      <c r="F312" t="s">
        <v>31</v>
      </c>
      <c r="G312" s="5">
        <v>75777</v>
      </c>
      <c r="H312" s="5" t="str">
        <f t="shared" si="4"/>
        <v>50k-100k</v>
      </c>
      <c r="I312">
        <v>0</v>
      </c>
      <c r="J312">
        <v>0</v>
      </c>
      <c r="K312" s="1">
        <v>41459</v>
      </c>
      <c r="L312">
        <v>12</v>
      </c>
      <c r="M312">
        <v>712</v>
      </c>
      <c r="N312">
        <v>26</v>
      </c>
      <c r="O312">
        <v>538</v>
      </c>
      <c r="P312">
        <v>69</v>
      </c>
      <c r="Q312">
        <v>13</v>
      </c>
      <c r="R312">
        <v>80</v>
      </c>
      <c r="S312" s="6">
        <f>SUM(Table_marketing_data[[#This Row],[MntWines]:[MntGoldProds]])/6</f>
        <v>239.66666666666666</v>
      </c>
      <c r="T312">
        <v>1</v>
      </c>
      <c r="U312">
        <v>3</v>
      </c>
      <c r="V312">
        <v>6</v>
      </c>
      <c r="W312">
        <v>11</v>
      </c>
      <c r="X312">
        <v>1</v>
      </c>
      <c r="Y312">
        <v>0</v>
      </c>
      <c r="Z312">
        <v>1</v>
      </c>
      <c r="AA312">
        <v>1</v>
      </c>
      <c r="AB312">
        <v>0</v>
      </c>
      <c r="AC312">
        <v>0</v>
      </c>
      <c r="AD312">
        <f>IF(COUNTIF(Table_marketing_data[[#This Row],[AcceptedCmp3]:[AcceptedCmp2]],1)&gt;0,1,0)</f>
        <v>1</v>
      </c>
      <c r="AE312">
        <f>SUM(Table_marketing_data[[#This Row],[AcceptedCmp3]:[AcceptedCmp2]])</f>
        <v>2</v>
      </c>
      <c r="AF312">
        <v>1</v>
      </c>
      <c r="AG312">
        <v>0</v>
      </c>
      <c r="AH312" t="s">
        <v>40</v>
      </c>
    </row>
    <row r="313" spans="1:34" x14ac:dyDescent="0.3">
      <c r="A313">
        <v>5782</v>
      </c>
      <c r="B313">
        <v>1982</v>
      </c>
      <c r="C313">
        <f ca="1">YEAR(TODAY()) - Table_marketing_data[[#This Row],[Year_Birth]]</f>
        <v>41</v>
      </c>
      <c r="D3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3" t="s">
        <v>38</v>
      </c>
      <c r="F313" t="s">
        <v>35</v>
      </c>
      <c r="G313" s="5">
        <v>58582</v>
      </c>
      <c r="H313" s="5" t="str">
        <f t="shared" si="4"/>
        <v>50k-100k</v>
      </c>
      <c r="I313">
        <v>0</v>
      </c>
      <c r="J313">
        <v>1</v>
      </c>
      <c r="K313" s="1">
        <v>41545</v>
      </c>
      <c r="L313">
        <v>15</v>
      </c>
      <c r="M313">
        <v>402</v>
      </c>
      <c r="N313">
        <v>35</v>
      </c>
      <c r="O313">
        <v>106</v>
      </c>
      <c r="P313">
        <v>101</v>
      </c>
      <c r="Q313">
        <v>77</v>
      </c>
      <c r="R313">
        <v>42</v>
      </c>
      <c r="S313" s="6">
        <f>SUM(Table_marketing_data[[#This Row],[MntWines]:[MntGoldProds]])/6</f>
        <v>127.16666666666667</v>
      </c>
      <c r="T313">
        <v>2</v>
      </c>
      <c r="U313">
        <v>9</v>
      </c>
      <c r="V313">
        <v>2</v>
      </c>
      <c r="W313">
        <v>9</v>
      </c>
      <c r="X313">
        <v>5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f>IF(COUNTIF(Table_marketing_data[[#This Row],[AcceptedCmp3]:[AcceptedCmp2]],1)&gt;0,1,0)</f>
        <v>1</v>
      </c>
      <c r="AE313">
        <f>SUM(Table_marketing_data[[#This Row],[AcceptedCmp3]:[AcceptedCmp2]])</f>
        <v>1</v>
      </c>
      <c r="AF313">
        <v>0</v>
      </c>
      <c r="AG313">
        <v>0</v>
      </c>
      <c r="AH313" t="s">
        <v>30</v>
      </c>
    </row>
    <row r="314" spans="1:34" x14ac:dyDescent="0.3">
      <c r="A314">
        <v>1381</v>
      </c>
      <c r="B314">
        <v>1982</v>
      </c>
      <c r="C314">
        <f ca="1">YEAR(TODAY()) - Table_marketing_data[[#This Row],[Year_Birth]]</f>
        <v>41</v>
      </c>
      <c r="D3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4" t="s">
        <v>37</v>
      </c>
      <c r="F314" t="s">
        <v>31</v>
      </c>
      <c r="G314" s="5">
        <v>38513</v>
      </c>
      <c r="H314" s="5" t="str">
        <f t="shared" si="4"/>
        <v>20k-50k</v>
      </c>
      <c r="I314">
        <v>1</v>
      </c>
      <c r="J314">
        <v>0</v>
      </c>
      <c r="K314" s="1">
        <v>41667</v>
      </c>
      <c r="L314">
        <v>20</v>
      </c>
      <c r="M314">
        <v>172</v>
      </c>
      <c r="N314">
        <v>3</v>
      </c>
      <c r="O314">
        <v>115</v>
      </c>
      <c r="P314">
        <v>16</v>
      </c>
      <c r="Q314">
        <v>0</v>
      </c>
      <c r="R314">
        <v>18</v>
      </c>
      <c r="S314" s="6">
        <f>SUM(Table_marketing_data[[#This Row],[MntWines]:[MntGoldProds]])/6</f>
        <v>54</v>
      </c>
      <c r="T314">
        <v>5</v>
      </c>
      <c r="U314">
        <v>6</v>
      </c>
      <c r="V314">
        <v>1</v>
      </c>
      <c r="W314">
        <v>5</v>
      </c>
      <c r="X314">
        <v>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f>IF(COUNTIF(Table_marketing_data[[#This Row],[AcceptedCmp3]:[AcceptedCmp2]],1)&gt;0,1,0)</f>
        <v>0</v>
      </c>
      <c r="AE314">
        <f>SUM(Table_marketing_data[[#This Row],[AcceptedCmp3]:[AcceptedCmp2]])</f>
        <v>0</v>
      </c>
      <c r="AF314">
        <v>1</v>
      </c>
      <c r="AG314">
        <v>0</v>
      </c>
      <c r="AH314" t="s">
        <v>30</v>
      </c>
    </row>
    <row r="315" spans="1:34" x14ac:dyDescent="0.3">
      <c r="A315">
        <v>1501</v>
      </c>
      <c r="B315">
        <v>1982</v>
      </c>
      <c r="C315">
        <f ca="1">YEAR(TODAY()) - Table_marketing_data[[#This Row],[Year_Birth]]</f>
        <v>41</v>
      </c>
      <c r="D3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5" t="s">
        <v>37</v>
      </c>
      <c r="F315" t="s">
        <v>33</v>
      </c>
      <c r="G315" s="5">
        <v>160803</v>
      </c>
      <c r="H315" s="5" t="str">
        <f t="shared" si="4"/>
        <v>100k&lt;</v>
      </c>
      <c r="I315">
        <v>0</v>
      </c>
      <c r="J315">
        <v>0</v>
      </c>
      <c r="K315" s="1">
        <v>41125</v>
      </c>
      <c r="L315">
        <v>21</v>
      </c>
      <c r="M315">
        <v>55</v>
      </c>
      <c r="N315">
        <v>16</v>
      </c>
      <c r="O315">
        <v>1622</v>
      </c>
      <c r="P315">
        <v>17</v>
      </c>
      <c r="Q315">
        <v>3</v>
      </c>
      <c r="R315">
        <v>4</v>
      </c>
      <c r="S315" s="6">
        <f>SUM(Table_marketing_data[[#This Row],[MntWines]:[MntGoldProds]])/6</f>
        <v>286.16666666666669</v>
      </c>
      <c r="T315">
        <v>15</v>
      </c>
      <c r="U315">
        <v>0</v>
      </c>
      <c r="V315">
        <v>28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f>IF(COUNTIF(Table_marketing_data[[#This Row],[AcceptedCmp3]:[AcceptedCmp2]],1)&gt;0,1,0)</f>
        <v>0</v>
      </c>
      <c r="AE315">
        <f>SUM(Table_marketing_data[[#This Row],[AcceptedCmp3]:[AcceptedCmp2]])</f>
        <v>0</v>
      </c>
      <c r="AF315">
        <v>0</v>
      </c>
      <c r="AG315">
        <v>0</v>
      </c>
      <c r="AH315" t="s">
        <v>34</v>
      </c>
    </row>
    <row r="316" spans="1:34" x14ac:dyDescent="0.3">
      <c r="A316">
        <v>5758</v>
      </c>
      <c r="B316">
        <v>1982</v>
      </c>
      <c r="C316">
        <f ca="1">YEAR(TODAY()) - Table_marketing_data[[#This Row],[Year_Birth]]</f>
        <v>41</v>
      </c>
      <c r="D3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6" t="s">
        <v>28</v>
      </c>
      <c r="F316" t="s">
        <v>33</v>
      </c>
      <c r="G316" s="5">
        <v>65169</v>
      </c>
      <c r="H316" s="5" t="str">
        <f t="shared" si="4"/>
        <v>50k-100k</v>
      </c>
      <c r="I316">
        <v>0</v>
      </c>
      <c r="J316">
        <v>0</v>
      </c>
      <c r="K316" s="1">
        <v>41653</v>
      </c>
      <c r="L316">
        <v>23</v>
      </c>
      <c r="M316">
        <v>1074</v>
      </c>
      <c r="N316">
        <v>0</v>
      </c>
      <c r="O316">
        <v>69</v>
      </c>
      <c r="P316">
        <v>0</v>
      </c>
      <c r="Q316">
        <v>0</v>
      </c>
      <c r="R316">
        <v>46</v>
      </c>
      <c r="S316" s="6">
        <f>SUM(Table_marketing_data[[#This Row],[MntWines]:[MntGoldProds]])/6</f>
        <v>198.16666666666666</v>
      </c>
      <c r="T316">
        <v>1</v>
      </c>
      <c r="U316">
        <v>10</v>
      </c>
      <c r="V316">
        <v>4</v>
      </c>
      <c r="W316">
        <v>13</v>
      </c>
      <c r="X316">
        <v>6</v>
      </c>
      <c r="Y316">
        <v>1</v>
      </c>
      <c r="Z316">
        <v>0</v>
      </c>
      <c r="AA316">
        <v>1</v>
      </c>
      <c r="AB316">
        <v>1</v>
      </c>
      <c r="AC316">
        <v>1</v>
      </c>
      <c r="AD316">
        <f>IF(COUNTIF(Table_marketing_data[[#This Row],[AcceptedCmp3]:[AcceptedCmp2]],1)&gt;0,1,0)</f>
        <v>1</v>
      </c>
      <c r="AE316">
        <f>SUM(Table_marketing_data[[#This Row],[AcceptedCmp3]:[AcceptedCmp2]])</f>
        <v>4</v>
      </c>
      <c r="AF316">
        <v>1</v>
      </c>
      <c r="AG316">
        <v>0</v>
      </c>
      <c r="AH316" t="s">
        <v>30</v>
      </c>
    </row>
    <row r="317" spans="1:34" x14ac:dyDescent="0.3">
      <c r="A317">
        <v>5628</v>
      </c>
      <c r="B317">
        <v>1982</v>
      </c>
      <c r="C317">
        <f ca="1">YEAR(TODAY()) - Table_marketing_data[[#This Row],[Year_Birth]]</f>
        <v>41</v>
      </c>
      <c r="D3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7" t="s">
        <v>28</v>
      </c>
      <c r="F317" t="s">
        <v>35</v>
      </c>
      <c r="G317" s="5">
        <v>61416</v>
      </c>
      <c r="H317" s="5" t="str">
        <f t="shared" si="4"/>
        <v>50k-100k</v>
      </c>
      <c r="I317">
        <v>0</v>
      </c>
      <c r="J317">
        <v>0</v>
      </c>
      <c r="K317" s="1">
        <v>41313</v>
      </c>
      <c r="L317">
        <v>25</v>
      </c>
      <c r="M317">
        <v>848</v>
      </c>
      <c r="N317">
        <v>154</v>
      </c>
      <c r="O317">
        <v>323</v>
      </c>
      <c r="P317">
        <v>201</v>
      </c>
      <c r="Q317">
        <v>61</v>
      </c>
      <c r="R317">
        <v>78</v>
      </c>
      <c r="S317" s="6">
        <f>SUM(Table_marketing_data[[#This Row],[MntWines]:[MntGoldProds]])/6</f>
        <v>277.5</v>
      </c>
      <c r="T317">
        <v>1</v>
      </c>
      <c r="U317">
        <v>10</v>
      </c>
      <c r="V317">
        <v>3</v>
      </c>
      <c r="W317">
        <v>10</v>
      </c>
      <c r="X317">
        <v>6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f>IF(COUNTIF(Table_marketing_data[[#This Row],[AcceptedCmp3]:[AcceptedCmp2]],1)&gt;0,1,0)</f>
        <v>1</v>
      </c>
      <c r="AE317">
        <f>SUM(Table_marketing_data[[#This Row],[AcceptedCmp3]:[AcceptedCmp2]])</f>
        <v>1</v>
      </c>
      <c r="AF317">
        <v>0</v>
      </c>
      <c r="AG317">
        <v>0</v>
      </c>
      <c r="AH317" t="s">
        <v>34</v>
      </c>
    </row>
    <row r="318" spans="1:34" x14ac:dyDescent="0.3">
      <c r="A318">
        <v>9495</v>
      </c>
      <c r="B318">
        <v>1982</v>
      </c>
      <c r="C318">
        <f ca="1">YEAR(TODAY()) - Table_marketing_data[[#This Row],[Year_Birth]]</f>
        <v>41</v>
      </c>
      <c r="D3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8" t="s">
        <v>28</v>
      </c>
      <c r="F318" t="s">
        <v>35</v>
      </c>
      <c r="G318" s="5">
        <v>71853</v>
      </c>
      <c r="H318" s="5" t="str">
        <f t="shared" si="4"/>
        <v>50k-100k</v>
      </c>
      <c r="I318">
        <v>0</v>
      </c>
      <c r="J318">
        <v>0</v>
      </c>
      <c r="K318" s="1">
        <v>41402</v>
      </c>
      <c r="L318">
        <v>29</v>
      </c>
      <c r="M318">
        <v>358</v>
      </c>
      <c r="N318">
        <v>108</v>
      </c>
      <c r="O318">
        <v>413</v>
      </c>
      <c r="P318">
        <v>141</v>
      </c>
      <c r="Q318">
        <v>97</v>
      </c>
      <c r="R318">
        <v>32</v>
      </c>
      <c r="S318" s="6">
        <f>SUM(Table_marketing_data[[#This Row],[MntWines]:[MntGoldProds]])/6</f>
        <v>191.5</v>
      </c>
      <c r="T318">
        <v>1</v>
      </c>
      <c r="U318">
        <v>2</v>
      </c>
      <c r="V318">
        <v>8</v>
      </c>
      <c r="W318">
        <v>6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f>IF(COUNTIF(Table_marketing_data[[#This Row],[AcceptedCmp3]:[AcceptedCmp2]],1)&gt;0,1,0)</f>
        <v>0</v>
      </c>
      <c r="AE318">
        <f>SUM(Table_marketing_data[[#This Row],[AcceptedCmp3]:[AcceptedCmp2]])</f>
        <v>0</v>
      </c>
      <c r="AF318">
        <v>0</v>
      </c>
      <c r="AG318">
        <v>0</v>
      </c>
      <c r="AH318" t="s">
        <v>30</v>
      </c>
    </row>
    <row r="319" spans="1:34" x14ac:dyDescent="0.3">
      <c r="A319">
        <v>2631</v>
      </c>
      <c r="B319">
        <v>1982</v>
      </c>
      <c r="C319">
        <f ca="1">YEAR(TODAY()) - Table_marketing_data[[#This Row],[Year_Birth]]</f>
        <v>41</v>
      </c>
      <c r="D3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19" t="s">
        <v>28</v>
      </c>
      <c r="F319" t="s">
        <v>35</v>
      </c>
      <c r="G319" s="5">
        <v>71853</v>
      </c>
      <c r="H319" s="5" t="str">
        <f t="shared" si="4"/>
        <v>50k-100k</v>
      </c>
      <c r="I319">
        <v>0</v>
      </c>
      <c r="J319">
        <v>0</v>
      </c>
      <c r="K319" s="1">
        <v>41402</v>
      </c>
      <c r="L319">
        <v>29</v>
      </c>
      <c r="M319">
        <v>358</v>
      </c>
      <c r="N319">
        <v>108</v>
      </c>
      <c r="O319">
        <v>413</v>
      </c>
      <c r="P319">
        <v>141</v>
      </c>
      <c r="Q319">
        <v>97</v>
      </c>
      <c r="R319">
        <v>32</v>
      </c>
      <c r="S319" s="6">
        <f>SUM(Table_marketing_data[[#This Row],[MntWines]:[MntGoldProds]])/6</f>
        <v>191.5</v>
      </c>
      <c r="T319">
        <v>1</v>
      </c>
      <c r="U319">
        <v>2</v>
      </c>
      <c r="V319">
        <v>8</v>
      </c>
      <c r="W319">
        <v>6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f>IF(COUNTIF(Table_marketing_data[[#This Row],[AcceptedCmp3]:[AcceptedCmp2]],1)&gt;0,1,0)</f>
        <v>0</v>
      </c>
      <c r="AE319">
        <f>SUM(Table_marketing_data[[#This Row],[AcceptedCmp3]:[AcceptedCmp2]])</f>
        <v>0</v>
      </c>
      <c r="AF319">
        <v>0</v>
      </c>
      <c r="AG319">
        <v>0</v>
      </c>
      <c r="AH319" t="s">
        <v>30</v>
      </c>
    </row>
    <row r="320" spans="1:34" x14ac:dyDescent="0.3">
      <c r="A320">
        <v>8314</v>
      </c>
      <c r="B320">
        <v>1982</v>
      </c>
      <c r="C320">
        <f ca="1">YEAR(TODAY()) - Table_marketing_data[[#This Row],[Year_Birth]]</f>
        <v>41</v>
      </c>
      <c r="D3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0" t="s">
        <v>28</v>
      </c>
      <c r="F320" t="s">
        <v>33</v>
      </c>
      <c r="G320" s="5">
        <v>79908</v>
      </c>
      <c r="H320" s="5" t="str">
        <f t="shared" si="4"/>
        <v>50k-100k</v>
      </c>
      <c r="I320">
        <v>0</v>
      </c>
      <c r="J320">
        <v>0</v>
      </c>
      <c r="K320" s="1">
        <v>41369</v>
      </c>
      <c r="L320">
        <v>30</v>
      </c>
      <c r="M320">
        <v>557</v>
      </c>
      <c r="N320">
        <v>129</v>
      </c>
      <c r="O320">
        <v>761</v>
      </c>
      <c r="P320">
        <v>29</v>
      </c>
      <c r="Q320">
        <v>185</v>
      </c>
      <c r="R320">
        <v>111</v>
      </c>
      <c r="S320" s="6">
        <f>SUM(Table_marketing_data[[#This Row],[MntWines]:[MntGoldProds]])/6</f>
        <v>295.33333333333331</v>
      </c>
      <c r="T320">
        <v>1</v>
      </c>
      <c r="U320">
        <v>5</v>
      </c>
      <c r="V320">
        <v>6</v>
      </c>
      <c r="W320">
        <v>7</v>
      </c>
      <c r="X320">
        <v>2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f>IF(COUNTIF(Table_marketing_data[[#This Row],[AcceptedCmp3]:[AcceptedCmp2]],1)&gt;0,1,0)</f>
        <v>1</v>
      </c>
      <c r="AE320">
        <f>SUM(Table_marketing_data[[#This Row],[AcceptedCmp3]:[AcceptedCmp2]])</f>
        <v>1</v>
      </c>
      <c r="AF320">
        <v>0</v>
      </c>
      <c r="AG320">
        <v>0</v>
      </c>
      <c r="AH320" t="s">
        <v>30</v>
      </c>
    </row>
    <row r="321" spans="1:34" x14ac:dyDescent="0.3">
      <c r="A321">
        <v>75</v>
      </c>
      <c r="B321">
        <v>1982</v>
      </c>
      <c r="C321">
        <f ca="1">YEAR(TODAY()) - Table_marketing_data[[#This Row],[Year_Birth]]</f>
        <v>41</v>
      </c>
      <c r="D3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1" t="s">
        <v>38</v>
      </c>
      <c r="F321" t="s">
        <v>35</v>
      </c>
      <c r="G321" s="5">
        <v>41039</v>
      </c>
      <c r="H321" s="5" t="str">
        <f t="shared" si="4"/>
        <v>20k-50k</v>
      </c>
      <c r="I321">
        <v>0</v>
      </c>
      <c r="J321">
        <v>0</v>
      </c>
      <c r="K321" s="1">
        <v>41480</v>
      </c>
      <c r="L321">
        <v>32</v>
      </c>
      <c r="M321">
        <v>34</v>
      </c>
      <c r="N321">
        <v>11</v>
      </c>
      <c r="O321">
        <v>137</v>
      </c>
      <c r="P321">
        <v>179</v>
      </c>
      <c r="Q321">
        <v>61</v>
      </c>
      <c r="R321">
        <v>45</v>
      </c>
      <c r="S321" s="6">
        <f>SUM(Table_marketing_data[[#This Row],[MntWines]:[MntGoldProds]])/6</f>
        <v>77.833333333333329</v>
      </c>
      <c r="T321">
        <v>1</v>
      </c>
      <c r="U321">
        <v>8</v>
      </c>
      <c r="V321">
        <v>1</v>
      </c>
      <c r="W321">
        <v>5</v>
      </c>
      <c r="X321">
        <v>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f>IF(COUNTIF(Table_marketing_data[[#This Row],[AcceptedCmp3]:[AcceptedCmp2]],1)&gt;0,1,0)</f>
        <v>0</v>
      </c>
      <c r="AE321">
        <f>SUM(Table_marketing_data[[#This Row],[AcceptedCmp3]:[AcceptedCmp2]])</f>
        <v>0</v>
      </c>
      <c r="AF321">
        <v>0</v>
      </c>
      <c r="AG321">
        <v>0</v>
      </c>
      <c r="AH321" t="s">
        <v>34</v>
      </c>
    </row>
    <row r="322" spans="1:34" x14ac:dyDescent="0.3">
      <c r="A322">
        <v>942</v>
      </c>
      <c r="B322">
        <v>1982</v>
      </c>
      <c r="C322">
        <f ca="1">YEAR(TODAY()) - Table_marketing_data[[#This Row],[Year_Birth]]</f>
        <v>41</v>
      </c>
      <c r="D3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2" t="s">
        <v>28</v>
      </c>
      <c r="F322" t="s">
        <v>31</v>
      </c>
      <c r="G322" s="5">
        <v>39660</v>
      </c>
      <c r="H322" s="5" t="str">
        <f t="shared" ref="H322:H385" si="5">IF(G322&lt;20000,"&lt;20k",IF(G322&lt;50000,"20k-50k",IF(G322&lt;100000,"50k-100k","100k&lt;")))</f>
        <v>20k-50k</v>
      </c>
      <c r="I322">
        <v>1</v>
      </c>
      <c r="J322">
        <v>0</v>
      </c>
      <c r="K322" s="1">
        <v>41129</v>
      </c>
      <c r="L322">
        <v>36</v>
      </c>
      <c r="M322">
        <v>139</v>
      </c>
      <c r="N322">
        <v>13</v>
      </c>
      <c r="O322">
        <v>78</v>
      </c>
      <c r="P322">
        <v>20</v>
      </c>
      <c r="Q322">
        <v>13</v>
      </c>
      <c r="R322">
        <v>36</v>
      </c>
      <c r="S322" s="6">
        <f>SUM(Table_marketing_data[[#This Row],[MntWines]:[MntGoldProds]])/6</f>
        <v>49.833333333333336</v>
      </c>
      <c r="T322">
        <v>3</v>
      </c>
      <c r="U322">
        <v>7</v>
      </c>
      <c r="V322">
        <v>1</v>
      </c>
      <c r="W322">
        <v>3</v>
      </c>
      <c r="X322">
        <v>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f>IF(COUNTIF(Table_marketing_data[[#This Row],[AcceptedCmp3]:[AcceptedCmp2]],1)&gt;0,1,0)</f>
        <v>0</v>
      </c>
      <c r="AE322">
        <f>SUM(Table_marketing_data[[#This Row],[AcceptedCmp3]:[AcceptedCmp2]])</f>
        <v>0</v>
      </c>
      <c r="AF322">
        <v>1</v>
      </c>
      <c r="AG322">
        <v>0</v>
      </c>
      <c r="AH322" t="s">
        <v>30</v>
      </c>
    </row>
    <row r="323" spans="1:34" x14ac:dyDescent="0.3">
      <c r="A323">
        <v>1109</v>
      </c>
      <c r="B323">
        <v>1982</v>
      </c>
      <c r="C323">
        <f ca="1">YEAR(TODAY()) - Table_marketing_data[[#This Row],[Year_Birth]]</f>
        <v>41</v>
      </c>
      <c r="D3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3" t="s">
        <v>41</v>
      </c>
      <c r="F323" t="s">
        <v>35</v>
      </c>
      <c r="G323" s="5">
        <v>27590</v>
      </c>
      <c r="H323" s="5" t="str">
        <f t="shared" si="5"/>
        <v>20k-50k</v>
      </c>
      <c r="I323">
        <v>1</v>
      </c>
      <c r="J323">
        <v>0</v>
      </c>
      <c r="K323" s="1">
        <v>41387</v>
      </c>
      <c r="L323">
        <v>38</v>
      </c>
      <c r="M323">
        <v>6</v>
      </c>
      <c r="N323">
        <v>0</v>
      </c>
      <c r="O323">
        <v>5</v>
      </c>
      <c r="P323">
        <v>0</v>
      </c>
      <c r="Q323">
        <v>0</v>
      </c>
      <c r="R323">
        <v>1</v>
      </c>
      <c r="S323" s="6">
        <f>SUM(Table_marketing_data[[#This Row],[MntWines]:[MntGoldProds]])/6</f>
        <v>2</v>
      </c>
      <c r="T323">
        <v>1</v>
      </c>
      <c r="U323">
        <v>1</v>
      </c>
      <c r="V323">
        <v>0</v>
      </c>
      <c r="W323">
        <v>2</v>
      </c>
      <c r="X323">
        <v>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f>IF(COUNTIF(Table_marketing_data[[#This Row],[AcceptedCmp3]:[AcceptedCmp2]],1)&gt;0,1,0)</f>
        <v>0</v>
      </c>
      <c r="AE323">
        <f>SUM(Table_marketing_data[[#This Row],[AcceptedCmp3]:[AcceptedCmp2]])</f>
        <v>0</v>
      </c>
      <c r="AF323">
        <v>0</v>
      </c>
      <c r="AG323">
        <v>0</v>
      </c>
      <c r="AH323" t="s">
        <v>30</v>
      </c>
    </row>
    <row r="324" spans="1:34" x14ac:dyDescent="0.3">
      <c r="A324">
        <v>1458</v>
      </c>
      <c r="B324">
        <v>1982</v>
      </c>
      <c r="C324">
        <f ca="1">YEAR(TODAY()) - Table_marketing_data[[#This Row],[Year_Birth]]</f>
        <v>41</v>
      </c>
      <c r="D3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4" t="s">
        <v>41</v>
      </c>
      <c r="F324" t="s">
        <v>33</v>
      </c>
      <c r="G324" s="5">
        <v>21059</v>
      </c>
      <c r="H324" s="5" t="str">
        <f t="shared" si="5"/>
        <v>20k-50k</v>
      </c>
      <c r="I324">
        <v>1</v>
      </c>
      <c r="J324">
        <v>0</v>
      </c>
      <c r="K324" s="1">
        <v>41646</v>
      </c>
      <c r="L324">
        <v>40</v>
      </c>
      <c r="M324">
        <v>8</v>
      </c>
      <c r="N324">
        <v>3</v>
      </c>
      <c r="O324">
        <v>19</v>
      </c>
      <c r="P324">
        <v>3</v>
      </c>
      <c r="Q324">
        <v>3</v>
      </c>
      <c r="R324">
        <v>8</v>
      </c>
      <c r="S324" s="6">
        <f>SUM(Table_marketing_data[[#This Row],[MntWines]:[MntGoldProds]])/6</f>
        <v>7.333333333333333</v>
      </c>
      <c r="T324">
        <v>3</v>
      </c>
      <c r="U324">
        <v>3</v>
      </c>
      <c r="V324">
        <v>0</v>
      </c>
      <c r="W324">
        <v>3</v>
      </c>
      <c r="X324">
        <v>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f>IF(COUNTIF(Table_marketing_data[[#This Row],[AcceptedCmp3]:[AcceptedCmp2]],1)&gt;0,1,0)</f>
        <v>0</v>
      </c>
      <c r="AE324">
        <f>SUM(Table_marketing_data[[#This Row],[AcceptedCmp3]:[AcceptedCmp2]])</f>
        <v>0</v>
      </c>
      <c r="AF324">
        <v>0</v>
      </c>
      <c r="AG324">
        <v>0</v>
      </c>
      <c r="AH324" t="s">
        <v>30</v>
      </c>
    </row>
    <row r="325" spans="1:34" x14ac:dyDescent="0.3">
      <c r="A325">
        <v>9360</v>
      </c>
      <c r="B325">
        <v>1982</v>
      </c>
      <c r="C325">
        <f ca="1">YEAR(TODAY()) - Table_marketing_data[[#This Row],[Year_Birth]]</f>
        <v>41</v>
      </c>
      <c r="D3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5" t="s">
        <v>28</v>
      </c>
      <c r="F325" t="s">
        <v>33</v>
      </c>
      <c r="G325" s="5">
        <v>37040</v>
      </c>
      <c r="H325" s="5" t="str">
        <f t="shared" si="5"/>
        <v>20k-50k</v>
      </c>
      <c r="I325">
        <v>0</v>
      </c>
      <c r="J325">
        <v>0</v>
      </c>
      <c r="K325" s="1">
        <v>41129</v>
      </c>
      <c r="L325">
        <v>41</v>
      </c>
      <c r="M325">
        <v>86</v>
      </c>
      <c r="N325">
        <v>2</v>
      </c>
      <c r="O325">
        <v>73</v>
      </c>
      <c r="P325">
        <v>69</v>
      </c>
      <c r="Q325">
        <v>38</v>
      </c>
      <c r="R325">
        <v>48</v>
      </c>
      <c r="S325" s="6">
        <f>SUM(Table_marketing_data[[#This Row],[MntWines]:[MntGoldProds]])/6</f>
        <v>52.666666666666664</v>
      </c>
      <c r="T325">
        <v>1</v>
      </c>
      <c r="U325">
        <v>4</v>
      </c>
      <c r="V325">
        <v>2</v>
      </c>
      <c r="W325">
        <v>5</v>
      </c>
      <c r="X325">
        <v>8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f>IF(COUNTIF(Table_marketing_data[[#This Row],[AcceptedCmp3]:[AcceptedCmp2]],1)&gt;0,1,0)</f>
        <v>0</v>
      </c>
      <c r="AE325">
        <f>SUM(Table_marketing_data[[#This Row],[AcceptedCmp3]:[AcceptedCmp2]])</f>
        <v>0</v>
      </c>
      <c r="AF325">
        <v>0</v>
      </c>
      <c r="AG325">
        <v>0</v>
      </c>
      <c r="AH325" t="s">
        <v>34</v>
      </c>
    </row>
    <row r="326" spans="1:34" x14ac:dyDescent="0.3">
      <c r="A326">
        <v>7119</v>
      </c>
      <c r="B326">
        <v>1982</v>
      </c>
      <c r="C326">
        <f ca="1">YEAR(TODAY()) - Table_marketing_data[[#This Row],[Year_Birth]]</f>
        <v>41</v>
      </c>
      <c r="D3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6" t="s">
        <v>28</v>
      </c>
      <c r="F326" t="s">
        <v>31</v>
      </c>
      <c r="G326" s="5">
        <v>68627</v>
      </c>
      <c r="H326" s="5" t="str">
        <f t="shared" si="5"/>
        <v>50k-100k</v>
      </c>
      <c r="I326">
        <v>0</v>
      </c>
      <c r="J326">
        <v>0</v>
      </c>
      <c r="K326" s="1">
        <v>41286</v>
      </c>
      <c r="L326">
        <v>45</v>
      </c>
      <c r="M326">
        <v>395</v>
      </c>
      <c r="N326">
        <v>15</v>
      </c>
      <c r="O326">
        <v>263</v>
      </c>
      <c r="P326">
        <v>60</v>
      </c>
      <c r="Q326">
        <v>54</v>
      </c>
      <c r="R326">
        <v>38</v>
      </c>
      <c r="S326" s="6">
        <f>SUM(Table_marketing_data[[#This Row],[MntWines]:[MntGoldProds]])/6</f>
        <v>137.5</v>
      </c>
      <c r="T326">
        <v>1</v>
      </c>
      <c r="U326">
        <v>2</v>
      </c>
      <c r="V326">
        <v>3</v>
      </c>
      <c r="W326">
        <v>6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f>IF(COUNTIF(Table_marketing_data[[#This Row],[AcceptedCmp3]:[AcceptedCmp2]],1)&gt;0,1,0)</f>
        <v>0</v>
      </c>
      <c r="AE326">
        <f>SUM(Table_marketing_data[[#This Row],[AcceptedCmp3]:[AcceptedCmp2]])</f>
        <v>0</v>
      </c>
      <c r="AF326">
        <v>0</v>
      </c>
      <c r="AG326">
        <v>0</v>
      </c>
      <c r="AH326" t="s">
        <v>43</v>
      </c>
    </row>
    <row r="327" spans="1:34" x14ac:dyDescent="0.3">
      <c r="A327">
        <v>2936</v>
      </c>
      <c r="B327">
        <v>1982</v>
      </c>
      <c r="C327">
        <f ca="1">YEAR(TODAY()) - Table_marketing_data[[#This Row],[Year_Birth]]</f>
        <v>41</v>
      </c>
      <c r="D3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7" t="s">
        <v>41</v>
      </c>
      <c r="F327" t="s">
        <v>35</v>
      </c>
      <c r="G327" s="5">
        <v>23661</v>
      </c>
      <c r="H327" s="5" t="str">
        <f t="shared" si="5"/>
        <v>20k-50k</v>
      </c>
      <c r="I327">
        <v>1</v>
      </c>
      <c r="J327">
        <v>0</v>
      </c>
      <c r="K327" s="1">
        <v>41612</v>
      </c>
      <c r="L327">
        <v>46</v>
      </c>
      <c r="M327">
        <v>18</v>
      </c>
      <c r="N327">
        <v>0</v>
      </c>
      <c r="O327">
        <v>4</v>
      </c>
      <c r="P327">
        <v>0</v>
      </c>
      <c r="Q327">
        <v>0</v>
      </c>
      <c r="R327">
        <v>1</v>
      </c>
      <c r="S327" s="6">
        <f>SUM(Table_marketing_data[[#This Row],[MntWines]:[MntGoldProds]])/6</f>
        <v>3.8333333333333335</v>
      </c>
      <c r="T327">
        <v>1</v>
      </c>
      <c r="U327">
        <v>1</v>
      </c>
      <c r="V327">
        <v>0</v>
      </c>
      <c r="W327">
        <v>3</v>
      </c>
      <c r="X327">
        <v>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f>IF(COUNTIF(Table_marketing_data[[#This Row],[AcceptedCmp3]:[AcceptedCmp2]],1)&gt;0,1,0)</f>
        <v>0</v>
      </c>
      <c r="AE327">
        <f>SUM(Table_marketing_data[[#This Row],[AcceptedCmp3]:[AcceptedCmp2]])</f>
        <v>0</v>
      </c>
      <c r="AF327">
        <v>0</v>
      </c>
      <c r="AG327">
        <v>0</v>
      </c>
      <c r="AH327" t="s">
        <v>43</v>
      </c>
    </row>
    <row r="328" spans="1:34" x14ac:dyDescent="0.3">
      <c r="A328">
        <v>3139</v>
      </c>
      <c r="B328">
        <v>1982</v>
      </c>
      <c r="C328">
        <f ca="1">YEAR(TODAY()) - Table_marketing_data[[#This Row],[Year_Birth]]</f>
        <v>41</v>
      </c>
      <c r="D3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8" t="s">
        <v>38</v>
      </c>
      <c r="F328" t="s">
        <v>31</v>
      </c>
      <c r="G328" s="5">
        <v>74116</v>
      </c>
      <c r="H328" s="5" t="str">
        <f t="shared" si="5"/>
        <v>50k-100k</v>
      </c>
      <c r="I328">
        <v>0</v>
      </c>
      <c r="J328">
        <v>0</v>
      </c>
      <c r="K328" s="1">
        <v>41638</v>
      </c>
      <c r="L328">
        <v>53</v>
      </c>
      <c r="M328">
        <v>871</v>
      </c>
      <c r="N328">
        <v>111</v>
      </c>
      <c r="O328">
        <v>704</v>
      </c>
      <c r="P328">
        <v>145</v>
      </c>
      <c r="Q328">
        <v>55</v>
      </c>
      <c r="R328">
        <v>166</v>
      </c>
      <c r="S328" s="6">
        <f>SUM(Table_marketing_data[[#This Row],[MntWines]:[MntGoldProds]])/6</f>
        <v>342</v>
      </c>
      <c r="T328">
        <v>1</v>
      </c>
      <c r="U328">
        <v>4</v>
      </c>
      <c r="V328">
        <v>4</v>
      </c>
      <c r="W328">
        <v>10</v>
      </c>
      <c r="X328">
        <v>2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f>IF(COUNTIF(Table_marketing_data[[#This Row],[AcceptedCmp3]:[AcceptedCmp2]],1)&gt;0,1,0)</f>
        <v>1</v>
      </c>
      <c r="AE328">
        <f>SUM(Table_marketing_data[[#This Row],[AcceptedCmp3]:[AcceptedCmp2]])</f>
        <v>1</v>
      </c>
      <c r="AF328">
        <v>0</v>
      </c>
      <c r="AG328">
        <v>0</v>
      </c>
      <c r="AH328" t="s">
        <v>43</v>
      </c>
    </row>
    <row r="329" spans="1:34" x14ac:dyDescent="0.3">
      <c r="A329">
        <v>6214</v>
      </c>
      <c r="B329">
        <v>1982</v>
      </c>
      <c r="C329">
        <f ca="1">YEAR(TODAY()) - Table_marketing_data[[#This Row],[Year_Birth]]</f>
        <v>41</v>
      </c>
      <c r="D3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29" t="s">
        <v>41</v>
      </c>
      <c r="F329" t="s">
        <v>33</v>
      </c>
      <c r="G329" s="5">
        <v>43815</v>
      </c>
      <c r="H329" s="5" t="str">
        <f t="shared" si="5"/>
        <v>20k-50k</v>
      </c>
      <c r="I329">
        <v>1</v>
      </c>
      <c r="J329">
        <v>0</v>
      </c>
      <c r="K329" s="1">
        <v>41369</v>
      </c>
      <c r="L329">
        <v>53</v>
      </c>
      <c r="M329">
        <v>14</v>
      </c>
      <c r="N329">
        <v>10</v>
      </c>
      <c r="O329">
        <v>29</v>
      </c>
      <c r="P329">
        <v>4</v>
      </c>
      <c r="Q329">
        <v>7</v>
      </c>
      <c r="R329">
        <v>15</v>
      </c>
      <c r="S329" s="6">
        <f>SUM(Table_marketing_data[[#This Row],[MntWines]:[MntGoldProds]])/6</f>
        <v>13.166666666666666</v>
      </c>
      <c r="T329">
        <v>1</v>
      </c>
      <c r="U329">
        <v>2</v>
      </c>
      <c r="V329">
        <v>0</v>
      </c>
      <c r="W329">
        <v>3</v>
      </c>
      <c r="X329">
        <v>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f>IF(COUNTIF(Table_marketing_data[[#This Row],[AcceptedCmp3]:[AcceptedCmp2]],1)&gt;0,1,0)</f>
        <v>0</v>
      </c>
      <c r="AE329">
        <f>SUM(Table_marketing_data[[#This Row],[AcceptedCmp3]:[AcceptedCmp2]])</f>
        <v>0</v>
      </c>
      <c r="AF329">
        <v>0</v>
      </c>
      <c r="AG329">
        <v>0</v>
      </c>
      <c r="AH329" t="s">
        <v>30</v>
      </c>
    </row>
    <row r="330" spans="1:34" x14ac:dyDescent="0.3">
      <c r="A330">
        <v>1232</v>
      </c>
      <c r="B330">
        <v>1982</v>
      </c>
      <c r="C330">
        <f ca="1">YEAR(TODAY()) - Table_marketing_data[[#This Row],[Year_Birth]]</f>
        <v>41</v>
      </c>
      <c r="D3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0" t="s">
        <v>37</v>
      </c>
      <c r="F330" t="s">
        <v>35</v>
      </c>
      <c r="G330" s="5">
        <v>70038</v>
      </c>
      <c r="H330" s="5" t="str">
        <f t="shared" si="5"/>
        <v>50k-100k</v>
      </c>
      <c r="I330">
        <v>0</v>
      </c>
      <c r="J330">
        <v>0</v>
      </c>
      <c r="K330" s="1">
        <v>41572</v>
      </c>
      <c r="L330">
        <v>54</v>
      </c>
      <c r="M330">
        <v>587</v>
      </c>
      <c r="N330">
        <v>54</v>
      </c>
      <c r="O330">
        <v>348</v>
      </c>
      <c r="P330">
        <v>71</v>
      </c>
      <c r="Q330">
        <v>54</v>
      </c>
      <c r="R330">
        <v>130</v>
      </c>
      <c r="S330" s="6">
        <f>SUM(Table_marketing_data[[#This Row],[MntWines]:[MntGoldProds]])/6</f>
        <v>207.33333333333334</v>
      </c>
      <c r="T330">
        <v>1</v>
      </c>
      <c r="U330">
        <v>4</v>
      </c>
      <c r="V330">
        <v>4</v>
      </c>
      <c r="W330">
        <v>8</v>
      </c>
      <c r="X330">
        <v>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f>IF(COUNTIF(Table_marketing_data[[#This Row],[AcceptedCmp3]:[AcceptedCmp2]],1)&gt;0,1,0)</f>
        <v>0</v>
      </c>
      <c r="AE330">
        <f>SUM(Table_marketing_data[[#This Row],[AcceptedCmp3]:[AcceptedCmp2]])</f>
        <v>0</v>
      </c>
      <c r="AF330">
        <v>0</v>
      </c>
      <c r="AG330">
        <v>0</v>
      </c>
      <c r="AH330" t="s">
        <v>39</v>
      </c>
    </row>
    <row r="331" spans="1:34" x14ac:dyDescent="0.3">
      <c r="A331">
        <v>2345</v>
      </c>
      <c r="B331">
        <v>1982</v>
      </c>
      <c r="C331">
        <f ca="1">YEAR(TODAY()) - Table_marketing_data[[#This Row],[Year_Birth]]</f>
        <v>41</v>
      </c>
      <c r="D3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1" t="s">
        <v>37</v>
      </c>
      <c r="F331" t="s">
        <v>35</v>
      </c>
      <c r="G331" s="5">
        <v>70038</v>
      </c>
      <c r="H331" s="5" t="str">
        <f t="shared" si="5"/>
        <v>50k-100k</v>
      </c>
      <c r="I331">
        <v>0</v>
      </c>
      <c r="J331">
        <v>0</v>
      </c>
      <c r="K331" s="1">
        <v>41572</v>
      </c>
      <c r="L331">
        <v>54</v>
      </c>
      <c r="M331">
        <v>587</v>
      </c>
      <c r="N331">
        <v>54</v>
      </c>
      <c r="O331">
        <v>348</v>
      </c>
      <c r="P331">
        <v>71</v>
      </c>
      <c r="Q331">
        <v>54</v>
      </c>
      <c r="R331">
        <v>130</v>
      </c>
      <c r="S331" s="6">
        <f>SUM(Table_marketing_data[[#This Row],[MntWines]:[MntGoldProds]])/6</f>
        <v>207.33333333333334</v>
      </c>
      <c r="T331">
        <v>1</v>
      </c>
      <c r="U331">
        <v>4</v>
      </c>
      <c r="V331">
        <v>4</v>
      </c>
      <c r="W331">
        <v>8</v>
      </c>
      <c r="X331">
        <v>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f>IF(COUNTIF(Table_marketing_data[[#This Row],[AcceptedCmp3]:[AcceptedCmp2]],1)&gt;0,1,0)</f>
        <v>0</v>
      </c>
      <c r="AE331">
        <f>SUM(Table_marketing_data[[#This Row],[AcceptedCmp3]:[AcceptedCmp2]])</f>
        <v>0</v>
      </c>
      <c r="AF331">
        <v>0</v>
      </c>
      <c r="AG331">
        <v>0</v>
      </c>
      <c r="AH331" t="s">
        <v>36</v>
      </c>
    </row>
    <row r="332" spans="1:34" x14ac:dyDescent="0.3">
      <c r="A332">
        <v>1328</v>
      </c>
      <c r="B332">
        <v>1982</v>
      </c>
      <c r="C332">
        <f ca="1">YEAR(TODAY()) - Table_marketing_data[[#This Row],[Year_Birth]]</f>
        <v>41</v>
      </c>
      <c r="D3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2" t="s">
        <v>38</v>
      </c>
      <c r="F332" t="s">
        <v>33</v>
      </c>
      <c r="G332" s="5">
        <v>57937</v>
      </c>
      <c r="H332" s="5" t="str">
        <f t="shared" si="5"/>
        <v>50k-100k</v>
      </c>
      <c r="I332">
        <v>0</v>
      </c>
      <c r="J332">
        <v>1</v>
      </c>
      <c r="K332" s="1">
        <v>41686</v>
      </c>
      <c r="L332">
        <v>56</v>
      </c>
      <c r="M332">
        <v>261</v>
      </c>
      <c r="N332">
        <v>42</v>
      </c>
      <c r="O332">
        <v>144</v>
      </c>
      <c r="P332">
        <v>55</v>
      </c>
      <c r="Q332">
        <v>48</v>
      </c>
      <c r="R332">
        <v>133</v>
      </c>
      <c r="S332" s="6">
        <f>SUM(Table_marketing_data[[#This Row],[MntWines]:[MntGoldProds]])/6</f>
        <v>113.83333333333333</v>
      </c>
      <c r="T332">
        <v>3</v>
      </c>
      <c r="U332">
        <v>4</v>
      </c>
      <c r="V332">
        <v>4</v>
      </c>
      <c r="W332">
        <v>9</v>
      </c>
      <c r="X332">
        <v>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f>IF(COUNTIF(Table_marketing_data[[#This Row],[AcceptedCmp3]:[AcceptedCmp2]],1)&gt;0,1,0)</f>
        <v>0</v>
      </c>
      <c r="AE332">
        <f>SUM(Table_marketing_data[[#This Row],[AcceptedCmp3]:[AcceptedCmp2]])</f>
        <v>0</v>
      </c>
      <c r="AF332">
        <v>0</v>
      </c>
      <c r="AG332">
        <v>0</v>
      </c>
      <c r="AH332" t="s">
        <v>43</v>
      </c>
    </row>
    <row r="333" spans="1:34" x14ac:dyDescent="0.3">
      <c r="A333">
        <v>8557</v>
      </c>
      <c r="B333">
        <v>1982</v>
      </c>
      <c r="C333">
        <f ca="1">YEAR(TODAY()) - Table_marketing_data[[#This Row],[Year_Birth]]</f>
        <v>41</v>
      </c>
      <c r="D3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3" t="s">
        <v>28</v>
      </c>
      <c r="F333" t="s">
        <v>31</v>
      </c>
      <c r="H333" s="5" t="str">
        <f t="shared" si="5"/>
        <v>&lt;20k</v>
      </c>
      <c r="I333">
        <v>1</v>
      </c>
      <c r="J333">
        <v>0</v>
      </c>
      <c r="K333" s="1">
        <v>41442</v>
      </c>
      <c r="L333">
        <v>57</v>
      </c>
      <c r="M333">
        <v>11</v>
      </c>
      <c r="N333">
        <v>3</v>
      </c>
      <c r="O333">
        <v>22</v>
      </c>
      <c r="P333">
        <v>2</v>
      </c>
      <c r="Q333">
        <v>2</v>
      </c>
      <c r="R333">
        <v>6</v>
      </c>
      <c r="S333" s="6">
        <f>SUM(Table_marketing_data[[#This Row],[MntWines]:[MntGoldProds]])/6</f>
        <v>7.666666666666667</v>
      </c>
      <c r="T333">
        <v>2</v>
      </c>
      <c r="U333">
        <v>2</v>
      </c>
      <c r="V333">
        <v>0</v>
      </c>
      <c r="W333">
        <v>3</v>
      </c>
      <c r="X333">
        <v>6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f>IF(COUNTIF(Table_marketing_data[[#This Row],[AcceptedCmp3]:[AcceptedCmp2]],1)&gt;0,1,0)</f>
        <v>0</v>
      </c>
      <c r="AE333">
        <f>SUM(Table_marketing_data[[#This Row],[AcceptedCmp3]:[AcceptedCmp2]])</f>
        <v>0</v>
      </c>
      <c r="AF333">
        <v>0</v>
      </c>
      <c r="AG333">
        <v>0</v>
      </c>
      <c r="AH333" t="s">
        <v>36</v>
      </c>
    </row>
    <row r="334" spans="1:34" x14ac:dyDescent="0.3">
      <c r="A334">
        <v>8724</v>
      </c>
      <c r="B334">
        <v>1982</v>
      </c>
      <c r="C334">
        <f ca="1">YEAR(TODAY()) - Table_marketing_data[[#This Row],[Year_Birth]]</f>
        <v>41</v>
      </c>
      <c r="D3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4" t="s">
        <v>28</v>
      </c>
      <c r="F334" t="s">
        <v>31</v>
      </c>
      <c r="G334" s="5">
        <v>28567</v>
      </c>
      <c r="H334" s="5" t="str">
        <f t="shared" si="5"/>
        <v>20k-50k</v>
      </c>
      <c r="I334">
        <v>1</v>
      </c>
      <c r="J334">
        <v>0</v>
      </c>
      <c r="K334" s="1">
        <v>41442</v>
      </c>
      <c r="L334">
        <v>57</v>
      </c>
      <c r="M334">
        <v>11</v>
      </c>
      <c r="N334">
        <v>3</v>
      </c>
      <c r="O334">
        <v>22</v>
      </c>
      <c r="P334">
        <v>2</v>
      </c>
      <c r="Q334">
        <v>2</v>
      </c>
      <c r="R334">
        <v>6</v>
      </c>
      <c r="S334" s="6">
        <f>SUM(Table_marketing_data[[#This Row],[MntWines]:[MntGoldProds]])/6</f>
        <v>7.666666666666667</v>
      </c>
      <c r="T334">
        <v>2</v>
      </c>
      <c r="U334">
        <v>2</v>
      </c>
      <c r="V334">
        <v>0</v>
      </c>
      <c r="W334">
        <v>3</v>
      </c>
      <c r="X334">
        <v>6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f>IF(COUNTIF(Table_marketing_data[[#This Row],[AcceptedCmp3]:[AcceptedCmp2]],1)&gt;0,1,0)</f>
        <v>0</v>
      </c>
      <c r="AE334">
        <f>SUM(Table_marketing_data[[#This Row],[AcceptedCmp3]:[AcceptedCmp2]])</f>
        <v>0</v>
      </c>
      <c r="AF334">
        <v>0</v>
      </c>
      <c r="AG334">
        <v>0</v>
      </c>
      <c r="AH334" t="s">
        <v>30</v>
      </c>
    </row>
    <row r="335" spans="1:34" x14ac:dyDescent="0.3">
      <c r="A335">
        <v>5181</v>
      </c>
      <c r="B335">
        <v>1982</v>
      </c>
      <c r="C335">
        <f ca="1">YEAR(TODAY()) - Table_marketing_data[[#This Row],[Year_Birth]]</f>
        <v>41</v>
      </c>
      <c r="D3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5" t="s">
        <v>44</v>
      </c>
      <c r="F335" t="s">
        <v>31</v>
      </c>
      <c r="G335" s="5">
        <v>24367</v>
      </c>
      <c r="H335" s="5" t="str">
        <f t="shared" si="5"/>
        <v>20k-50k</v>
      </c>
      <c r="I335">
        <v>1</v>
      </c>
      <c r="J335">
        <v>0</v>
      </c>
      <c r="K335" s="1">
        <v>41353</v>
      </c>
      <c r="L335">
        <v>58</v>
      </c>
      <c r="M335">
        <v>2</v>
      </c>
      <c r="N335">
        <v>4</v>
      </c>
      <c r="O335">
        <v>2</v>
      </c>
      <c r="P335">
        <v>0</v>
      </c>
      <c r="Q335">
        <v>11</v>
      </c>
      <c r="R335">
        <v>5</v>
      </c>
      <c r="S335" s="6">
        <f>SUM(Table_marketing_data[[#This Row],[MntWines]:[MntGoldProds]])/6</f>
        <v>4</v>
      </c>
      <c r="T335">
        <v>1</v>
      </c>
      <c r="U335">
        <v>1</v>
      </c>
      <c r="V335">
        <v>0</v>
      </c>
      <c r="W335">
        <v>2</v>
      </c>
      <c r="X335">
        <v>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f>IF(COUNTIF(Table_marketing_data[[#This Row],[AcceptedCmp3]:[AcceptedCmp2]],1)&gt;0,1,0)</f>
        <v>0</v>
      </c>
      <c r="AE335">
        <f>SUM(Table_marketing_data[[#This Row],[AcceptedCmp3]:[AcceptedCmp2]])</f>
        <v>0</v>
      </c>
      <c r="AF335">
        <v>0</v>
      </c>
      <c r="AG335">
        <v>0</v>
      </c>
      <c r="AH335" t="s">
        <v>30</v>
      </c>
    </row>
    <row r="336" spans="1:34" x14ac:dyDescent="0.3">
      <c r="A336">
        <v>9576</v>
      </c>
      <c r="B336">
        <v>1982</v>
      </c>
      <c r="C336">
        <f ca="1">YEAR(TODAY()) - Table_marketing_data[[#This Row],[Year_Birth]]</f>
        <v>41</v>
      </c>
      <c r="D3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6" t="s">
        <v>37</v>
      </c>
      <c r="F336" t="s">
        <v>35</v>
      </c>
      <c r="G336" s="5">
        <v>32313</v>
      </c>
      <c r="H336" s="5" t="str">
        <f t="shared" si="5"/>
        <v>20k-50k</v>
      </c>
      <c r="I336">
        <v>1</v>
      </c>
      <c r="J336">
        <v>0</v>
      </c>
      <c r="K336" s="1">
        <v>41316</v>
      </c>
      <c r="L336">
        <v>60</v>
      </c>
      <c r="M336">
        <v>86</v>
      </c>
      <c r="N336">
        <v>4</v>
      </c>
      <c r="O336">
        <v>56</v>
      </c>
      <c r="P336">
        <v>2</v>
      </c>
      <c r="Q336">
        <v>4</v>
      </c>
      <c r="R336">
        <v>7</v>
      </c>
      <c r="S336" s="6">
        <f>SUM(Table_marketing_data[[#This Row],[MntWines]:[MntGoldProds]])/6</f>
        <v>26.5</v>
      </c>
      <c r="T336">
        <v>3</v>
      </c>
      <c r="U336">
        <v>4</v>
      </c>
      <c r="V336">
        <v>0</v>
      </c>
      <c r="W336">
        <v>4</v>
      </c>
      <c r="X336">
        <v>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f>IF(COUNTIF(Table_marketing_data[[#This Row],[AcceptedCmp3]:[AcceptedCmp2]],1)&gt;0,1,0)</f>
        <v>0</v>
      </c>
      <c r="AE336">
        <f>SUM(Table_marketing_data[[#This Row],[AcceptedCmp3]:[AcceptedCmp2]])</f>
        <v>0</v>
      </c>
      <c r="AF336">
        <v>0</v>
      </c>
      <c r="AG336">
        <v>0</v>
      </c>
      <c r="AH336" t="s">
        <v>30</v>
      </c>
    </row>
    <row r="337" spans="1:34" x14ac:dyDescent="0.3">
      <c r="A337">
        <v>6528</v>
      </c>
      <c r="B337">
        <v>1982</v>
      </c>
      <c r="C337">
        <f ca="1">YEAR(TODAY()) - Table_marketing_data[[#This Row],[Year_Birth]]</f>
        <v>41</v>
      </c>
      <c r="D3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7" t="s">
        <v>41</v>
      </c>
      <c r="F337" t="s">
        <v>35</v>
      </c>
      <c r="G337" s="5">
        <v>18492</v>
      </c>
      <c r="H337" s="5" t="str">
        <f t="shared" si="5"/>
        <v>&lt;20k</v>
      </c>
      <c r="I337">
        <v>1</v>
      </c>
      <c r="J337">
        <v>0</v>
      </c>
      <c r="K337" s="1">
        <v>41795</v>
      </c>
      <c r="L337">
        <v>75</v>
      </c>
      <c r="M337">
        <v>2</v>
      </c>
      <c r="N337">
        <v>2</v>
      </c>
      <c r="O337">
        <v>2</v>
      </c>
      <c r="P337">
        <v>2</v>
      </c>
      <c r="Q337">
        <v>1</v>
      </c>
      <c r="R337">
        <v>1</v>
      </c>
      <c r="S337" s="6">
        <f>SUM(Table_marketing_data[[#This Row],[MntWines]:[MntGoldProds]])/6</f>
        <v>1.6666666666666667</v>
      </c>
      <c r="T337">
        <v>1</v>
      </c>
      <c r="U337">
        <v>1</v>
      </c>
      <c r="V337">
        <v>0</v>
      </c>
      <c r="W337">
        <v>2</v>
      </c>
      <c r="X337">
        <v>8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f>IF(COUNTIF(Table_marketing_data[[#This Row],[AcceptedCmp3]:[AcceptedCmp2]],1)&gt;0,1,0)</f>
        <v>0</v>
      </c>
      <c r="AE337">
        <f>SUM(Table_marketing_data[[#This Row],[AcceptedCmp3]:[AcceptedCmp2]])</f>
        <v>0</v>
      </c>
      <c r="AF337">
        <v>0</v>
      </c>
      <c r="AG337">
        <v>0</v>
      </c>
      <c r="AH337" t="s">
        <v>30</v>
      </c>
    </row>
    <row r="338" spans="1:34" x14ac:dyDescent="0.3">
      <c r="A338">
        <v>6969</v>
      </c>
      <c r="B338">
        <v>1982</v>
      </c>
      <c r="C338">
        <f ca="1">YEAR(TODAY()) - Table_marketing_data[[#This Row],[Year_Birth]]</f>
        <v>41</v>
      </c>
      <c r="D3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8" t="s">
        <v>28</v>
      </c>
      <c r="F338" t="s">
        <v>35</v>
      </c>
      <c r="G338" s="5">
        <v>50272</v>
      </c>
      <c r="H338" s="5" t="str">
        <f t="shared" si="5"/>
        <v>50k-100k</v>
      </c>
      <c r="I338">
        <v>1</v>
      </c>
      <c r="J338">
        <v>0</v>
      </c>
      <c r="K338" s="1">
        <v>41493</v>
      </c>
      <c r="L338">
        <v>75</v>
      </c>
      <c r="M338">
        <v>99</v>
      </c>
      <c r="N338">
        <v>13</v>
      </c>
      <c r="O338">
        <v>66</v>
      </c>
      <c r="P338">
        <v>43</v>
      </c>
      <c r="Q338">
        <v>8</v>
      </c>
      <c r="R338">
        <v>4</v>
      </c>
      <c r="S338" s="6">
        <f>SUM(Table_marketing_data[[#This Row],[MntWines]:[MntGoldProds]])/6</f>
        <v>38.833333333333336</v>
      </c>
      <c r="T338">
        <v>3</v>
      </c>
      <c r="U338">
        <v>4</v>
      </c>
      <c r="V338">
        <v>1</v>
      </c>
      <c r="W338">
        <v>5</v>
      </c>
      <c r="X338">
        <v>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f>IF(COUNTIF(Table_marketing_data[[#This Row],[AcceptedCmp3]:[AcceptedCmp2]],1)&gt;0,1,0)</f>
        <v>0</v>
      </c>
      <c r="AE338">
        <f>SUM(Table_marketing_data[[#This Row],[AcceptedCmp3]:[AcceptedCmp2]])</f>
        <v>0</v>
      </c>
      <c r="AF338">
        <v>0</v>
      </c>
      <c r="AG338">
        <v>0</v>
      </c>
      <c r="AH338" t="s">
        <v>36</v>
      </c>
    </row>
    <row r="339" spans="1:34" x14ac:dyDescent="0.3">
      <c r="A339">
        <v>7301</v>
      </c>
      <c r="B339">
        <v>1982</v>
      </c>
      <c r="C339">
        <f ca="1">YEAR(TODAY()) - Table_marketing_data[[#This Row],[Year_Birth]]</f>
        <v>41</v>
      </c>
      <c r="D3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39" t="s">
        <v>38</v>
      </c>
      <c r="F339" t="s">
        <v>31</v>
      </c>
      <c r="G339" s="5">
        <v>23616</v>
      </c>
      <c r="H339" s="5" t="str">
        <f t="shared" si="5"/>
        <v>20k-50k</v>
      </c>
      <c r="I339">
        <v>1</v>
      </c>
      <c r="J339">
        <v>0</v>
      </c>
      <c r="K339" s="1">
        <v>41230</v>
      </c>
      <c r="L339">
        <v>76</v>
      </c>
      <c r="M339">
        <v>4</v>
      </c>
      <c r="N339">
        <v>22</v>
      </c>
      <c r="O339">
        <v>11</v>
      </c>
      <c r="P339">
        <v>3</v>
      </c>
      <c r="Q339">
        <v>7</v>
      </c>
      <c r="R339">
        <v>32</v>
      </c>
      <c r="S339" s="6">
        <f>SUM(Table_marketing_data[[#This Row],[MntWines]:[MntGoldProds]])/6</f>
        <v>13.166666666666666</v>
      </c>
      <c r="T339">
        <v>2</v>
      </c>
      <c r="U339">
        <v>3</v>
      </c>
      <c r="V339">
        <v>0</v>
      </c>
      <c r="W339">
        <v>3</v>
      </c>
      <c r="X339">
        <v>8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f>IF(COUNTIF(Table_marketing_data[[#This Row],[AcceptedCmp3]:[AcceptedCmp2]],1)&gt;0,1,0)</f>
        <v>0</v>
      </c>
      <c r="AE339">
        <f>SUM(Table_marketing_data[[#This Row],[AcceptedCmp3]:[AcceptedCmp2]])</f>
        <v>0</v>
      </c>
      <c r="AF339">
        <v>1</v>
      </c>
      <c r="AG339">
        <v>0</v>
      </c>
      <c r="AH339" t="s">
        <v>30</v>
      </c>
    </row>
    <row r="340" spans="1:34" x14ac:dyDescent="0.3">
      <c r="A340">
        <v>6460</v>
      </c>
      <c r="B340">
        <v>1982</v>
      </c>
      <c r="C340">
        <f ca="1">YEAR(TODAY()) - Table_marketing_data[[#This Row],[Year_Birth]]</f>
        <v>41</v>
      </c>
      <c r="D3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0" t="s">
        <v>28</v>
      </c>
      <c r="F340" t="s">
        <v>33</v>
      </c>
      <c r="G340" s="5">
        <v>28718</v>
      </c>
      <c r="H340" s="5" t="str">
        <f t="shared" si="5"/>
        <v>20k-50k</v>
      </c>
      <c r="I340">
        <v>1</v>
      </c>
      <c r="J340">
        <v>0</v>
      </c>
      <c r="K340" s="1">
        <v>41468</v>
      </c>
      <c r="L340">
        <v>78</v>
      </c>
      <c r="M340">
        <v>12</v>
      </c>
      <c r="N340">
        <v>4</v>
      </c>
      <c r="O340">
        <v>6</v>
      </c>
      <c r="P340">
        <v>11</v>
      </c>
      <c r="Q340">
        <v>8</v>
      </c>
      <c r="R340">
        <v>16</v>
      </c>
      <c r="S340" s="6">
        <f>SUM(Table_marketing_data[[#This Row],[MntWines]:[MntGoldProds]])/6</f>
        <v>9.5</v>
      </c>
      <c r="T340">
        <v>2</v>
      </c>
      <c r="U340">
        <v>2</v>
      </c>
      <c r="V340">
        <v>0</v>
      </c>
      <c r="W340">
        <v>3</v>
      </c>
      <c r="X340">
        <v>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f>IF(COUNTIF(Table_marketing_data[[#This Row],[AcceptedCmp3]:[AcceptedCmp2]],1)&gt;0,1,0)</f>
        <v>0</v>
      </c>
      <c r="AE340">
        <f>SUM(Table_marketing_data[[#This Row],[AcceptedCmp3]:[AcceptedCmp2]])</f>
        <v>0</v>
      </c>
      <c r="AF340">
        <v>0</v>
      </c>
      <c r="AG340">
        <v>0</v>
      </c>
      <c r="AH340" t="s">
        <v>40</v>
      </c>
    </row>
    <row r="341" spans="1:34" x14ac:dyDescent="0.3">
      <c r="A341">
        <v>10648</v>
      </c>
      <c r="B341">
        <v>1982</v>
      </c>
      <c r="C341">
        <f ca="1">YEAR(TODAY()) - Table_marketing_data[[#This Row],[Year_Birth]]</f>
        <v>41</v>
      </c>
      <c r="D3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1" t="s">
        <v>38</v>
      </c>
      <c r="F341" t="s">
        <v>35</v>
      </c>
      <c r="G341" s="5">
        <v>66664</v>
      </c>
      <c r="H341" s="5" t="str">
        <f t="shared" si="5"/>
        <v>50k-100k</v>
      </c>
      <c r="I341">
        <v>0</v>
      </c>
      <c r="J341">
        <v>0</v>
      </c>
      <c r="K341" s="1">
        <v>41177</v>
      </c>
      <c r="L341">
        <v>78</v>
      </c>
      <c r="M341">
        <v>398</v>
      </c>
      <c r="N341">
        <v>96</v>
      </c>
      <c r="O341">
        <v>447</v>
      </c>
      <c r="P341">
        <v>220</v>
      </c>
      <c r="Q341">
        <v>96</v>
      </c>
      <c r="R341">
        <v>32</v>
      </c>
      <c r="S341" s="6">
        <f>SUM(Table_marketing_data[[#This Row],[MntWines]:[MntGoldProds]])/6</f>
        <v>214.83333333333334</v>
      </c>
      <c r="T341">
        <v>1</v>
      </c>
      <c r="U341">
        <v>5</v>
      </c>
      <c r="V341">
        <v>7</v>
      </c>
      <c r="W341">
        <v>6</v>
      </c>
      <c r="X341">
        <v>3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f>IF(COUNTIF(Table_marketing_data[[#This Row],[AcceptedCmp3]:[AcceptedCmp2]],1)&gt;0,1,0)</f>
        <v>0</v>
      </c>
      <c r="AE341">
        <f>SUM(Table_marketing_data[[#This Row],[AcceptedCmp3]:[AcceptedCmp2]])</f>
        <v>0</v>
      </c>
      <c r="AF341">
        <v>0</v>
      </c>
      <c r="AG341">
        <v>0</v>
      </c>
      <c r="AH341" t="s">
        <v>30</v>
      </c>
    </row>
    <row r="342" spans="1:34" x14ac:dyDescent="0.3">
      <c r="A342">
        <v>5120</v>
      </c>
      <c r="B342">
        <v>1982</v>
      </c>
      <c r="C342">
        <f ca="1">YEAR(TODAY()) - Table_marketing_data[[#This Row],[Year_Birth]]</f>
        <v>41</v>
      </c>
      <c r="D3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2" t="s">
        <v>38</v>
      </c>
      <c r="F342" t="s">
        <v>35</v>
      </c>
      <c r="G342" s="5">
        <v>66664</v>
      </c>
      <c r="H342" s="5" t="str">
        <f t="shared" si="5"/>
        <v>50k-100k</v>
      </c>
      <c r="I342">
        <v>0</v>
      </c>
      <c r="J342">
        <v>0</v>
      </c>
      <c r="K342" s="1">
        <v>41177</v>
      </c>
      <c r="L342">
        <v>78</v>
      </c>
      <c r="M342">
        <v>398</v>
      </c>
      <c r="N342">
        <v>96</v>
      </c>
      <c r="O342">
        <v>447</v>
      </c>
      <c r="P342">
        <v>220</v>
      </c>
      <c r="Q342">
        <v>96</v>
      </c>
      <c r="R342">
        <v>32</v>
      </c>
      <c r="S342" s="6">
        <f>SUM(Table_marketing_data[[#This Row],[MntWines]:[MntGoldProds]])/6</f>
        <v>214.83333333333334</v>
      </c>
      <c r="T342">
        <v>1</v>
      </c>
      <c r="U342">
        <v>5</v>
      </c>
      <c r="V342">
        <v>7</v>
      </c>
      <c r="W342">
        <v>6</v>
      </c>
      <c r="X342">
        <v>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f>IF(COUNTIF(Table_marketing_data[[#This Row],[AcceptedCmp3]:[AcceptedCmp2]],1)&gt;0,1,0)</f>
        <v>0</v>
      </c>
      <c r="AE342">
        <f>SUM(Table_marketing_data[[#This Row],[AcceptedCmp3]:[AcceptedCmp2]])</f>
        <v>0</v>
      </c>
      <c r="AF342">
        <v>0</v>
      </c>
      <c r="AG342">
        <v>0</v>
      </c>
      <c r="AH342" t="s">
        <v>43</v>
      </c>
    </row>
    <row r="343" spans="1:34" x14ac:dyDescent="0.3">
      <c r="A343">
        <v>6049</v>
      </c>
      <c r="B343">
        <v>1982</v>
      </c>
      <c r="C343">
        <f ca="1">YEAR(TODAY()) - Table_marketing_data[[#This Row],[Year_Birth]]</f>
        <v>41</v>
      </c>
      <c r="D3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3" t="s">
        <v>41</v>
      </c>
      <c r="F343" t="s">
        <v>35</v>
      </c>
      <c r="G343" s="5">
        <v>73450</v>
      </c>
      <c r="H343" s="5" t="str">
        <f t="shared" si="5"/>
        <v>50k-100k</v>
      </c>
      <c r="I343">
        <v>0</v>
      </c>
      <c r="J343">
        <v>0</v>
      </c>
      <c r="K343" s="1">
        <v>41613</v>
      </c>
      <c r="L343">
        <v>85</v>
      </c>
      <c r="M343">
        <v>1142</v>
      </c>
      <c r="N343">
        <v>51</v>
      </c>
      <c r="O343">
        <v>415</v>
      </c>
      <c r="P343">
        <v>90</v>
      </c>
      <c r="Q343">
        <v>69</v>
      </c>
      <c r="R343">
        <v>37</v>
      </c>
      <c r="S343" s="6">
        <f>SUM(Table_marketing_data[[#This Row],[MntWines]:[MntGoldProds]])/6</f>
        <v>300.66666666666669</v>
      </c>
      <c r="T343">
        <v>1</v>
      </c>
      <c r="U343">
        <v>7</v>
      </c>
      <c r="V343">
        <v>8</v>
      </c>
      <c r="W343">
        <v>11</v>
      </c>
      <c r="X343">
        <v>3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f>IF(COUNTIF(Table_marketing_data[[#This Row],[AcceptedCmp3]:[AcceptedCmp2]],1)&gt;0,1,0)</f>
        <v>1</v>
      </c>
      <c r="AE343">
        <f>SUM(Table_marketing_data[[#This Row],[AcceptedCmp3]:[AcceptedCmp2]])</f>
        <v>2</v>
      </c>
      <c r="AF343">
        <v>0</v>
      </c>
      <c r="AG343">
        <v>0</v>
      </c>
      <c r="AH343" t="s">
        <v>30</v>
      </c>
    </row>
    <row r="344" spans="1:34" x14ac:dyDescent="0.3">
      <c r="A344">
        <v>7937</v>
      </c>
      <c r="B344">
        <v>1982</v>
      </c>
      <c r="C344">
        <f ca="1">YEAR(TODAY()) - Table_marketing_data[[#This Row],[Year_Birth]]</f>
        <v>41</v>
      </c>
      <c r="D3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4" t="s">
        <v>28</v>
      </c>
      <c r="F344" t="s">
        <v>33</v>
      </c>
      <c r="G344" s="5">
        <v>24711</v>
      </c>
      <c r="H344" s="5" t="str">
        <f t="shared" si="5"/>
        <v>20k-50k</v>
      </c>
      <c r="I344">
        <v>0</v>
      </c>
      <c r="J344">
        <v>0</v>
      </c>
      <c r="K344" s="1">
        <v>41747</v>
      </c>
      <c r="L344">
        <v>86</v>
      </c>
      <c r="M344">
        <v>10</v>
      </c>
      <c r="N344">
        <v>7</v>
      </c>
      <c r="O344">
        <v>25</v>
      </c>
      <c r="P344">
        <v>6</v>
      </c>
      <c r="Q344">
        <v>3</v>
      </c>
      <c r="R344">
        <v>7</v>
      </c>
      <c r="S344" s="6">
        <f>SUM(Table_marketing_data[[#This Row],[MntWines]:[MntGoldProds]])/6</f>
        <v>9.6666666666666661</v>
      </c>
      <c r="T344">
        <v>1</v>
      </c>
      <c r="U344">
        <v>3</v>
      </c>
      <c r="V344">
        <v>0</v>
      </c>
      <c r="W344">
        <v>3</v>
      </c>
      <c r="X344">
        <v>7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f>IF(COUNTIF(Table_marketing_data[[#This Row],[AcceptedCmp3]:[AcceptedCmp2]],1)&gt;0,1,0)</f>
        <v>0</v>
      </c>
      <c r="AE344">
        <f>SUM(Table_marketing_data[[#This Row],[AcceptedCmp3]:[AcceptedCmp2]])</f>
        <v>0</v>
      </c>
      <c r="AF344">
        <v>0</v>
      </c>
      <c r="AG344">
        <v>0</v>
      </c>
      <c r="AH344" t="s">
        <v>30</v>
      </c>
    </row>
    <row r="345" spans="1:34" x14ac:dyDescent="0.3">
      <c r="A345">
        <v>8079</v>
      </c>
      <c r="B345">
        <v>1982</v>
      </c>
      <c r="C345">
        <f ca="1">YEAR(TODAY()) - Table_marketing_data[[#This Row],[Year_Birth]]</f>
        <v>41</v>
      </c>
      <c r="D3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5" t="s">
        <v>28</v>
      </c>
      <c r="F345" t="s">
        <v>33</v>
      </c>
      <c r="G345" s="5">
        <v>22448</v>
      </c>
      <c r="H345" s="5" t="str">
        <f t="shared" si="5"/>
        <v>20k-50k</v>
      </c>
      <c r="I345">
        <v>1</v>
      </c>
      <c r="J345">
        <v>0</v>
      </c>
      <c r="K345" s="1">
        <v>41696</v>
      </c>
      <c r="L345">
        <v>86</v>
      </c>
      <c r="M345">
        <v>3</v>
      </c>
      <c r="N345">
        <v>1</v>
      </c>
      <c r="O345">
        <v>8</v>
      </c>
      <c r="P345">
        <v>23</v>
      </c>
      <c r="Q345">
        <v>2</v>
      </c>
      <c r="R345">
        <v>18</v>
      </c>
      <c r="S345" s="6">
        <f>SUM(Table_marketing_data[[#This Row],[MntWines]:[MntGoldProds]])/6</f>
        <v>9.1666666666666661</v>
      </c>
      <c r="T345">
        <v>3</v>
      </c>
      <c r="U345">
        <v>2</v>
      </c>
      <c r="V345">
        <v>1</v>
      </c>
      <c r="W345">
        <v>3</v>
      </c>
      <c r="X345">
        <v>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f>IF(COUNTIF(Table_marketing_data[[#This Row],[AcceptedCmp3]:[AcceptedCmp2]],1)&gt;0,1,0)</f>
        <v>0</v>
      </c>
      <c r="AE345">
        <f>SUM(Table_marketing_data[[#This Row],[AcceptedCmp3]:[AcceptedCmp2]])</f>
        <v>0</v>
      </c>
      <c r="AF345">
        <v>0</v>
      </c>
      <c r="AG345">
        <v>0</v>
      </c>
      <c r="AH345" t="s">
        <v>43</v>
      </c>
    </row>
    <row r="346" spans="1:34" x14ac:dyDescent="0.3">
      <c r="A346">
        <v>2961</v>
      </c>
      <c r="B346">
        <v>1982</v>
      </c>
      <c r="C346">
        <f ca="1">YEAR(TODAY()) - Table_marketing_data[[#This Row],[Year_Birth]]</f>
        <v>41</v>
      </c>
      <c r="D3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6" t="s">
        <v>28</v>
      </c>
      <c r="F346" t="s">
        <v>33</v>
      </c>
      <c r="G346" s="5">
        <v>42081</v>
      </c>
      <c r="H346" s="5" t="str">
        <f t="shared" si="5"/>
        <v>20k-50k</v>
      </c>
      <c r="I346">
        <v>1</v>
      </c>
      <c r="J346">
        <v>0</v>
      </c>
      <c r="K346" s="1">
        <v>41331</v>
      </c>
      <c r="L346">
        <v>86</v>
      </c>
      <c r="M346">
        <v>175</v>
      </c>
      <c r="N346">
        <v>10</v>
      </c>
      <c r="O346">
        <v>110</v>
      </c>
      <c r="P346">
        <v>54</v>
      </c>
      <c r="Q346">
        <v>6</v>
      </c>
      <c r="R346">
        <v>27</v>
      </c>
      <c r="S346" s="6">
        <f>SUM(Table_marketing_data[[#This Row],[MntWines]:[MntGoldProds]])/6</f>
        <v>63.666666666666664</v>
      </c>
      <c r="T346">
        <v>2</v>
      </c>
      <c r="U346">
        <v>6</v>
      </c>
      <c r="V346">
        <v>3</v>
      </c>
      <c r="W346">
        <v>4</v>
      </c>
      <c r="X346">
        <v>6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f>IF(COUNTIF(Table_marketing_data[[#This Row],[AcceptedCmp3]:[AcceptedCmp2]],1)&gt;0,1,0)</f>
        <v>1</v>
      </c>
      <c r="AE346">
        <f>SUM(Table_marketing_data[[#This Row],[AcceptedCmp3]:[AcceptedCmp2]])</f>
        <v>1</v>
      </c>
      <c r="AF346">
        <v>0</v>
      </c>
      <c r="AG346">
        <v>0</v>
      </c>
      <c r="AH346" t="s">
        <v>30</v>
      </c>
    </row>
    <row r="347" spans="1:34" x14ac:dyDescent="0.3">
      <c r="A347">
        <v>9523</v>
      </c>
      <c r="B347">
        <v>1982</v>
      </c>
      <c r="C347">
        <f ca="1">YEAR(TODAY()) - Table_marketing_data[[#This Row],[Year_Birth]]</f>
        <v>41</v>
      </c>
      <c r="D3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7" t="s">
        <v>28</v>
      </c>
      <c r="F347" t="s">
        <v>35</v>
      </c>
      <c r="G347" s="5">
        <v>40479</v>
      </c>
      <c r="H347" s="5" t="str">
        <f t="shared" si="5"/>
        <v>20k-50k</v>
      </c>
      <c r="I347">
        <v>1</v>
      </c>
      <c r="J347">
        <v>0</v>
      </c>
      <c r="K347" s="1">
        <v>41503</v>
      </c>
      <c r="L347">
        <v>95</v>
      </c>
      <c r="M347">
        <v>5</v>
      </c>
      <c r="N347">
        <v>0</v>
      </c>
      <c r="O347">
        <v>8</v>
      </c>
      <c r="P347">
        <v>2</v>
      </c>
      <c r="Q347">
        <v>0</v>
      </c>
      <c r="R347">
        <v>0</v>
      </c>
      <c r="S347" s="6">
        <f>SUM(Table_marketing_data[[#This Row],[MntWines]:[MntGoldProds]])/6</f>
        <v>2.5</v>
      </c>
      <c r="T347">
        <v>1</v>
      </c>
      <c r="U347">
        <v>0</v>
      </c>
      <c r="V347">
        <v>0</v>
      </c>
      <c r="W347">
        <v>3</v>
      </c>
      <c r="X347">
        <v>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f>IF(COUNTIF(Table_marketing_data[[#This Row],[AcceptedCmp3]:[AcceptedCmp2]],1)&gt;0,1,0)</f>
        <v>0</v>
      </c>
      <c r="AE347">
        <f>SUM(Table_marketing_data[[#This Row],[AcceptedCmp3]:[AcceptedCmp2]])</f>
        <v>0</v>
      </c>
      <c r="AF347">
        <v>0</v>
      </c>
      <c r="AG347">
        <v>0</v>
      </c>
      <c r="AH347" t="s">
        <v>30</v>
      </c>
    </row>
    <row r="348" spans="1:34" x14ac:dyDescent="0.3">
      <c r="A348">
        <v>2964</v>
      </c>
      <c r="B348">
        <v>1981</v>
      </c>
      <c r="C348">
        <f ca="1">YEAR(TODAY()) - Table_marketing_data[[#This Row],[Year_Birth]]</f>
        <v>42</v>
      </c>
      <c r="D3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8" t="s">
        <v>28</v>
      </c>
      <c r="F348" t="s">
        <v>33</v>
      </c>
      <c r="G348" s="5">
        <v>26872</v>
      </c>
      <c r="H348" s="5" t="str">
        <f t="shared" si="5"/>
        <v>20k-50k</v>
      </c>
      <c r="I348">
        <v>0</v>
      </c>
      <c r="J348">
        <v>0</v>
      </c>
      <c r="K348" s="1">
        <v>41563</v>
      </c>
      <c r="L348">
        <v>0</v>
      </c>
      <c r="M348">
        <v>3</v>
      </c>
      <c r="N348">
        <v>10</v>
      </c>
      <c r="O348">
        <v>8</v>
      </c>
      <c r="P348">
        <v>3</v>
      </c>
      <c r="Q348">
        <v>16</v>
      </c>
      <c r="R348">
        <v>32</v>
      </c>
      <c r="S348" s="6">
        <f>SUM(Table_marketing_data[[#This Row],[MntWines]:[MntGoldProds]])/6</f>
        <v>12</v>
      </c>
      <c r="T348">
        <v>1</v>
      </c>
      <c r="U348">
        <v>1</v>
      </c>
      <c r="V348">
        <v>1</v>
      </c>
      <c r="W348">
        <v>2</v>
      </c>
      <c r="X348">
        <v>6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f>IF(COUNTIF(Table_marketing_data[[#This Row],[AcceptedCmp3]:[AcceptedCmp2]],1)&gt;0,1,0)</f>
        <v>0</v>
      </c>
      <c r="AE348">
        <f>SUM(Table_marketing_data[[#This Row],[AcceptedCmp3]:[AcceptedCmp2]])</f>
        <v>0</v>
      </c>
      <c r="AF348">
        <v>0</v>
      </c>
      <c r="AG348">
        <v>0</v>
      </c>
      <c r="AH348" t="s">
        <v>32</v>
      </c>
    </row>
    <row r="349" spans="1:34" x14ac:dyDescent="0.3">
      <c r="A349">
        <v>10270</v>
      </c>
      <c r="B349">
        <v>1981</v>
      </c>
      <c r="C349">
        <f ca="1">YEAR(TODAY()) - Table_marketing_data[[#This Row],[Year_Birth]]</f>
        <v>42</v>
      </c>
      <c r="D3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49" t="s">
        <v>38</v>
      </c>
      <c r="F349" t="s">
        <v>33</v>
      </c>
      <c r="G349" s="5">
        <v>35523</v>
      </c>
      <c r="H349" s="5" t="str">
        <f t="shared" si="5"/>
        <v>20k-50k</v>
      </c>
      <c r="I349">
        <v>1</v>
      </c>
      <c r="J349">
        <v>0</v>
      </c>
      <c r="K349" s="1">
        <v>41550</v>
      </c>
      <c r="L349">
        <v>8</v>
      </c>
      <c r="M349">
        <v>11</v>
      </c>
      <c r="N349">
        <v>5</v>
      </c>
      <c r="O349">
        <v>22</v>
      </c>
      <c r="P349">
        <v>12</v>
      </c>
      <c r="Q349">
        <v>5</v>
      </c>
      <c r="R349">
        <v>11</v>
      </c>
      <c r="S349" s="6">
        <f>SUM(Table_marketing_data[[#This Row],[MntWines]:[MntGoldProds]])/6</f>
        <v>11</v>
      </c>
      <c r="T349">
        <v>2</v>
      </c>
      <c r="U349">
        <v>3</v>
      </c>
      <c r="V349">
        <v>0</v>
      </c>
      <c r="W349">
        <v>3</v>
      </c>
      <c r="X349">
        <v>7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f>IF(COUNTIF(Table_marketing_data[[#This Row],[AcceptedCmp3]:[AcceptedCmp2]],1)&gt;0,1,0)</f>
        <v>0</v>
      </c>
      <c r="AE349">
        <f>SUM(Table_marketing_data[[#This Row],[AcceptedCmp3]:[AcceptedCmp2]])</f>
        <v>0</v>
      </c>
      <c r="AF349">
        <v>0</v>
      </c>
      <c r="AG349">
        <v>0</v>
      </c>
      <c r="AH349" t="s">
        <v>39</v>
      </c>
    </row>
    <row r="350" spans="1:34" x14ac:dyDescent="0.3">
      <c r="A350">
        <v>10669</v>
      </c>
      <c r="B350">
        <v>1981</v>
      </c>
      <c r="C350">
        <f ca="1">YEAR(TODAY()) - Table_marketing_data[[#This Row],[Year_Birth]]</f>
        <v>42</v>
      </c>
      <c r="D3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0" t="s">
        <v>28</v>
      </c>
      <c r="F350" t="s">
        <v>33</v>
      </c>
      <c r="G350" s="5">
        <v>54386</v>
      </c>
      <c r="H350" s="5" t="str">
        <f t="shared" si="5"/>
        <v>50k-100k</v>
      </c>
      <c r="I350">
        <v>0</v>
      </c>
      <c r="J350">
        <v>1</v>
      </c>
      <c r="K350" s="1">
        <v>41411</v>
      </c>
      <c r="L350">
        <v>8</v>
      </c>
      <c r="M350">
        <v>277</v>
      </c>
      <c r="N350">
        <v>21</v>
      </c>
      <c r="O350">
        <v>64</v>
      </c>
      <c r="P350">
        <v>62</v>
      </c>
      <c r="Q350">
        <v>21</v>
      </c>
      <c r="R350">
        <v>25</v>
      </c>
      <c r="S350" s="6">
        <f>SUM(Table_marketing_data[[#This Row],[MntWines]:[MntGoldProds]])/6</f>
        <v>78.333333333333329</v>
      </c>
      <c r="T350">
        <v>2</v>
      </c>
      <c r="U350">
        <v>3</v>
      </c>
      <c r="V350">
        <v>2</v>
      </c>
      <c r="W350">
        <v>10</v>
      </c>
      <c r="X350">
        <v>3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f>IF(COUNTIF(Table_marketing_data[[#This Row],[AcceptedCmp3]:[AcceptedCmp2]],1)&gt;0,1,0)</f>
        <v>0</v>
      </c>
      <c r="AE350">
        <f>SUM(Table_marketing_data[[#This Row],[AcceptedCmp3]:[AcceptedCmp2]])</f>
        <v>0</v>
      </c>
      <c r="AF350">
        <v>0</v>
      </c>
      <c r="AG350">
        <v>0</v>
      </c>
      <c r="AH350" t="s">
        <v>30</v>
      </c>
    </row>
    <row r="351" spans="1:34" x14ac:dyDescent="0.3">
      <c r="A351">
        <v>87</v>
      </c>
      <c r="B351">
        <v>1981</v>
      </c>
      <c r="C351">
        <f ca="1">YEAR(TODAY()) - Table_marketing_data[[#This Row],[Year_Birth]]</f>
        <v>42</v>
      </c>
      <c r="D3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1" t="s">
        <v>38</v>
      </c>
      <c r="F351" t="s">
        <v>33</v>
      </c>
      <c r="G351" s="5">
        <v>27733</v>
      </c>
      <c r="H351" s="5" t="str">
        <f t="shared" si="5"/>
        <v>20k-50k</v>
      </c>
      <c r="I351">
        <v>1</v>
      </c>
      <c r="J351">
        <v>0</v>
      </c>
      <c r="K351" s="1">
        <v>41512</v>
      </c>
      <c r="L351">
        <v>16</v>
      </c>
      <c r="M351">
        <v>0</v>
      </c>
      <c r="N351">
        <v>7</v>
      </c>
      <c r="O351">
        <v>5</v>
      </c>
      <c r="P351">
        <v>26</v>
      </c>
      <c r="Q351">
        <v>2</v>
      </c>
      <c r="R351">
        <v>17</v>
      </c>
      <c r="S351" s="6">
        <f>SUM(Table_marketing_data[[#This Row],[MntWines]:[MntGoldProds]])/6</f>
        <v>9.5</v>
      </c>
      <c r="T351">
        <v>2</v>
      </c>
      <c r="U351">
        <v>2</v>
      </c>
      <c r="V351">
        <v>0</v>
      </c>
      <c r="W351">
        <v>3</v>
      </c>
      <c r="X351">
        <v>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f>IF(COUNTIF(Table_marketing_data[[#This Row],[AcceptedCmp3]:[AcceptedCmp2]],1)&gt;0,1,0)</f>
        <v>0</v>
      </c>
      <c r="AE351">
        <f>SUM(Table_marketing_data[[#This Row],[AcceptedCmp3]:[AcceptedCmp2]])</f>
        <v>0</v>
      </c>
      <c r="AF351">
        <v>0</v>
      </c>
      <c r="AG351">
        <v>0</v>
      </c>
      <c r="AH351" t="s">
        <v>39</v>
      </c>
    </row>
    <row r="352" spans="1:34" x14ac:dyDescent="0.3">
      <c r="A352">
        <v>8416</v>
      </c>
      <c r="B352">
        <v>1981</v>
      </c>
      <c r="C352">
        <f ca="1">YEAR(TODAY()) - Table_marketing_data[[#This Row],[Year_Birth]]</f>
        <v>42</v>
      </c>
      <c r="D3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2" t="s">
        <v>28</v>
      </c>
      <c r="F352" t="s">
        <v>33</v>
      </c>
      <c r="G352" s="5">
        <v>29009</v>
      </c>
      <c r="H352" s="5" t="str">
        <f t="shared" si="5"/>
        <v>20k-50k</v>
      </c>
      <c r="I352">
        <v>1</v>
      </c>
      <c r="J352">
        <v>0</v>
      </c>
      <c r="K352" s="1">
        <v>41607</v>
      </c>
      <c r="L352">
        <v>19</v>
      </c>
      <c r="M352">
        <v>6</v>
      </c>
      <c r="N352">
        <v>6</v>
      </c>
      <c r="O352">
        <v>15</v>
      </c>
      <c r="P352">
        <v>10</v>
      </c>
      <c r="Q352">
        <v>5</v>
      </c>
      <c r="R352">
        <v>2</v>
      </c>
      <c r="S352" s="6">
        <f>SUM(Table_marketing_data[[#This Row],[MntWines]:[MntGoldProds]])/6</f>
        <v>7.333333333333333</v>
      </c>
      <c r="T352">
        <v>2</v>
      </c>
      <c r="U352">
        <v>2</v>
      </c>
      <c r="V352">
        <v>0</v>
      </c>
      <c r="W352">
        <v>3</v>
      </c>
      <c r="X352">
        <v>6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f>IF(COUNTIF(Table_marketing_data[[#This Row],[AcceptedCmp3]:[AcceptedCmp2]],1)&gt;0,1,0)</f>
        <v>0</v>
      </c>
      <c r="AE352">
        <f>SUM(Table_marketing_data[[#This Row],[AcceptedCmp3]:[AcceptedCmp2]])</f>
        <v>0</v>
      </c>
      <c r="AF352">
        <v>0</v>
      </c>
      <c r="AG352">
        <v>0</v>
      </c>
      <c r="AH352" t="s">
        <v>34</v>
      </c>
    </row>
    <row r="353" spans="1:34" x14ac:dyDescent="0.3">
      <c r="A353">
        <v>9984</v>
      </c>
      <c r="B353">
        <v>1981</v>
      </c>
      <c r="C353">
        <f ca="1">YEAR(TODAY()) - Table_marketing_data[[#This Row],[Year_Birth]]</f>
        <v>42</v>
      </c>
      <c r="D3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3" t="s">
        <v>38</v>
      </c>
      <c r="F353" t="s">
        <v>33</v>
      </c>
      <c r="G353" s="5">
        <v>56337</v>
      </c>
      <c r="H353" s="5" t="str">
        <f t="shared" si="5"/>
        <v>50k-100k</v>
      </c>
      <c r="I353">
        <v>1</v>
      </c>
      <c r="J353">
        <v>1</v>
      </c>
      <c r="K353" s="1">
        <v>41360</v>
      </c>
      <c r="L353">
        <v>25</v>
      </c>
      <c r="M353">
        <v>349</v>
      </c>
      <c r="N353">
        <v>16</v>
      </c>
      <c r="O353">
        <v>144</v>
      </c>
      <c r="P353">
        <v>28</v>
      </c>
      <c r="Q353">
        <v>5</v>
      </c>
      <c r="R353">
        <v>182</v>
      </c>
      <c r="S353" s="6">
        <f>SUM(Table_marketing_data[[#This Row],[MntWines]:[MntGoldProds]])/6</f>
        <v>120.66666666666667</v>
      </c>
      <c r="T353">
        <v>5</v>
      </c>
      <c r="U353">
        <v>8</v>
      </c>
      <c r="V353">
        <v>5</v>
      </c>
      <c r="W353">
        <v>4</v>
      </c>
      <c r="X353">
        <v>8</v>
      </c>
      <c r="Y353">
        <v>1</v>
      </c>
      <c r="Z353">
        <v>0</v>
      </c>
      <c r="AA353">
        <v>0</v>
      </c>
      <c r="AB353">
        <v>1</v>
      </c>
      <c r="AC353">
        <v>0</v>
      </c>
      <c r="AD353">
        <f>IF(COUNTIF(Table_marketing_data[[#This Row],[AcceptedCmp3]:[AcceptedCmp2]],1)&gt;0,1,0)</f>
        <v>1</v>
      </c>
      <c r="AE353">
        <f>SUM(Table_marketing_data[[#This Row],[AcceptedCmp3]:[AcceptedCmp2]])</f>
        <v>2</v>
      </c>
      <c r="AF353">
        <v>1</v>
      </c>
      <c r="AG353">
        <v>0</v>
      </c>
      <c r="AH353" t="s">
        <v>30</v>
      </c>
    </row>
    <row r="354" spans="1:34" x14ac:dyDescent="0.3">
      <c r="A354">
        <v>3091</v>
      </c>
      <c r="B354">
        <v>1981</v>
      </c>
      <c r="C354">
        <f ca="1">YEAR(TODAY()) - Table_marketing_data[[#This Row],[Year_Birth]]</f>
        <v>42</v>
      </c>
      <c r="D3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4" t="s">
        <v>38</v>
      </c>
      <c r="F354" t="s">
        <v>35</v>
      </c>
      <c r="G354" s="5">
        <v>75774</v>
      </c>
      <c r="H354" s="5" t="str">
        <f t="shared" si="5"/>
        <v>50k-100k</v>
      </c>
      <c r="I354">
        <v>1</v>
      </c>
      <c r="J354">
        <v>0</v>
      </c>
      <c r="K354" s="1">
        <v>41761</v>
      </c>
      <c r="L354">
        <v>27</v>
      </c>
      <c r="M354">
        <v>340</v>
      </c>
      <c r="N354">
        <v>21</v>
      </c>
      <c r="O354">
        <v>134</v>
      </c>
      <c r="P354">
        <v>258</v>
      </c>
      <c r="Q354">
        <v>14</v>
      </c>
      <c r="R354">
        <v>56</v>
      </c>
      <c r="S354" s="6">
        <f>SUM(Table_marketing_data[[#This Row],[MntWines]:[MntGoldProds]])/6</f>
        <v>137.16666666666666</v>
      </c>
      <c r="T354">
        <v>1</v>
      </c>
      <c r="U354">
        <v>7</v>
      </c>
      <c r="V354">
        <v>5</v>
      </c>
      <c r="W354">
        <v>8</v>
      </c>
      <c r="X354">
        <v>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f>IF(COUNTIF(Table_marketing_data[[#This Row],[AcceptedCmp3]:[AcceptedCmp2]],1)&gt;0,1,0)</f>
        <v>0</v>
      </c>
      <c r="AE354">
        <f>SUM(Table_marketing_data[[#This Row],[AcceptedCmp3]:[AcceptedCmp2]])</f>
        <v>0</v>
      </c>
      <c r="AF354">
        <v>0</v>
      </c>
      <c r="AG354">
        <v>0</v>
      </c>
      <c r="AH354" t="s">
        <v>43</v>
      </c>
    </row>
    <row r="355" spans="1:34" x14ac:dyDescent="0.3">
      <c r="A355">
        <v>762</v>
      </c>
      <c r="B355">
        <v>1981</v>
      </c>
      <c r="C355">
        <f ca="1">YEAR(TODAY()) - Table_marketing_data[[#This Row],[Year_Birth]]</f>
        <v>42</v>
      </c>
      <c r="D3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5" t="s">
        <v>38</v>
      </c>
      <c r="F355" t="s">
        <v>35</v>
      </c>
      <c r="G355" s="5">
        <v>75774</v>
      </c>
      <c r="H355" s="5" t="str">
        <f t="shared" si="5"/>
        <v>50k-100k</v>
      </c>
      <c r="I355">
        <v>1</v>
      </c>
      <c r="J355">
        <v>0</v>
      </c>
      <c r="K355" s="1">
        <v>41761</v>
      </c>
      <c r="L355">
        <v>27</v>
      </c>
      <c r="M355">
        <v>340</v>
      </c>
      <c r="N355">
        <v>21</v>
      </c>
      <c r="O355">
        <v>134</v>
      </c>
      <c r="P355">
        <v>258</v>
      </c>
      <c r="Q355">
        <v>14</v>
      </c>
      <c r="R355">
        <v>56</v>
      </c>
      <c r="S355" s="6">
        <f>SUM(Table_marketing_data[[#This Row],[MntWines]:[MntGoldProds]])/6</f>
        <v>137.16666666666666</v>
      </c>
      <c r="T355">
        <v>1</v>
      </c>
      <c r="U355">
        <v>7</v>
      </c>
      <c r="V355">
        <v>5</v>
      </c>
      <c r="W355">
        <v>8</v>
      </c>
      <c r="X355">
        <v>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f>IF(COUNTIF(Table_marketing_data[[#This Row],[AcceptedCmp3]:[AcceptedCmp2]],1)&gt;0,1,0)</f>
        <v>0</v>
      </c>
      <c r="AE355">
        <f>SUM(Table_marketing_data[[#This Row],[AcceptedCmp3]:[AcceptedCmp2]])</f>
        <v>0</v>
      </c>
      <c r="AF355">
        <v>0</v>
      </c>
      <c r="AG355">
        <v>0</v>
      </c>
      <c r="AH355" t="s">
        <v>30</v>
      </c>
    </row>
    <row r="356" spans="1:34" x14ac:dyDescent="0.3">
      <c r="A356">
        <v>4207</v>
      </c>
      <c r="B356">
        <v>1981</v>
      </c>
      <c r="C356">
        <f ca="1">YEAR(TODAY()) - Table_marketing_data[[#This Row],[Year_Birth]]</f>
        <v>42</v>
      </c>
      <c r="D3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6" t="s">
        <v>37</v>
      </c>
      <c r="F356" t="s">
        <v>33</v>
      </c>
      <c r="G356" s="5">
        <v>87171</v>
      </c>
      <c r="H356" s="5" t="str">
        <f t="shared" si="5"/>
        <v>50k-100k</v>
      </c>
      <c r="I356">
        <v>0</v>
      </c>
      <c r="J356">
        <v>0</v>
      </c>
      <c r="K356" s="1">
        <v>41395</v>
      </c>
      <c r="L356">
        <v>27</v>
      </c>
      <c r="M356">
        <v>1001</v>
      </c>
      <c r="N356">
        <v>44</v>
      </c>
      <c r="O356">
        <v>107</v>
      </c>
      <c r="P356">
        <v>58</v>
      </c>
      <c r="Q356">
        <v>44</v>
      </c>
      <c r="R356">
        <v>44</v>
      </c>
      <c r="S356" s="6">
        <f>SUM(Table_marketing_data[[#This Row],[MntWines]:[MntGoldProds]])/6</f>
        <v>216.33333333333334</v>
      </c>
      <c r="T356">
        <v>1</v>
      </c>
      <c r="U356">
        <v>6</v>
      </c>
      <c r="V356">
        <v>7</v>
      </c>
      <c r="W356">
        <v>11</v>
      </c>
      <c r="X356">
        <v>2</v>
      </c>
      <c r="Y356">
        <v>1</v>
      </c>
      <c r="Z356">
        <v>0</v>
      </c>
      <c r="AA356">
        <v>1</v>
      </c>
      <c r="AB356">
        <v>0</v>
      </c>
      <c r="AC356">
        <v>0</v>
      </c>
      <c r="AD356">
        <f>IF(COUNTIF(Table_marketing_data[[#This Row],[AcceptedCmp3]:[AcceptedCmp2]],1)&gt;0,1,0)</f>
        <v>1</v>
      </c>
      <c r="AE356">
        <f>SUM(Table_marketing_data[[#This Row],[AcceptedCmp3]:[AcceptedCmp2]])</f>
        <v>2</v>
      </c>
      <c r="AF356">
        <v>0</v>
      </c>
      <c r="AG356">
        <v>0</v>
      </c>
      <c r="AH356" t="s">
        <v>30</v>
      </c>
    </row>
    <row r="357" spans="1:34" x14ac:dyDescent="0.3">
      <c r="A357">
        <v>7828</v>
      </c>
      <c r="B357">
        <v>1981</v>
      </c>
      <c r="C357">
        <f ca="1">YEAR(TODAY()) - Table_marketing_data[[#This Row],[Year_Birth]]</f>
        <v>42</v>
      </c>
      <c r="D3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7" t="s">
        <v>41</v>
      </c>
      <c r="F357" t="s">
        <v>35</v>
      </c>
      <c r="G357" s="5">
        <v>77882</v>
      </c>
      <c r="H357" s="5" t="str">
        <f t="shared" si="5"/>
        <v>50k-100k</v>
      </c>
      <c r="I357">
        <v>0</v>
      </c>
      <c r="J357">
        <v>0</v>
      </c>
      <c r="K357" s="1">
        <v>41759</v>
      </c>
      <c r="L357">
        <v>29</v>
      </c>
      <c r="M357">
        <v>68</v>
      </c>
      <c r="N357">
        <v>129</v>
      </c>
      <c r="O357">
        <v>396</v>
      </c>
      <c r="P357">
        <v>188</v>
      </c>
      <c r="Q357">
        <v>22</v>
      </c>
      <c r="R357">
        <v>15</v>
      </c>
      <c r="S357" s="6">
        <f>SUM(Table_marketing_data[[#This Row],[MntWines]:[MntGoldProds]])/6</f>
        <v>136.33333333333334</v>
      </c>
      <c r="T357">
        <v>1</v>
      </c>
      <c r="U357">
        <v>3</v>
      </c>
      <c r="V357">
        <v>3</v>
      </c>
      <c r="W357">
        <v>5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f>IF(COUNTIF(Table_marketing_data[[#This Row],[AcceptedCmp3]:[AcceptedCmp2]],1)&gt;0,1,0)</f>
        <v>0</v>
      </c>
      <c r="AE357">
        <f>SUM(Table_marketing_data[[#This Row],[AcceptedCmp3]:[AcceptedCmp2]])</f>
        <v>0</v>
      </c>
      <c r="AF357">
        <v>0</v>
      </c>
      <c r="AG357">
        <v>0</v>
      </c>
      <c r="AH357" t="s">
        <v>43</v>
      </c>
    </row>
    <row r="358" spans="1:34" x14ac:dyDescent="0.3">
      <c r="A358">
        <v>938</v>
      </c>
      <c r="B358">
        <v>1981</v>
      </c>
      <c r="C358">
        <f ca="1">YEAR(TODAY()) - Table_marketing_data[[#This Row],[Year_Birth]]</f>
        <v>42</v>
      </c>
      <c r="D3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8" t="s">
        <v>28</v>
      </c>
      <c r="F358" t="s">
        <v>33</v>
      </c>
      <c r="G358" s="5">
        <v>40211</v>
      </c>
      <c r="H358" s="5" t="str">
        <f t="shared" si="5"/>
        <v>20k-50k</v>
      </c>
      <c r="I358">
        <v>1</v>
      </c>
      <c r="J358">
        <v>1</v>
      </c>
      <c r="K358" s="1">
        <v>41485</v>
      </c>
      <c r="L358">
        <v>30</v>
      </c>
      <c r="M358">
        <v>51</v>
      </c>
      <c r="N358">
        <v>1</v>
      </c>
      <c r="O358">
        <v>7</v>
      </c>
      <c r="P358">
        <v>2</v>
      </c>
      <c r="Q358">
        <v>1</v>
      </c>
      <c r="R358">
        <v>25</v>
      </c>
      <c r="S358" s="6">
        <f>SUM(Table_marketing_data[[#This Row],[MntWines]:[MntGoldProds]])/6</f>
        <v>14.5</v>
      </c>
      <c r="T358">
        <v>2</v>
      </c>
      <c r="U358">
        <v>2</v>
      </c>
      <c r="V358">
        <v>1</v>
      </c>
      <c r="W358">
        <v>2</v>
      </c>
      <c r="X358">
        <v>8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f>IF(COUNTIF(Table_marketing_data[[#This Row],[AcceptedCmp3]:[AcceptedCmp2]],1)&gt;0,1,0)</f>
        <v>1</v>
      </c>
      <c r="AE358">
        <f>SUM(Table_marketing_data[[#This Row],[AcceptedCmp3]:[AcceptedCmp2]])</f>
        <v>1</v>
      </c>
      <c r="AF358">
        <v>0</v>
      </c>
      <c r="AG358">
        <v>0</v>
      </c>
      <c r="AH358" t="s">
        <v>30</v>
      </c>
    </row>
    <row r="359" spans="1:34" x14ac:dyDescent="0.3">
      <c r="A359">
        <v>749</v>
      </c>
      <c r="B359">
        <v>1981</v>
      </c>
      <c r="C359">
        <f ca="1">YEAR(TODAY()) - Table_marketing_data[[#This Row],[Year_Birth]]</f>
        <v>42</v>
      </c>
      <c r="D3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59" t="s">
        <v>28</v>
      </c>
      <c r="F359" t="s">
        <v>35</v>
      </c>
      <c r="G359" s="5">
        <v>42162</v>
      </c>
      <c r="H359" s="5" t="str">
        <f t="shared" si="5"/>
        <v>20k-50k</v>
      </c>
      <c r="I359">
        <v>1</v>
      </c>
      <c r="J359">
        <v>0</v>
      </c>
      <c r="K359" s="1">
        <v>41597</v>
      </c>
      <c r="L359">
        <v>31</v>
      </c>
      <c r="M359">
        <v>46</v>
      </c>
      <c r="N359">
        <v>7</v>
      </c>
      <c r="O359">
        <v>59</v>
      </c>
      <c r="P359">
        <v>2</v>
      </c>
      <c r="Q359">
        <v>4</v>
      </c>
      <c r="R359">
        <v>27</v>
      </c>
      <c r="S359" s="6">
        <f>SUM(Table_marketing_data[[#This Row],[MntWines]:[MntGoldProds]])/6</f>
        <v>24.166666666666668</v>
      </c>
      <c r="T359">
        <v>2</v>
      </c>
      <c r="U359">
        <v>3</v>
      </c>
      <c r="V359">
        <v>1</v>
      </c>
      <c r="W359">
        <v>3</v>
      </c>
      <c r="X359">
        <v>6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f>IF(COUNTIF(Table_marketing_data[[#This Row],[AcceptedCmp3]:[AcceptedCmp2]],1)&gt;0,1,0)</f>
        <v>1</v>
      </c>
      <c r="AE359">
        <f>SUM(Table_marketing_data[[#This Row],[AcceptedCmp3]:[AcceptedCmp2]])</f>
        <v>1</v>
      </c>
      <c r="AF359">
        <v>1</v>
      </c>
      <c r="AG359">
        <v>0</v>
      </c>
      <c r="AH359" t="s">
        <v>30</v>
      </c>
    </row>
    <row r="360" spans="1:34" x14ac:dyDescent="0.3">
      <c r="A360">
        <v>1008</v>
      </c>
      <c r="B360">
        <v>1981</v>
      </c>
      <c r="C360">
        <f ca="1">YEAR(TODAY()) - Table_marketing_data[[#This Row],[Year_Birth]]</f>
        <v>42</v>
      </c>
      <c r="D3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0" t="s">
        <v>37</v>
      </c>
      <c r="F360" t="s">
        <v>35</v>
      </c>
      <c r="G360" s="5">
        <v>44953</v>
      </c>
      <c r="H360" s="5" t="str">
        <f t="shared" si="5"/>
        <v>20k-50k</v>
      </c>
      <c r="I360">
        <v>0</v>
      </c>
      <c r="J360">
        <v>0</v>
      </c>
      <c r="K360" s="1">
        <v>41264</v>
      </c>
      <c r="L360">
        <v>31</v>
      </c>
      <c r="M360">
        <v>728</v>
      </c>
      <c r="N360">
        <v>17</v>
      </c>
      <c r="O360">
        <v>133</v>
      </c>
      <c r="P360">
        <v>11</v>
      </c>
      <c r="Q360">
        <v>8</v>
      </c>
      <c r="R360">
        <v>124</v>
      </c>
      <c r="S360" s="6">
        <f>SUM(Table_marketing_data[[#This Row],[MntWines]:[MntGoldProds]])/6</f>
        <v>170.16666666666666</v>
      </c>
      <c r="T360">
        <v>1</v>
      </c>
      <c r="U360">
        <v>7</v>
      </c>
      <c r="V360">
        <v>3</v>
      </c>
      <c r="W360">
        <v>13</v>
      </c>
      <c r="X360">
        <v>6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f>IF(COUNTIF(Table_marketing_data[[#This Row],[AcceptedCmp3]:[AcceptedCmp2]],1)&gt;0,1,0)</f>
        <v>1</v>
      </c>
      <c r="AE360">
        <f>SUM(Table_marketing_data[[#This Row],[AcceptedCmp3]:[AcceptedCmp2]])</f>
        <v>1</v>
      </c>
      <c r="AF360">
        <v>0</v>
      </c>
      <c r="AG360">
        <v>0</v>
      </c>
      <c r="AH360" t="s">
        <v>39</v>
      </c>
    </row>
    <row r="361" spans="1:34" x14ac:dyDescent="0.3">
      <c r="A361">
        <v>3102</v>
      </c>
      <c r="B361">
        <v>1981</v>
      </c>
      <c r="C361">
        <f ca="1">YEAR(TODAY()) - Table_marketing_data[[#This Row],[Year_Birth]]</f>
        <v>42</v>
      </c>
      <c r="D3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1" t="s">
        <v>38</v>
      </c>
      <c r="F361" t="s">
        <v>35</v>
      </c>
      <c r="G361" s="5">
        <v>19414</v>
      </c>
      <c r="H361" s="5" t="str">
        <f t="shared" si="5"/>
        <v>&lt;20k</v>
      </c>
      <c r="I361">
        <v>1</v>
      </c>
      <c r="J361">
        <v>0</v>
      </c>
      <c r="K361" s="1">
        <v>41563</v>
      </c>
      <c r="L361">
        <v>32</v>
      </c>
      <c r="M361">
        <v>2</v>
      </c>
      <c r="N361">
        <v>3</v>
      </c>
      <c r="O361">
        <v>12</v>
      </c>
      <c r="P361">
        <v>3</v>
      </c>
      <c r="Q361">
        <v>5</v>
      </c>
      <c r="R361">
        <v>7</v>
      </c>
      <c r="S361" s="6">
        <f>SUM(Table_marketing_data[[#This Row],[MntWines]:[MntGoldProds]])/6</f>
        <v>5.333333333333333</v>
      </c>
      <c r="T361">
        <v>1</v>
      </c>
      <c r="U361">
        <v>1</v>
      </c>
      <c r="V361">
        <v>0</v>
      </c>
      <c r="W361">
        <v>3</v>
      </c>
      <c r="X361">
        <v>8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f>IF(COUNTIF(Table_marketing_data[[#This Row],[AcceptedCmp3]:[AcceptedCmp2]],1)&gt;0,1,0)</f>
        <v>0</v>
      </c>
      <c r="AE361">
        <f>SUM(Table_marketing_data[[#This Row],[AcceptedCmp3]:[AcceptedCmp2]])</f>
        <v>0</v>
      </c>
      <c r="AF361">
        <v>0</v>
      </c>
      <c r="AG361">
        <v>0</v>
      </c>
      <c r="AH361" t="s">
        <v>32</v>
      </c>
    </row>
    <row r="362" spans="1:34" x14ac:dyDescent="0.3">
      <c r="A362">
        <v>2724</v>
      </c>
      <c r="B362">
        <v>1981</v>
      </c>
      <c r="C362">
        <f ca="1">YEAR(TODAY()) - Table_marketing_data[[#This Row],[Year_Birth]]</f>
        <v>42</v>
      </c>
      <c r="D3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2" t="s">
        <v>41</v>
      </c>
      <c r="F362" t="s">
        <v>31</v>
      </c>
      <c r="G362" s="5">
        <v>36143</v>
      </c>
      <c r="H362" s="5" t="str">
        <f t="shared" si="5"/>
        <v>20k-50k</v>
      </c>
      <c r="I362">
        <v>1</v>
      </c>
      <c r="J362">
        <v>0</v>
      </c>
      <c r="K362" s="1">
        <v>41728</v>
      </c>
      <c r="L362">
        <v>33</v>
      </c>
      <c r="M362">
        <v>12</v>
      </c>
      <c r="N362">
        <v>0</v>
      </c>
      <c r="O362">
        <v>1</v>
      </c>
      <c r="P362">
        <v>0</v>
      </c>
      <c r="Q362">
        <v>0</v>
      </c>
      <c r="R362">
        <v>6</v>
      </c>
      <c r="S362" s="6">
        <f>SUM(Table_marketing_data[[#This Row],[MntWines]:[MntGoldProds]])/6</f>
        <v>3.1666666666666665</v>
      </c>
      <c r="T362">
        <v>1</v>
      </c>
      <c r="U362">
        <v>0</v>
      </c>
      <c r="V362">
        <v>1</v>
      </c>
      <c r="W362">
        <v>2</v>
      </c>
      <c r="X362">
        <v>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f>IF(COUNTIF(Table_marketing_data[[#This Row],[AcceptedCmp3]:[AcceptedCmp2]],1)&gt;0,1,0)</f>
        <v>0</v>
      </c>
      <c r="AE362">
        <f>SUM(Table_marketing_data[[#This Row],[AcceptedCmp3]:[AcceptedCmp2]])</f>
        <v>0</v>
      </c>
      <c r="AF362">
        <v>0</v>
      </c>
      <c r="AG362">
        <v>0</v>
      </c>
      <c r="AH362" t="s">
        <v>30</v>
      </c>
    </row>
    <row r="363" spans="1:34" x14ac:dyDescent="0.3">
      <c r="A363">
        <v>4216</v>
      </c>
      <c r="B363">
        <v>1981</v>
      </c>
      <c r="C363">
        <f ca="1">YEAR(TODAY()) - Table_marketing_data[[#This Row],[Year_Birth]]</f>
        <v>42</v>
      </c>
      <c r="D3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3" t="s">
        <v>28</v>
      </c>
      <c r="F363" t="s">
        <v>31</v>
      </c>
      <c r="G363" s="5">
        <v>91065</v>
      </c>
      <c r="H363" s="5" t="str">
        <f t="shared" si="5"/>
        <v>50k-100k</v>
      </c>
      <c r="I363">
        <v>0</v>
      </c>
      <c r="J363">
        <v>0</v>
      </c>
      <c r="K363" s="1">
        <v>41327</v>
      </c>
      <c r="L363">
        <v>33</v>
      </c>
      <c r="M363">
        <v>822</v>
      </c>
      <c r="N363">
        <v>114</v>
      </c>
      <c r="O363">
        <v>108</v>
      </c>
      <c r="P363">
        <v>179</v>
      </c>
      <c r="Q363">
        <v>137</v>
      </c>
      <c r="R363">
        <v>114</v>
      </c>
      <c r="S363" s="6">
        <f>SUM(Table_marketing_data[[#This Row],[MntWines]:[MntGoldProds]])/6</f>
        <v>245.66666666666666</v>
      </c>
      <c r="T363">
        <v>1</v>
      </c>
      <c r="U363">
        <v>7</v>
      </c>
      <c r="V363">
        <v>9</v>
      </c>
      <c r="W363">
        <v>9</v>
      </c>
      <c r="X363">
        <v>3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f>IF(COUNTIF(Table_marketing_data[[#This Row],[AcceptedCmp3]:[AcceptedCmp2]],1)&gt;0,1,0)</f>
        <v>1</v>
      </c>
      <c r="AE363">
        <f>SUM(Table_marketing_data[[#This Row],[AcceptedCmp3]:[AcceptedCmp2]])</f>
        <v>2</v>
      </c>
      <c r="AF363">
        <v>1</v>
      </c>
      <c r="AG363">
        <v>0</v>
      </c>
      <c r="AH363" t="s">
        <v>30</v>
      </c>
    </row>
    <row r="364" spans="1:34" x14ac:dyDescent="0.3">
      <c r="A364">
        <v>7378</v>
      </c>
      <c r="B364">
        <v>1981</v>
      </c>
      <c r="C364">
        <f ca="1">YEAR(TODAY()) - Table_marketing_data[[#This Row],[Year_Birth]]</f>
        <v>42</v>
      </c>
      <c r="D3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4" t="s">
        <v>41</v>
      </c>
      <c r="F364" t="s">
        <v>35</v>
      </c>
      <c r="G364" s="5">
        <v>42021</v>
      </c>
      <c r="H364" s="5" t="str">
        <f t="shared" si="5"/>
        <v>20k-50k</v>
      </c>
      <c r="I364">
        <v>1</v>
      </c>
      <c r="J364">
        <v>0</v>
      </c>
      <c r="K364" s="1">
        <v>41152</v>
      </c>
      <c r="L364">
        <v>34</v>
      </c>
      <c r="M364">
        <v>393</v>
      </c>
      <c r="N364">
        <v>5</v>
      </c>
      <c r="O364">
        <v>136</v>
      </c>
      <c r="P364">
        <v>7</v>
      </c>
      <c r="Q364">
        <v>5</v>
      </c>
      <c r="R364">
        <v>27</v>
      </c>
      <c r="S364" s="6">
        <f>SUM(Table_marketing_data[[#This Row],[MntWines]:[MntGoldProds]])/6</f>
        <v>95.5</v>
      </c>
      <c r="T364">
        <v>5</v>
      </c>
      <c r="U364">
        <v>10</v>
      </c>
      <c r="V364">
        <v>1</v>
      </c>
      <c r="W364">
        <v>6</v>
      </c>
      <c r="X364">
        <v>9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f>IF(COUNTIF(Table_marketing_data[[#This Row],[AcceptedCmp3]:[AcceptedCmp2]],1)&gt;0,1,0)</f>
        <v>1</v>
      </c>
      <c r="AE364">
        <f>SUM(Table_marketing_data[[#This Row],[AcceptedCmp3]:[AcceptedCmp2]])</f>
        <v>1</v>
      </c>
      <c r="AF364">
        <v>0</v>
      </c>
      <c r="AG364">
        <v>0</v>
      </c>
      <c r="AH364" t="s">
        <v>30</v>
      </c>
    </row>
    <row r="365" spans="1:34" x14ac:dyDescent="0.3">
      <c r="A365">
        <v>738</v>
      </c>
      <c r="B365">
        <v>1981</v>
      </c>
      <c r="C365">
        <f ca="1">YEAR(TODAY()) - Table_marketing_data[[#This Row],[Year_Birth]]</f>
        <v>42</v>
      </c>
      <c r="D3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5" t="s">
        <v>38</v>
      </c>
      <c r="F365" t="s">
        <v>31</v>
      </c>
      <c r="G365" s="5">
        <v>42395</v>
      </c>
      <c r="H365" s="5" t="str">
        <f t="shared" si="5"/>
        <v>20k-50k</v>
      </c>
      <c r="I365">
        <v>1</v>
      </c>
      <c r="J365">
        <v>1</v>
      </c>
      <c r="K365" s="1">
        <v>41733</v>
      </c>
      <c r="L365">
        <v>35</v>
      </c>
      <c r="M365">
        <v>48</v>
      </c>
      <c r="N365">
        <v>13</v>
      </c>
      <c r="O365">
        <v>57</v>
      </c>
      <c r="P365">
        <v>24</v>
      </c>
      <c r="Q365">
        <v>15</v>
      </c>
      <c r="R365">
        <v>25</v>
      </c>
      <c r="S365" s="6">
        <f>SUM(Table_marketing_data[[#This Row],[MntWines]:[MntGoldProds]])/6</f>
        <v>30.333333333333332</v>
      </c>
      <c r="T365">
        <v>4</v>
      </c>
      <c r="U365">
        <v>3</v>
      </c>
      <c r="V365">
        <v>1</v>
      </c>
      <c r="W365">
        <v>4</v>
      </c>
      <c r="X365">
        <v>7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f>IF(COUNTIF(Table_marketing_data[[#This Row],[AcceptedCmp3]:[AcceptedCmp2]],1)&gt;0,1,0)</f>
        <v>0</v>
      </c>
      <c r="AE365">
        <f>SUM(Table_marketing_data[[#This Row],[AcceptedCmp3]:[AcceptedCmp2]])</f>
        <v>0</v>
      </c>
      <c r="AF365">
        <v>0</v>
      </c>
      <c r="AG365">
        <v>0</v>
      </c>
      <c r="AH365" t="s">
        <v>40</v>
      </c>
    </row>
    <row r="366" spans="1:34" x14ac:dyDescent="0.3">
      <c r="A366">
        <v>10469</v>
      </c>
      <c r="B366">
        <v>1981</v>
      </c>
      <c r="C366">
        <f ca="1">YEAR(TODAY()) - Table_marketing_data[[#This Row],[Year_Birth]]</f>
        <v>42</v>
      </c>
      <c r="D3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6" t="s">
        <v>28</v>
      </c>
      <c r="F366" t="s">
        <v>35</v>
      </c>
      <c r="G366" s="5">
        <v>88325</v>
      </c>
      <c r="H366" s="5" t="str">
        <f t="shared" si="5"/>
        <v>50k-100k</v>
      </c>
      <c r="I366">
        <v>0</v>
      </c>
      <c r="J366">
        <v>0</v>
      </c>
      <c r="K366" s="1">
        <v>41675</v>
      </c>
      <c r="L366">
        <v>42</v>
      </c>
      <c r="M366">
        <v>519</v>
      </c>
      <c r="N366">
        <v>71</v>
      </c>
      <c r="O366">
        <v>860</v>
      </c>
      <c r="P366">
        <v>93</v>
      </c>
      <c r="Q366">
        <v>27</v>
      </c>
      <c r="R366">
        <v>53</v>
      </c>
      <c r="S366" s="6">
        <f>SUM(Table_marketing_data[[#This Row],[MntWines]:[MntGoldProds]])/6</f>
        <v>270.5</v>
      </c>
      <c r="T366">
        <v>1</v>
      </c>
      <c r="U366">
        <v>6</v>
      </c>
      <c r="V366">
        <v>2</v>
      </c>
      <c r="W366">
        <v>9</v>
      </c>
      <c r="X366">
        <v>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f>IF(COUNTIF(Table_marketing_data[[#This Row],[AcceptedCmp3]:[AcceptedCmp2]],1)&gt;0,1,0)</f>
        <v>0</v>
      </c>
      <c r="AE366">
        <f>SUM(Table_marketing_data[[#This Row],[AcceptedCmp3]:[AcceptedCmp2]])</f>
        <v>0</v>
      </c>
      <c r="AF366">
        <v>0</v>
      </c>
      <c r="AG366">
        <v>0</v>
      </c>
      <c r="AH366" t="s">
        <v>40</v>
      </c>
    </row>
    <row r="367" spans="1:34" x14ac:dyDescent="0.3">
      <c r="A367">
        <v>4669</v>
      </c>
      <c r="B367">
        <v>1981</v>
      </c>
      <c r="C367">
        <f ca="1">YEAR(TODAY()) - Table_marketing_data[[#This Row],[Year_Birth]]</f>
        <v>42</v>
      </c>
      <c r="D3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7" t="s">
        <v>44</v>
      </c>
      <c r="F367" t="s">
        <v>33</v>
      </c>
      <c r="G367" s="5">
        <v>24480</v>
      </c>
      <c r="H367" s="5" t="str">
        <f t="shared" si="5"/>
        <v>20k-50k</v>
      </c>
      <c r="I367">
        <v>1</v>
      </c>
      <c r="J367">
        <v>0</v>
      </c>
      <c r="K367" s="1">
        <v>41316</v>
      </c>
      <c r="L367">
        <v>46</v>
      </c>
      <c r="M367">
        <v>4</v>
      </c>
      <c r="N367">
        <v>19</v>
      </c>
      <c r="O367">
        <v>9</v>
      </c>
      <c r="P367">
        <v>28</v>
      </c>
      <c r="Q367">
        <v>25</v>
      </c>
      <c r="R367">
        <v>17</v>
      </c>
      <c r="S367" s="6">
        <f>SUM(Table_marketing_data[[#This Row],[MntWines]:[MntGoldProds]])/6</f>
        <v>17</v>
      </c>
      <c r="T367">
        <v>3</v>
      </c>
      <c r="U367">
        <v>3</v>
      </c>
      <c r="V367">
        <v>0</v>
      </c>
      <c r="W367">
        <v>4</v>
      </c>
      <c r="X367">
        <v>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f>IF(COUNTIF(Table_marketing_data[[#This Row],[AcceptedCmp3]:[AcceptedCmp2]],1)&gt;0,1,0)</f>
        <v>0</v>
      </c>
      <c r="AE367">
        <f>SUM(Table_marketing_data[[#This Row],[AcceptedCmp3]:[AcceptedCmp2]])</f>
        <v>0</v>
      </c>
      <c r="AF367">
        <v>0</v>
      </c>
      <c r="AG367">
        <v>0</v>
      </c>
      <c r="AH367" t="s">
        <v>43</v>
      </c>
    </row>
    <row r="368" spans="1:34" x14ac:dyDescent="0.3">
      <c r="A368">
        <v>3120</v>
      </c>
      <c r="B368">
        <v>1981</v>
      </c>
      <c r="C368">
        <f ca="1">YEAR(TODAY()) - Table_marketing_data[[#This Row],[Year_Birth]]</f>
        <v>42</v>
      </c>
      <c r="D3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8" t="s">
        <v>28</v>
      </c>
      <c r="F368" t="s">
        <v>35</v>
      </c>
      <c r="G368" s="5">
        <v>38547</v>
      </c>
      <c r="H368" s="5" t="str">
        <f t="shared" si="5"/>
        <v>20k-50k</v>
      </c>
      <c r="I368">
        <v>1</v>
      </c>
      <c r="J368">
        <v>0</v>
      </c>
      <c r="K368" s="1">
        <v>41514</v>
      </c>
      <c r="L368">
        <v>49</v>
      </c>
      <c r="M368">
        <v>6</v>
      </c>
      <c r="N368">
        <v>1</v>
      </c>
      <c r="O368">
        <v>10</v>
      </c>
      <c r="P368">
        <v>0</v>
      </c>
      <c r="Q368">
        <v>1</v>
      </c>
      <c r="R368">
        <v>4</v>
      </c>
      <c r="S368" s="6">
        <f>SUM(Table_marketing_data[[#This Row],[MntWines]:[MntGoldProds]])/6</f>
        <v>3.6666666666666665</v>
      </c>
      <c r="T368">
        <v>1</v>
      </c>
      <c r="U368">
        <v>1</v>
      </c>
      <c r="V368">
        <v>0</v>
      </c>
      <c r="W368">
        <v>2</v>
      </c>
      <c r="X368">
        <v>8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f>IF(COUNTIF(Table_marketing_data[[#This Row],[AcceptedCmp3]:[AcceptedCmp2]],1)&gt;0,1,0)</f>
        <v>0</v>
      </c>
      <c r="AE368">
        <f>SUM(Table_marketing_data[[#This Row],[AcceptedCmp3]:[AcceptedCmp2]])</f>
        <v>0</v>
      </c>
      <c r="AF368">
        <v>0</v>
      </c>
      <c r="AG368">
        <v>1</v>
      </c>
      <c r="AH368" t="s">
        <v>32</v>
      </c>
    </row>
    <row r="369" spans="1:34" x14ac:dyDescent="0.3">
      <c r="A369">
        <v>6575</v>
      </c>
      <c r="B369">
        <v>1981</v>
      </c>
      <c r="C369">
        <f ca="1">YEAR(TODAY()) - Table_marketing_data[[#This Row],[Year_Birth]]</f>
        <v>42</v>
      </c>
      <c r="D3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69" t="s">
        <v>28</v>
      </c>
      <c r="F369" t="s">
        <v>35</v>
      </c>
      <c r="G369" s="5">
        <v>56386</v>
      </c>
      <c r="H369" s="5" t="str">
        <f t="shared" si="5"/>
        <v>50k-100k</v>
      </c>
      <c r="I369">
        <v>1</v>
      </c>
      <c r="J369">
        <v>1</v>
      </c>
      <c r="K369" s="1">
        <v>41209</v>
      </c>
      <c r="L369">
        <v>51</v>
      </c>
      <c r="M369">
        <v>230</v>
      </c>
      <c r="N369">
        <v>48</v>
      </c>
      <c r="O369">
        <v>214</v>
      </c>
      <c r="P369">
        <v>13</v>
      </c>
      <c r="Q369">
        <v>32</v>
      </c>
      <c r="R369">
        <v>75</v>
      </c>
      <c r="S369" s="6">
        <f>SUM(Table_marketing_data[[#This Row],[MntWines]:[MntGoldProds]])/6</f>
        <v>102</v>
      </c>
      <c r="T369">
        <v>8</v>
      </c>
      <c r="U369">
        <v>9</v>
      </c>
      <c r="V369">
        <v>1</v>
      </c>
      <c r="W369">
        <v>7</v>
      </c>
      <c r="X369">
        <v>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f>IF(COUNTIF(Table_marketing_data[[#This Row],[AcceptedCmp3]:[AcceptedCmp2]],1)&gt;0,1,0)</f>
        <v>0</v>
      </c>
      <c r="AE369">
        <f>SUM(Table_marketing_data[[#This Row],[AcceptedCmp3]:[AcceptedCmp2]])</f>
        <v>0</v>
      </c>
      <c r="AF369">
        <v>0</v>
      </c>
      <c r="AG369">
        <v>0</v>
      </c>
      <c r="AH369" t="s">
        <v>43</v>
      </c>
    </row>
    <row r="370" spans="1:34" x14ac:dyDescent="0.3">
      <c r="A370">
        <v>2781</v>
      </c>
      <c r="B370">
        <v>1981</v>
      </c>
      <c r="C370">
        <f ca="1">YEAR(TODAY()) - Table_marketing_data[[#This Row],[Year_Birth]]</f>
        <v>42</v>
      </c>
      <c r="D3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0" t="s">
        <v>28</v>
      </c>
      <c r="F370" t="s">
        <v>31</v>
      </c>
      <c r="G370" s="5">
        <v>72066</v>
      </c>
      <c r="H370" s="5" t="str">
        <f t="shared" si="5"/>
        <v>50k-100k</v>
      </c>
      <c r="I370">
        <v>0</v>
      </c>
      <c r="J370">
        <v>0</v>
      </c>
      <c r="K370" s="1">
        <v>41813</v>
      </c>
      <c r="L370">
        <v>55</v>
      </c>
      <c r="M370">
        <v>1003</v>
      </c>
      <c r="N370">
        <v>34</v>
      </c>
      <c r="O370">
        <v>536</v>
      </c>
      <c r="P370">
        <v>134</v>
      </c>
      <c r="Q370">
        <v>51</v>
      </c>
      <c r="R370">
        <v>34</v>
      </c>
      <c r="S370" s="6">
        <f>SUM(Table_marketing_data[[#This Row],[MntWines]:[MntGoldProds]])/6</f>
        <v>298.66666666666669</v>
      </c>
      <c r="T370">
        <v>1</v>
      </c>
      <c r="U370">
        <v>4</v>
      </c>
      <c r="V370">
        <v>6</v>
      </c>
      <c r="W370">
        <v>6</v>
      </c>
      <c r="X370">
        <v>2</v>
      </c>
      <c r="Y370">
        <v>0</v>
      </c>
      <c r="Z370">
        <v>0</v>
      </c>
      <c r="AA370">
        <v>1</v>
      </c>
      <c r="AB370">
        <v>1</v>
      </c>
      <c r="AC370">
        <v>0</v>
      </c>
      <c r="AD370">
        <f>IF(COUNTIF(Table_marketing_data[[#This Row],[AcceptedCmp3]:[AcceptedCmp2]],1)&gt;0,1,0)</f>
        <v>1</v>
      </c>
      <c r="AE370">
        <f>SUM(Table_marketing_data[[#This Row],[AcceptedCmp3]:[AcceptedCmp2]])</f>
        <v>2</v>
      </c>
      <c r="AF370">
        <v>1</v>
      </c>
      <c r="AG370">
        <v>0</v>
      </c>
      <c r="AH370" t="s">
        <v>43</v>
      </c>
    </row>
    <row r="371" spans="1:34" x14ac:dyDescent="0.3">
      <c r="A371">
        <v>7369</v>
      </c>
      <c r="B371">
        <v>1981</v>
      </c>
      <c r="C371">
        <f ca="1">YEAR(TODAY()) - Table_marketing_data[[#This Row],[Year_Birth]]</f>
        <v>42</v>
      </c>
      <c r="D3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1" t="s">
        <v>41</v>
      </c>
      <c r="F371" t="s">
        <v>33</v>
      </c>
      <c r="G371" s="5">
        <v>36959</v>
      </c>
      <c r="H371" s="5" t="str">
        <f t="shared" si="5"/>
        <v>20k-50k</v>
      </c>
      <c r="I371">
        <v>1</v>
      </c>
      <c r="J371">
        <v>0</v>
      </c>
      <c r="K371" s="1">
        <v>41549</v>
      </c>
      <c r="L371">
        <v>56</v>
      </c>
      <c r="M371">
        <v>25</v>
      </c>
      <c r="N371">
        <v>6</v>
      </c>
      <c r="O371">
        <v>25</v>
      </c>
      <c r="P371">
        <v>6</v>
      </c>
      <c r="Q371">
        <v>0</v>
      </c>
      <c r="R371">
        <v>0</v>
      </c>
      <c r="S371" s="6">
        <f>SUM(Table_marketing_data[[#This Row],[MntWines]:[MntGoldProds]])/6</f>
        <v>10.333333333333334</v>
      </c>
      <c r="T371">
        <v>2</v>
      </c>
      <c r="U371">
        <v>2</v>
      </c>
      <c r="V371">
        <v>0</v>
      </c>
      <c r="W371">
        <v>3</v>
      </c>
      <c r="X371">
        <v>8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f>IF(COUNTIF(Table_marketing_data[[#This Row],[AcceptedCmp3]:[AcceptedCmp2]],1)&gt;0,1,0)</f>
        <v>0</v>
      </c>
      <c r="AE371">
        <f>SUM(Table_marketing_data[[#This Row],[AcceptedCmp3]:[AcceptedCmp2]])</f>
        <v>0</v>
      </c>
      <c r="AF371">
        <v>0</v>
      </c>
      <c r="AG371">
        <v>0</v>
      </c>
      <c r="AH371" t="s">
        <v>30</v>
      </c>
    </row>
    <row r="372" spans="1:34" x14ac:dyDescent="0.3">
      <c r="A372">
        <v>3537</v>
      </c>
      <c r="B372">
        <v>1981</v>
      </c>
      <c r="C372">
        <f ca="1">YEAR(TODAY()) - Table_marketing_data[[#This Row],[Year_Birth]]</f>
        <v>42</v>
      </c>
      <c r="D3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2" t="s">
        <v>28</v>
      </c>
      <c r="F372" t="s">
        <v>35</v>
      </c>
      <c r="G372" s="5">
        <v>31089</v>
      </c>
      <c r="H372" s="5" t="str">
        <f t="shared" si="5"/>
        <v>20k-50k</v>
      </c>
      <c r="I372">
        <v>1</v>
      </c>
      <c r="J372">
        <v>0</v>
      </c>
      <c r="K372" s="1">
        <v>41138</v>
      </c>
      <c r="L372">
        <v>57</v>
      </c>
      <c r="M372">
        <v>31</v>
      </c>
      <c r="N372">
        <v>3</v>
      </c>
      <c r="O372">
        <v>31</v>
      </c>
      <c r="P372">
        <v>2</v>
      </c>
      <c r="Q372">
        <v>8</v>
      </c>
      <c r="R372">
        <v>4</v>
      </c>
      <c r="S372" s="6">
        <f>SUM(Table_marketing_data[[#This Row],[MntWines]:[MntGoldProds]])/6</f>
        <v>13.166666666666666</v>
      </c>
      <c r="T372">
        <v>3</v>
      </c>
      <c r="U372">
        <v>3</v>
      </c>
      <c r="V372">
        <v>0</v>
      </c>
      <c r="W372">
        <v>4</v>
      </c>
      <c r="X372">
        <v>8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f>IF(COUNTIF(Table_marketing_data[[#This Row],[AcceptedCmp3]:[AcceptedCmp2]],1)&gt;0,1,0)</f>
        <v>0</v>
      </c>
      <c r="AE372">
        <f>SUM(Table_marketing_data[[#This Row],[AcceptedCmp3]:[AcceptedCmp2]])</f>
        <v>0</v>
      </c>
      <c r="AF372">
        <v>0</v>
      </c>
      <c r="AG372">
        <v>0</v>
      </c>
      <c r="AH372" t="s">
        <v>30</v>
      </c>
    </row>
    <row r="373" spans="1:34" x14ac:dyDescent="0.3">
      <c r="A373">
        <v>4548</v>
      </c>
      <c r="B373">
        <v>1981</v>
      </c>
      <c r="C373">
        <f ca="1">YEAR(TODAY()) - Table_marketing_data[[#This Row],[Year_Birth]]</f>
        <v>42</v>
      </c>
      <c r="D3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3" t="s">
        <v>28</v>
      </c>
      <c r="F373" t="s">
        <v>31</v>
      </c>
      <c r="G373" s="5">
        <v>41967</v>
      </c>
      <c r="H373" s="5" t="str">
        <f t="shared" si="5"/>
        <v>20k-50k</v>
      </c>
      <c r="I373">
        <v>1</v>
      </c>
      <c r="J373">
        <v>1</v>
      </c>
      <c r="K373" s="1">
        <v>41601</v>
      </c>
      <c r="L373">
        <v>66</v>
      </c>
      <c r="M373">
        <v>23</v>
      </c>
      <c r="N373">
        <v>4</v>
      </c>
      <c r="O373">
        <v>10</v>
      </c>
      <c r="P373">
        <v>0</v>
      </c>
      <c r="Q373">
        <v>2</v>
      </c>
      <c r="R373">
        <v>15</v>
      </c>
      <c r="S373" s="6">
        <f>SUM(Table_marketing_data[[#This Row],[MntWines]:[MntGoldProds]])/6</f>
        <v>9</v>
      </c>
      <c r="T373">
        <v>1</v>
      </c>
      <c r="U373">
        <v>1</v>
      </c>
      <c r="V373">
        <v>0</v>
      </c>
      <c r="W373">
        <v>3</v>
      </c>
      <c r="X373">
        <v>4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f>IF(COUNTIF(Table_marketing_data[[#This Row],[AcceptedCmp3]:[AcceptedCmp2]],1)&gt;0,1,0)</f>
        <v>0</v>
      </c>
      <c r="AE373">
        <f>SUM(Table_marketing_data[[#This Row],[AcceptedCmp3]:[AcceptedCmp2]])</f>
        <v>0</v>
      </c>
      <c r="AF373">
        <v>0</v>
      </c>
      <c r="AG373">
        <v>0</v>
      </c>
      <c r="AH373" t="s">
        <v>32</v>
      </c>
    </row>
    <row r="374" spans="1:34" x14ac:dyDescent="0.3">
      <c r="A374">
        <v>304</v>
      </c>
      <c r="B374">
        <v>1981</v>
      </c>
      <c r="C374">
        <f ca="1">YEAR(TODAY()) - Table_marketing_data[[#This Row],[Year_Birth]]</f>
        <v>42</v>
      </c>
      <c r="D3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4" t="s">
        <v>41</v>
      </c>
      <c r="F374" t="s">
        <v>31</v>
      </c>
      <c r="G374" s="5">
        <v>22944</v>
      </c>
      <c r="H374" s="5" t="str">
        <f t="shared" si="5"/>
        <v>20k-50k</v>
      </c>
      <c r="I374">
        <v>1</v>
      </c>
      <c r="J374">
        <v>0</v>
      </c>
      <c r="K374" s="1">
        <v>41631</v>
      </c>
      <c r="L374">
        <v>67</v>
      </c>
      <c r="M374">
        <v>19</v>
      </c>
      <c r="N374">
        <v>3</v>
      </c>
      <c r="O374">
        <v>19</v>
      </c>
      <c r="P374">
        <v>4</v>
      </c>
      <c r="Q374">
        <v>5</v>
      </c>
      <c r="R374">
        <v>26</v>
      </c>
      <c r="S374" s="6">
        <f>SUM(Table_marketing_data[[#This Row],[MntWines]:[MntGoldProds]])/6</f>
        <v>12.666666666666666</v>
      </c>
      <c r="T374">
        <v>3</v>
      </c>
      <c r="U374">
        <v>3</v>
      </c>
      <c r="V374">
        <v>0</v>
      </c>
      <c r="W374">
        <v>3</v>
      </c>
      <c r="X374">
        <v>7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f>IF(COUNTIF(Table_marketing_data[[#This Row],[AcceptedCmp3]:[AcceptedCmp2]],1)&gt;0,1,0)</f>
        <v>0</v>
      </c>
      <c r="AE374">
        <f>SUM(Table_marketing_data[[#This Row],[AcceptedCmp3]:[AcceptedCmp2]])</f>
        <v>0</v>
      </c>
      <c r="AF374">
        <v>0</v>
      </c>
      <c r="AG374">
        <v>0</v>
      </c>
      <c r="AH374" t="s">
        <v>30</v>
      </c>
    </row>
    <row r="375" spans="1:34" x14ac:dyDescent="0.3">
      <c r="A375">
        <v>7005</v>
      </c>
      <c r="B375">
        <v>1981</v>
      </c>
      <c r="C375">
        <f ca="1">YEAR(TODAY()) - Table_marketing_data[[#This Row],[Year_Birth]]</f>
        <v>42</v>
      </c>
      <c r="D3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5" t="s">
        <v>28</v>
      </c>
      <c r="F375" t="s">
        <v>31</v>
      </c>
      <c r="G375" s="5">
        <v>58684</v>
      </c>
      <c r="H375" s="5" t="str">
        <f t="shared" si="5"/>
        <v>50k-100k</v>
      </c>
      <c r="I375">
        <v>0</v>
      </c>
      <c r="J375">
        <v>0</v>
      </c>
      <c r="K375" s="1">
        <v>41806</v>
      </c>
      <c r="L375">
        <v>71</v>
      </c>
      <c r="M375">
        <v>479</v>
      </c>
      <c r="N375">
        <v>35</v>
      </c>
      <c r="O375">
        <v>179</v>
      </c>
      <c r="P375">
        <v>28</v>
      </c>
      <c r="Q375">
        <v>7</v>
      </c>
      <c r="R375">
        <v>85</v>
      </c>
      <c r="S375" s="6">
        <f>SUM(Table_marketing_data[[#This Row],[MntWines]:[MntGoldProds]])/6</f>
        <v>135.5</v>
      </c>
      <c r="T375">
        <v>1</v>
      </c>
      <c r="U375">
        <v>5</v>
      </c>
      <c r="V375">
        <v>3</v>
      </c>
      <c r="W375">
        <v>12</v>
      </c>
      <c r="X375">
        <v>2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f>IF(COUNTIF(Table_marketing_data[[#This Row],[AcceptedCmp3]:[AcceptedCmp2]],1)&gt;0,1,0)</f>
        <v>1</v>
      </c>
      <c r="AE375">
        <f>SUM(Table_marketing_data[[#This Row],[AcceptedCmp3]:[AcceptedCmp2]])</f>
        <v>1</v>
      </c>
      <c r="AF375">
        <v>0</v>
      </c>
      <c r="AG375">
        <v>0</v>
      </c>
      <c r="AH375" t="s">
        <v>43</v>
      </c>
    </row>
    <row r="376" spans="1:34" x14ac:dyDescent="0.3">
      <c r="A376">
        <v>2918</v>
      </c>
      <c r="B376">
        <v>1981</v>
      </c>
      <c r="C376">
        <f ca="1">YEAR(TODAY()) - Table_marketing_data[[#This Row],[Year_Birth]]</f>
        <v>42</v>
      </c>
      <c r="D3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6" t="s">
        <v>28</v>
      </c>
      <c r="F376" t="s">
        <v>29</v>
      </c>
      <c r="G376" s="5">
        <v>28510</v>
      </c>
      <c r="H376" s="5" t="str">
        <f t="shared" si="5"/>
        <v>20k-50k</v>
      </c>
      <c r="I376">
        <v>1</v>
      </c>
      <c r="J376">
        <v>1</v>
      </c>
      <c r="K376" s="1">
        <v>41377</v>
      </c>
      <c r="L376">
        <v>72</v>
      </c>
      <c r="M376">
        <v>44</v>
      </c>
      <c r="N376">
        <v>5</v>
      </c>
      <c r="O376">
        <v>19</v>
      </c>
      <c r="P376">
        <v>0</v>
      </c>
      <c r="Q376">
        <v>4</v>
      </c>
      <c r="R376">
        <v>19</v>
      </c>
      <c r="S376" s="6">
        <f>SUM(Table_marketing_data[[#This Row],[MntWines]:[MntGoldProds]])/6</f>
        <v>15.166666666666666</v>
      </c>
      <c r="T376">
        <v>3</v>
      </c>
      <c r="U376">
        <v>2</v>
      </c>
      <c r="V376">
        <v>0</v>
      </c>
      <c r="W376">
        <v>4</v>
      </c>
      <c r="X376">
        <v>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f>IF(COUNTIF(Table_marketing_data[[#This Row],[AcceptedCmp3]:[AcceptedCmp2]],1)&gt;0,1,0)</f>
        <v>0</v>
      </c>
      <c r="AE376">
        <f>SUM(Table_marketing_data[[#This Row],[AcceptedCmp3]:[AcceptedCmp2]])</f>
        <v>0</v>
      </c>
      <c r="AF376">
        <v>0</v>
      </c>
      <c r="AG376">
        <v>0</v>
      </c>
      <c r="AH376" t="s">
        <v>30</v>
      </c>
    </row>
    <row r="377" spans="1:34" x14ac:dyDescent="0.3">
      <c r="A377">
        <v>11121</v>
      </c>
      <c r="B377">
        <v>1981</v>
      </c>
      <c r="C377">
        <f ca="1">YEAR(TODAY()) - Table_marketing_data[[#This Row],[Year_Birth]]</f>
        <v>42</v>
      </c>
      <c r="D3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7" t="s">
        <v>28</v>
      </c>
      <c r="F377" t="s">
        <v>33</v>
      </c>
      <c r="G377" s="5">
        <v>19419</v>
      </c>
      <c r="H377" s="5" t="str">
        <f t="shared" si="5"/>
        <v>&lt;20k</v>
      </c>
      <c r="I377">
        <v>1</v>
      </c>
      <c r="J377">
        <v>0</v>
      </c>
      <c r="K377" s="1">
        <v>41223</v>
      </c>
      <c r="L377">
        <v>76</v>
      </c>
      <c r="M377">
        <v>2</v>
      </c>
      <c r="N377">
        <v>14</v>
      </c>
      <c r="O377">
        <v>28</v>
      </c>
      <c r="P377">
        <v>16</v>
      </c>
      <c r="Q377">
        <v>3</v>
      </c>
      <c r="R377">
        <v>7</v>
      </c>
      <c r="S377" s="6">
        <f>SUM(Table_marketing_data[[#This Row],[MntWines]:[MntGoldProds]])/6</f>
        <v>11.666666666666666</v>
      </c>
      <c r="T377">
        <v>4</v>
      </c>
      <c r="U377">
        <v>4</v>
      </c>
      <c r="V377">
        <v>0</v>
      </c>
      <c r="W377">
        <v>3</v>
      </c>
      <c r="X377">
        <v>9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f>IF(COUNTIF(Table_marketing_data[[#This Row],[AcceptedCmp3]:[AcceptedCmp2]],1)&gt;0,1,0)</f>
        <v>0</v>
      </c>
      <c r="AE377">
        <f>SUM(Table_marketing_data[[#This Row],[AcceptedCmp3]:[AcceptedCmp2]])</f>
        <v>0</v>
      </c>
      <c r="AF377">
        <v>0</v>
      </c>
      <c r="AG377">
        <v>0</v>
      </c>
      <c r="AH377" t="s">
        <v>40</v>
      </c>
    </row>
    <row r="378" spans="1:34" x14ac:dyDescent="0.3">
      <c r="A378">
        <v>564</v>
      </c>
      <c r="B378">
        <v>1981</v>
      </c>
      <c r="C378">
        <f ca="1">YEAR(TODAY()) - Table_marketing_data[[#This Row],[Year_Birth]]</f>
        <v>42</v>
      </c>
      <c r="D3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8" t="s">
        <v>37</v>
      </c>
      <c r="F378" t="s">
        <v>35</v>
      </c>
      <c r="G378" s="5">
        <v>56937</v>
      </c>
      <c r="H378" s="5" t="str">
        <f t="shared" si="5"/>
        <v>50k-100k</v>
      </c>
      <c r="I378">
        <v>1</v>
      </c>
      <c r="J378">
        <v>0</v>
      </c>
      <c r="K378" s="1">
        <v>41125</v>
      </c>
      <c r="L378">
        <v>81</v>
      </c>
      <c r="M378">
        <v>746</v>
      </c>
      <c r="N378">
        <v>8</v>
      </c>
      <c r="O378">
        <v>125</v>
      </c>
      <c r="P378">
        <v>11</v>
      </c>
      <c r="Q378">
        <v>8</v>
      </c>
      <c r="R378">
        <v>8</v>
      </c>
      <c r="S378" s="6">
        <f>SUM(Table_marketing_data[[#This Row],[MntWines]:[MntGoldProds]])/6</f>
        <v>151</v>
      </c>
      <c r="T378">
        <v>7</v>
      </c>
      <c r="U378">
        <v>8</v>
      </c>
      <c r="V378">
        <v>6</v>
      </c>
      <c r="W378">
        <v>9</v>
      </c>
      <c r="X378">
        <v>6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f>IF(COUNTIF(Table_marketing_data[[#This Row],[AcceptedCmp3]:[AcceptedCmp2]],1)&gt;0,1,0)</f>
        <v>1</v>
      </c>
      <c r="AE378">
        <f>SUM(Table_marketing_data[[#This Row],[AcceptedCmp3]:[AcceptedCmp2]])</f>
        <v>1</v>
      </c>
      <c r="AF378">
        <v>1</v>
      </c>
      <c r="AG378">
        <v>0</v>
      </c>
      <c r="AH378" t="s">
        <v>30</v>
      </c>
    </row>
    <row r="379" spans="1:34" x14ac:dyDescent="0.3">
      <c r="A379">
        <v>4385</v>
      </c>
      <c r="B379">
        <v>1981</v>
      </c>
      <c r="C379">
        <f ca="1">YEAR(TODAY()) - Table_marketing_data[[#This Row],[Year_Birth]]</f>
        <v>42</v>
      </c>
      <c r="D3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79" t="s">
        <v>37</v>
      </c>
      <c r="F379" t="s">
        <v>31</v>
      </c>
      <c r="G379" s="5">
        <v>36038</v>
      </c>
      <c r="H379" s="5" t="str">
        <f t="shared" si="5"/>
        <v>20k-50k</v>
      </c>
      <c r="I379">
        <v>1</v>
      </c>
      <c r="J379">
        <v>0</v>
      </c>
      <c r="K379" s="1">
        <v>41425</v>
      </c>
      <c r="L379">
        <v>82</v>
      </c>
      <c r="M379">
        <v>23</v>
      </c>
      <c r="N379">
        <v>0</v>
      </c>
      <c r="O379">
        <v>15</v>
      </c>
      <c r="P379">
        <v>0</v>
      </c>
      <c r="Q379">
        <v>2</v>
      </c>
      <c r="R379">
        <v>7</v>
      </c>
      <c r="S379" s="6">
        <f>SUM(Table_marketing_data[[#This Row],[MntWines]:[MntGoldProds]])/6</f>
        <v>7.833333333333333</v>
      </c>
      <c r="T379">
        <v>2</v>
      </c>
      <c r="U379">
        <v>3</v>
      </c>
      <c r="V379">
        <v>0</v>
      </c>
      <c r="W379">
        <v>3</v>
      </c>
      <c r="X379">
        <v>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f>IF(COUNTIF(Table_marketing_data[[#This Row],[AcceptedCmp3]:[AcceptedCmp2]],1)&gt;0,1,0)</f>
        <v>0</v>
      </c>
      <c r="AE379">
        <f>SUM(Table_marketing_data[[#This Row],[AcceptedCmp3]:[AcceptedCmp2]])</f>
        <v>0</v>
      </c>
      <c r="AF379">
        <v>0</v>
      </c>
      <c r="AG379">
        <v>0</v>
      </c>
      <c r="AH379" t="s">
        <v>30</v>
      </c>
    </row>
    <row r="380" spans="1:34" x14ac:dyDescent="0.3">
      <c r="A380">
        <v>1612</v>
      </c>
      <c r="B380">
        <v>1981</v>
      </c>
      <c r="C380">
        <f ca="1">YEAR(TODAY()) - Table_marketing_data[[#This Row],[Year_Birth]]</f>
        <v>42</v>
      </c>
      <c r="D3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0" t="s">
        <v>37</v>
      </c>
      <c r="F380" t="s">
        <v>31</v>
      </c>
      <c r="H380" s="5" t="str">
        <f t="shared" si="5"/>
        <v>&lt;20k</v>
      </c>
      <c r="I380">
        <v>1</v>
      </c>
      <c r="J380">
        <v>0</v>
      </c>
      <c r="K380" s="1">
        <v>41425</v>
      </c>
      <c r="L380">
        <v>82</v>
      </c>
      <c r="M380">
        <v>23</v>
      </c>
      <c r="N380">
        <v>0</v>
      </c>
      <c r="O380">
        <v>15</v>
      </c>
      <c r="P380">
        <v>0</v>
      </c>
      <c r="Q380">
        <v>2</v>
      </c>
      <c r="R380">
        <v>7</v>
      </c>
      <c r="S380" s="6">
        <f>SUM(Table_marketing_data[[#This Row],[MntWines]:[MntGoldProds]])/6</f>
        <v>7.833333333333333</v>
      </c>
      <c r="T380">
        <v>2</v>
      </c>
      <c r="U380">
        <v>3</v>
      </c>
      <c r="V380">
        <v>0</v>
      </c>
      <c r="W380">
        <v>3</v>
      </c>
      <c r="X380">
        <v>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f>IF(COUNTIF(Table_marketing_data[[#This Row],[AcceptedCmp3]:[AcceptedCmp2]],1)&gt;0,1,0)</f>
        <v>0</v>
      </c>
      <c r="AE380">
        <f>SUM(Table_marketing_data[[#This Row],[AcceptedCmp3]:[AcceptedCmp2]])</f>
        <v>0</v>
      </c>
      <c r="AF380">
        <v>0</v>
      </c>
      <c r="AG380">
        <v>0</v>
      </c>
      <c r="AH380" t="s">
        <v>36</v>
      </c>
    </row>
    <row r="381" spans="1:34" x14ac:dyDescent="0.3">
      <c r="A381">
        <v>10398</v>
      </c>
      <c r="B381">
        <v>1981</v>
      </c>
      <c r="C381">
        <f ca="1">YEAR(TODAY()) - Table_marketing_data[[#This Row],[Year_Birth]]</f>
        <v>42</v>
      </c>
      <c r="D3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1" t="s">
        <v>38</v>
      </c>
      <c r="F381" t="s">
        <v>31</v>
      </c>
      <c r="G381" s="5">
        <v>24336</v>
      </c>
      <c r="H381" s="5" t="str">
        <f t="shared" si="5"/>
        <v>20k-50k</v>
      </c>
      <c r="I381">
        <v>1</v>
      </c>
      <c r="J381">
        <v>0</v>
      </c>
      <c r="K381" s="1">
        <v>41148</v>
      </c>
      <c r="L381">
        <v>82</v>
      </c>
      <c r="M381">
        <v>1</v>
      </c>
      <c r="N381">
        <v>6</v>
      </c>
      <c r="O381">
        <v>2</v>
      </c>
      <c r="P381">
        <v>8</v>
      </c>
      <c r="Q381">
        <v>2</v>
      </c>
      <c r="R381">
        <v>12</v>
      </c>
      <c r="S381" s="6">
        <f>SUM(Table_marketing_data[[#This Row],[MntWines]:[MntGoldProds]])/6</f>
        <v>5.166666666666667</v>
      </c>
      <c r="T381">
        <v>1</v>
      </c>
      <c r="U381">
        <v>1</v>
      </c>
      <c r="V381">
        <v>0</v>
      </c>
      <c r="W381">
        <v>2</v>
      </c>
      <c r="X381">
        <v>7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f>IF(COUNTIF(Table_marketing_data[[#This Row],[AcceptedCmp3]:[AcceptedCmp2]],1)&gt;0,1,0)</f>
        <v>0</v>
      </c>
      <c r="AE381">
        <f>SUM(Table_marketing_data[[#This Row],[AcceptedCmp3]:[AcceptedCmp2]])</f>
        <v>0</v>
      </c>
      <c r="AF381">
        <v>0</v>
      </c>
      <c r="AG381">
        <v>0</v>
      </c>
      <c r="AH381" t="s">
        <v>30</v>
      </c>
    </row>
    <row r="382" spans="1:34" x14ac:dyDescent="0.3">
      <c r="A382">
        <v>8017</v>
      </c>
      <c r="B382">
        <v>1981</v>
      </c>
      <c r="C382">
        <f ca="1">YEAR(TODAY()) - Table_marketing_data[[#This Row],[Year_Birth]]</f>
        <v>42</v>
      </c>
      <c r="D3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2" t="s">
        <v>38</v>
      </c>
      <c r="F382" t="s">
        <v>33</v>
      </c>
      <c r="G382" s="5">
        <v>51111</v>
      </c>
      <c r="H382" s="5" t="str">
        <f t="shared" si="5"/>
        <v>50k-100k</v>
      </c>
      <c r="I382">
        <v>1</v>
      </c>
      <c r="J382">
        <v>1</v>
      </c>
      <c r="K382" s="1">
        <v>41809</v>
      </c>
      <c r="L382">
        <v>83</v>
      </c>
      <c r="M382">
        <v>22</v>
      </c>
      <c r="N382">
        <v>0</v>
      </c>
      <c r="O382">
        <v>19</v>
      </c>
      <c r="P382">
        <v>6</v>
      </c>
      <c r="Q382">
        <v>5</v>
      </c>
      <c r="R382">
        <v>3</v>
      </c>
      <c r="S382" s="6">
        <f>SUM(Table_marketing_data[[#This Row],[MntWines]:[MntGoldProds]])/6</f>
        <v>9.1666666666666661</v>
      </c>
      <c r="T382">
        <v>2</v>
      </c>
      <c r="U382">
        <v>2</v>
      </c>
      <c r="V382">
        <v>0</v>
      </c>
      <c r="W382">
        <v>3</v>
      </c>
      <c r="X382">
        <v>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f>IF(COUNTIF(Table_marketing_data[[#This Row],[AcceptedCmp3]:[AcceptedCmp2]],1)&gt;0,1,0)</f>
        <v>0</v>
      </c>
      <c r="AE382">
        <f>SUM(Table_marketing_data[[#This Row],[AcceptedCmp3]:[AcceptedCmp2]])</f>
        <v>0</v>
      </c>
      <c r="AF382">
        <v>0</v>
      </c>
      <c r="AG382">
        <v>0</v>
      </c>
      <c r="AH382" t="s">
        <v>43</v>
      </c>
    </row>
    <row r="383" spans="1:34" x14ac:dyDescent="0.3">
      <c r="A383">
        <v>7270</v>
      </c>
      <c r="B383">
        <v>1981</v>
      </c>
      <c r="C383">
        <f ca="1">YEAR(TODAY()) - Table_marketing_data[[#This Row],[Year_Birth]]</f>
        <v>42</v>
      </c>
      <c r="D3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3" t="s">
        <v>28</v>
      </c>
      <c r="F383" t="s">
        <v>29</v>
      </c>
      <c r="G383" s="5">
        <v>56981</v>
      </c>
      <c r="H383" s="5" t="str">
        <f t="shared" si="5"/>
        <v>50k-100k</v>
      </c>
      <c r="I383">
        <v>0</v>
      </c>
      <c r="J383">
        <v>0</v>
      </c>
      <c r="K383" s="1">
        <v>41664</v>
      </c>
      <c r="L383">
        <v>91</v>
      </c>
      <c r="M383">
        <v>908</v>
      </c>
      <c r="N383">
        <v>48</v>
      </c>
      <c r="O383">
        <v>217</v>
      </c>
      <c r="P383">
        <v>32</v>
      </c>
      <c r="Q383">
        <v>12</v>
      </c>
      <c r="R383">
        <v>24</v>
      </c>
      <c r="S383" s="6">
        <f>SUM(Table_marketing_data[[#This Row],[MntWines]:[MntGoldProds]])/6</f>
        <v>206.83333333333334</v>
      </c>
      <c r="T383">
        <v>1</v>
      </c>
      <c r="U383">
        <v>2</v>
      </c>
      <c r="V383">
        <v>3</v>
      </c>
      <c r="W383">
        <v>13</v>
      </c>
      <c r="X383">
        <v>6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f>IF(COUNTIF(Table_marketing_data[[#This Row],[AcceptedCmp3]:[AcceptedCmp2]],1)&gt;0,1,0)</f>
        <v>1</v>
      </c>
      <c r="AE383">
        <f>SUM(Table_marketing_data[[#This Row],[AcceptedCmp3]:[AcceptedCmp2]])</f>
        <v>1</v>
      </c>
      <c r="AF383">
        <v>0</v>
      </c>
      <c r="AG383">
        <v>0</v>
      </c>
      <c r="AH383" t="s">
        <v>43</v>
      </c>
    </row>
    <row r="384" spans="1:34" x14ac:dyDescent="0.3">
      <c r="A384">
        <v>1951</v>
      </c>
      <c r="B384">
        <v>1981</v>
      </c>
      <c r="C384">
        <f ca="1">YEAR(TODAY()) - Table_marketing_data[[#This Row],[Year_Birth]]</f>
        <v>42</v>
      </c>
      <c r="D3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4" t="s">
        <v>44</v>
      </c>
      <c r="F384" t="s">
        <v>33</v>
      </c>
      <c r="G384" s="5">
        <v>34445</v>
      </c>
      <c r="H384" s="5" t="str">
        <f t="shared" si="5"/>
        <v>20k-50k</v>
      </c>
      <c r="I384">
        <v>0</v>
      </c>
      <c r="J384">
        <v>0</v>
      </c>
      <c r="K384" s="1">
        <v>41301</v>
      </c>
      <c r="L384">
        <v>92</v>
      </c>
      <c r="M384">
        <v>228</v>
      </c>
      <c r="N384">
        <v>122</v>
      </c>
      <c r="O384">
        <v>122</v>
      </c>
      <c r="P384">
        <v>208</v>
      </c>
      <c r="Q384">
        <v>129</v>
      </c>
      <c r="R384">
        <v>30</v>
      </c>
      <c r="S384" s="6">
        <f>SUM(Table_marketing_data[[#This Row],[MntWines]:[MntGoldProds]])/6</f>
        <v>139.83333333333334</v>
      </c>
      <c r="T384">
        <v>6</v>
      </c>
      <c r="U384">
        <v>11</v>
      </c>
      <c r="V384">
        <v>2</v>
      </c>
      <c r="W384">
        <v>8</v>
      </c>
      <c r="X384">
        <v>9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f>IF(COUNTIF(Table_marketing_data[[#This Row],[AcceptedCmp3]:[AcceptedCmp2]],1)&gt;0,1,0)</f>
        <v>0</v>
      </c>
      <c r="AE384">
        <f>SUM(Table_marketing_data[[#This Row],[AcceptedCmp3]:[AcceptedCmp2]])</f>
        <v>0</v>
      </c>
      <c r="AF384">
        <v>0</v>
      </c>
      <c r="AG384">
        <v>0</v>
      </c>
      <c r="AH384" t="s">
        <v>30</v>
      </c>
    </row>
    <row r="385" spans="1:34" x14ac:dyDescent="0.3">
      <c r="A385">
        <v>5324</v>
      </c>
      <c r="B385">
        <v>1981</v>
      </c>
      <c r="C385">
        <f ca="1">YEAR(TODAY()) - Table_marketing_data[[#This Row],[Year_Birth]]</f>
        <v>42</v>
      </c>
      <c r="D3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5" t="s">
        <v>37</v>
      </c>
      <c r="F385" t="s">
        <v>33</v>
      </c>
      <c r="G385" s="5">
        <v>58293</v>
      </c>
      <c r="H385" s="5" t="str">
        <f t="shared" si="5"/>
        <v>50k-100k</v>
      </c>
      <c r="I385">
        <v>1</v>
      </c>
      <c r="J385">
        <v>0</v>
      </c>
      <c r="K385" s="1">
        <v>41658</v>
      </c>
      <c r="L385">
        <v>94</v>
      </c>
      <c r="M385">
        <v>173</v>
      </c>
      <c r="N385">
        <v>43</v>
      </c>
      <c r="O385">
        <v>118</v>
      </c>
      <c r="P385">
        <v>46</v>
      </c>
      <c r="Q385">
        <v>27</v>
      </c>
      <c r="R385">
        <v>15</v>
      </c>
      <c r="S385" s="6">
        <f>SUM(Table_marketing_data[[#This Row],[MntWines]:[MntGoldProds]])/6</f>
        <v>70.333333333333329</v>
      </c>
      <c r="T385">
        <v>5</v>
      </c>
      <c r="U385">
        <v>5</v>
      </c>
      <c r="V385">
        <v>3</v>
      </c>
      <c r="W385">
        <v>6</v>
      </c>
      <c r="X385">
        <v>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f>IF(COUNTIF(Table_marketing_data[[#This Row],[AcceptedCmp3]:[AcceptedCmp2]],1)&gt;0,1,0)</f>
        <v>0</v>
      </c>
      <c r="AE385">
        <f>SUM(Table_marketing_data[[#This Row],[AcceptedCmp3]:[AcceptedCmp2]])</f>
        <v>0</v>
      </c>
      <c r="AF385">
        <v>0</v>
      </c>
      <c r="AG385">
        <v>0</v>
      </c>
      <c r="AH385" t="s">
        <v>34</v>
      </c>
    </row>
    <row r="386" spans="1:34" x14ac:dyDescent="0.3">
      <c r="A386">
        <v>9925</v>
      </c>
      <c r="B386">
        <v>1981</v>
      </c>
      <c r="C386">
        <f ca="1">YEAR(TODAY()) - Table_marketing_data[[#This Row],[Year_Birth]]</f>
        <v>42</v>
      </c>
      <c r="D3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6" t="s">
        <v>37</v>
      </c>
      <c r="F386" t="s">
        <v>35</v>
      </c>
      <c r="G386" s="5">
        <v>39665</v>
      </c>
      <c r="H386" s="5" t="str">
        <f t="shared" ref="H386:H449" si="6">IF(G386&lt;20000,"&lt;20k",IF(G386&lt;50000,"20k-50k",IF(G386&lt;100000,"50k-100k","100k&lt;")))</f>
        <v>20k-50k</v>
      </c>
      <c r="I386">
        <v>1</v>
      </c>
      <c r="J386">
        <v>0</v>
      </c>
      <c r="K386" s="1">
        <v>41419</v>
      </c>
      <c r="L386">
        <v>97</v>
      </c>
      <c r="M386">
        <v>127</v>
      </c>
      <c r="N386">
        <v>1</v>
      </c>
      <c r="O386">
        <v>56</v>
      </c>
      <c r="P386">
        <v>0</v>
      </c>
      <c r="Q386">
        <v>1</v>
      </c>
      <c r="R386">
        <v>31</v>
      </c>
      <c r="S386" s="6">
        <f>SUM(Table_marketing_data[[#This Row],[MntWines]:[MntGoldProds]])/6</f>
        <v>36</v>
      </c>
      <c r="T386">
        <v>3</v>
      </c>
      <c r="U386">
        <v>4</v>
      </c>
      <c r="V386">
        <v>2</v>
      </c>
      <c r="W386">
        <v>3</v>
      </c>
      <c r="X386">
        <v>7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f>IF(COUNTIF(Table_marketing_data[[#This Row],[AcceptedCmp3]:[AcceptedCmp2]],1)&gt;0,1,0)</f>
        <v>1</v>
      </c>
      <c r="AE386">
        <f>SUM(Table_marketing_data[[#This Row],[AcceptedCmp3]:[AcceptedCmp2]])</f>
        <v>1</v>
      </c>
      <c r="AF386">
        <v>0</v>
      </c>
      <c r="AG386">
        <v>0</v>
      </c>
      <c r="AH386" t="s">
        <v>30</v>
      </c>
    </row>
    <row r="387" spans="1:34" x14ac:dyDescent="0.3">
      <c r="A387">
        <v>3878</v>
      </c>
      <c r="B387">
        <v>1980</v>
      </c>
      <c r="C387">
        <f ca="1">YEAR(TODAY()) - Table_marketing_data[[#This Row],[Year_Birth]]</f>
        <v>43</v>
      </c>
      <c r="D3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7" t="s">
        <v>38</v>
      </c>
      <c r="F387" t="s">
        <v>31</v>
      </c>
      <c r="G387" s="5">
        <v>31859</v>
      </c>
      <c r="H387" s="5" t="str">
        <f t="shared" si="6"/>
        <v>20k-50k</v>
      </c>
      <c r="I387">
        <v>1</v>
      </c>
      <c r="J387">
        <v>0</v>
      </c>
      <c r="K387" s="1">
        <v>41697</v>
      </c>
      <c r="L387">
        <v>3</v>
      </c>
      <c r="M387">
        <v>3</v>
      </c>
      <c r="N387">
        <v>4</v>
      </c>
      <c r="O387">
        <v>7</v>
      </c>
      <c r="P387">
        <v>15</v>
      </c>
      <c r="Q387">
        <v>8</v>
      </c>
      <c r="R387">
        <v>11</v>
      </c>
      <c r="S387" s="6">
        <f>SUM(Table_marketing_data[[#This Row],[MntWines]:[MntGoldProds]])/6</f>
        <v>8</v>
      </c>
      <c r="T387">
        <v>1</v>
      </c>
      <c r="U387">
        <v>1</v>
      </c>
      <c r="V387">
        <v>0</v>
      </c>
      <c r="W387">
        <v>3</v>
      </c>
      <c r="X387">
        <v>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f>IF(COUNTIF(Table_marketing_data[[#This Row],[AcceptedCmp3]:[AcceptedCmp2]],1)&gt;0,1,0)</f>
        <v>0</v>
      </c>
      <c r="AE387">
        <f>SUM(Table_marketing_data[[#This Row],[AcceptedCmp3]:[AcceptedCmp2]])</f>
        <v>0</v>
      </c>
      <c r="AF387">
        <v>0</v>
      </c>
      <c r="AG387">
        <v>0</v>
      </c>
      <c r="AH387" t="s">
        <v>30</v>
      </c>
    </row>
    <row r="388" spans="1:34" x14ac:dyDescent="0.3">
      <c r="A388">
        <v>8601</v>
      </c>
      <c r="B388">
        <v>1980</v>
      </c>
      <c r="C388">
        <f ca="1">YEAR(TODAY()) - Table_marketing_data[[#This Row],[Year_Birth]]</f>
        <v>43</v>
      </c>
      <c r="D3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8" t="s">
        <v>28</v>
      </c>
      <c r="F388" t="s">
        <v>33</v>
      </c>
      <c r="G388" s="5">
        <v>80011</v>
      </c>
      <c r="H388" s="5" t="str">
        <f t="shared" si="6"/>
        <v>50k-100k</v>
      </c>
      <c r="I388">
        <v>0</v>
      </c>
      <c r="J388">
        <v>1</v>
      </c>
      <c r="K388" s="1">
        <v>41393</v>
      </c>
      <c r="L388">
        <v>3</v>
      </c>
      <c r="M388">
        <v>421</v>
      </c>
      <c r="N388">
        <v>76</v>
      </c>
      <c r="O388">
        <v>536</v>
      </c>
      <c r="P388">
        <v>82</v>
      </c>
      <c r="Q388">
        <v>178</v>
      </c>
      <c r="R388">
        <v>102</v>
      </c>
      <c r="S388" s="6">
        <f>SUM(Table_marketing_data[[#This Row],[MntWines]:[MntGoldProds]])/6</f>
        <v>232.5</v>
      </c>
      <c r="T388">
        <v>2</v>
      </c>
      <c r="U388">
        <v>8</v>
      </c>
      <c r="V388">
        <v>6</v>
      </c>
      <c r="W388">
        <v>5</v>
      </c>
      <c r="X388">
        <v>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f>IF(COUNTIF(Table_marketing_data[[#This Row],[AcceptedCmp3]:[AcceptedCmp2]],1)&gt;0,1,0)</f>
        <v>0</v>
      </c>
      <c r="AE388">
        <f>SUM(Table_marketing_data[[#This Row],[AcceptedCmp3]:[AcceptedCmp2]])</f>
        <v>0</v>
      </c>
      <c r="AF388">
        <v>0</v>
      </c>
      <c r="AG388">
        <v>0</v>
      </c>
      <c r="AH388" t="s">
        <v>36</v>
      </c>
    </row>
    <row r="389" spans="1:34" x14ac:dyDescent="0.3">
      <c r="A389">
        <v>6815</v>
      </c>
      <c r="B389">
        <v>1980</v>
      </c>
      <c r="C389">
        <f ca="1">YEAR(TODAY()) - Table_marketing_data[[#This Row],[Year_Birth]]</f>
        <v>43</v>
      </c>
      <c r="D3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89" t="s">
        <v>38</v>
      </c>
      <c r="F389" t="s">
        <v>33</v>
      </c>
      <c r="G389" s="5">
        <v>96547</v>
      </c>
      <c r="H389" s="5" t="str">
        <f t="shared" si="6"/>
        <v>50k-100k</v>
      </c>
      <c r="I389">
        <v>0</v>
      </c>
      <c r="J389">
        <v>0</v>
      </c>
      <c r="K389" s="1">
        <v>41782</v>
      </c>
      <c r="L389">
        <v>4</v>
      </c>
      <c r="M389">
        <v>448</v>
      </c>
      <c r="N389">
        <v>21</v>
      </c>
      <c r="O389">
        <v>125</v>
      </c>
      <c r="P389">
        <v>52</v>
      </c>
      <c r="Q389">
        <v>101</v>
      </c>
      <c r="R389">
        <v>62</v>
      </c>
      <c r="S389" s="6">
        <f>SUM(Table_marketing_data[[#This Row],[MntWines]:[MntGoldProds]])/6</f>
        <v>134.83333333333334</v>
      </c>
      <c r="T389">
        <v>0</v>
      </c>
      <c r="U389">
        <v>7</v>
      </c>
      <c r="V389">
        <v>6</v>
      </c>
      <c r="W389">
        <v>8</v>
      </c>
      <c r="X389">
        <v>2</v>
      </c>
      <c r="Y389">
        <v>1</v>
      </c>
      <c r="Z389">
        <v>0</v>
      </c>
      <c r="AA389">
        <v>1</v>
      </c>
      <c r="AB389">
        <v>1</v>
      </c>
      <c r="AC389">
        <v>0</v>
      </c>
      <c r="AD389">
        <f>IF(COUNTIF(Table_marketing_data[[#This Row],[AcceptedCmp3]:[AcceptedCmp2]],1)&gt;0,1,0)</f>
        <v>1</v>
      </c>
      <c r="AE389">
        <f>SUM(Table_marketing_data[[#This Row],[AcceptedCmp3]:[AcceptedCmp2]])</f>
        <v>3</v>
      </c>
      <c r="AF389">
        <v>1</v>
      </c>
      <c r="AG389">
        <v>0</v>
      </c>
      <c r="AH389" t="s">
        <v>30</v>
      </c>
    </row>
    <row r="390" spans="1:34" x14ac:dyDescent="0.3">
      <c r="A390">
        <v>11003</v>
      </c>
      <c r="B390">
        <v>1980</v>
      </c>
      <c r="C390">
        <f ca="1">YEAR(TODAY()) - Table_marketing_data[[#This Row],[Year_Birth]]</f>
        <v>43</v>
      </c>
      <c r="D3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0" t="s">
        <v>38</v>
      </c>
      <c r="F390" t="s">
        <v>35</v>
      </c>
      <c r="G390" s="5">
        <v>25130</v>
      </c>
      <c r="H390" s="5" t="str">
        <f t="shared" si="6"/>
        <v>20k-50k</v>
      </c>
      <c r="I390">
        <v>1</v>
      </c>
      <c r="J390">
        <v>0</v>
      </c>
      <c r="K390" s="1">
        <v>41549</v>
      </c>
      <c r="L390">
        <v>10</v>
      </c>
      <c r="M390">
        <v>2</v>
      </c>
      <c r="N390">
        <v>5</v>
      </c>
      <c r="O390">
        <v>7</v>
      </c>
      <c r="P390">
        <v>0</v>
      </c>
      <c r="Q390">
        <v>18</v>
      </c>
      <c r="R390">
        <v>18</v>
      </c>
      <c r="S390" s="6">
        <f>SUM(Table_marketing_data[[#This Row],[MntWines]:[MntGoldProds]])/6</f>
        <v>8.3333333333333339</v>
      </c>
      <c r="T390">
        <v>2</v>
      </c>
      <c r="U390">
        <v>2</v>
      </c>
      <c r="V390">
        <v>0</v>
      </c>
      <c r="W390">
        <v>3</v>
      </c>
      <c r="X390">
        <v>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f>IF(COUNTIF(Table_marketing_data[[#This Row],[AcceptedCmp3]:[AcceptedCmp2]],1)&gt;0,1,0)</f>
        <v>0</v>
      </c>
      <c r="AE390">
        <f>SUM(Table_marketing_data[[#This Row],[AcceptedCmp3]:[AcceptedCmp2]])</f>
        <v>0</v>
      </c>
      <c r="AF390">
        <v>0</v>
      </c>
      <c r="AG390">
        <v>0</v>
      </c>
      <c r="AH390" t="s">
        <v>32</v>
      </c>
    </row>
    <row r="391" spans="1:34" x14ac:dyDescent="0.3">
      <c r="A391">
        <v>5892</v>
      </c>
      <c r="B391">
        <v>1980</v>
      </c>
      <c r="C391">
        <f ca="1">YEAR(TODAY()) - Table_marketing_data[[#This Row],[Year_Birth]]</f>
        <v>43</v>
      </c>
      <c r="D3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1" t="s">
        <v>28</v>
      </c>
      <c r="F391" t="s">
        <v>33</v>
      </c>
      <c r="G391" s="5">
        <v>34968</v>
      </c>
      <c r="H391" s="5" t="str">
        <f t="shared" si="6"/>
        <v>20k-50k</v>
      </c>
      <c r="I391">
        <v>1</v>
      </c>
      <c r="J391">
        <v>0</v>
      </c>
      <c r="K391" s="1">
        <v>41374</v>
      </c>
      <c r="L391">
        <v>11</v>
      </c>
      <c r="M391">
        <v>158</v>
      </c>
      <c r="N391">
        <v>6</v>
      </c>
      <c r="O391">
        <v>45</v>
      </c>
      <c r="P391">
        <v>8</v>
      </c>
      <c r="Q391">
        <v>2</v>
      </c>
      <c r="R391">
        <v>2</v>
      </c>
      <c r="S391" s="6">
        <f>SUM(Table_marketing_data[[#This Row],[MntWines]:[MntGoldProds]])/6</f>
        <v>36.833333333333336</v>
      </c>
      <c r="T391">
        <v>7</v>
      </c>
      <c r="U391">
        <v>3</v>
      </c>
      <c r="V391">
        <v>2</v>
      </c>
      <c r="W391">
        <v>5</v>
      </c>
      <c r="X391">
        <v>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f>IF(COUNTIF(Table_marketing_data[[#This Row],[AcceptedCmp3]:[AcceptedCmp2]],1)&gt;0,1,0)</f>
        <v>0</v>
      </c>
      <c r="AE391">
        <f>SUM(Table_marketing_data[[#This Row],[AcceptedCmp3]:[AcceptedCmp2]])</f>
        <v>0</v>
      </c>
      <c r="AF391">
        <v>0</v>
      </c>
      <c r="AG391">
        <v>0</v>
      </c>
      <c r="AH391" t="s">
        <v>43</v>
      </c>
    </row>
    <row r="392" spans="1:34" x14ac:dyDescent="0.3">
      <c r="A392">
        <v>1891</v>
      </c>
      <c r="B392">
        <v>1980</v>
      </c>
      <c r="C392">
        <f ca="1">YEAR(TODAY()) - Table_marketing_data[[#This Row],[Year_Birth]]</f>
        <v>43</v>
      </c>
      <c r="D3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2" t="s">
        <v>41</v>
      </c>
      <c r="F392" t="s">
        <v>29</v>
      </c>
      <c r="G392" s="5">
        <v>78789</v>
      </c>
      <c r="H392" s="5" t="str">
        <f t="shared" si="6"/>
        <v>50k-100k</v>
      </c>
      <c r="I392">
        <v>0</v>
      </c>
      <c r="J392">
        <v>0</v>
      </c>
      <c r="K392" s="1">
        <v>41129</v>
      </c>
      <c r="L392">
        <v>12</v>
      </c>
      <c r="M392">
        <v>667</v>
      </c>
      <c r="N392">
        <v>50</v>
      </c>
      <c r="O392">
        <v>850</v>
      </c>
      <c r="P392">
        <v>21</v>
      </c>
      <c r="Q392">
        <v>83</v>
      </c>
      <c r="R392">
        <v>83</v>
      </c>
      <c r="S392" s="6">
        <f>SUM(Table_marketing_data[[#This Row],[MntWines]:[MntGoldProds]])/6</f>
        <v>292.33333333333331</v>
      </c>
      <c r="T392">
        <v>1</v>
      </c>
      <c r="U392">
        <v>4</v>
      </c>
      <c r="V392">
        <v>6</v>
      </c>
      <c r="W392">
        <v>5</v>
      </c>
      <c r="X392">
        <v>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f>IF(COUNTIF(Table_marketing_data[[#This Row],[AcceptedCmp3]:[AcceptedCmp2]],1)&gt;0,1,0)</f>
        <v>0</v>
      </c>
      <c r="AE392">
        <f>SUM(Table_marketing_data[[#This Row],[AcceptedCmp3]:[AcceptedCmp2]])</f>
        <v>0</v>
      </c>
      <c r="AF392">
        <v>1</v>
      </c>
      <c r="AG392">
        <v>0</v>
      </c>
      <c r="AH392" t="s">
        <v>30</v>
      </c>
    </row>
    <row r="393" spans="1:34" x14ac:dyDescent="0.3">
      <c r="A393">
        <v>9493</v>
      </c>
      <c r="B393">
        <v>1980</v>
      </c>
      <c r="C393">
        <f ca="1">YEAR(TODAY()) - Table_marketing_data[[#This Row],[Year_Birth]]</f>
        <v>43</v>
      </c>
      <c r="D3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3" t="s">
        <v>37</v>
      </c>
      <c r="F393" t="s">
        <v>31</v>
      </c>
      <c r="G393" s="5">
        <v>76412</v>
      </c>
      <c r="H393" s="5" t="str">
        <f t="shared" si="6"/>
        <v>50k-100k</v>
      </c>
      <c r="I393">
        <v>0</v>
      </c>
      <c r="J393">
        <v>0</v>
      </c>
      <c r="K393" s="1">
        <v>41399</v>
      </c>
      <c r="L393">
        <v>15</v>
      </c>
      <c r="M393">
        <v>840</v>
      </c>
      <c r="N393">
        <v>53</v>
      </c>
      <c r="O393">
        <v>804</v>
      </c>
      <c r="P393">
        <v>23</v>
      </c>
      <c r="Q393">
        <v>71</v>
      </c>
      <c r="R393">
        <v>17</v>
      </c>
      <c r="S393" s="6">
        <f>SUM(Table_marketing_data[[#This Row],[MntWines]:[MntGoldProds]])/6</f>
        <v>301.33333333333331</v>
      </c>
      <c r="T393">
        <v>1</v>
      </c>
      <c r="U393">
        <v>5</v>
      </c>
      <c r="V393">
        <v>4</v>
      </c>
      <c r="W393">
        <v>8</v>
      </c>
      <c r="X393">
        <v>3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f>IF(COUNTIF(Table_marketing_data[[#This Row],[AcceptedCmp3]:[AcceptedCmp2]],1)&gt;0,1,0)</f>
        <v>1</v>
      </c>
      <c r="AE393">
        <f>SUM(Table_marketing_data[[#This Row],[AcceptedCmp3]:[AcceptedCmp2]])</f>
        <v>2</v>
      </c>
      <c r="AF393">
        <v>1</v>
      </c>
      <c r="AG393">
        <v>0</v>
      </c>
      <c r="AH393" t="s">
        <v>32</v>
      </c>
    </row>
    <row r="394" spans="1:34" x14ac:dyDescent="0.3">
      <c r="A394">
        <v>6507</v>
      </c>
      <c r="B394">
        <v>1980</v>
      </c>
      <c r="C394">
        <f ca="1">YEAR(TODAY()) - Table_marketing_data[[#This Row],[Year_Birth]]</f>
        <v>43</v>
      </c>
      <c r="D3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4" t="s">
        <v>28</v>
      </c>
      <c r="F394" t="s">
        <v>31</v>
      </c>
      <c r="G394" s="5">
        <v>30828</v>
      </c>
      <c r="H394" s="5" t="str">
        <f t="shared" si="6"/>
        <v>20k-50k</v>
      </c>
      <c r="I394">
        <v>1</v>
      </c>
      <c r="J394">
        <v>0</v>
      </c>
      <c r="K394" s="1">
        <v>41551</v>
      </c>
      <c r="L394">
        <v>16</v>
      </c>
      <c r="M394">
        <v>16</v>
      </c>
      <c r="N394">
        <v>11</v>
      </c>
      <c r="O394">
        <v>15</v>
      </c>
      <c r="P394">
        <v>2</v>
      </c>
      <c r="Q394">
        <v>0</v>
      </c>
      <c r="R394">
        <v>12</v>
      </c>
      <c r="S394" s="6">
        <f>SUM(Table_marketing_data[[#This Row],[MntWines]:[MntGoldProds]])/6</f>
        <v>9.3333333333333339</v>
      </c>
      <c r="T394">
        <v>2</v>
      </c>
      <c r="U394">
        <v>1</v>
      </c>
      <c r="V394">
        <v>1</v>
      </c>
      <c r="W394">
        <v>4</v>
      </c>
      <c r="X394">
        <v>3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f>IF(COUNTIF(Table_marketing_data[[#This Row],[AcceptedCmp3]:[AcceptedCmp2]],1)&gt;0,1,0)</f>
        <v>0</v>
      </c>
      <c r="AE394">
        <f>SUM(Table_marketing_data[[#This Row],[AcceptedCmp3]:[AcceptedCmp2]])</f>
        <v>0</v>
      </c>
      <c r="AF394">
        <v>0</v>
      </c>
      <c r="AG394">
        <v>0</v>
      </c>
      <c r="AH394" t="s">
        <v>36</v>
      </c>
    </row>
    <row r="395" spans="1:34" x14ac:dyDescent="0.3">
      <c r="A395">
        <v>1092</v>
      </c>
      <c r="B395">
        <v>1980</v>
      </c>
      <c r="C395">
        <f ca="1">YEAR(TODAY()) - Table_marketing_data[[#This Row],[Year_Birth]]</f>
        <v>43</v>
      </c>
      <c r="D3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5" t="s">
        <v>28</v>
      </c>
      <c r="F395" t="s">
        <v>33</v>
      </c>
      <c r="G395" s="5">
        <v>61014</v>
      </c>
      <c r="H395" s="5" t="str">
        <f t="shared" si="6"/>
        <v>50k-100k</v>
      </c>
      <c r="I395">
        <v>0</v>
      </c>
      <c r="J395">
        <v>1</v>
      </c>
      <c r="K395" s="1">
        <v>41132</v>
      </c>
      <c r="L395">
        <v>17</v>
      </c>
      <c r="M395">
        <v>269</v>
      </c>
      <c r="N395">
        <v>129</v>
      </c>
      <c r="O395">
        <v>495</v>
      </c>
      <c r="P395">
        <v>182</v>
      </c>
      <c r="Q395">
        <v>43</v>
      </c>
      <c r="R395">
        <v>29</v>
      </c>
      <c r="S395" s="6">
        <f>SUM(Table_marketing_data[[#This Row],[MntWines]:[MntGoldProds]])/6</f>
        <v>191.16666666666666</v>
      </c>
      <c r="T395">
        <v>4</v>
      </c>
      <c r="U395">
        <v>9</v>
      </c>
      <c r="V395">
        <v>3</v>
      </c>
      <c r="W395">
        <v>4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f>IF(COUNTIF(Table_marketing_data[[#This Row],[AcceptedCmp3]:[AcceptedCmp2]],1)&gt;0,1,0)</f>
        <v>0</v>
      </c>
      <c r="AE395">
        <f>SUM(Table_marketing_data[[#This Row],[AcceptedCmp3]:[AcceptedCmp2]])</f>
        <v>0</v>
      </c>
      <c r="AF395">
        <v>0</v>
      </c>
      <c r="AG395">
        <v>0</v>
      </c>
      <c r="AH395" t="s">
        <v>40</v>
      </c>
    </row>
    <row r="396" spans="1:34" x14ac:dyDescent="0.3">
      <c r="A396">
        <v>1581</v>
      </c>
      <c r="B396">
        <v>1980</v>
      </c>
      <c r="C396">
        <f ca="1">YEAR(TODAY()) - Table_marketing_data[[#This Row],[Year_Birth]]</f>
        <v>43</v>
      </c>
      <c r="D3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6" t="s">
        <v>28</v>
      </c>
      <c r="F396" t="s">
        <v>33</v>
      </c>
      <c r="G396" s="5">
        <v>37406</v>
      </c>
      <c r="H396" s="5" t="str">
        <f t="shared" si="6"/>
        <v>20k-50k</v>
      </c>
      <c r="I396">
        <v>1</v>
      </c>
      <c r="J396">
        <v>0</v>
      </c>
      <c r="K396" s="1">
        <v>41557</v>
      </c>
      <c r="L396">
        <v>18</v>
      </c>
      <c r="M396">
        <v>2</v>
      </c>
      <c r="N396">
        <v>0</v>
      </c>
      <c r="O396">
        <v>8</v>
      </c>
      <c r="P396">
        <v>2</v>
      </c>
      <c r="Q396">
        <v>2</v>
      </c>
      <c r="R396">
        <v>3</v>
      </c>
      <c r="S396" s="6">
        <f>SUM(Table_marketing_data[[#This Row],[MntWines]:[MntGoldProds]])/6</f>
        <v>2.8333333333333335</v>
      </c>
      <c r="T396">
        <v>1</v>
      </c>
      <c r="U396">
        <v>1</v>
      </c>
      <c r="V396">
        <v>0</v>
      </c>
      <c r="W396">
        <v>2</v>
      </c>
      <c r="X396">
        <v>8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f>IF(COUNTIF(Table_marketing_data[[#This Row],[AcceptedCmp3]:[AcceptedCmp2]],1)&gt;0,1,0)</f>
        <v>0</v>
      </c>
      <c r="AE396">
        <f>SUM(Table_marketing_data[[#This Row],[AcceptedCmp3]:[AcceptedCmp2]])</f>
        <v>0</v>
      </c>
      <c r="AF396">
        <v>1</v>
      </c>
      <c r="AG396">
        <v>0</v>
      </c>
      <c r="AH396" t="s">
        <v>30</v>
      </c>
    </row>
    <row r="397" spans="1:34" x14ac:dyDescent="0.3">
      <c r="A397">
        <v>9596</v>
      </c>
      <c r="B397">
        <v>1980</v>
      </c>
      <c r="C397">
        <f ca="1">YEAR(TODAY()) - Table_marketing_data[[#This Row],[Year_Birth]]</f>
        <v>43</v>
      </c>
      <c r="D3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7" t="s">
        <v>37</v>
      </c>
      <c r="F397" t="s">
        <v>31</v>
      </c>
      <c r="G397" s="5">
        <v>65295</v>
      </c>
      <c r="H397" s="5" t="str">
        <f t="shared" si="6"/>
        <v>50k-100k</v>
      </c>
      <c r="I397">
        <v>0</v>
      </c>
      <c r="J397">
        <v>0</v>
      </c>
      <c r="K397" s="1">
        <v>41631</v>
      </c>
      <c r="L397">
        <v>19</v>
      </c>
      <c r="M397">
        <v>365</v>
      </c>
      <c r="N397">
        <v>32</v>
      </c>
      <c r="O397">
        <v>117</v>
      </c>
      <c r="P397">
        <v>34</v>
      </c>
      <c r="Q397">
        <v>110</v>
      </c>
      <c r="R397">
        <v>6</v>
      </c>
      <c r="S397" s="6">
        <f>SUM(Table_marketing_data[[#This Row],[MntWines]:[MntGoldProds]])/6</f>
        <v>110.66666666666667</v>
      </c>
      <c r="T397">
        <v>1</v>
      </c>
      <c r="U397">
        <v>3</v>
      </c>
      <c r="V397">
        <v>3</v>
      </c>
      <c r="W397">
        <v>13</v>
      </c>
      <c r="X397">
        <v>2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f>IF(COUNTIF(Table_marketing_data[[#This Row],[AcceptedCmp3]:[AcceptedCmp2]],1)&gt;0,1,0)</f>
        <v>0</v>
      </c>
      <c r="AE397">
        <f>SUM(Table_marketing_data[[#This Row],[AcceptedCmp3]:[AcceptedCmp2]])</f>
        <v>0</v>
      </c>
      <c r="AF397">
        <v>0</v>
      </c>
      <c r="AG397">
        <v>0</v>
      </c>
      <c r="AH397" t="s">
        <v>34</v>
      </c>
    </row>
    <row r="398" spans="1:34" x14ac:dyDescent="0.3">
      <c r="A398">
        <v>9215</v>
      </c>
      <c r="B398">
        <v>1980</v>
      </c>
      <c r="C398">
        <f ca="1">YEAR(TODAY()) - Table_marketing_data[[#This Row],[Year_Birth]]</f>
        <v>43</v>
      </c>
      <c r="D3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8" t="s">
        <v>37</v>
      </c>
      <c r="F398" t="s">
        <v>33</v>
      </c>
      <c r="G398" s="5">
        <v>43974</v>
      </c>
      <c r="H398" s="5" t="str">
        <f t="shared" si="6"/>
        <v>20k-50k</v>
      </c>
      <c r="I398">
        <v>1</v>
      </c>
      <c r="J398">
        <v>0</v>
      </c>
      <c r="K398" s="1">
        <v>41255</v>
      </c>
      <c r="L398">
        <v>19</v>
      </c>
      <c r="M398">
        <v>378</v>
      </c>
      <c r="N398">
        <v>0</v>
      </c>
      <c r="O398">
        <v>101</v>
      </c>
      <c r="P398">
        <v>0</v>
      </c>
      <c r="Q398">
        <v>0</v>
      </c>
      <c r="R398">
        <v>72</v>
      </c>
      <c r="S398" s="6">
        <f>SUM(Table_marketing_data[[#This Row],[MntWines]:[MntGoldProds]])/6</f>
        <v>91.833333333333329</v>
      </c>
      <c r="T398">
        <v>5</v>
      </c>
      <c r="U398">
        <v>6</v>
      </c>
      <c r="V398">
        <v>4</v>
      </c>
      <c r="W398">
        <v>6</v>
      </c>
      <c r="X398">
        <v>7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f>IF(COUNTIF(Table_marketing_data[[#This Row],[AcceptedCmp3]:[AcceptedCmp2]],1)&gt;0,1,0)</f>
        <v>0</v>
      </c>
      <c r="AE398">
        <f>SUM(Table_marketing_data[[#This Row],[AcceptedCmp3]:[AcceptedCmp2]])</f>
        <v>0</v>
      </c>
      <c r="AF398">
        <v>0</v>
      </c>
      <c r="AG398">
        <v>0</v>
      </c>
      <c r="AH398" t="s">
        <v>32</v>
      </c>
    </row>
    <row r="399" spans="1:34" x14ac:dyDescent="0.3">
      <c r="A399">
        <v>10560</v>
      </c>
      <c r="B399">
        <v>1980</v>
      </c>
      <c r="C399">
        <f ca="1">YEAR(TODAY()) - Table_marketing_data[[#This Row],[Year_Birth]]</f>
        <v>43</v>
      </c>
      <c r="D3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399" t="s">
        <v>37</v>
      </c>
      <c r="F399" t="s">
        <v>31</v>
      </c>
      <c r="G399" s="5">
        <v>36802</v>
      </c>
      <c r="H399" s="5" t="str">
        <f t="shared" si="6"/>
        <v>20k-50k</v>
      </c>
      <c r="I399">
        <v>1</v>
      </c>
      <c r="J399">
        <v>0</v>
      </c>
      <c r="K399" s="1">
        <v>41806</v>
      </c>
      <c r="L399">
        <v>23</v>
      </c>
      <c r="M399">
        <v>16</v>
      </c>
      <c r="N399">
        <v>1</v>
      </c>
      <c r="O399">
        <v>2</v>
      </c>
      <c r="P399">
        <v>0</v>
      </c>
      <c r="Q399">
        <v>0</v>
      </c>
      <c r="R399">
        <v>1</v>
      </c>
      <c r="S399" s="6">
        <f>SUM(Table_marketing_data[[#This Row],[MntWines]:[MntGoldProds]])/6</f>
        <v>3.3333333333333335</v>
      </c>
      <c r="T399">
        <v>1</v>
      </c>
      <c r="U399">
        <v>1</v>
      </c>
      <c r="V399">
        <v>0</v>
      </c>
      <c r="W399">
        <v>3</v>
      </c>
      <c r="X399">
        <v>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f>IF(COUNTIF(Table_marketing_data[[#This Row],[AcceptedCmp3]:[AcceptedCmp2]],1)&gt;0,1,0)</f>
        <v>0</v>
      </c>
      <c r="AE399">
        <f>SUM(Table_marketing_data[[#This Row],[AcceptedCmp3]:[AcceptedCmp2]])</f>
        <v>0</v>
      </c>
      <c r="AF399">
        <v>0</v>
      </c>
      <c r="AG399">
        <v>0</v>
      </c>
      <c r="AH399" t="s">
        <v>30</v>
      </c>
    </row>
    <row r="400" spans="1:34" x14ac:dyDescent="0.3">
      <c r="A400">
        <v>7532</v>
      </c>
      <c r="B400">
        <v>1980</v>
      </c>
      <c r="C400">
        <f ca="1">YEAR(TODAY()) - Table_marketing_data[[#This Row],[Year_Birth]]</f>
        <v>43</v>
      </c>
      <c r="D4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0" t="s">
        <v>28</v>
      </c>
      <c r="F400" t="s">
        <v>33</v>
      </c>
      <c r="G400" s="5">
        <v>43586</v>
      </c>
      <c r="H400" s="5" t="str">
        <f t="shared" si="6"/>
        <v>20k-50k</v>
      </c>
      <c r="I400">
        <v>0</v>
      </c>
      <c r="J400">
        <v>1</v>
      </c>
      <c r="K400" s="1">
        <v>41151</v>
      </c>
      <c r="L400">
        <v>26</v>
      </c>
      <c r="M400">
        <v>99</v>
      </c>
      <c r="N400">
        <v>2</v>
      </c>
      <c r="O400">
        <v>11</v>
      </c>
      <c r="P400">
        <v>4</v>
      </c>
      <c r="Q400">
        <v>0</v>
      </c>
      <c r="R400">
        <v>16</v>
      </c>
      <c r="S400" s="6">
        <f>SUM(Table_marketing_data[[#This Row],[MntWines]:[MntGoldProds]])/6</f>
        <v>22</v>
      </c>
      <c r="T400">
        <v>3</v>
      </c>
      <c r="U400">
        <v>3</v>
      </c>
      <c r="V400">
        <v>0</v>
      </c>
      <c r="W400">
        <v>4</v>
      </c>
      <c r="X400">
        <v>8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f>IF(COUNTIF(Table_marketing_data[[#This Row],[AcceptedCmp3]:[AcceptedCmp2]],1)&gt;0,1,0)</f>
        <v>0</v>
      </c>
      <c r="AE400">
        <f>SUM(Table_marketing_data[[#This Row],[AcceptedCmp3]:[AcceptedCmp2]])</f>
        <v>0</v>
      </c>
      <c r="AF400">
        <v>0</v>
      </c>
      <c r="AG400">
        <v>0</v>
      </c>
      <c r="AH400" t="s">
        <v>39</v>
      </c>
    </row>
    <row r="401" spans="1:34" x14ac:dyDescent="0.3">
      <c r="A401">
        <v>8230</v>
      </c>
      <c r="B401">
        <v>1980</v>
      </c>
      <c r="C401">
        <f ca="1">YEAR(TODAY()) - Table_marketing_data[[#This Row],[Year_Birth]]</f>
        <v>43</v>
      </c>
      <c r="D4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1" t="s">
        <v>28</v>
      </c>
      <c r="F401" t="s">
        <v>33</v>
      </c>
      <c r="G401" s="5">
        <v>33228</v>
      </c>
      <c r="H401" s="5" t="str">
        <f t="shared" si="6"/>
        <v>20k-50k</v>
      </c>
      <c r="I401">
        <v>1</v>
      </c>
      <c r="J401">
        <v>0</v>
      </c>
      <c r="K401" s="1">
        <v>41662</v>
      </c>
      <c r="L401">
        <v>28</v>
      </c>
      <c r="M401">
        <v>22</v>
      </c>
      <c r="N401">
        <v>2</v>
      </c>
      <c r="O401">
        <v>31</v>
      </c>
      <c r="P401">
        <v>7</v>
      </c>
      <c r="Q401">
        <v>4</v>
      </c>
      <c r="R401">
        <v>5</v>
      </c>
      <c r="S401" s="6">
        <f>SUM(Table_marketing_data[[#This Row],[MntWines]:[MntGoldProds]])/6</f>
        <v>11.833333333333334</v>
      </c>
      <c r="T401">
        <v>1</v>
      </c>
      <c r="U401">
        <v>2</v>
      </c>
      <c r="V401">
        <v>0</v>
      </c>
      <c r="W401">
        <v>3</v>
      </c>
      <c r="X401">
        <v>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f>IF(COUNTIF(Table_marketing_data[[#This Row],[AcceptedCmp3]:[AcceptedCmp2]],1)&gt;0,1,0)</f>
        <v>0</v>
      </c>
      <c r="AE401">
        <f>SUM(Table_marketing_data[[#This Row],[AcceptedCmp3]:[AcceptedCmp2]])</f>
        <v>0</v>
      </c>
      <c r="AF401">
        <v>0</v>
      </c>
      <c r="AG401">
        <v>0</v>
      </c>
      <c r="AH401" t="s">
        <v>30</v>
      </c>
    </row>
    <row r="402" spans="1:34" x14ac:dyDescent="0.3">
      <c r="A402">
        <v>1777</v>
      </c>
      <c r="B402">
        <v>1980</v>
      </c>
      <c r="C402">
        <f ca="1">YEAR(TODAY()) - Table_marketing_data[[#This Row],[Year_Birth]]</f>
        <v>43</v>
      </c>
      <c r="D4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2" t="s">
        <v>44</v>
      </c>
      <c r="F402" t="s">
        <v>33</v>
      </c>
      <c r="G402" s="5">
        <v>25965</v>
      </c>
      <c r="H402" s="5" t="str">
        <f t="shared" si="6"/>
        <v>20k-50k</v>
      </c>
      <c r="I402">
        <v>0</v>
      </c>
      <c r="J402">
        <v>0</v>
      </c>
      <c r="K402" s="1">
        <v>41159</v>
      </c>
      <c r="L402">
        <v>29</v>
      </c>
      <c r="M402">
        <v>2</v>
      </c>
      <c r="N402">
        <v>2</v>
      </c>
      <c r="O402">
        <v>11</v>
      </c>
      <c r="P402">
        <v>41</v>
      </c>
      <c r="Q402">
        <v>7</v>
      </c>
      <c r="R402">
        <v>11</v>
      </c>
      <c r="S402" s="6">
        <f>SUM(Table_marketing_data[[#This Row],[MntWines]:[MntGoldProds]])/6</f>
        <v>12.333333333333334</v>
      </c>
      <c r="T402">
        <v>1</v>
      </c>
      <c r="U402">
        <v>2</v>
      </c>
      <c r="V402">
        <v>0</v>
      </c>
      <c r="W402">
        <v>3</v>
      </c>
      <c r="X402">
        <v>8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f>IF(COUNTIF(Table_marketing_data[[#This Row],[AcceptedCmp3]:[AcceptedCmp2]],1)&gt;0,1,0)</f>
        <v>0</v>
      </c>
      <c r="AE402">
        <f>SUM(Table_marketing_data[[#This Row],[AcceptedCmp3]:[AcceptedCmp2]])</f>
        <v>0</v>
      </c>
      <c r="AF402">
        <v>0</v>
      </c>
      <c r="AG402">
        <v>0</v>
      </c>
      <c r="AH402" t="s">
        <v>30</v>
      </c>
    </row>
    <row r="403" spans="1:34" x14ac:dyDescent="0.3">
      <c r="A403">
        <v>4543</v>
      </c>
      <c r="B403">
        <v>1980</v>
      </c>
      <c r="C403">
        <f ca="1">YEAR(TODAY()) - Table_marketing_data[[#This Row],[Year_Birth]]</f>
        <v>43</v>
      </c>
      <c r="D4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3" t="s">
        <v>28</v>
      </c>
      <c r="F403" t="s">
        <v>33</v>
      </c>
      <c r="G403" s="5">
        <v>82497</v>
      </c>
      <c r="H403" s="5" t="str">
        <f t="shared" si="6"/>
        <v>50k-100k</v>
      </c>
      <c r="I403">
        <v>0</v>
      </c>
      <c r="J403">
        <v>0</v>
      </c>
      <c r="K403" s="1">
        <v>41213</v>
      </c>
      <c r="L403">
        <v>32</v>
      </c>
      <c r="M403">
        <v>777</v>
      </c>
      <c r="N403">
        <v>129</v>
      </c>
      <c r="O403">
        <v>573</v>
      </c>
      <c r="P403">
        <v>216</v>
      </c>
      <c r="Q403">
        <v>21</v>
      </c>
      <c r="R403">
        <v>203</v>
      </c>
      <c r="S403" s="6">
        <f>SUM(Table_marketing_data[[#This Row],[MntWines]:[MntGoldProds]])/6</f>
        <v>319.83333333333331</v>
      </c>
      <c r="T403">
        <v>1</v>
      </c>
      <c r="U403">
        <v>2</v>
      </c>
      <c r="V403">
        <v>7</v>
      </c>
      <c r="W403">
        <v>9</v>
      </c>
      <c r="X403">
        <v>4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f>IF(COUNTIF(Table_marketing_data[[#This Row],[AcceptedCmp3]:[AcceptedCmp2]],1)&gt;0,1,0)</f>
        <v>1</v>
      </c>
      <c r="AE403">
        <f>SUM(Table_marketing_data[[#This Row],[AcceptedCmp3]:[AcceptedCmp2]])</f>
        <v>1</v>
      </c>
      <c r="AF403">
        <v>0</v>
      </c>
      <c r="AG403">
        <v>0</v>
      </c>
      <c r="AH403" t="s">
        <v>43</v>
      </c>
    </row>
    <row r="404" spans="1:34" x14ac:dyDescent="0.3">
      <c r="A404">
        <v>4791</v>
      </c>
      <c r="B404">
        <v>1980</v>
      </c>
      <c r="C404">
        <f ca="1">YEAR(TODAY()) - Table_marketing_data[[#This Row],[Year_Birth]]</f>
        <v>43</v>
      </c>
      <c r="D4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4" t="s">
        <v>28</v>
      </c>
      <c r="F404" t="s">
        <v>35</v>
      </c>
      <c r="G404" s="5">
        <v>44964</v>
      </c>
      <c r="H404" s="5" t="str">
        <f t="shared" si="6"/>
        <v>20k-50k</v>
      </c>
      <c r="I404">
        <v>1</v>
      </c>
      <c r="J404">
        <v>1</v>
      </c>
      <c r="K404" s="1">
        <v>41259</v>
      </c>
      <c r="L404">
        <v>35</v>
      </c>
      <c r="M404">
        <v>19</v>
      </c>
      <c r="N404">
        <v>1</v>
      </c>
      <c r="O404">
        <v>17</v>
      </c>
      <c r="P404">
        <v>2</v>
      </c>
      <c r="Q404">
        <v>0</v>
      </c>
      <c r="R404">
        <v>2</v>
      </c>
      <c r="S404" s="6">
        <f>SUM(Table_marketing_data[[#This Row],[MntWines]:[MntGoldProds]])/6</f>
        <v>6.833333333333333</v>
      </c>
      <c r="T404">
        <v>1</v>
      </c>
      <c r="U404">
        <v>1</v>
      </c>
      <c r="V404">
        <v>0</v>
      </c>
      <c r="W404">
        <v>3</v>
      </c>
      <c r="X404">
        <v>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f>IF(COUNTIF(Table_marketing_data[[#This Row],[AcceptedCmp3]:[AcceptedCmp2]],1)&gt;0,1,0)</f>
        <v>0</v>
      </c>
      <c r="AE404">
        <f>SUM(Table_marketing_data[[#This Row],[AcceptedCmp3]:[AcceptedCmp2]])</f>
        <v>0</v>
      </c>
      <c r="AF404">
        <v>0</v>
      </c>
      <c r="AG404">
        <v>0</v>
      </c>
      <c r="AH404" t="s">
        <v>36</v>
      </c>
    </row>
    <row r="405" spans="1:34" x14ac:dyDescent="0.3">
      <c r="A405">
        <v>3197</v>
      </c>
      <c r="B405">
        <v>1980</v>
      </c>
      <c r="C405">
        <f ca="1">YEAR(TODAY()) - Table_marketing_data[[#This Row],[Year_Birth]]</f>
        <v>43</v>
      </c>
      <c r="D4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5" t="s">
        <v>28</v>
      </c>
      <c r="F405" t="s">
        <v>33</v>
      </c>
      <c r="G405" s="5">
        <v>77353</v>
      </c>
      <c r="H405" s="5" t="str">
        <f t="shared" si="6"/>
        <v>50k-100k</v>
      </c>
      <c r="I405">
        <v>0</v>
      </c>
      <c r="J405">
        <v>1</v>
      </c>
      <c r="K405" s="1">
        <v>41624</v>
      </c>
      <c r="L405">
        <v>38</v>
      </c>
      <c r="M405">
        <v>275</v>
      </c>
      <c r="N405">
        <v>59</v>
      </c>
      <c r="O405">
        <v>107</v>
      </c>
      <c r="P405">
        <v>69</v>
      </c>
      <c r="Q405">
        <v>101</v>
      </c>
      <c r="R405">
        <v>59</v>
      </c>
      <c r="S405" s="6">
        <f>SUM(Table_marketing_data[[#This Row],[MntWines]:[MntGoldProds]])/6</f>
        <v>111.66666666666667</v>
      </c>
      <c r="T405">
        <v>2</v>
      </c>
      <c r="U405">
        <v>6</v>
      </c>
      <c r="V405">
        <v>4</v>
      </c>
      <c r="W405">
        <v>8</v>
      </c>
      <c r="X405">
        <v>4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f>IF(COUNTIF(Table_marketing_data[[#This Row],[AcceptedCmp3]:[AcceptedCmp2]],1)&gt;0,1,0)</f>
        <v>0</v>
      </c>
      <c r="AE405">
        <f>SUM(Table_marketing_data[[#This Row],[AcceptedCmp3]:[AcceptedCmp2]])</f>
        <v>0</v>
      </c>
      <c r="AF405">
        <v>0</v>
      </c>
      <c r="AG405">
        <v>0</v>
      </c>
      <c r="AH405" t="s">
        <v>30</v>
      </c>
    </row>
    <row r="406" spans="1:34" x14ac:dyDescent="0.3">
      <c r="A406">
        <v>10856</v>
      </c>
      <c r="B406">
        <v>1980</v>
      </c>
      <c r="C406">
        <f ca="1">YEAR(TODAY()) - Table_marketing_data[[#This Row],[Year_Birth]]</f>
        <v>43</v>
      </c>
      <c r="D4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6" t="s">
        <v>38</v>
      </c>
      <c r="F406" t="s">
        <v>31</v>
      </c>
      <c r="G406" s="5">
        <v>45889</v>
      </c>
      <c r="H406" s="5" t="str">
        <f t="shared" si="6"/>
        <v>20k-50k</v>
      </c>
      <c r="I406">
        <v>0</v>
      </c>
      <c r="J406">
        <v>1</v>
      </c>
      <c r="K406" s="1">
        <v>41457</v>
      </c>
      <c r="L406">
        <v>42</v>
      </c>
      <c r="M406">
        <v>31</v>
      </c>
      <c r="N406">
        <v>0</v>
      </c>
      <c r="O406">
        <v>6</v>
      </c>
      <c r="P406">
        <v>0</v>
      </c>
      <c r="Q406">
        <v>1</v>
      </c>
      <c r="R406">
        <v>8</v>
      </c>
      <c r="S406" s="6">
        <f>SUM(Table_marketing_data[[#This Row],[MntWines]:[MntGoldProds]])/6</f>
        <v>7.666666666666667</v>
      </c>
      <c r="T406">
        <v>1</v>
      </c>
      <c r="U406">
        <v>1</v>
      </c>
      <c r="V406">
        <v>0</v>
      </c>
      <c r="W406">
        <v>3</v>
      </c>
      <c r="X406">
        <v>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f>IF(COUNTIF(Table_marketing_data[[#This Row],[AcceptedCmp3]:[AcceptedCmp2]],1)&gt;0,1,0)</f>
        <v>0</v>
      </c>
      <c r="AE406">
        <f>SUM(Table_marketing_data[[#This Row],[AcceptedCmp3]:[AcceptedCmp2]])</f>
        <v>0</v>
      </c>
      <c r="AF406">
        <v>0</v>
      </c>
      <c r="AG406">
        <v>0</v>
      </c>
      <c r="AH406" t="s">
        <v>32</v>
      </c>
    </row>
    <row r="407" spans="1:34" x14ac:dyDescent="0.3">
      <c r="A407">
        <v>9076</v>
      </c>
      <c r="B407">
        <v>1980</v>
      </c>
      <c r="C407">
        <f ca="1">YEAR(TODAY()) - Table_marketing_data[[#This Row],[Year_Birth]]</f>
        <v>43</v>
      </c>
      <c r="D4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7" t="s">
        <v>37</v>
      </c>
      <c r="F407" t="s">
        <v>33</v>
      </c>
      <c r="G407" s="5">
        <v>30732</v>
      </c>
      <c r="H407" s="5" t="str">
        <f t="shared" si="6"/>
        <v>20k-50k</v>
      </c>
      <c r="I407">
        <v>1</v>
      </c>
      <c r="J407">
        <v>0</v>
      </c>
      <c r="K407" s="1">
        <v>41279</v>
      </c>
      <c r="L407">
        <v>44</v>
      </c>
      <c r="M407">
        <v>155</v>
      </c>
      <c r="N407">
        <v>1</v>
      </c>
      <c r="O407">
        <v>25</v>
      </c>
      <c r="P407">
        <v>0</v>
      </c>
      <c r="Q407">
        <v>1</v>
      </c>
      <c r="R407">
        <v>3</v>
      </c>
      <c r="S407" s="6">
        <f>SUM(Table_marketing_data[[#This Row],[MntWines]:[MntGoldProds]])/6</f>
        <v>30.833333333333332</v>
      </c>
      <c r="T407">
        <v>4</v>
      </c>
      <c r="U407">
        <v>4</v>
      </c>
      <c r="V407">
        <v>1</v>
      </c>
      <c r="W407">
        <v>4</v>
      </c>
      <c r="X407">
        <v>8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f>IF(COUNTIF(Table_marketing_data[[#This Row],[AcceptedCmp3]:[AcceptedCmp2]],1)&gt;0,1,0)</f>
        <v>0</v>
      </c>
      <c r="AE407">
        <f>SUM(Table_marketing_data[[#This Row],[AcceptedCmp3]:[AcceptedCmp2]])</f>
        <v>0</v>
      </c>
      <c r="AF407">
        <v>0</v>
      </c>
      <c r="AG407">
        <v>0</v>
      </c>
      <c r="AH407" t="s">
        <v>43</v>
      </c>
    </row>
    <row r="408" spans="1:34" x14ac:dyDescent="0.3">
      <c r="A408">
        <v>3933</v>
      </c>
      <c r="B408">
        <v>1980</v>
      </c>
      <c r="C408">
        <f ca="1">YEAR(TODAY()) - Table_marketing_data[[#This Row],[Year_Birth]]</f>
        <v>43</v>
      </c>
      <c r="D4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8" t="s">
        <v>28</v>
      </c>
      <c r="F408" t="s">
        <v>35</v>
      </c>
      <c r="G408" s="5">
        <v>44010</v>
      </c>
      <c r="H408" s="5" t="str">
        <f t="shared" si="6"/>
        <v>20k-50k</v>
      </c>
      <c r="I408">
        <v>1</v>
      </c>
      <c r="J408">
        <v>0</v>
      </c>
      <c r="K408" s="1">
        <v>41195</v>
      </c>
      <c r="L408">
        <v>46</v>
      </c>
      <c r="M408">
        <v>186</v>
      </c>
      <c r="N408">
        <v>36</v>
      </c>
      <c r="O408">
        <v>234</v>
      </c>
      <c r="P408">
        <v>86</v>
      </c>
      <c r="Q408">
        <v>72</v>
      </c>
      <c r="R408">
        <v>48</v>
      </c>
      <c r="S408" s="6">
        <f>SUM(Table_marketing_data[[#This Row],[MntWines]:[MntGoldProds]])/6</f>
        <v>110.33333333333333</v>
      </c>
      <c r="T408">
        <v>6</v>
      </c>
      <c r="U408">
        <v>10</v>
      </c>
      <c r="V408">
        <v>2</v>
      </c>
      <c r="W408">
        <v>6</v>
      </c>
      <c r="X408">
        <v>9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f>IF(COUNTIF(Table_marketing_data[[#This Row],[AcceptedCmp3]:[AcceptedCmp2]],1)&gt;0,1,0)</f>
        <v>0</v>
      </c>
      <c r="AE408">
        <f>SUM(Table_marketing_data[[#This Row],[AcceptedCmp3]:[AcceptedCmp2]])</f>
        <v>0</v>
      </c>
      <c r="AF408">
        <v>0</v>
      </c>
      <c r="AG408">
        <v>0</v>
      </c>
      <c r="AH408" t="s">
        <v>43</v>
      </c>
    </row>
    <row r="409" spans="1:34" x14ac:dyDescent="0.3">
      <c r="A409">
        <v>5633</v>
      </c>
      <c r="B409">
        <v>1980</v>
      </c>
      <c r="C409">
        <f ca="1">YEAR(TODAY()) - Table_marketing_data[[#This Row],[Year_Birth]]</f>
        <v>43</v>
      </c>
      <c r="D4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09" t="s">
        <v>28</v>
      </c>
      <c r="F409" t="s">
        <v>33</v>
      </c>
      <c r="G409" s="5">
        <v>50183</v>
      </c>
      <c r="H409" s="5" t="str">
        <f t="shared" si="6"/>
        <v>50k-100k</v>
      </c>
      <c r="I409">
        <v>1</v>
      </c>
      <c r="J409">
        <v>1</v>
      </c>
      <c r="K409" s="1">
        <v>41815</v>
      </c>
      <c r="L409">
        <v>47</v>
      </c>
      <c r="M409">
        <v>97</v>
      </c>
      <c r="N409">
        <v>12</v>
      </c>
      <c r="O409">
        <v>84</v>
      </c>
      <c r="P409">
        <v>13</v>
      </c>
      <c r="Q409">
        <v>10</v>
      </c>
      <c r="R409">
        <v>15</v>
      </c>
      <c r="S409" s="6">
        <f>SUM(Table_marketing_data[[#This Row],[MntWines]:[MntGoldProds]])/6</f>
        <v>38.5</v>
      </c>
      <c r="T409">
        <v>7</v>
      </c>
      <c r="U409">
        <v>3</v>
      </c>
      <c r="V409">
        <v>1</v>
      </c>
      <c r="W409">
        <v>6</v>
      </c>
      <c r="X409">
        <v>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f>IF(COUNTIF(Table_marketing_data[[#This Row],[AcceptedCmp3]:[AcceptedCmp2]],1)&gt;0,1,0)</f>
        <v>0</v>
      </c>
      <c r="AE409">
        <f>SUM(Table_marketing_data[[#This Row],[AcceptedCmp3]:[AcceptedCmp2]])</f>
        <v>0</v>
      </c>
      <c r="AF409">
        <v>0</v>
      </c>
      <c r="AG409">
        <v>0</v>
      </c>
      <c r="AH409" t="s">
        <v>43</v>
      </c>
    </row>
    <row r="410" spans="1:34" x14ac:dyDescent="0.3">
      <c r="A410">
        <v>454</v>
      </c>
      <c r="B410">
        <v>1980</v>
      </c>
      <c r="C410">
        <f ca="1">YEAR(TODAY()) - Table_marketing_data[[#This Row],[Year_Birth]]</f>
        <v>43</v>
      </c>
      <c r="D4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0" t="s">
        <v>28</v>
      </c>
      <c r="F410" t="s">
        <v>35</v>
      </c>
      <c r="G410" s="5">
        <v>69508</v>
      </c>
      <c r="H410" s="5" t="str">
        <f t="shared" si="6"/>
        <v>50k-100k</v>
      </c>
      <c r="I410">
        <v>1</v>
      </c>
      <c r="J410">
        <v>0</v>
      </c>
      <c r="K410" s="1">
        <v>41227</v>
      </c>
      <c r="L410">
        <v>48</v>
      </c>
      <c r="M410">
        <v>824</v>
      </c>
      <c r="N410">
        <v>32</v>
      </c>
      <c r="O410">
        <v>162</v>
      </c>
      <c r="P410">
        <v>42</v>
      </c>
      <c r="Q410">
        <v>32</v>
      </c>
      <c r="R410">
        <v>43</v>
      </c>
      <c r="S410" s="6">
        <f>SUM(Table_marketing_data[[#This Row],[MntWines]:[MntGoldProds]])/6</f>
        <v>189.16666666666666</v>
      </c>
      <c r="T410">
        <v>2</v>
      </c>
      <c r="U410">
        <v>11</v>
      </c>
      <c r="V410">
        <v>4</v>
      </c>
      <c r="W410">
        <v>11</v>
      </c>
      <c r="X410">
        <v>6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f>IF(COUNTIF(Table_marketing_data[[#This Row],[AcceptedCmp3]:[AcceptedCmp2]],1)&gt;0,1,0)</f>
        <v>0</v>
      </c>
      <c r="AE410">
        <f>SUM(Table_marketing_data[[#This Row],[AcceptedCmp3]:[AcceptedCmp2]])</f>
        <v>0</v>
      </c>
      <c r="AF410">
        <v>0</v>
      </c>
      <c r="AG410">
        <v>0</v>
      </c>
      <c r="AH410" t="s">
        <v>43</v>
      </c>
    </row>
    <row r="411" spans="1:34" x14ac:dyDescent="0.3">
      <c r="A411">
        <v>5868</v>
      </c>
      <c r="B411">
        <v>1980</v>
      </c>
      <c r="C411">
        <f ca="1">YEAR(TODAY()) - Table_marketing_data[[#This Row],[Year_Birth]]</f>
        <v>43</v>
      </c>
      <c r="D4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1" t="s">
        <v>28</v>
      </c>
      <c r="F411" t="s">
        <v>33</v>
      </c>
      <c r="G411" s="5">
        <v>19107</v>
      </c>
      <c r="H411" s="5" t="str">
        <f t="shared" si="6"/>
        <v>&lt;20k</v>
      </c>
      <c r="I411">
        <v>1</v>
      </c>
      <c r="J411">
        <v>0</v>
      </c>
      <c r="K411" s="1">
        <v>41508</v>
      </c>
      <c r="L411">
        <v>49</v>
      </c>
      <c r="M411">
        <v>2</v>
      </c>
      <c r="N411">
        <v>4</v>
      </c>
      <c r="O411">
        <v>9</v>
      </c>
      <c r="P411">
        <v>10</v>
      </c>
      <c r="Q411">
        <v>5</v>
      </c>
      <c r="R411">
        <v>16</v>
      </c>
      <c r="S411" s="6">
        <f>SUM(Table_marketing_data[[#This Row],[MntWines]:[MntGoldProds]])/6</f>
        <v>7.666666666666667</v>
      </c>
      <c r="T411">
        <v>2</v>
      </c>
      <c r="U411">
        <v>1</v>
      </c>
      <c r="V411">
        <v>0</v>
      </c>
      <c r="W411">
        <v>3</v>
      </c>
      <c r="X411">
        <v>7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f>IF(COUNTIF(Table_marketing_data[[#This Row],[AcceptedCmp3]:[AcceptedCmp2]],1)&gt;0,1,0)</f>
        <v>0</v>
      </c>
      <c r="AE411">
        <f>SUM(Table_marketing_data[[#This Row],[AcceptedCmp3]:[AcceptedCmp2]])</f>
        <v>0</v>
      </c>
      <c r="AF411">
        <v>0</v>
      </c>
      <c r="AG411">
        <v>0</v>
      </c>
      <c r="AH411" t="s">
        <v>32</v>
      </c>
    </row>
    <row r="412" spans="1:34" x14ac:dyDescent="0.3">
      <c r="A412">
        <v>9736</v>
      </c>
      <c r="B412">
        <v>1980</v>
      </c>
      <c r="C412">
        <f ca="1">YEAR(TODAY()) - Table_marketing_data[[#This Row],[Year_Birth]]</f>
        <v>43</v>
      </c>
      <c r="D4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2" t="s">
        <v>28</v>
      </c>
      <c r="F412" t="s">
        <v>33</v>
      </c>
      <c r="G412" s="5">
        <v>41850</v>
      </c>
      <c r="H412" s="5" t="str">
        <f t="shared" si="6"/>
        <v>20k-50k</v>
      </c>
      <c r="I412">
        <v>1</v>
      </c>
      <c r="J412">
        <v>1</v>
      </c>
      <c r="K412" s="1">
        <v>41267</v>
      </c>
      <c r="L412">
        <v>51</v>
      </c>
      <c r="M412">
        <v>53</v>
      </c>
      <c r="N412">
        <v>5</v>
      </c>
      <c r="O412">
        <v>19</v>
      </c>
      <c r="P412">
        <v>2</v>
      </c>
      <c r="Q412">
        <v>13</v>
      </c>
      <c r="R412">
        <v>4</v>
      </c>
      <c r="S412" s="6">
        <f>SUM(Table_marketing_data[[#This Row],[MntWines]:[MntGoldProds]])/6</f>
        <v>16</v>
      </c>
      <c r="T412">
        <v>3</v>
      </c>
      <c r="U412">
        <v>3</v>
      </c>
      <c r="V412">
        <v>0</v>
      </c>
      <c r="W412">
        <v>3</v>
      </c>
      <c r="X412">
        <v>8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f>IF(COUNTIF(Table_marketing_data[[#This Row],[AcceptedCmp3]:[AcceptedCmp2]],1)&gt;0,1,0)</f>
        <v>0</v>
      </c>
      <c r="AE412">
        <f>SUM(Table_marketing_data[[#This Row],[AcceptedCmp3]:[AcceptedCmp2]])</f>
        <v>0</v>
      </c>
      <c r="AF412">
        <v>0</v>
      </c>
      <c r="AG412">
        <v>0</v>
      </c>
      <c r="AH412" t="s">
        <v>34</v>
      </c>
    </row>
    <row r="413" spans="1:34" x14ac:dyDescent="0.3">
      <c r="A413">
        <v>9503</v>
      </c>
      <c r="B413">
        <v>1980</v>
      </c>
      <c r="C413">
        <f ca="1">YEAR(TODAY()) - Table_marketing_data[[#This Row],[Year_Birth]]</f>
        <v>43</v>
      </c>
      <c r="D4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3" t="s">
        <v>28</v>
      </c>
      <c r="F413" t="s">
        <v>31</v>
      </c>
      <c r="G413" s="5">
        <v>28071</v>
      </c>
      <c r="H413" s="5" t="str">
        <f t="shared" si="6"/>
        <v>20k-50k</v>
      </c>
      <c r="I413">
        <v>0</v>
      </c>
      <c r="J413">
        <v>0</v>
      </c>
      <c r="K413" s="1">
        <v>41150</v>
      </c>
      <c r="L413">
        <v>65</v>
      </c>
      <c r="M413">
        <v>39</v>
      </c>
      <c r="N413">
        <v>33</v>
      </c>
      <c r="O413">
        <v>130</v>
      </c>
      <c r="P413">
        <v>41</v>
      </c>
      <c r="Q413">
        <v>26</v>
      </c>
      <c r="R413">
        <v>44</v>
      </c>
      <c r="S413" s="6">
        <f>SUM(Table_marketing_data[[#This Row],[MntWines]:[MntGoldProds]])/6</f>
        <v>52.166666666666664</v>
      </c>
      <c r="T413">
        <v>2</v>
      </c>
      <c r="U413">
        <v>5</v>
      </c>
      <c r="V413">
        <v>1</v>
      </c>
      <c r="W413">
        <v>5</v>
      </c>
      <c r="X413">
        <v>8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f>IF(COUNTIF(Table_marketing_data[[#This Row],[AcceptedCmp3]:[AcceptedCmp2]],1)&gt;0,1,0)</f>
        <v>0</v>
      </c>
      <c r="AE413">
        <f>SUM(Table_marketing_data[[#This Row],[AcceptedCmp3]:[AcceptedCmp2]])</f>
        <v>0</v>
      </c>
      <c r="AF413">
        <v>0</v>
      </c>
      <c r="AG413">
        <v>0</v>
      </c>
      <c r="AH413" t="s">
        <v>30</v>
      </c>
    </row>
    <row r="414" spans="1:34" x14ac:dyDescent="0.3">
      <c r="A414">
        <v>642</v>
      </c>
      <c r="B414">
        <v>1980</v>
      </c>
      <c r="C414">
        <f ca="1">YEAR(TODAY()) - Table_marketing_data[[#This Row],[Year_Birth]]</f>
        <v>43</v>
      </c>
      <c r="D4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4" t="s">
        <v>44</v>
      </c>
      <c r="F414" t="s">
        <v>33</v>
      </c>
      <c r="G414" s="5">
        <v>16005</v>
      </c>
      <c r="H414" s="5" t="str">
        <f t="shared" si="6"/>
        <v>&lt;20k</v>
      </c>
      <c r="I414">
        <v>1</v>
      </c>
      <c r="J414">
        <v>0</v>
      </c>
      <c r="K414" s="1">
        <v>41135</v>
      </c>
      <c r="L414">
        <v>69</v>
      </c>
      <c r="M414">
        <v>1</v>
      </c>
      <c r="N414">
        <v>3</v>
      </c>
      <c r="O414">
        <v>2</v>
      </c>
      <c r="P414">
        <v>20</v>
      </c>
      <c r="Q414">
        <v>30</v>
      </c>
      <c r="R414">
        <v>47</v>
      </c>
      <c r="S414" s="6">
        <f>SUM(Table_marketing_data[[#This Row],[MntWines]:[MntGoldProds]])/6</f>
        <v>17.166666666666668</v>
      </c>
      <c r="T414">
        <v>3</v>
      </c>
      <c r="U414">
        <v>2</v>
      </c>
      <c r="V414">
        <v>1</v>
      </c>
      <c r="W414">
        <v>2</v>
      </c>
      <c r="X414">
        <v>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f>IF(COUNTIF(Table_marketing_data[[#This Row],[AcceptedCmp3]:[AcceptedCmp2]],1)&gt;0,1,0)</f>
        <v>0</v>
      </c>
      <c r="AE414">
        <f>SUM(Table_marketing_data[[#This Row],[AcceptedCmp3]:[AcceptedCmp2]])</f>
        <v>0</v>
      </c>
      <c r="AF414">
        <v>0</v>
      </c>
      <c r="AG414">
        <v>0</v>
      </c>
      <c r="AH414" t="s">
        <v>32</v>
      </c>
    </row>
    <row r="415" spans="1:34" x14ac:dyDescent="0.3">
      <c r="A415">
        <v>8213</v>
      </c>
      <c r="B415">
        <v>1980</v>
      </c>
      <c r="C415">
        <f ca="1">YEAR(TODAY()) - Table_marketing_data[[#This Row],[Year_Birth]]</f>
        <v>43</v>
      </c>
      <c r="D4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5" t="s">
        <v>38</v>
      </c>
      <c r="F415" t="s">
        <v>35</v>
      </c>
      <c r="G415" s="5">
        <v>14515</v>
      </c>
      <c r="H415" s="5" t="str">
        <f t="shared" si="6"/>
        <v>&lt;20k</v>
      </c>
      <c r="I415">
        <v>1</v>
      </c>
      <c r="J415">
        <v>0</v>
      </c>
      <c r="K415" s="1">
        <v>41222</v>
      </c>
      <c r="L415">
        <v>71</v>
      </c>
      <c r="M415">
        <v>6</v>
      </c>
      <c r="N415">
        <v>4</v>
      </c>
      <c r="O415">
        <v>9</v>
      </c>
      <c r="P415">
        <v>6</v>
      </c>
      <c r="Q415">
        <v>36</v>
      </c>
      <c r="R415">
        <v>35</v>
      </c>
      <c r="S415" s="6">
        <f>SUM(Table_marketing_data[[#This Row],[MntWines]:[MntGoldProds]])/6</f>
        <v>16</v>
      </c>
      <c r="T415">
        <v>4</v>
      </c>
      <c r="U415">
        <v>2</v>
      </c>
      <c r="V415">
        <v>2</v>
      </c>
      <c r="W415">
        <v>3</v>
      </c>
      <c r="X415">
        <v>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f>IF(COUNTIF(Table_marketing_data[[#This Row],[AcceptedCmp3]:[AcceptedCmp2]],1)&gt;0,1,0)</f>
        <v>0</v>
      </c>
      <c r="AE415">
        <f>SUM(Table_marketing_data[[#This Row],[AcceptedCmp3]:[AcceptedCmp2]])</f>
        <v>0</v>
      </c>
      <c r="AF415">
        <v>1</v>
      </c>
      <c r="AG415">
        <v>0</v>
      </c>
      <c r="AH415" t="s">
        <v>30</v>
      </c>
    </row>
    <row r="416" spans="1:34" x14ac:dyDescent="0.3">
      <c r="A416">
        <v>4368</v>
      </c>
      <c r="B416">
        <v>1980</v>
      </c>
      <c r="C416">
        <f ca="1">YEAR(TODAY()) - Table_marketing_data[[#This Row],[Year_Birth]]</f>
        <v>43</v>
      </c>
      <c r="D4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6" t="s">
        <v>28</v>
      </c>
      <c r="F416" t="s">
        <v>33</v>
      </c>
      <c r="G416" s="5">
        <v>47850</v>
      </c>
      <c r="H416" s="5" t="str">
        <f t="shared" si="6"/>
        <v>20k-50k</v>
      </c>
      <c r="I416">
        <v>1</v>
      </c>
      <c r="J416">
        <v>0</v>
      </c>
      <c r="K416" s="1">
        <v>41611</v>
      </c>
      <c r="L416">
        <v>72</v>
      </c>
      <c r="M416">
        <v>42</v>
      </c>
      <c r="N416">
        <v>7</v>
      </c>
      <c r="O416">
        <v>43</v>
      </c>
      <c r="P416">
        <v>20</v>
      </c>
      <c r="Q416">
        <v>12</v>
      </c>
      <c r="R416">
        <v>10</v>
      </c>
      <c r="S416" s="6">
        <f>SUM(Table_marketing_data[[#This Row],[MntWines]:[MntGoldProds]])/6</f>
        <v>22.333333333333332</v>
      </c>
      <c r="T416">
        <v>1</v>
      </c>
      <c r="U416">
        <v>3</v>
      </c>
      <c r="V416">
        <v>0</v>
      </c>
      <c r="W416">
        <v>4</v>
      </c>
      <c r="X416">
        <v>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f>IF(COUNTIF(Table_marketing_data[[#This Row],[AcceptedCmp3]:[AcceptedCmp2]],1)&gt;0,1,0)</f>
        <v>0</v>
      </c>
      <c r="AE416">
        <f>SUM(Table_marketing_data[[#This Row],[AcceptedCmp3]:[AcceptedCmp2]])</f>
        <v>0</v>
      </c>
      <c r="AF416">
        <v>0</v>
      </c>
      <c r="AG416">
        <v>0</v>
      </c>
      <c r="AH416" t="s">
        <v>30</v>
      </c>
    </row>
    <row r="417" spans="1:34" x14ac:dyDescent="0.3">
      <c r="A417">
        <v>176</v>
      </c>
      <c r="B417">
        <v>1980</v>
      </c>
      <c r="C417">
        <f ca="1">YEAR(TODAY()) - Table_marketing_data[[#This Row],[Year_Birth]]</f>
        <v>43</v>
      </c>
      <c r="D4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7" t="s">
        <v>38</v>
      </c>
      <c r="F417" t="s">
        <v>31</v>
      </c>
      <c r="G417" s="5">
        <v>67506</v>
      </c>
      <c r="H417" s="5" t="str">
        <f t="shared" si="6"/>
        <v>50k-100k</v>
      </c>
      <c r="I417">
        <v>0</v>
      </c>
      <c r="J417">
        <v>1</v>
      </c>
      <c r="K417" s="1">
        <v>41641</v>
      </c>
      <c r="L417">
        <v>73</v>
      </c>
      <c r="M417">
        <v>90</v>
      </c>
      <c r="N417">
        <v>38</v>
      </c>
      <c r="O417">
        <v>67</v>
      </c>
      <c r="P417">
        <v>33</v>
      </c>
      <c r="Q417">
        <v>36</v>
      </c>
      <c r="R417">
        <v>67</v>
      </c>
      <c r="S417" s="6">
        <f>SUM(Table_marketing_data[[#This Row],[MntWines]:[MntGoldProds]])/6</f>
        <v>55.166666666666664</v>
      </c>
      <c r="T417">
        <v>1</v>
      </c>
      <c r="U417">
        <v>4</v>
      </c>
      <c r="V417">
        <v>1</v>
      </c>
      <c r="W417">
        <v>6</v>
      </c>
      <c r="X417">
        <v>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f>IF(COUNTIF(Table_marketing_data[[#This Row],[AcceptedCmp3]:[AcceptedCmp2]],1)&gt;0,1,0)</f>
        <v>0</v>
      </c>
      <c r="AE417">
        <f>SUM(Table_marketing_data[[#This Row],[AcceptedCmp3]:[AcceptedCmp2]])</f>
        <v>0</v>
      </c>
      <c r="AF417">
        <v>0</v>
      </c>
      <c r="AG417">
        <v>0</v>
      </c>
      <c r="AH417" t="s">
        <v>30</v>
      </c>
    </row>
    <row r="418" spans="1:34" x14ac:dyDescent="0.3">
      <c r="A418">
        <v>2853</v>
      </c>
      <c r="B418">
        <v>1980</v>
      </c>
      <c r="C418">
        <f ca="1">YEAR(TODAY()) - Table_marketing_data[[#This Row],[Year_Birth]]</f>
        <v>43</v>
      </c>
      <c r="D4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8" t="s">
        <v>28</v>
      </c>
      <c r="F418" t="s">
        <v>31</v>
      </c>
      <c r="G418" s="5">
        <v>51766</v>
      </c>
      <c r="H418" s="5" t="str">
        <f t="shared" si="6"/>
        <v>50k-100k</v>
      </c>
      <c r="I418">
        <v>1</v>
      </c>
      <c r="J418">
        <v>0</v>
      </c>
      <c r="K418" s="1">
        <v>41709</v>
      </c>
      <c r="L418">
        <v>74</v>
      </c>
      <c r="M418">
        <v>60</v>
      </c>
      <c r="N418">
        <v>51</v>
      </c>
      <c r="O418">
        <v>87</v>
      </c>
      <c r="P418">
        <v>6</v>
      </c>
      <c r="Q418">
        <v>20</v>
      </c>
      <c r="R418">
        <v>51</v>
      </c>
      <c r="S418" s="6">
        <f>SUM(Table_marketing_data[[#This Row],[MntWines]:[MntGoldProds]])/6</f>
        <v>45.833333333333336</v>
      </c>
      <c r="T418">
        <v>2</v>
      </c>
      <c r="U418">
        <v>4</v>
      </c>
      <c r="V418">
        <v>2</v>
      </c>
      <c r="W418">
        <v>4</v>
      </c>
      <c r="X418">
        <v>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f>IF(COUNTIF(Table_marketing_data[[#This Row],[AcceptedCmp3]:[AcceptedCmp2]],1)&gt;0,1,0)</f>
        <v>0</v>
      </c>
      <c r="AE418">
        <f>SUM(Table_marketing_data[[#This Row],[AcceptedCmp3]:[AcceptedCmp2]])</f>
        <v>0</v>
      </c>
      <c r="AF418">
        <v>0</v>
      </c>
      <c r="AG418">
        <v>0</v>
      </c>
      <c r="AH418" t="s">
        <v>32</v>
      </c>
    </row>
    <row r="419" spans="1:34" x14ac:dyDescent="0.3">
      <c r="A419">
        <v>902</v>
      </c>
      <c r="B419">
        <v>1980</v>
      </c>
      <c r="C419">
        <f ca="1">YEAR(TODAY()) - Table_marketing_data[[#This Row],[Year_Birth]]</f>
        <v>43</v>
      </c>
      <c r="D4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19" t="s">
        <v>28</v>
      </c>
      <c r="F419" t="s">
        <v>35</v>
      </c>
      <c r="G419" s="5">
        <v>62994</v>
      </c>
      <c r="H419" s="5" t="str">
        <f t="shared" si="6"/>
        <v>50k-100k</v>
      </c>
      <c r="I419">
        <v>1</v>
      </c>
      <c r="J419">
        <v>0</v>
      </c>
      <c r="K419" s="1">
        <v>41702</v>
      </c>
      <c r="L419">
        <v>74</v>
      </c>
      <c r="M419">
        <v>224</v>
      </c>
      <c r="N419">
        <v>12</v>
      </c>
      <c r="O419">
        <v>48</v>
      </c>
      <c r="P419">
        <v>4</v>
      </c>
      <c r="Q419">
        <v>12</v>
      </c>
      <c r="R419">
        <v>12</v>
      </c>
      <c r="S419" s="6">
        <f>SUM(Table_marketing_data[[#This Row],[MntWines]:[MntGoldProds]])/6</f>
        <v>52</v>
      </c>
      <c r="T419">
        <v>1</v>
      </c>
      <c r="U419">
        <v>6</v>
      </c>
      <c r="V419">
        <v>2</v>
      </c>
      <c r="W419">
        <v>4</v>
      </c>
      <c r="X419">
        <v>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f>IF(COUNTIF(Table_marketing_data[[#This Row],[AcceptedCmp3]:[AcceptedCmp2]],1)&gt;0,1,0)</f>
        <v>0</v>
      </c>
      <c r="AE419">
        <f>SUM(Table_marketing_data[[#This Row],[AcceptedCmp3]:[AcceptedCmp2]])</f>
        <v>0</v>
      </c>
      <c r="AF419">
        <v>0</v>
      </c>
      <c r="AG419">
        <v>0</v>
      </c>
      <c r="AH419" t="s">
        <v>32</v>
      </c>
    </row>
    <row r="420" spans="1:34" x14ac:dyDescent="0.3">
      <c r="A420">
        <v>3179</v>
      </c>
      <c r="B420">
        <v>1980</v>
      </c>
      <c r="C420">
        <f ca="1">YEAR(TODAY()) - Table_marketing_data[[#This Row],[Year_Birth]]</f>
        <v>43</v>
      </c>
      <c r="D4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0" t="s">
        <v>28</v>
      </c>
      <c r="F420" t="s">
        <v>31</v>
      </c>
      <c r="G420" s="5">
        <v>81741</v>
      </c>
      <c r="H420" s="5" t="str">
        <f t="shared" si="6"/>
        <v>50k-100k</v>
      </c>
      <c r="I420">
        <v>0</v>
      </c>
      <c r="J420">
        <v>0</v>
      </c>
      <c r="K420" s="1">
        <v>41441</v>
      </c>
      <c r="L420">
        <v>75</v>
      </c>
      <c r="M420">
        <v>249</v>
      </c>
      <c r="N420">
        <v>153</v>
      </c>
      <c r="O420">
        <v>940</v>
      </c>
      <c r="P420">
        <v>58</v>
      </c>
      <c r="Q420">
        <v>134</v>
      </c>
      <c r="R420">
        <v>38</v>
      </c>
      <c r="S420" s="6">
        <f>SUM(Table_marketing_data[[#This Row],[MntWines]:[MntGoldProds]])/6</f>
        <v>262</v>
      </c>
      <c r="T420">
        <v>0</v>
      </c>
      <c r="U420">
        <v>6</v>
      </c>
      <c r="V420">
        <v>6</v>
      </c>
      <c r="W420">
        <v>7</v>
      </c>
      <c r="X420">
        <v>2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f>IF(COUNTIF(Table_marketing_data[[#This Row],[AcceptedCmp3]:[AcceptedCmp2]],1)&gt;0,1,0)</f>
        <v>0</v>
      </c>
      <c r="AE420">
        <f>SUM(Table_marketing_data[[#This Row],[AcceptedCmp3]:[AcceptedCmp2]])</f>
        <v>0</v>
      </c>
      <c r="AF420">
        <v>0</v>
      </c>
      <c r="AG420">
        <v>0</v>
      </c>
      <c r="AH420" t="s">
        <v>30</v>
      </c>
    </row>
    <row r="421" spans="1:34" x14ac:dyDescent="0.3">
      <c r="A421">
        <v>6999</v>
      </c>
      <c r="B421">
        <v>1980</v>
      </c>
      <c r="C421">
        <f ca="1">YEAR(TODAY()) - Table_marketing_data[[#This Row],[Year_Birth]]</f>
        <v>43</v>
      </c>
      <c r="D4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1" t="s">
        <v>41</v>
      </c>
      <c r="F421" t="s">
        <v>33</v>
      </c>
      <c r="G421" s="5">
        <v>69661</v>
      </c>
      <c r="H421" s="5" t="str">
        <f t="shared" si="6"/>
        <v>50k-100k</v>
      </c>
      <c r="I421">
        <v>0</v>
      </c>
      <c r="J421">
        <v>0</v>
      </c>
      <c r="K421" s="1">
        <v>41772</v>
      </c>
      <c r="L421">
        <v>80</v>
      </c>
      <c r="M421">
        <v>656</v>
      </c>
      <c r="N421">
        <v>16</v>
      </c>
      <c r="O421">
        <v>106</v>
      </c>
      <c r="P421">
        <v>32</v>
      </c>
      <c r="Q421">
        <v>16</v>
      </c>
      <c r="R421">
        <v>8</v>
      </c>
      <c r="S421" s="6">
        <f>SUM(Table_marketing_data[[#This Row],[MntWines]:[MntGoldProds]])/6</f>
        <v>139</v>
      </c>
      <c r="T421">
        <v>1</v>
      </c>
      <c r="U421">
        <v>7</v>
      </c>
      <c r="V421">
        <v>3</v>
      </c>
      <c r="W421">
        <v>12</v>
      </c>
      <c r="X421">
        <v>3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f>IF(COUNTIF(Table_marketing_data[[#This Row],[AcceptedCmp3]:[AcceptedCmp2]],1)&gt;0,1,0)</f>
        <v>0</v>
      </c>
      <c r="AE421">
        <f>SUM(Table_marketing_data[[#This Row],[AcceptedCmp3]:[AcceptedCmp2]])</f>
        <v>0</v>
      </c>
      <c r="AF421">
        <v>0</v>
      </c>
      <c r="AG421">
        <v>0</v>
      </c>
      <c r="AH421" t="s">
        <v>40</v>
      </c>
    </row>
    <row r="422" spans="1:34" x14ac:dyDescent="0.3">
      <c r="A422">
        <v>6131</v>
      </c>
      <c r="B422">
        <v>1980</v>
      </c>
      <c r="C422">
        <f ca="1">YEAR(TODAY()) - Table_marketing_data[[#This Row],[Year_Birth]]</f>
        <v>43</v>
      </c>
      <c r="D4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2" t="s">
        <v>38</v>
      </c>
      <c r="F422" t="s">
        <v>33</v>
      </c>
      <c r="G422" s="5">
        <v>70829</v>
      </c>
      <c r="H422" s="5" t="str">
        <f t="shared" si="6"/>
        <v>50k-100k</v>
      </c>
      <c r="I422">
        <v>1</v>
      </c>
      <c r="J422">
        <v>1</v>
      </c>
      <c r="K422" s="1">
        <v>41609</v>
      </c>
      <c r="L422">
        <v>87</v>
      </c>
      <c r="M422">
        <v>141</v>
      </c>
      <c r="N422">
        <v>70</v>
      </c>
      <c r="O422">
        <v>106</v>
      </c>
      <c r="P422">
        <v>72</v>
      </c>
      <c r="Q422">
        <v>19</v>
      </c>
      <c r="R422">
        <v>23</v>
      </c>
      <c r="S422" s="6">
        <f>SUM(Table_marketing_data[[#This Row],[MntWines]:[MntGoldProds]])/6</f>
        <v>71.833333333333329</v>
      </c>
      <c r="T422">
        <v>2</v>
      </c>
      <c r="U422">
        <v>4</v>
      </c>
      <c r="V422">
        <v>2</v>
      </c>
      <c r="W422">
        <v>8</v>
      </c>
      <c r="X422">
        <v>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f>IF(COUNTIF(Table_marketing_data[[#This Row],[AcceptedCmp3]:[AcceptedCmp2]],1)&gt;0,1,0)</f>
        <v>0</v>
      </c>
      <c r="AE422">
        <f>SUM(Table_marketing_data[[#This Row],[AcceptedCmp3]:[AcceptedCmp2]])</f>
        <v>0</v>
      </c>
      <c r="AF422">
        <v>0</v>
      </c>
      <c r="AG422">
        <v>0</v>
      </c>
      <c r="AH422" t="s">
        <v>30</v>
      </c>
    </row>
    <row r="423" spans="1:34" x14ac:dyDescent="0.3">
      <c r="A423">
        <v>5623</v>
      </c>
      <c r="B423">
        <v>1980</v>
      </c>
      <c r="C423">
        <f ca="1">YEAR(TODAY()) - Table_marketing_data[[#This Row],[Year_Birth]]</f>
        <v>43</v>
      </c>
      <c r="D4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3" t="s">
        <v>41</v>
      </c>
      <c r="F423" t="s">
        <v>33</v>
      </c>
      <c r="G423" s="5">
        <v>31535</v>
      </c>
      <c r="H423" s="5" t="str">
        <f t="shared" si="6"/>
        <v>20k-50k</v>
      </c>
      <c r="I423">
        <v>1</v>
      </c>
      <c r="J423">
        <v>0</v>
      </c>
      <c r="K423" s="1">
        <v>41543</v>
      </c>
      <c r="L423">
        <v>95</v>
      </c>
      <c r="M423">
        <v>15</v>
      </c>
      <c r="N423">
        <v>4</v>
      </c>
      <c r="O423">
        <v>13</v>
      </c>
      <c r="P423">
        <v>0</v>
      </c>
      <c r="Q423">
        <v>0</v>
      </c>
      <c r="R423">
        <v>19</v>
      </c>
      <c r="S423" s="6">
        <f>SUM(Table_marketing_data[[#This Row],[MntWines]:[MntGoldProds]])/6</f>
        <v>8.5</v>
      </c>
      <c r="T423">
        <v>1</v>
      </c>
      <c r="U423">
        <v>1</v>
      </c>
      <c r="V423">
        <v>1</v>
      </c>
      <c r="W423">
        <v>2</v>
      </c>
      <c r="X423">
        <v>7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f>IF(COUNTIF(Table_marketing_data[[#This Row],[AcceptedCmp3]:[AcceptedCmp2]],1)&gt;0,1,0)</f>
        <v>1</v>
      </c>
      <c r="AE423">
        <f>SUM(Table_marketing_data[[#This Row],[AcceptedCmp3]:[AcceptedCmp2]])</f>
        <v>1</v>
      </c>
      <c r="AF423">
        <v>0</v>
      </c>
      <c r="AG423">
        <v>0</v>
      </c>
      <c r="AH423" t="s">
        <v>30</v>
      </c>
    </row>
    <row r="424" spans="1:34" x14ac:dyDescent="0.3">
      <c r="A424">
        <v>10262</v>
      </c>
      <c r="B424">
        <v>1980</v>
      </c>
      <c r="C424">
        <f ca="1">YEAR(TODAY()) - Table_marketing_data[[#This Row],[Year_Birth]]</f>
        <v>43</v>
      </c>
      <c r="D4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4" t="s">
        <v>28</v>
      </c>
      <c r="F424" t="s">
        <v>33</v>
      </c>
      <c r="G424" s="5">
        <v>15072</v>
      </c>
      <c r="H424" s="5" t="str">
        <f t="shared" si="6"/>
        <v>&lt;20k</v>
      </c>
      <c r="I424">
        <v>2</v>
      </c>
      <c r="J424">
        <v>0</v>
      </c>
      <c r="K424" s="1">
        <v>41404</v>
      </c>
      <c r="L424">
        <v>96</v>
      </c>
      <c r="M424">
        <v>8</v>
      </c>
      <c r="N424">
        <v>2</v>
      </c>
      <c r="O424">
        <v>15</v>
      </c>
      <c r="P424">
        <v>0</v>
      </c>
      <c r="Q424">
        <v>10</v>
      </c>
      <c r="R424">
        <v>18</v>
      </c>
      <c r="S424" s="6">
        <f>SUM(Table_marketing_data[[#This Row],[MntWines]:[MntGoldProds]])/6</f>
        <v>8.8333333333333339</v>
      </c>
      <c r="T424">
        <v>4</v>
      </c>
      <c r="U424">
        <v>3</v>
      </c>
      <c r="V424">
        <v>1</v>
      </c>
      <c r="W424">
        <v>3</v>
      </c>
      <c r="X424">
        <v>5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f>IF(COUNTIF(Table_marketing_data[[#This Row],[AcceptedCmp3]:[AcceptedCmp2]],1)&gt;0,1,0)</f>
        <v>0</v>
      </c>
      <c r="AE424">
        <f>SUM(Table_marketing_data[[#This Row],[AcceptedCmp3]:[AcceptedCmp2]])</f>
        <v>0</v>
      </c>
      <c r="AF424">
        <v>0</v>
      </c>
      <c r="AG424">
        <v>0</v>
      </c>
      <c r="AH424" t="s">
        <v>40</v>
      </c>
    </row>
    <row r="425" spans="1:34" x14ac:dyDescent="0.3">
      <c r="A425">
        <v>5687</v>
      </c>
      <c r="B425">
        <v>1980</v>
      </c>
      <c r="C425">
        <f ca="1">YEAR(TODAY()) - Table_marketing_data[[#This Row],[Year_Birth]]</f>
        <v>43</v>
      </c>
      <c r="D4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5" t="s">
        <v>28</v>
      </c>
      <c r="F425" t="s">
        <v>29</v>
      </c>
      <c r="G425" s="5">
        <v>81702</v>
      </c>
      <c r="H425" s="5" t="str">
        <f t="shared" si="6"/>
        <v>50k-100k</v>
      </c>
      <c r="I425">
        <v>0</v>
      </c>
      <c r="J425">
        <v>0</v>
      </c>
      <c r="K425" s="1">
        <v>41175</v>
      </c>
      <c r="L425">
        <v>98</v>
      </c>
      <c r="M425">
        <v>563</v>
      </c>
      <c r="N425">
        <v>50</v>
      </c>
      <c r="O425">
        <v>774</v>
      </c>
      <c r="P425">
        <v>28</v>
      </c>
      <c r="Q425">
        <v>31</v>
      </c>
      <c r="R425">
        <v>187</v>
      </c>
      <c r="S425" s="6">
        <f>SUM(Table_marketing_data[[#This Row],[MntWines]:[MntGoldProds]])/6</f>
        <v>272.16666666666669</v>
      </c>
      <c r="T425">
        <v>1</v>
      </c>
      <c r="U425">
        <v>7</v>
      </c>
      <c r="V425">
        <v>7</v>
      </c>
      <c r="W425">
        <v>12</v>
      </c>
      <c r="X425">
        <v>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f>IF(COUNTIF(Table_marketing_data[[#This Row],[AcceptedCmp3]:[AcceptedCmp2]],1)&gt;0,1,0)</f>
        <v>0</v>
      </c>
      <c r="AE425">
        <f>SUM(Table_marketing_data[[#This Row],[AcceptedCmp3]:[AcceptedCmp2]])</f>
        <v>0</v>
      </c>
      <c r="AF425">
        <v>0</v>
      </c>
      <c r="AG425">
        <v>0</v>
      </c>
      <c r="AH425" t="s">
        <v>32</v>
      </c>
    </row>
    <row r="426" spans="1:34" x14ac:dyDescent="0.3">
      <c r="A426">
        <v>5642</v>
      </c>
      <c r="B426">
        <v>1979</v>
      </c>
      <c r="C426">
        <f ca="1">YEAR(TODAY()) - Table_marketing_data[[#This Row],[Year_Birth]]</f>
        <v>44</v>
      </c>
      <c r="D4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6" t="s">
        <v>41</v>
      </c>
      <c r="F426" t="s">
        <v>35</v>
      </c>
      <c r="G426" s="5">
        <v>62499</v>
      </c>
      <c r="H426" s="5" t="str">
        <f t="shared" si="6"/>
        <v>50k-100k</v>
      </c>
      <c r="I426">
        <v>1</v>
      </c>
      <c r="J426">
        <v>0</v>
      </c>
      <c r="K426" s="1">
        <v>41617</v>
      </c>
      <c r="L426">
        <v>0</v>
      </c>
      <c r="M426">
        <v>140</v>
      </c>
      <c r="N426">
        <v>4</v>
      </c>
      <c r="O426">
        <v>61</v>
      </c>
      <c r="P426">
        <v>0</v>
      </c>
      <c r="Q426">
        <v>13</v>
      </c>
      <c r="R426">
        <v>4</v>
      </c>
      <c r="S426" s="6">
        <f>SUM(Table_marketing_data[[#This Row],[MntWines]:[MntGoldProds]])/6</f>
        <v>37</v>
      </c>
      <c r="T426">
        <v>2</v>
      </c>
      <c r="U426">
        <v>3</v>
      </c>
      <c r="V426">
        <v>1</v>
      </c>
      <c r="W426">
        <v>6</v>
      </c>
      <c r="X426">
        <v>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f>IF(COUNTIF(Table_marketing_data[[#This Row],[AcceptedCmp3]:[AcceptedCmp2]],1)&gt;0,1,0)</f>
        <v>0</v>
      </c>
      <c r="AE426">
        <f>SUM(Table_marketing_data[[#This Row],[AcceptedCmp3]:[AcceptedCmp2]])</f>
        <v>0</v>
      </c>
      <c r="AF426">
        <v>0</v>
      </c>
      <c r="AG426">
        <v>0</v>
      </c>
      <c r="AH426" t="s">
        <v>30</v>
      </c>
    </row>
    <row r="427" spans="1:34" x14ac:dyDescent="0.3">
      <c r="A427">
        <v>10470</v>
      </c>
      <c r="B427">
        <v>1979</v>
      </c>
      <c r="C427">
        <f ca="1">YEAR(TODAY()) - Table_marketing_data[[#This Row],[Year_Birth]]</f>
        <v>44</v>
      </c>
      <c r="D4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7" t="s">
        <v>41</v>
      </c>
      <c r="F427" t="s">
        <v>33</v>
      </c>
      <c r="G427" s="5">
        <v>40662</v>
      </c>
      <c r="H427" s="5" t="str">
        <f t="shared" si="6"/>
        <v>20k-50k</v>
      </c>
      <c r="I427">
        <v>1</v>
      </c>
      <c r="J427">
        <v>0</v>
      </c>
      <c r="K427" s="1">
        <v>41348</v>
      </c>
      <c r="L427">
        <v>0</v>
      </c>
      <c r="M427">
        <v>40</v>
      </c>
      <c r="N427">
        <v>2</v>
      </c>
      <c r="O427">
        <v>23</v>
      </c>
      <c r="P427">
        <v>0</v>
      </c>
      <c r="Q427">
        <v>4</v>
      </c>
      <c r="R427">
        <v>23</v>
      </c>
      <c r="S427" s="6">
        <f>SUM(Table_marketing_data[[#This Row],[MntWines]:[MntGoldProds]])/6</f>
        <v>15.333333333333334</v>
      </c>
      <c r="T427">
        <v>2</v>
      </c>
      <c r="U427">
        <v>2</v>
      </c>
      <c r="V427">
        <v>1</v>
      </c>
      <c r="W427">
        <v>3</v>
      </c>
      <c r="X427">
        <v>4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f>IF(COUNTIF(Table_marketing_data[[#This Row],[AcceptedCmp3]:[AcceptedCmp2]],1)&gt;0,1,0)</f>
        <v>0</v>
      </c>
      <c r="AE427">
        <f>SUM(Table_marketing_data[[#This Row],[AcceptedCmp3]:[AcceptedCmp2]])</f>
        <v>0</v>
      </c>
      <c r="AF427">
        <v>0</v>
      </c>
      <c r="AG427">
        <v>0</v>
      </c>
      <c r="AH427" t="s">
        <v>39</v>
      </c>
    </row>
    <row r="428" spans="1:34" x14ac:dyDescent="0.3">
      <c r="A428">
        <v>10582</v>
      </c>
      <c r="B428">
        <v>1979</v>
      </c>
      <c r="C428">
        <f ca="1">YEAR(TODAY()) - Table_marketing_data[[#This Row],[Year_Birth]]</f>
        <v>44</v>
      </c>
      <c r="D4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8" t="s">
        <v>28</v>
      </c>
      <c r="F428" t="s">
        <v>33</v>
      </c>
      <c r="G428" s="5">
        <v>72063</v>
      </c>
      <c r="H428" s="5" t="str">
        <f t="shared" si="6"/>
        <v>50k-100k</v>
      </c>
      <c r="I428">
        <v>0</v>
      </c>
      <c r="J428">
        <v>1</v>
      </c>
      <c r="K428" s="1">
        <v>41458</v>
      </c>
      <c r="L428">
        <v>3</v>
      </c>
      <c r="M428">
        <v>180</v>
      </c>
      <c r="N428">
        <v>32</v>
      </c>
      <c r="O428">
        <v>348</v>
      </c>
      <c r="P428">
        <v>76</v>
      </c>
      <c r="Q428">
        <v>32</v>
      </c>
      <c r="R428">
        <v>90</v>
      </c>
      <c r="S428" s="6">
        <f>SUM(Table_marketing_data[[#This Row],[MntWines]:[MntGoldProds]])/6</f>
        <v>126.33333333333333</v>
      </c>
      <c r="T428">
        <v>2</v>
      </c>
      <c r="U428">
        <v>5</v>
      </c>
      <c r="V428">
        <v>2</v>
      </c>
      <c r="W428">
        <v>12</v>
      </c>
      <c r="X428">
        <v>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f>IF(COUNTIF(Table_marketing_data[[#This Row],[AcceptedCmp3]:[AcceptedCmp2]],1)&gt;0,1,0)</f>
        <v>0</v>
      </c>
      <c r="AE428">
        <f>SUM(Table_marketing_data[[#This Row],[AcceptedCmp3]:[AcceptedCmp2]])</f>
        <v>0</v>
      </c>
      <c r="AF428">
        <v>0</v>
      </c>
      <c r="AG428">
        <v>0</v>
      </c>
      <c r="AH428" t="s">
        <v>39</v>
      </c>
    </row>
    <row r="429" spans="1:34" x14ac:dyDescent="0.3">
      <c r="A429">
        <v>4320</v>
      </c>
      <c r="B429">
        <v>1979</v>
      </c>
      <c r="C429">
        <f ca="1">YEAR(TODAY()) - Table_marketing_data[[#This Row],[Year_Birth]]</f>
        <v>44</v>
      </c>
      <c r="D4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29" t="s">
        <v>28</v>
      </c>
      <c r="F429" t="s">
        <v>31</v>
      </c>
      <c r="G429" s="5">
        <v>60152</v>
      </c>
      <c r="H429" s="5" t="str">
        <f t="shared" si="6"/>
        <v>50k-100k</v>
      </c>
      <c r="I429">
        <v>0</v>
      </c>
      <c r="J429">
        <v>1</v>
      </c>
      <c r="K429" s="1">
        <v>41361</v>
      </c>
      <c r="L429">
        <v>6</v>
      </c>
      <c r="M429">
        <v>325</v>
      </c>
      <c r="N429">
        <v>83</v>
      </c>
      <c r="O429">
        <v>300</v>
      </c>
      <c r="P429">
        <v>86</v>
      </c>
      <c r="Q429">
        <v>58</v>
      </c>
      <c r="R429">
        <v>91</v>
      </c>
      <c r="S429" s="6">
        <f>SUM(Table_marketing_data[[#This Row],[MntWines]:[MntGoldProds]])/6</f>
        <v>157.16666666666666</v>
      </c>
      <c r="T429">
        <v>1</v>
      </c>
      <c r="U429">
        <v>6</v>
      </c>
      <c r="V429">
        <v>4</v>
      </c>
      <c r="W429">
        <v>12</v>
      </c>
      <c r="X429">
        <v>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f>IF(COUNTIF(Table_marketing_data[[#This Row],[AcceptedCmp3]:[AcceptedCmp2]],1)&gt;0,1,0)</f>
        <v>0</v>
      </c>
      <c r="AE429">
        <f>SUM(Table_marketing_data[[#This Row],[AcceptedCmp3]:[AcceptedCmp2]])</f>
        <v>0</v>
      </c>
      <c r="AF429">
        <v>0</v>
      </c>
      <c r="AG429">
        <v>0</v>
      </c>
      <c r="AH429" t="s">
        <v>30</v>
      </c>
    </row>
    <row r="430" spans="1:34" x14ac:dyDescent="0.3">
      <c r="A430">
        <v>8318</v>
      </c>
      <c r="B430">
        <v>1979</v>
      </c>
      <c r="C430">
        <f ca="1">YEAR(TODAY()) - Table_marketing_data[[#This Row],[Year_Birth]]</f>
        <v>44</v>
      </c>
      <c r="D4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0" t="s">
        <v>28</v>
      </c>
      <c r="F430" t="s">
        <v>35</v>
      </c>
      <c r="G430" s="5">
        <v>90300</v>
      </c>
      <c r="H430" s="5" t="str">
        <f t="shared" si="6"/>
        <v>50k-100k</v>
      </c>
      <c r="I430">
        <v>0</v>
      </c>
      <c r="J430">
        <v>0</v>
      </c>
      <c r="K430" s="1">
        <v>41642</v>
      </c>
      <c r="L430">
        <v>7</v>
      </c>
      <c r="M430">
        <v>594</v>
      </c>
      <c r="N430">
        <v>134</v>
      </c>
      <c r="O430">
        <v>786</v>
      </c>
      <c r="P430">
        <v>33</v>
      </c>
      <c r="Q430">
        <v>134</v>
      </c>
      <c r="R430">
        <v>57</v>
      </c>
      <c r="S430" s="6">
        <f>SUM(Table_marketing_data[[#This Row],[MntWines]:[MntGoldProds]])/6</f>
        <v>289.66666666666669</v>
      </c>
      <c r="T430">
        <v>0</v>
      </c>
      <c r="U430">
        <v>5</v>
      </c>
      <c r="V430">
        <v>6</v>
      </c>
      <c r="W430">
        <v>8</v>
      </c>
      <c r="X430">
        <v>1</v>
      </c>
      <c r="Y430">
        <v>0</v>
      </c>
      <c r="Z430">
        <v>0</v>
      </c>
      <c r="AA430">
        <v>1</v>
      </c>
      <c r="AB430">
        <v>0</v>
      </c>
      <c r="AC430">
        <v>0</v>
      </c>
      <c r="AD430">
        <f>IF(COUNTIF(Table_marketing_data[[#This Row],[AcceptedCmp3]:[AcceptedCmp2]],1)&gt;0,1,0)</f>
        <v>1</v>
      </c>
      <c r="AE430">
        <f>SUM(Table_marketing_data[[#This Row],[AcceptedCmp3]:[AcceptedCmp2]])</f>
        <v>1</v>
      </c>
      <c r="AF430">
        <v>0</v>
      </c>
      <c r="AG430">
        <v>0</v>
      </c>
      <c r="AH430" t="s">
        <v>30</v>
      </c>
    </row>
    <row r="431" spans="1:34" x14ac:dyDescent="0.3">
      <c r="A431">
        <v>10659</v>
      </c>
      <c r="B431">
        <v>1979</v>
      </c>
      <c r="C431">
        <f ca="1">YEAR(TODAY()) - Table_marketing_data[[#This Row],[Year_Birth]]</f>
        <v>44</v>
      </c>
      <c r="D4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1" t="s">
        <v>38</v>
      </c>
      <c r="F431" t="s">
        <v>35</v>
      </c>
      <c r="G431" s="5">
        <v>7500</v>
      </c>
      <c r="H431" s="5" t="str">
        <f t="shared" si="6"/>
        <v>&lt;20k</v>
      </c>
      <c r="I431">
        <v>1</v>
      </c>
      <c r="J431">
        <v>0</v>
      </c>
      <c r="K431" s="1">
        <v>41401</v>
      </c>
      <c r="L431">
        <v>7</v>
      </c>
      <c r="M431">
        <v>2</v>
      </c>
      <c r="N431">
        <v>8</v>
      </c>
      <c r="O431">
        <v>11</v>
      </c>
      <c r="P431">
        <v>3</v>
      </c>
      <c r="Q431">
        <v>8</v>
      </c>
      <c r="R431">
        <v>21</v>
      </c>
      <c r="S431" s="6">
        <f>SUM(Table_marketing_data[[#This Row],[MntWines]:[MntGoldProds]])/6</f>
        <v>8.8333333333333339</v>
      </c>
      <c r="T431">
        <v>4</v>
      </c>
      <c r="U431">
        <v>3</v>
      </c>
      <c r="V431">
        <v>2</v>
      </c>
      <c r="W431">
        <v>2</v>
      </c>
      <c r="X431">
        <v>7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f>IF(COUNTIF(Table_marketing_data[[#This Row],[AcceptedCmp3]:[AcceptedCmp2]],1)&gt;0,1,0)</f>
        <v>0</v>
      </c>
      <c r="AE431">
        <f>SUM(Table_marketing_data[[#This Row],[AcceptedCmp3]:[AcceptedCmp2]])</f>
        <v>0</v>
      </c>
      <c r="AF431">
        <v>0</v>
      </c>
      <c r="AG431">
        <v>0</v>
      </c>
      <c r="AH431" t="s">
        <v>40</v>
      </c>
    </row>
    <row r="432" spans="1:34" x14ac:dyDescent="0.3">
      <c r="A432">
        <v>2634</v>
      </c>
      <c r="B432">
        <v>1979</v>
      </c>
      <c r="C432">
        <f ca="1">YEAR(TODAY()) - Table_marketing_data[[#This Row],[Year_Birth]]</f>
        <v>44</v>
      </c>
      <c r="D4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2" t="s">
        <v>41</v>
      </c>
      <c r="F432" t="s">
        <v>31</v>
      </c>
      <c r="G432" s="5">
        <v>16653</v>
      </c>
      <c r="H432" s="5" t="str">
        <f t="shared" si="6"/>
        <v>&lt;20k</v>
      </c>
      <c r="I432">
        <v>1</v>
      </c>
      <c r="J432">
        <v>0</v>
      </c>
      <c r="K432" s="1">
        <v>41747</v>
      </c>
      <c r="L432">
        <v>10</v>
      </c>
      <c r="M432">
        <v>5</v>
      </c>
      <c r="N432">
        <v>7</v>
      </c>
      <c r="O432">
        <v>31</v>
      </c>
      <c r="P432">
        <v>15</v>
      </c>
      <c r="Q432">
        <v>4</v>
      </c>
      <c r="R432">
        <v>7</v>
      </c>
      <c r="S432" s="6">
        <f>SUM(Table_marketing_data[[#This Row],[MntWines]:[MntGoldProds]])/6</f>
        <v>11.5</v>
      </c>
      <c r="T432">
        <v>3</v>
      </c>
      <c r="U432">
        <v>2</v>
      </c>
      <c r="V432">
        <v>1</v>
      </c>
      <c r="W432">
        <v>3</v>
      </c>
      <c r="X432">
        <v>6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f>IF(COUNTIF(Table_marketing_data[[#This Row],[AcceptedCmp3]:[AcceptedCmp2]],1)&gt;0,1,0)</f>
        <v>0</v>
      </c>
      <c r="AE432">
        <f>SUM(Table_marketing_data[[#This Row],[AcceptedCmp3]:[AcceptedCmp2]])</f>
        <v>0</v>
      </c>
      <c r="AF432">
        <v>1</v>
      </c>
      <c r="AG432">
        <v>0</v>
      </c>
      <c r="AH432" t="s">
        <v>30</v>
      </c>
    </row>
    <row r="433" spans="1:34" x14ac:dyDescent="0.3">
      <c r="A433">
        <v>4713</v>
      </c>
      <c r="B433">
        <v>1979</v>
      </c>
      <c r="C433">
        <f ca="1">YEAR(TODAY()) - Table_marketing_data[[#This Row],[Year_Birth]]</f>
        <v>44</v>
      </c>
      <c r="D4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3" t="s">
        <v>37</v>
      </c>
      <c r="F433" t="s">
        <v>33</v>
      </c>
      <c r="G433" s="5">
        <v>31605</v>
      </c>
      <c r="H433" s="5" t="str">
        <f t="shared" si="6"/>
        <v>20k-50k</v>
      </c>
      <c r="I433">
        <v>1</v>
      </c>
      <c r="J433">
        <v>0</v>
      </c>
      <c r="K433" s="1">
        <v>41235</v>
      </c>
      <c r="L433">
        <v>15</v>
      </c>
      <c r="M433">
        <v>74</v>
      </c>
      <c r="N433">
        <v>0</v>
      </c>
      <c r="O433">
        <v>42</v>
      </c>
      <c r="P433">
        <v>2</v>
      </c>
      <c r="Q433">
        <v>1</v>
      </c>
      <c r="R433">
        <v>6</v>
      </c>
      <c r="S433" s="6">
        <f>SUM(Table_marketing_data[[#This Row],[MntWines]:[MntGoldProds]])/6</f>
        <v>20.833333333333332</v>
      </c>
      <c r="T433">
        <v>2</v>
      </c>
      <c r="U433">
        <v>2</v>
      </c>
      <c r="V433">
        <v>1</v>
      </c>
      <c r="W433">
        <v>4</v>
      </c>
      <c r="X433">
        <v>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f>IF(COUNTIF(Table_marketing_data[[#This Row],[AcceptedCmp3]:[AcceptedCmp2]],1)&gt;0,1,0)</f>
        <v>0</v>
      </c>
      <c r="AE433">
        <f>SUM(Table_marketing_data[[#This Row],[AcceptedCmp3]:[AcceptedCmp2]])</f>
        <v>0</v>
      </c>
      <c r="AF433">
        <v>0</v>
      </c>
      <c r="AG433">
        <v>0</v>
      </c>
      <c r="AH433" t="s">
        <v>30</v>
      </c>
    </row>
    <row r="434" spans="1:34" x14ac:dyDescent="0.3">
      <c r="A434">
        <v>9289</v>
      </c>
      <c r="B434">
        <v>1979</v>
      </c>
      <c r="C434">
        <f ca="1">YEAR(TODAY()) - Table_marketing_data[[#This Row],[Year_Birth]]</f>
        <v>44</v>
      </c>
      <c r="D4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4" t="s">
        <v>28</v>
      </c>
      <c r="F434" t="s">
        <v>33</v>
      </c>
      <c r="G434" s="5">
        <v>36781</v>
      </c>
      <c r="H434" s="5" t="str">
        <f t="shared" si="6"/>
        <v>20k-50k</v>
      </c>
      <c r="I434">
        <v>1</v>
      </c>
      <c r="J434">
        <v>0</v>
      </c>
      <c r="K434" s="1">
        <v>41739</v>
      </c>
      <c r="L434">
        <v>16</v>
      </c>
      <c r="M434">
        <v>29</v>
      </c>
      <c r="N434">
        <v>1</v>
      </c>
      <c r="O434">
        <v>17</v>
      </c>
      <c r="P434">
        <v>0</v>
      </c>
      <c r="Q434">
        <v>3</v>
      </c>
      <c r="R434">
        <v>13</v>
      </c>
      <c r="S434" s="6">
        <f>SUM(Table_marketing_data[[#This Row],[MntWines]:[MntGoldProds]])/6</f>
        <v>10.5</v>
      </c>
      <c r="T434">
        <v>1</v>
      </c>
      <c r="U434">
        <v>2</v>
      </c>
      <c r="V434">
        <v>1</v>
      </c>
      <c r="W434">
        <v>2</v>
      </c>
      <c r="X434">
        <v>8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f>IF(COUNTIF(Table_marketing_data[[#This Row],[AcceptedCmp3]:[AcceptedCmp2]],1)&gt;0,1,0)</f>
        <v>0</v>
      </c>
      <c r="AE434">
        <f>SUM(Table_marketing_data[[#This Row],[AcceptedCmp3]:[AcceptedCmp2]])</f>
        <v>0</v>
      </c>
      <c r="AF434">
        <v>1</v>
      </c>
      <c r="AG434">
        <v>0</v>
      </c>
      <c r="AH434" t="s">
        <v>30</v>
      </c>
    </row>
    <row r="435" spans="1:34" x14ac:dyDescent="0.3">
      <c r="A435">
        <v>10552</v>
      </c>
      <c r="B435">
        <v>1979</v>
      </c>
      <c r="C435">
        <f ca="1">YEAR(TODAY()) - Table_marketing_data[[#This Row],[Year_Birth]]</f>
        <v>44</v>
      </c>
      <c r="D4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5" t="s">
        <v>38</v>
      </c>
      <c r="F435" t="s">
        <v>33</v>
      </c>
      <c r="G435" s="5">
        <v>54210</v>
      </c>
      <c r="H435" s="5" t="str">
        <f t="shared" si="6"/>
        <v>50k-100k</v>
      </c>
      <c r="I435">
        <v>0</v>
      </c>
      <c r="J435">
        <v>1</v>
      </c>
      <c r="K435" s="1">
        <v>41414</v>
      </c>
      <c r="L435">
        <v>18</v>
      </c>
      <c r="M435">
        <v>70</v>
      </c>
      <c r="N435">
        <v>54</v>
      </c>
      <c r="O435">
        <v>109</v>
      </c>
      <c r="P435">
        <v>80</v>
      </c>
      <c r="Q435">
        <v>9</v>
      </c>
      <c r="R435">
        <v>45</v>
      </c>
      <c r="S435" s="6">
        <f>SUM(Table_marketing_data[[#This Row],[MntWines]:[MntGoldProds]])/6</f>
        <v>61.166666666666664</v>
      </c>
      <c r="T435">
        <v>2</v>
      </c>
      <c r="U435">
        <v>4</v>
      </c>
      <c r="V435">
        <v>1</v>
      </c>
      <c r="W435">
        <v>7</v>
      </c>
      <c r="X435">
        <v>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f>IF(COUNTIF(Table_marketing_data[[#This Row],[AcceptedCmp3]:[AcceptedCmp2]],1)&gt;0,1,0)</f>
        <v>0</v>
      </c>
      <c r="AE435">
        <f>SUM(Table_marketing_data[[#This Row],[AcceptedCmp3]:[AcceptedCmp2]])</f>
        <v>0</v>
      </c>
      <c r="AF435">
        <v>0</v>
      </c>
      <c r="AG435">
        <v>0</v>
      </c>
      <c r="AH435" t="s">
        <v>30</v>
      </c>
    </row>
    <row r="436" spans="1:34" x14ac:dyDescent="0.3">
      <c r="A436">
        <v>9369</v>
      </c>
      <c r="B436">
        <v>1979</v>
      </c>
      <c r="C436">
        <f ca="1">YEAR(TODAY()) - Table_marketing_data[[#This Row],[Year_Birth]]</f>
        <v>44</v>
      </c>
      <c r="D4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6" t="s">
        <v>38</v>
      </c>
      <c r="F436" t="s">
        <v>31</v>
      </c>
      <c r="G436" s="5">
        <v>88194</v>
      </c>
      <c r="H436" s="5" t="str">
        <f t="shared" si="6"/>
        <v>50k-100k</v>
      </c>
      <c r="I436">
        <v>0</v>
      </c>
      <c r="J436">
        <v>1</v>
      </c>
      <c r="K436" s="1">
        <v>41717</v>
      </c>
      <c r="L436">
        <v>19</v>
      </c>
      <c r="M436">
        <v>688</v>
      </c>
      <c r="N436">
        <v>14</v>
      </c>
      <c r="O436">
        <v>309</v>
      </c>
      <c r="P436">
        <v>201</v>
      </c>
      <c r="Q436">
        <v>24</v>
      </c>
      <c r="R436">
        <v>38</v>
      </c>
      <c r="S436" s="6">
        <f>SUM(Table_marketing_data[[#This Row],[MntWines]:[MntGoldProds]])/6</f>
        <v>212.33333333333334</v>
      </c>
      <c r="T436">
        <v>1</v>
      </c>
      <c r="U436">
        <v>11</v>
      </c>
      <c r="V436">
        <v>10</v>
      </c>
      <c r="W436">
        <v>10</v>
      </c>
      <c r="X436">
        <v>5</v>
      </c>
      <c r="Y436">
        <v>1</v>
      </c>
      <c r="Z436">
        <v>0</v>
      </c>
      <c r="AA436">
        <v>0</v>
      </c>
      <c r="AB436">
        <v>1</v>
      </c>
      <c r="AC436">
        <v>0</v>
      </c>
      <c r="AD436">
        <f>IF(COUNTIF(Table_marketing_data[[#This Row],[AcceptedCmp3]:[AcceptedCmp2]],1)&gt;0,1,0)</f>
        <v>1</v>
      </c>
      <c r="AE436">
        <f>SUM(Table_marketing_data[[#This Row],[AcceptedCmp3]:[AcceptedCmp2]])</f>
        <v>2</v>
      </c>
      <c r="AF436">
        <v>1</v>
      </c>
      <c r="AG436">
        <v>0</v>
      </c>
      <c r="AH436" t="s">
        <v>39</v>
      </c>
    </row>
    <row r="437" spans="1:34" x14ac:dyDescent="0.3">
      <c r="A437">
        <v>1456</v>
      </c>
      <c r="B437">
        <v>1979</v>
      </c>
      <c r="C437">
        <f ca="1">YEAR(TODAY()) - Table_marketing_data[[#This Row],[Year_Birth]]</f>
        <v>44</v>
      </c>
      <c r="D4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7" t="s">
        <v>28</v>
      </c>
      <c r="F437" t="s">
        <v>31</v>
      </c>
      <c r="G437" s="5">
        <v>60474</v>
      </c>
      <c r="H437" s="5" t="str">
        <f t="shared" si="6"/>
        <v>50k-100k</v>
      </c>
      <c r="I437">
        <v>0</v>
      </c>
      <c r="J437">
        <v>1</v>
      </c>
      <c r="K437" s="1">
        <v>41365</v>
      </c>
      <c r="L437">
        <v>25</v>
      </c>
      <c r="M437">
        <v>265</v>
      </c>
      <c r="N437">
        <v>199</v>
      </c>
      <c r="O437">
        <v>303</v>
      </c>
      <c r="P437">
        <v>234</v>
      </c>
      <c r="Q437">
        <v>9</v>
      </c>
      <c r="R437">
        <v>170</v>
      </c>
      <c r="S437" s="6">
        <f>SUM(Table_marketing_data[[#This Row],[MntWines]:[MntGoldProds]])/6</f>
        <v>196.66666666666666</v>
      </c>
      <c r="T437">
        <v>7</v>
      </c>
      <c r="U437">
        <v>10</v>
      </c>
      <c r="V437">
        <v>2</v>
      </c>
      <c r="W437">
        <v>12</v>
      </c>
      <c r="X437">
        <v>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f>IF(COUNTIF(Table_marketing_data[[#This Row],[AcceptedCmp3]:[AcceptedCmp2]],1)&gt;0,1,0)</f>
        <v>0</v>
      </c>
      <c r="AE437">
        <f>SUM(Table_marketing_data[[#This Row],[AcceptedCmp3]:[AcceptedCmp2]])</f>
        <v>0</v>
      </c>
      <c r="AF437">
        <v>0</v>
      </c>
      <c r="AG437">
        <v>0</v>
      </c>
      <c r="AH437" t="s">
        <v>40</v>
      </c>
    </row>
    <row r="438" spans="1:34" x14ac:dyDescent="0.3">
      <c r="A438">
        <v>2849</v>
      </c>
      <c r="B438">
        <v>1979</v>
      </c>
      <c r="C438">
        <f ca="1">YEAR(TODAY()) - Table_marketing_data[[#This Row],[Year_Birth]]</f>
        <v>44</v>
      </c>
      <c r="D4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8" t="s">
        <v>28</v>
      </c>
      <c r="F438" t="s">
        <v>31</v>
      </c>
      <c r="G438" s="5">
        <v>60474</v>
      </c>
      <c r="H438" s="5" t="str">
        <f t="shared" si="6"/>
        <v>50k-100k</v>
      </c>
      <c r="I438">
        <v>0</v>
      </c>
      <c r="J438">
        <v>1</v>
      </c>
      <c r="K438" s="1">
        <v>41365</v>
      </c>
      <c r="L438">
        <v>25</v>
      </c>
      <c r="M438">
        <v>265</v>
      </c>
      <c r="N438">
        <v>199</v>
      </c>
      <c r="O438">
        <v>303</v>
      </c>
      <c r="P438">
        <v>234</v>
      </c>
      <c r="Q438">
        <v>9</v>
      </c>
      <c r="R438">
        <v>170</v>
      </c>
      <c r="S438" s="6">
        <f>SUM(Table_marketing_data[[#This Row],[MntWines]:[MntGoldProds]])/6</f>
        <v>196.66666666666666</v>
      </c>
      <c r="T438">
        <v>7</v>
      </c>
      <c r="U438">
        <v>10</v>
      </c>
      <c r="V438">
        <v>2</v>
      </c>
      <c r="W438">
        <v>12</v>
      </c>
      <c r="X438">
        <v>7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f>IF(COUNTIF(Table_marketing_data[[#This Row],[AcceptedCmp3]:[AcceptedCmp2]],1)&gt;0,1,0)</f>
        <v>0</v>
      </c>
      <c r="AE438">
        <f>SUM(Table_marketing_data[[#This Row],[AcceptedCmp3]:[AcceptedCmp2]])</f>
        <v>0</v>
      </c>
      <c r="AF438">
        <v>0</v>
      </c>
      <c r="AG438">
        <v>0</v>
      </c>
      <c r="AH438" t="s">
        <v>32</v>
      </c>
    </row>
    <row r="439" spans="1:34" x14ac:dyDescent="0.3">
      <c r="A439">
        <v>6347</v>
      </c>
      <c r="B439">
        <v>1979</v>
      </c>
      <c r="C439">
        <f ca="1">YEAR(TODAY()) - Table_marketing_data[[#This Row],[Year_Birth]]</f>
        <v>44</v>
      </c>
      <c r="D4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39" t="s">
        <v>44</v>
      </c>
      <c r="F439" t="s">
        <v>31</v>
      </c>
      <c r="G439" s="5">
        <v>15862</v>
      </c>
      <c r="H439" s="5" t="str">
        <f t="shared" si="6"/>
        <v>&lt;20k</v>
      </c>
      <c r="I439">
        <v>1</v>
      </c>
      <c r="J439">
        <v>0</v>
      </c>
      <c r="K439" s="1">
        <v>41452</v>
      </c>
      <c r="L439">
        <v>26</v>
      </c>
      <c r="M439">
        <v>1</v>
      </c>
      <c r="N439">
        <v>1</v>
      </c>
      <c r="O439">
        <v>4</v>
      </c>
      <c r="P439">
        <v>11</v>
      </c>
      <c r="Q439">
        <v>9</v>
      </c>
      <c r="R439">
        <v>10</v>
      </c>
      <c r="S439" s="6">
        <f>SUM(Table_marketing_data[[#This Row],[MntWines]:[MntGoldProds]])/6</f>
        <v>6</v>
      </c>
      <c r="T439">
        <v>1</v>
      </c>
      <c r="U439">
        <v>1</v>
      </c>
      <c r="V439">
        <v>0</v>
      </c>
      <c r="W439">
        <v>3</v>
      </c>
      <c r="X439">
        <v>8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f>IF(COUNTIF(Table_marketing_data[[#This Row],[AcceptedCmp3]:[AcceptedCmp2]],1)&gt;0,1,0)</f>
        <v>0</v>
      </c>
      <c r="AE439">
        <f>SUM(Table_marketing_data[[#This Row],[AcceptedCmp3]:[AcceptedCmp2]])</f>
        <v>0</v>
      </c>
      <c r="AF439">
        <v>0</v>
      </c>
      <c r="AG439">
        <v>0</v>
      </c>
      <c r="AH439" t="s">
        <v>30</v>
      </c>
    </row>
    <row r="440" spans="1:34" x14ac:dyDescent="0.3">
      <c r="A440">
        <v>5236</v>
      </c>
      <c r="B440">
        <v>1979</v>
      </c>
      <c r="C440">
        <f ca="1">YEAR(TODAY()) - Table_marketing_data[[#This Row],[Year_Birth]]</f>
        <v>44</v>
      </c>
      <c r="D4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0" t="s">
        <v>28</v>
      </c>
      <c r="F440" t="s">
        <v>35</v>
      </c>
      <c r="G440" s="5">
        <v>77568</v>
      </c>
      <c r="H440" s="5" t="str">
        <f t="shared" si="6"/>
        <v>50k-100k</v>
      </c>
      <c r="I440">
        <v>0</v>
      </c>
      <c r="J440">
        <v>1</v>
      </c>
      <c r="K440" s="1">
        <v>41146</v>
      </c>
      <c r="L440">
        <v>30</v>
      </c>
      <c r="M440">
        <v>1230</v>
      </c>
      <c r="N440">
        <v>0</v>
      </c>
      <c r="O440">
        <v>396</v>
      </c>
      <c r="P440">
        <v>232</v>
      </c>
      <c r="Q440">
        <v>178</v>
      </c>
      <c r="R440">
        <v>158</v>
      </c>
      <c r="S440" s="6">
        <f>SUM(Table_marketing_data[[#This Row],[MntWines]:[MntGoldProds]])/6</f>
        <v>365.66666666666669</v>
      </c>
      <c r="T440">
        <v>1</v>
      </c>
      <c r="U440">
        <v>10</v>
      </c>
      <c r="V440">
        <v>2</v>
      </c>
      <c r="W440">
        <v>8</v>
      </c>
      <c r="X440">
        <v>5</v>
      </c>
      <c r="Y440">
        <v>0</v>
      </c>
      <c r="Z440">
        <v>1</v>
      </c>
      <c r="AA440">
        <v>1</v>
      </c>
      <c r="AB440">
        <v>1</v>
      </c>
      <c r="AC440">
        <v>0</v>
      </c>
      <c r="AD440">
        <f>IF(COUNTIF(Table_marketing_data[[#This Row],[AcceptedCmp3]:[AcceptedCmp2]],1)&gt;0,1,0)</f>
        <v>1</v>
      </c>
      <c r="AE440">
        <f>SUM(Table_marketing_data[[#This Row],[AcceptedCmp3]:[AcceptedCmp2]])</f>
        <v>3</v>
      </c>
      <c r="AF440">
        <v>0</v>
      </c>
      <c r="AG440">
        <v>0</v>
      </c>
      <c r="AH440" t="s">
        <v>30</v>
      </c>
    </row>
    <row r="441" spans="1:34" x14ac:dyDescent="0.3">
      <c r="A441">
        <v>5025</v>
      </c>
      <c r="B441">
        <v>1979</v>
      </c>
      <c r="C441">
        <f ca="1">YEAR(TODAY()) - Table_marketing_data[[#This Row],[Year_Birth]]</f>
        <v>44</v>
      </c>
      <c r="D4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1" t="s">
        <v>28</v>
      </c>
      <c r="F441" t="s">
        <v>31</v>
      </c>
      <c r="G441" s="5">
        <v>48526</v>
      </c>
      <c r="H441" s="5" t="str">
        <f t="shared" si="6"/>
        <v>20k-50k</v>
      </c>
      <c r="I441">
        <v>1</v>
      </c>
      <c r="J441">
        <v>0</v>
      </c>
      <c r="K441" s="1">
        <v>41632</v>
      </c>
      <c r="L441">
        <v>32</v>
      </c>
      <c r="M441">
        <v>23</v>
      </c>
      <c r="N441">
        <v>17</v>
      </c>
      <c r="O441">
        <v>23</v>
      </c>
      <c r="P441">
        <v>43</v>
      </c>
      <c r="Q441">
        <v>20</v>
      </c>
      <c r="R441">
        <v>9</v>
      </c>
      <c r="S441" s="6">
        <f>SUM(Table_marketing_data[[#This Row],[MntWines]:[MntGoldProds]])/6</f>
        <v>22.5</v>
      </c>
      <c r="T441">
        <v>1</v>
      </c>
      <c r="U441">
        <v>2</v>
      </c>
      <c r="V441">
        <v>1</v>
      </c>
      <c r="W441">
        <v>4</v>
      </c>
      <c r="X441">
        <v>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f>IF(COUNTIF(Table_marketing_data[[#This Row],[AcceptedCmp3]:[AcceptedCmp2]],1)&gt;0,1,0)</f>
        <v>0</v>
      </c>
      <c r="AE441">
        <f>SUM(Table_marketing_data[[#This Row],[AcceptedCmp3]:[AcceptedCmp2]])</f>
        <v>0</v>
      </c>
      <c r="AF441">
        <v>0</v>
      </c>
      <c r="AG441">
        <v>0</v>
      </c>
      <c r="AH441" t="s">
        <v>30</v>
      </c>
    </row>
    <row r="442" spans="1:34" x14ac:dyDescent="0.3">
      <c r="A442">
        <v>5394</v>
      </c>
      <c r="B442">
        <v>1979</v>
      </c>
      <c r="C442">
        <f ca="1">YEAR(TODAY()) - Table_marketing_data[[#This Row],[Year_Birth]]</f>
        <v>44</v>
      </c>
      <c r="D4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2" t="s">
        <v>44</v>
      </c>
      <c r="F442" t="s">
        <v>31</v>
      </c>
      <c r="G442" s="5">
        <v>16014</v>
      </c>
      <c r="H442" s="5" t="str">
        <f t="shared" si="6"/>
        <v>&lt;20k</v>
      </c>
      <c r="I442">
        <v>1</v>
      </c>
      <c r="J442">
        <v>1</v>
      </c>
      <c r="K442" s="1">
        <v>41350</v>
      </c>
      <c r="L442">
        <v>42</v>
      </c>
      <c r="M442">
        <v>3</v>
      </c>
      <c r="N442">
        <v>9</v>
      </c>
      <c r="O442">
        <v>4</v>
      </c>
      <c r="P442">
        <v>7</v>
      </c>
      <c r="Q442">
        <v>8</v>
      </c>
      <c r="R442">
        <v>7</v>
      </c>
      <c r="S442" s="6">
        <f>SUM(Table_marketing_data[[#This Row],[MntWines]:[MntGoldProds]])/6</f>
        <v>6.333333333333333</v>
      </c>
      <c r="T442">
        <v>4</v>
      </c>
      <c r="U442">
        <v>1</v>
      </c>
      <c r="V442">
        <v>1</v>
      </c>
      <c r="W442">
        <v>4</v>
      </c>
      <c r="X442">
        <v>3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f>IF(COUNTIF(Table_marketing_data[[#This Row],[AcceptedCmp3]:[AcceptedCmp2]],1)&gt;0,1,0)</f>
        <v>0</v>
      </c>
      <c r="AE442">
        <f>SUM(Table_marketing_data[[#This Row],[AcceptedCmp3]:[AcceptedCmp2]])</f>
        <v>0</v>
      </c>
      <c r="AF442">
        <v>0</v>
      </c>
      <c r="AG442">
        <v>0</v>
      </c>
      <c r="AH442" t="s">
        <v>30</v>
      </c>
    </row>
    <row r="443" spans="1:34" x14ac:dyDescent="0.3">
      <c r="A443">
        <v>5376</v>
      </c>
      <c r="B443">
        <v>1979</v>
      </c>
      <c r="C443">
        <f ca="1">YEAR(TODAY()) - Table_marketing_data[[#This Row],[Year_Birth]]</f>
        <v>44</v>
      </c>
      <c r="D4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3" t="s">
        <v>28</v>
      </c>
      <c r="F443" t="s">
        <v>33</v>
      </c>
      <c r="G443" s="5">
        <v>2447</v>
      </c>
      <c r="H443" s="5" t="str">
        <f t="shared" si="6"/>
        <v>&lt;20k</v>
      </c>
      <c r="I443">
        <v>1</v>
      </c>
      <c r="J443">
        <v>0</v>
      </c>
      <c r="K443" s="1">
        <v>41280</v>
      </c>
      <c r="L443">
        <v>42</v>
      </c>
      <c r="M443">
        <v>1</v>
      </c>
      <c r="N443">
        <v>1</v>
      </c>
      <c r="O443">
        <v>1725</v>
      </c>
      <c r="P443">
        <v>1</v>
      </c>
      <c r="Q443">
        <v>1</v>
      </c>
      <c r="R443">
        <v>1</v>
      </c>
      <c r="S443" s="6">
        <f>SUM(Table_marketing_data[[#This Row],[MntWines]:[MntGoldProds]])/6</f>
        <v>288.33333333333331</v>
      </c>
      <c r="T443">
        <v>15</v>
      </c>
      <c r="U443">
        <v>0</v>
      </c>
      <c r="V443">
        <v>28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f>IF(COUNTIF(Table_marketing_data[[#This Row],[AcceptedCmp3]:[AcceptedCmp2]],1)&gt;0,1,0)</f>
        <v>0</v>
      </c>
      <c r="AE443">
        <f>SUM(Table_marketing_data[[#This Row],[AcceptedCmp3]:[AcceptedCmp2]])</f>
        <v>0</v>
      </c>
      <c r="AF443">
        <v>0</v>
      </c>
      <c r="AG443">
        <v>0</v>
      </c>
      <c r="AH443" t="s">
        <v>34</v>
      </c>
    </row>
    <row r="444" spans="1:34" x14ac:dyDescent="0.3">
      <c r="A444">
        <v>10381</v>
      </c>
      <c r="B444">
        <v>1979</v>
      </c>
      <c r="C444">
        <f ca="1">YEAR(TODAY()) - Table_marketing_data[[#This Row],[Year_Birth]]</f>
        <v>44</v>
      </c>
      <c r="D4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4" t="s">
        <v>28</v>
      </c>
      <c r="F444" t="s">
        <v>31</v>
      </c>
      <c r="G444" s="5">
        <v>47691</v>
      </c>
      <c r="H444" s="5" t="str">
        <f t="shared" si="6"/>
        <v>20k-50k</v>
      </c>
      <c r="I444">
        <v>0</v>
      </c>
      <c r="J444">
        <v>1</v>
      </c>
      <c r="K444" s="1">
        <v>41460</v>
      </c>
      <c r="L444">
        <v>43</v>
      </c>
      <c r="M444">
        <v>14</v>
      </c>
      <c r="N444">
        <v>0</v>
      </c>
      <c r="O444">
        <v>3</v>
      </c>
      <c r="P444">
        <v>0</v>
      </c>
      <c r="Q444">
        <v>0</v>
      </c>
      <c r="R444">
        <v>4</v>
      </c>
      <c r="S444" s="6">
        <f>SUM(Table_marketing_data[[#This Row],[MntWines]:[MntGoldProds]])/6</f>
        <v>3.5</v>
      </c>
      <c r="T444">
        <v>1</v>
      </c>
      <c r="U444">
        <v>1</v>
      </c>
      <c r="V444">
        <v>0</v>
      </c>
      <c r="W444">
        <v>2</v>
      </c>
      <c r="X444">
        <v>6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f>IF(COUNTIF(Table_marketing_data[[#This Row],[AcceptedCmp3]:[AcceptedCmp2]],1)&gt;0,1,0)</f>
        <v>0</v>
      </c>
      <c r="AE444">
        <f>SUM(Table_marketing_data[[#This Row],[AcceptedCmp3]:[AcceptedCmp2]])</f>
        <v>0</v>
      </c>
      <c r="AF444">
        <v>0</v>
      </c>
      <c r="AG444">
        <v>0</v>
      </c>
      <c r="AH444" t="s">
        <v>30</v>
      </c>
    </row>
    <row r="445" spans="1:34" x14ac:dyDescent="0.3">
      <c r="A445">
        <v>8812</v>
      </c>
      <c r="B445">
        <v>1979</v>
      </c>
      <c r="C445">
        <f ca="1">YEAR(TODAY()) - Table_marketing_data[[#This Row],[Year_Birth]]</f>
        <v>44</v>
      </c>
      <c r="D4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5" t="s">
        <v>38</v>
      </c>
      <c r="F445" t="s">
        <v>29</v>
      </c>
      <c r="G445" s="5">
        <v>13533</v>
      </c>
      <c r="H445" s="5" t="str">
        <f t="shared" si="6"/>
        <v>&lt;20k</v>
      </c>
      <c r="I445">
        <v>1</v>
      </c>
      <c r="J445">
        <v>0</v>
      </c>
      <c r="K445" s="1">
        <v>41343</v>
      </c>
      <c r="L445">
        <v>45</v>
      </c>
      <c r="M445">
        <v>12</v>
      </c>
      <c r="N445">
        <v>3</v>
      </c>
      <c r="O445">
        <v>8</v>
      </c>
      <c r="P445">
        <v>8</v>
      </c>
      <c r="Q445">
        <v>0</v>
      </c>
      <c r="R445">
        <v>17</v>
      </c>
      <c r="S445" s="6">
        <f>SUM(Table_marketing_data[[#This Row],[MntWines]:[MntGoldProds]])/6</f>
        <v>8</v>
      </c>
      <c r="T445">
        <v>2</v>
      </c>
      <c r="U445">
        <v>2</v>
      </c>
      <c r="V445">
        <v>0</v>
      </c>
      <c r="W445">
        <v>3</v>
      </c>
      <c r="X445">
        <v>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f>IF(COUNTIF(Table_marketing_data[[#This Row],[AcceptedCmp3]:[AcceptedCmp2]],1)&gt;0,1,0)</f>
        <v>0</v>
      </c>
      <c r="AE445">
        <f>SUM(Table_marketing_data[[#This Row],[AcceptedCmp3]:[AcceptedCmp2]])</f>
        <v>0</v>
      </c>
      <c r="AF445">
        <v>0</v>
      </c>
      <c r="AG445">
        <v>0</v>
      </c>
      <c r="AH445" t="s">
        <v>30</v>
      </c>
    </row>
    <row r="446" spans="1:34" x14ac:dyDescent="0.3">
      <c r="A446">
        <v>5077</v>
      </c>
      <c r="B446">
        <v>1979</v>
      </c>
      <c r="C446">
        <f ca="1">YEAR(TODAY()) - Table_marketing_data[[#This Row],[Year_Birth]]</f>
        <v>44</v>
      </c>
      <c r="D4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6" t="s">
        <v>28</v>
      </c>
      <c r="F446" t="s">
        <v>35</v>
      </c>
      <c r="G446" s="5">
        <v>77298</v>
      </c>
      <c r="H446" s="5" t="str">
        <f t="shared" si="6"/>
        <v>50k-100k</v>
      </c>
      <c r="I446">
        <v>0</v>
      </c>
      <c r="J446">
        <v>1</v>
      </c>
      <c r="K446" s="1">
        <v>41580</v>
      </c>
      <c r="L446">
        <v>46</v>
      </c>
      <c r="M446">
        <v>425</v>
      </c>
      <c r="N446">
        <v>115</v>
      </c>
      <c r="O446">
        <v>292</v>
      </c>
      <c r="P446">
        <v>23</v>
      </c>
      <c r="Q446">
        <v>35</v>
      </c>
      <c r="R446">
        <v>79</v>
      </c>
      <c r="S446" s="6">
        <f>SUM(Table_marketing_data[[#This Row],[MntWines]:[MntGoldProds]])/6</f>
        <v>161.5</v>
      </c>
      <c r="T446">
        <v>1</v>
      </c>
      <c r="U446">
        <v>6</v>
      </c>
      <c r="V446">
        <v>6</v>
      </c>
      <c r="W446">
        <v>11</v>
      </c>
      <c r="X446">
        <v>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f>IF(COUNTIF(Table_marketing_data[[#This Row],[AcceptedCmp3]:[AcceptedCmp2]],1)&gt;0,1,0)</f>
        <v>0</v>
      </c>
      <c r="AE446">
        <f>SUM(Table_marketing_data[[#This Row],[AcceptedCmp3]:[AcceptedCmp2]])</f>
        <v>0</v>
      </c>
      <c r="AF446">
        <v>0</v>
      </c>
      <c r="AG446">
        <v>0</v>
      </c>
      <c r="AH446" t="s">
        <v>32</v>
      </c>
    </row>
    <row r="447" spans="1:34" x14ac:dyDescent="0.3">
      <c r="A447">
        <v>6173</v>
      </c>
      <c r="B447">
        <v>1979</v>
      </c>
      <c r="C447">
        <f ca="1">YEAR(TODAY()) - Table_marketing_data[[#This Row],[Year_Birth]]</f>
        <v>44</v>
      </c>
      <c r="D4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7" t="s">
        <v>28</v>
      </c>
      <c r="F447" t="s">
        <v>35</v>
      </c>
      <c r="G447" s="5">
        <v>77298</v>
      </c>
      <c r="H447" s="5" t="str">
        <f t="shared" si="6"/>
        <v>50k-100k</v>
      </c>
      <c r="I447">
        <v>0</v>
      </c>
      <c r="J447">
        <v>1</v>
      </c>
      <c r="K447" s="1">
        <v>41580</v>
      </c>
      <c r="L447">
        <v>46</v>
      </c>
      <c r="M447">
        <v>425</v>
      </c>
      <c r="N447">
        <v>115</v>
      </c>
      <c r="O447">
        <v>292</v>
      </c>
      <c r="P447">
        <v>23</v>
      </c>
      <c r="Q447">
        <v>35</v>
      </c>
      <c r="R447">
        <v>79</v>
      </c>
      <c r="S447" s="6">
        <f>SUM(Table_marketing_data[[#This Row],[MntWines]:[MntGoldProds]])/6</f>
        <v>161.5</v>
      </c>
      <c r="T447">
        <v>1</v>
      </c>
      <c r="U447">
        <v>6</v>
      </c>
      <c r="V447">
        <v>6</v>
      </c>
      <c r="W447">
        <v>11</v>
      </c>
      <c r="X447">
        <v>3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f>IF(COUNTIF(Table_marketing_data[[#This Row],[AcceptedCmp3]:[AcceptedCmp2]],1)&gt;0,1,0)</f>
        <v>0</v>
      </c>
      <c r="AE447">
        <f>SUM(Table_marketing_data[[#This Row],[AcceptedCmp3]:[AcceptedCmp2]])</f>
        <v>0</v>
      </c>
      <c r="AF447">
        <v>0</v>
      </c>
      <c r="AG447">
        <v>0</v>
      </c>
      <c r="AH447" t="s">
        <v>30</v>
      </c>
    </row>
    <row r="448" spans="1:34" x14ac:dyDescent="0.3">
      <c r="A448">
        <v>9423</v>
      </c>
      <c r="B448">
        <v>1979</v>
      </c>
      <c r="C448">
        <f ca="1">YEAR(TODAY()) - Table_marketing_data[[#This Row],[Year_Birth]]</f>
        <v>44</v>
      </c>
      <c r="D4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8" t="s">
        <v>41</v>
      </c>
      <c r="F448" t="s">
        <v>33</v>
      </c>
      <c r="G448" s="5">
        <v>32765</v>
      </c>
      <c r="H448" s="5" t="str">
        <f t="shared" si="6"/>
        <v>20k-50k</v>
      </c>
      <c r="I448">
        <v>1</v>
      </c>
      <c r="J448">
        <v>0</v>
      </c>
      <c r="K448" s="1">
        <v>41693</v>
      </c>
      <c r="L448">
        <v>49</v>
      </c>
      <c r="M448">
        <v>13</v>
      </c>
      <c r="N448">
        <v>3</v>
      </c>
      <c r="O448">
        <v>17</v>
      </c>
      <c r="P448">
        <v>7</v>
      </c>
      <c r="Q448">
        <v>3</v>
      </c>
      <c r="R448">
        <v>3</v>
      </c>
      <c r="S448" s="6">
        <f>SUM(Table_marketing_data[[#This Row],[MntWines]:[MntGoldProds]])/6</f>
        <v>7.666666666666667</v>
      </c>
      <c r="T448">
        <v>2</v>
      </c>
      <c r="U448">
        <v>2</v>
      </c>
      <c r="V448">
        <v>0</v>
      </c>
      <c r="W448">
        <v>4</v>
      </c>
      <c r="X448">
        <v>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f>IF(COUNTIF(Table_marketing_data[[#This Row],[AcceptedCmp3]:[AcceptedCmp2]],1)&gt;0,1,0)</f>
        <v>0</v>
      </c>
      <c r="AE448">
        <f>SUM(Table_marketing_data[[#This Row],[AcceptedCmp3]:[AcceptedCmp2]])</f>
        <v>0</v>
      </c>
      <c r="AF448">
        <v>0</v>
      </c>
      <c r="AG448">
        <v>0</v>
      </c>
      <c r="AH448" t="s">
        <v>30</v>
      </c>
    </row>
    <row r="449" spans="1:34" x14ac:dyDescent="0.3">
      <c r="A449">
        <v>7723</v>
      </c>
      <c r="B449">
        <v>1979</v>
      </c>
      <c r="C449">
        <f ca="1">YEAR(TODAY()) - Table_marketing_data[[#This Row],[Year_Birth]]</f>
        <v>44</v>
      </c>
      <c r="D4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49" t="s">
        <v>28</v>
      </c>
      <c r="F449" t="s">
        <v>35</v>
      </c>
      <c r="G449" s="5">
        <v>75507</v>
      </c>
      <c r="H449" s="5" t="str">
        <f t="shared" si="6"/>
        <v>50k-100k</v>
      </c>
      <c r="I449">
        <v>0</v>
      </c>
      <c r="J449">
        <v>0</v>
      </c>
      <c r="K449" s="1">
        <v>41761</v>
      </c>
      <c r="L449">
        <v>56</v>
      </c>
      <c r="M449">
        <v>709</v>
      </c>
      <c r="N449">
        <v>93</v>
      </c>
      <c r="O449">
        <v>374</v>
      </c>
      <c r="P449">
        <v>104</v>
      </c>
      <c r="Q449">
        <v>80</v>
      </c>
      <c r="R449">
        <v>80</v>
      </c>
      <c r="S449" s="6">
        <f>SUM(Table_marketing_data[[#This Row],[MntWines]:[MntGoldProds]])/6</f>
        <v>240</v>
      </c>
      <c r="T449">
        <v>1</v>
      </c>
      <c r="U449">
        <v>8</v>
      </c>
      <c r="V449">
        <v>6</v>
      </c>
      <c r="W449">
        <v>6</v>
      </c>
      <c r="X449">
        <v>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f>IF(COUNTIF(Table_marketing_data[[#This Row],[AcceptedCmp3]:[AcceptedCmp2]],1)&gt;0,1,0)</f>
        <v>0</v>
      </c>
      <c r="AE449">
        <f>SUM(Table_marketing_data[[#This Row],[AcceptedCmp3]:[AcceptedCmp2]])</f>
        <v>0</v>
      </c>
      <c r="AF449">
        <v>0</v>
      </c>
      <c r="AG449">
        <v>0</v>
      </c>
      <c r="AH449" t="s">
        <v>39</v>
      </c>
    </row>
    <row r="450" spans="1:34" x14ac:dyDescent="0.3">
      <c r="A450">
        <v>2963</v>
      </c>
      <c r="B450">
        <v>1979</v>
      </c>
      <c r="C450">
        <f ca="1">YEAR(TODAY()) - Table_marketing_data[[#This Row],[Year_Birth]]</f>
        <v>44</v>
      </c>
      <c r="D4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0" t="s">
        <v>28</v>
      </c>
      <c r="F450" t="s">
        <v>35</v>
      </c>
      <c r="G450" s="5">
        <v>75507</v>
      </c>
      <c r="H450" s="5" t="str">
        <f t="shared" ref="H450:H513" si="7">IF(G450&lt;20000,"&lt;20k",IF(G450&lt;50000,"20k-50k",IF(G450&lt;100000,"50k-100k","100k&lt;")))</f>
        <v>50k-100k</v>
      </c>
      <c r="I450">
        <v>0</v>
      </c>
      <c r="J450">
        <v>0</v>
      </c>
      <c r="K450" s="1">
        <v>41761</v>
      </c>
      <c r="L450">
        <v>56</v>
      </c>
      <c r="M450">
        <v>709</v>
      </c>
      <c r="N450">
        <v>93</v>
      </c>
      <c r="O450">
        <v>374</v>
      </c>
      <c r="P450">
        <v>104</v>
      </c>
      <c r="Q450">
        <v>80</v>
      </c>
      <c r="R450">
        <v>80</v>
      </c>
      <c r="S450" s="6">
        <f>SUM(Table_marketing_data[[#This Row],[MntWines]:[MntGoldProds]])/6</f>
        <v>240</v>
      </c>
      <c r="T450">
        <v>1</v>
      </c>
      <c r="U450">
        <v>8</v>
      </c>
      <c r="V450">
        <v>6</v>
      </c>
      <c r="W450">
        <v>6</v>
      </c>
      <c r="X450">
        <v>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f>IF(COUNTIF(Table_marketing_data[[#This Row],[AcceptedCmp3]:[AcceptedCmp2]],1)&gt;0,1,0)</f>
        <v>0</v>
      </c>
      <c r="AE450">
        <f>SUM(Table_marketing_data[[#This Row],[AcceptedCmp3]:[AcceptedCmp2]])</f>
        <v>0</v>
      </c>
      <c r="AF450">
        <v>0</v>
      </c>
      <c r="AG450">
        <v>0</v>
      </c>
      <c r="AH450" t="s">
        <v>36</v>
      </c>
    </row>
    <row r="451" spans="1:34" x14ac:dyDescent="0.3">
      <c r="A451">
        <v>9964</v>
      </c>
      <c r="B451">
        <v>1979</v>
      </c>
      <c r="C451">
        <f ca="1">YEAR(TODAY()) - Table_marketing_data[[#This Row],[Year_Birth]]</f>
        <v>44</v>
      </c>
      <c r="D4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1" t="s">
        <v>28</v>
      </c>
      <c r="F451" t="s">
        <v>31</v>
      </c>
      <c r="G451" s="5">
        <v>61825</v>
      </c>
      <c r="H451" s="5" t="str">
        <f t="shared" si="7"/>
        <v>50k-100k</v>
      </c>
      <c r="I451">
        <v>0</v>
      </c>
      <c r="J451">
        <v>1</v>
      </c>
      <c r="K451" s="1">
        <v>41493</v>
      </c>
      <c r="L451">
        <v>56</v>
      </c>
      <c r="M451">
        <v>162</v>
      </c>
      <c r="N451">
        <v>50</v>
      </c>
      <c r="O451">
        <v>100</v>
      </c>
      <c r="P451">
        <v>55</v>
      </c>
      <c r="Q451">
        <v>30</v>
      </c>
      <c r="R451">
        <v>27</v>
      </c>
      <c r="S451" s="6">
        <f>SUM(Table_marketing_data[[#This Row],[MntWines]:[MntGoldProds]])/6</f>
        <v>70.666666666666671</v>
      </c>
      <c r="T451">
        <v>1</v>
      </c>
      <c r="U451">
        <v>4</v>
      </c>
      <c r="V451">
        <v>2</v>
      </c>
      <c r="W451">
        <v>8</v>
      </c>
      <c r="X451">
        <v>4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f>IF(COUNTIF(Table_marketing_data[[#This Row],[AcceptedCmp3]:[AcceptedCmp2]],1)&gt;0,1,0)</f>
        <v>0</v>
      </c>
      <c r="AE451">
        <f>SUM(Table_marketing_data[[#This Row],[AcceptedCmp3]:[AcceptedCmp2]])</f>
        <v>0</v>
      </c>
      <c r="AF451">
        <v>0</v>
      </c>
      <c r="AG451">
        <v>0</v>
      </c>
      <c r="AH451" t="s">
        <v>30</v>
      </c>
    </row>
    <row r="452" spans="1:34" x14ac:dyDescent="0.3">
      <c r="A452">
        <v>1630</v>
      </c>
      <c r="B452">
        <v>1979</v>
      </c>
      <c r="C452">
        <f ca="1">YEAR(TODAY()) - Table_marketing_data[[#This Row],[Year_Birth]]</f>
        <v>44</v>
      </c>
      <c r="D4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2" t="s">
        <v>28</v>
      </c>
      <c r="F452" t="s">
        <v>31</v>
      </c>
      <c r="G452" s="5">
        <v>61825</v>
      </c>
      <c r="H452" s="5" t="str">
        <f t="shared" si="7"/>
        <v>50k-100k</v>
      </c>
      <c r="I452">
        <v>0</v>
      </c>
      <c r="J452">
        <v>1</v>
      </c>
      <c r="K452" s="1">
        <v>41493</v>
      </c>
      <c r="L452">
        <v>56</v>
      </c>
      <c r="M452">
        <v>162</v>
      </c>
      <c r="N452">
        <v>50</v>
      </c>
      <c r="O452">
        <v>100</v>
      </c>
      <c r="P452">
        <v>55</v>
      </c>
      <c r="Q452">
        <v>30</v>
      </c>
      <c r="R452">
        <v>27</v>
      </c>
      <c r="S452" s="6">
        <f>SUM(Table_marketing_data[[#This Row],[MntWines]:[MntGoldProds]])/6</f>
        <v>70.666666666666671</v>
      </c>
      <c r="T452">
        <v>1</v>
      </c>
      <c r="U452">
        <v>4</v>
      </c>
      <c r="V452">
        <v>2</v>
      </c>
      <c r="W452">
        <v>8</v>
      </c>
      <c r="X452">
        <v>4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f>IF(COUNTIF(Table_marketing_data[[#This Row],[AcceptedCmp3]:[AcceptedCmp2]],1)&gt;0,1,0)</f>
        <v>0</v>
      </c>
      <c r="AE452">
        <f>SUM(Table_marketing_data[[#This Row],[AcceptedCmp3]:[AcceptedCmp2]])</f>
        <v>0</v>
      </c>
      <c r="AF452">
        <v>0</v>
      </c>
      <c r="AG452">
        <v>0</v>
      </c>
      <c r="AH452" t="s">
        <v>30</v>
      </c>
    </row>
    <row r="453" spans="1:34" x14ac:dyDescent="0.3">
      <c r="A453">
        <v>4518</v>
      </c>
      <c r="B453">
        <v>1979</v>
      </c>
      <c r="C453">
        <f ca="1">YEAR(TODAY()) - Table_marketing_data[[#This Row],[Year_Birth]]</f>
        <v>44</v>
      </c>
      <c r="D4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3" t="s">
        <v>28</v>
      </c>
      <c r="F453" t="s">
        <v>35</v>
      </c>
      <c r="G453" s="5">
        <v>85693</v>
      </c>
      <c r="H453" s="5" t="str">
        <f t="shared" si="7"/>
        <v>50k-100k</v>
      </c>
      <c r="I453">
        <v>0</v>
      </c>
      <c r="J453">
        <v>1</v>
      </c>
      <c r="K453" s="1">
        <v>41384</v>
      </c>
      <c r="L453">
        <v>59</v>
      </c>
      <c r="M453">
        <v>386</v>
      </c>
      <c r="N453">
        <v>172</v>
      </c>
      <c r="O453">
        <v>183</v>
      </c>
      <c r="P453">
        <v>185</v>
      </c>
      <c r="Q453">
        <v>132</v>
      </c>
      <c r="R453">
        <v>111</v>
      </c>
      <c r="S453" s="6">
        <f>SUM(Table_marketing_data[[#This Row],[MntWines]:[MntGoldProds]])/6</f>
        <v>194.83333333333334</v>
      </c>
      <c r="T453">
        <v>2</v>
      </c>
      <c r="U453">
        <v>9</v>
      </c>
      <c r="V453">
        <v>5</v>
      </c>
      <c r="W453">
        <v>11</v>
      </c>
      <c r="X453">
        <v>5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f>IF(COUNTIF(Table_marketing_data[[#This Row],[AcceptedCmp3]:[AcceptedCmp2]],1)&gt;0,1,0)</f>
        <v>0</v>
      </c>
      <c r="AE453">
        <f>SUM(Table_marketing_data[[#This Row],[AcceptedCmp3]:[AcceptedCmp2]])</f>
        <v>0</v>
      </c>
      <c r="AF453">
        <v>0</v>
      </c>
      <c r="AG453">
        <v>0</v>
      </c>
      <c r="AH453" t="s">
        <v>32</v>
      </c>
    </row>
    <row r="454" spans="1:34" x14ac:dyDescent="0.3">
      <c r="A454">
        <v>10264</v>
      </c>
      <c r="B454">
        <v>1979</v>
      </c>
      <c r="C454">
        <f ca="1">YEAR(TODAY()) - Table_marketing_data[[#This Row],[Year_Birth]]</f>
        <v>44</v>
      </c>
      <c r="D4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4" t="s">
        <v>28</v>
      </c>
      <c r="F454" t="s">
        <v>29</v>
      </c>
      <c r="G454" s="5">
        <v>15287</v>
      </c>
      <c r="H454" s="5" t="str">
        <f t="shared" si="7"/>
        <v>&lt;20k</v>
      </c>
      <c r="I454">
        <v>1</v>
      </c>
      <c r="J454">
        <v>0</v>
      </c>
      <c r="K454" s="1">
        <v>41192</v>
      </c>
      <c r="L454">
        <v>60</v>
      </c>
      <c r="M454">
        <v>1</v>
      </c>
      <c r="N454">
        <v>2</v>
      </c>
      <c r="O454">
        <v>8</v>
      </c>
      <c r="P454">
        <v>4</v>
      </c>
      <c r="Q454">
        <v>3</v>
      </c>
      <c r="R454">
        <v>13</v>
      </c>
      <c r="S454" s="6">
        <f>SUM(Table_marketing_data[[#This Row],[MntWines]:[MntGoldProds]])/6</f>
        <v>5.166666666666667</v>
      </c>
      <c r="T454">
        <v>2</v>
      </c>
      <c r="U454">
        <v>1</v>
      </c>
      <c r="V454">
        <v>1</v>
      </c>
      <c r="W454">
        <v>2</v>
      </c>
      <c r="X454">
        <v>7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f>IF(COUNTIF(Table_marketing_data[[#This Row],[AcceptedCmp3]:[AcceptedCmp2]],1)&gt;0,1,0)</f>
        <v>1</v>
      </c>
      <c r="AE454">
        <f>SUM(Table_marketing_data[[#This Row],[AcceptedCmp3]:[AcceptedCmp2]])</f>
        <v>1</v>
      </c>
      <c r="AF454">
        <v>1</v>
      </c>
      <c r="AG454">
        <v>0</v>
      </c>
      <c r="AH454" t="s">
        <v>43</v>
      </c>
    </row>
    <row r="455" spans="1:34" x14ac:dyDescent="0.3">
      <c r="A455">
        <v>234</v>
      </c>
      <c r="B455">
        <v>1979</v>
      </c>
      <c r="C455">
        <f ca="1">YEAR(TODAY()) - Table_marketing_data[[#This Row],[Year_Birth]]</f>
        <v>44</v>
      </c>
      <c r="D4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5" t="s">
        <v>28</v>
      </c>
      <c r="F455" t="s">
        <v>29</v>
      </c>
      <c r="G455" s="5">
        <v>15287</v>
      </c>
      <c r="H455" s="5" t="str">
        <f t="shared" si="7"/>
        <v>&lt;20k</v>
      </c>
      <c r="I455">
        <v>1</v>
      </c>
      <c r="J455">
        <v>0</v>
      </c>
      <c r="K455" s="1">
        <v>41192</v>
      </c>
      <c r="L455">
        <v>60</v>
      </c>
      <c r="M455">
        <v>1</v>
      </c>
      <c r="N455">
        <v>2</v>
      </c>
      <c r="O455">
        <v>8</v>
      </c>
      <c r="P455">
        <v>4</v>
      </c>
      <c r="Q455">
        <v>3</v>
      </c>
      <c r="R455">
        <v>13</v>
      </c>
      <c r="S455" s="6">
        <f>SUM(Table_marketing_data[[#This Row],[MntWines]:[MntGoldProds]])/6</f>
        <v>5.166666666666667</v>
      </c>
      <c r="T455">
        <v>2</v>
      </c>
      <c r="U455">
        <v>1</v>
      </c>
      <c r="V455">
        <v>1</v>
      </c>
      <c r="W455">
        <v>2</v>
      </c>
      <c r="X455">
        <v>7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f>IF(COUNTIF(Table_marketing_data[[#This Row],[AcceptedCmp3]:[AcceptedCmp2]],1)&gt;0,1,0)</f>
        <v>1</v>
      </c>
      <c r="AE455">
        <f>SUM(Table_marketing_data[[#This Row],[AcceptedCmp3]:[AcceptedCmp2]])</f>
        <v>1</v>
      </c>
      <c r="AF455">
        <v>1</v>
      </c>
      <c r="AG455">
        <v>0</v>
      </c>
      <c r="AH455" t="s">
        <v>30</v>
      </c>
    </row>
    <row r="456" spans="1:34" x14ac:dyDescent="0.3">
      <c r="A456">
        <v>10710</v>
      </c>
      <c r="B456">
        <v>1979</v>
      </c>
      <c r="C456">
        <f ca="1">YEAR(TODAY()) - Table_marketing_data[[#This Row],[Year_Birth]]</f>
        <v>44</v>
      </c>
      <c r="D4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6" t="s">
        <v>28</v>
      </c>
      <c r="F456" t="s">
        <v>33</v>
      </c>
      <c r="G456" s="5">
        <v>7500</v>
      </c>
      <c r="H456" s="5" t="str">
        <f t="shared" si="7"/>
        <v>&lt;20k</v>
      </c>
      <c r="I456">
        <v>0</v>
      </c>
      <c r="J456">
        <v>1</v>
      </c>
      <c r="K456" s="1">
        <v>41150</v>
      </c>
      <c r="L456">
        <v>61</v>
      </c>
      <c r="M456">
        <v>5</v>
      </c>
      <c r="N456">
        <v>2</v>
      </c>
      <c r="O456">
        <v>3</v>
      </c>
      <c r="P456">
        <v>3</v>
      </c>
      <c r="Q456">
        <v>0</v>
      </c>
      <c r="R456">
        <v>5</v>
      </c>
      <c r="S456" s="6">
        <f>SUM(Table_marketing_data[[#This Row],[MntWines]:[MntGoldProds]])/6</f>
        <v>3</v>
      </c>
      <c r="T456">
        <v>1</v>
      </c>
      <c r="U456">
        <v>1</v>
      </c>
      <c r="V456">
        <v>0</v>
      </c>
      <c r="W456">
        <v>2</v>
      </c>
      <c r="X456">
        <v>8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f>IF(COUNTIF(Table_marketing_data[[#This Row],[AcceptedCmp3]:[AcceptedCmp2]],1)&gt;0,1,0)</f>
        <v>0</v>
      </c>
      <c r="AE456">
        <f>SUM(Table_marketing_data[[#This Row],[AcceptedCmp3]:[AcceptedCmp2]])</f>
        <v>0</v>
      </c>
      <c r="AF456">
        <v>0</v>
      </c>
      <c r="AG456">
        <v>0</v>
      </c>
      <c r="AH456" t="s">
        <v>30</v>
      </c>
    </row>
    <row r="457" spans="1:34" x14ac:dyDescent="0.3">
      <c r="A457">
        <v>6001</v>
      </c>
      <c r="B457">
        <v>1979</v>
      </c>
      <c r="C457">
        <f ca="1">YEAR(TODAY()) - Table_marketing_data[[#This Row],[Year_Birth]]</f>
        <v>44</v>
      </c>
      <c r="D4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7" t="s">
        <v>28</v>
      </c>
      <c r="F457" t="s">
        <v>33</v>
      </c>
      <c r="G457" s="5">
        <v>56775</v>
      </c>
      <c r="H457" s="5" t="str">
        <f t="shared" si="7"/>
        <v>50k-100k</v>
      </c>
      <c r="I457">
        <v>0</v>
      </c>
      <c r="J457">
        <v>1</v>
      </c>
      <c r="K457" s="1">
        <v>41276</v>
      </c>
      <c r="L457">
        <v>62</v>
      </c>
      <c r="M457">
        <v>614</v>
      </c>
      <c r="N457">
        <v>35</v>
      </c>
      <c r="O457">
        <v>160</v>
      </c>
      <c r="P457">
        <v>58</v>
      </c>
      <c r="Q457">
        <v>35</v>
      </c>
      <c r="R457">
        <v>35</v>
      </c>
      <c r="S457" s="6">
        <f>SUM(Table_marketing_data[[#This Row],[MntWines]:[MntGoldProds]])/6</f>
        <v>156.16666666666666</v>
      </c>
      <c r="T457">
        <v>2</v>
      </c>
      <c r="U457">
        <v>5</v>
      </c>
      <c r="V457">
        <v>8</v>
      </c>
      <c r="W457">
        <v>10</v>
      </c>
      <c r="X457">
        <v>5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f>IF(COUNTIF(Table_marketing_data[[#This Row],[AcceptedCmp3]:[AcceptedCmp2]],1)&gt;0,1,0)</f>
        <v>0</v>
      </c>
      <c r="AE457">
        <f>SUM(Table_marketing_data[[#This Row],[AcceptedCmp3]:[AcceptedCmp2]])</f>
        <v>0</v>
      </c>
      <c r="AF457">
        <v>0</v>
      </c>
      <c r="AG457">
        <v>0</v>
      </c>
      <c r="AH457" t="s">
        <v>30</v>
      </c>
    </row>
    <row r="458" spans="1:34" x14ac:dyDescent="0.3">
      <c r="A458">
        <v>5150</v>
      </c>
      <c r="B458">
        <v>1979</v>
      </c>
      <c r="C458">
        <f ca="1">YEAR(TODAY()) - Table_marketing_data[[#This Row],[Year_Birth]]</f>
        <v>44</v>
      </c>
      <c r="D4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8" t="s">
        <v>44</v>
      </c>
      <c r="F458" t="s">
        <v>31</v>
      </c>
      <c r="G458" s="5">
        <v>20194</v>
      </c>
      <c r="H458" s="5" t="str">
        <f t="shared" si="7"/>
        <v>20k-50k</v>
      </c>
      <c r="I458">
        <v>1</v>
      </c>
      <c r="J458">
        <v>0</v>
      </c>
      <c r="K458" s="1">
        <v>41260</v>
      </c>
      <c r="L458">
        <v>64</v>
      </c>
      <c r="M458">
        <v>0</v>
      </c>
      <c r="N458">
        <v>4</v>
      </c>
      <c r="O458">
        <v>7</v>
      </c>
      <c r="P458">
        <v>11</v>
      </c>
      <c r="Q458">
        <v>10</v>
      </c>
      <c r="R458">
        <v>15</v>
      </c>
      <c r="S458" s="6">
        <f>SUM(Table_marketing_data[[#This Row],[MntWines]:[MntGoldProds]])/6</f>
        <v>7.833333333333333</v>
      </c>
      <c r="T458">
        <v>2</v>
      </c>
      <c r="U458">
        <v>2</v>
      </c>
      <c r="V458">
        <v>0</v>
      </c>
      <c r="W458">
        <v>3</v>
      </c>
      <c r="X458">
        <v>6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f>IF(COUNTIF(Table_marketing_data[[#This Row],[AcceptedCmp3]:[AcceptedCmp2]],1)&gt;0,1,0)</f>
        <v>0</v>
      </c>
      <c r="AE458">
        <f>SUM(Table_marketing_data[[#This Row],[AcceptedCmp3]:[AcceptedCmp2]])</f>
        <v>0</v>
      </c>
      <c r="AF458">
        <v>0</v>
      </c>
      <c r="AG458">
        <v>0</v>
      </c>
      <c r="AH458" t="s">
        <v>30</v>
      </c>
    </row>
    <row r="459" spans="1:34" x14ac:dyDescent="0.3">
      <c r="A459">
        <v>8686</v>
      </c>
      <c r="B459">
        <v>1979</v>
      </c>
      <c r="C459">
        <f ca="1">YEAR(TODAY()) - Table_marketing_data[[#This Row],[Year_Birth]]</f>
        <v>44</v>
      </c>
      <c r="D4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59" t="s">
        <v>44</v>
      </c>
      <c r="F459" t="s">
        <v>35</v>
      </c>
      <c r="G459" s="5">
        <v>23724</v>
      </c>
      <c r="H459" s="5" t="str">
        <f t="shared" si="7"/>
        <v>20k-50k</v>
      </c>
      <c r="I459">
        <v>1</v>
      </c>
      <c r="J459">
        <v>0</v>
      </c>
      <c r="K459" s="1">
        <v>41282</v>
      </c>
      <c r="L459">
        <v>65</v>
      </c>
      <c r="M459">
        <v>5</v>
      </c>
      <c r="N459">
        <v>23</v>
      </c>
      <c r="O459">
        <v>15</v>
      </c>
      <c r="P459">
        <v>0</v>
      </c>
      <c r="Q459">
        <v>18</v>
      </c>
      <c r="R459">
        <v>14</v>
      </c>
      <c r="S459" s="6">
        <f>SUM(Table_marketing_data[[#This Row],[MntWines]:[MntGoldProds]])/6</f>
        <v>12.5</v>
      </c>
      <c r="T459">
        <v>2</v>
      </c>
      <c r="U459">
        <v>2</v>
      </c>
      <c r="V459">
        <v>0</v>
      </c>
      <c r="W459">
        <v>3</v>
      </c>
      <c r="X459">
        <v>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f>IF(COUNTIF(Table_marketing_data[[#This Row],[AcceptedCmp3]:[AcceptedCmp2]],1)&gt;0,1,0)</f>
        <v>0</v>
      </c>
      <c r="AE459">
        <f>SUM(Table_marketing_data[[#This Row],[AcceptedCmp3]:[AcceptedCmp2]])</f>
        <v>0</v>
      </c>
      <c r="AF459">
        <v>0</v>
      </c>
      <c r="AG459">
        <v>0</v>
      </c>
      <c r="AH459" t="s">
        <v>30</v>
      </c>
    </row>
    <row r="460" spans="1:34" x14ac:dyDescent="0.3">
      <c r="A460">
        <v>2447</v>
      </c>
      <c r="B460">
        <v>1979</v>
      </c>
      <c r="C460">
        <f ca="1">YEAR(TODAY()) - Table_marketing_data[[#This Row],[Year_Birth]]</f>
        <v>44</v>
      </c>
      <c r="D4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0" t="s">
        <v>28</v>
      </c>
      <c r="F460" t="s">
        <v>35</v>
      </c>
      <c r="G460" s="5">
        <v>30545</v>
      </c>
      <c r="H460" s="5" t="str">
        <f t="shared" si="7"/>
        <v>20k-50k</v>
      </c>
      <c r="I460">
        <v>1</v>
      </c>
      <c r="J460">
        <v>0</v>
      </c>
      <c r="K460" s="1">
        <v>41199</v>
      </c>
      <c r="L460">
        <v>71</v>
      </c>
      <c r="M460">
        <v>4</v>
      </c>
      <c r="N460">
        <v>12</v>
      </c>
      <c r="O460">
        <v>15</v>
      </c>
      <c r="P460">
        <v>19</v>
      </c>
      <c r="Q460">
        <v>7</v>
      </c>
      <c r="R460">
        <v>12</v>
      </c>
      <c r="S460" s="6">
        <f>SUM(Table_marketing_data[[#This Row],[MntWines]:[MntGoldProds]])/6</f>
        <v>11.5</v>
      </c>
      <c r="T460">
        <v>2</v>
      </c>
      <c r="U460">
        <v>2</v>
      </c>
      <c r="V460">
        <v>0</v>
      </c>
      <c r="W460">
        <v>3</v>
      </c>
      <c r="X460">
        <v>7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f>IF(COUNTIF(Table_marketing_data[[#This Row],[AcceptedCmp3]:[AcceptedCmp2]],1)&gt;0,1,0)</f>
        <v>0</v>
      </c>
      <c r="AE460">
        <f>SUM(Table_marketing_data[[#This Row],[AcceptedCmp3]:[AcceptedCmp2]])</f>
        <v>0</v>
      </c>
      <c r="AF460">
        <v>0</v>
      </c>
      <c r="AG460">
        <v>0</v>
      </c>
      <c r="AH460" t="s">
        <v>40</v>
      </c>
    </row>
    <row r="461" spans="1:34" x14ac:dyDescent="0.3">
      <c r="A461">
        <v>1513</v>
      </c>
      <c r="B461">
        <v>1979</v>
      </c>
      <c r="C461">
        <f ca="1">YEAR(TODAY()) - Table_marketing_data[[#This Row],[Year_Birth]]</f>
        <v>44</v>
      </c>
      <c r="D4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1" t="s">
        <v>38</v>
      </c>
      <c r="F461" t="s">
        <v>35</v>
      </c>
      <c r="G461" s="5">
        <v>60839</v>
      </c>
      <c r="H461" s="5" t="str">
        <f t="shared" si="7"/>
        <v>50k-100k</v>
      </c>
      <c r="I461">
        <v>1</v>
      </c>
      <c r="J461">
        <v>1</v>
      </c>
      <c r="K461" s="1">
        <v>41149</v>
      </c>
      <c r="L461">
        <v>72</v>
      </c>
      <c r="M461">
        <v>600</v>
      </c>
      <c r="N461">
        <v>21</v>
      </c>
      <c r="O461">
        <v>128</v>
      </c>
      <c r="P461">
        <v>223</v>
      </c>
      <c r="Q461">
        <v>150</v>
      </c>
      <c r="R461">
        <v>128</v>
      </c>
      <c r="S461" s="6">
        <f>SUM(Table_marketing_data[[#This Row],[MntWines]:[MntGoldProds]])/6</f>
        <v>208.33333333333334</v>
      </c>
      <c r="T461">
        <v>13</v>
      </c>
      <c r="U461">
        <v>2</v>
      </c>
      <c r="V461">
        <v>2</v>
      </c>
      <c r="W461">
        <v>12</v>
      </c>
      <c r="X461">
        <v>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f>IF(COUNTIF(Table_marketing_data[[#This Row],[AcceptedCmp3]:[AcceptedCmp2]],1)&gt;0,1,0)</f>
        <v>0</v>
      </c>
      <c r="AE461">
        <f>SUM(Table_marketing_data[[#This Row],[AcceptedCmp3]:[AcceptedCmp2]])</f>
        <v>0</v>
      </c>
      <c r="AF461">
        <v>0</v>
      </c>
      <c r="AG461">
        <v>0</v>
      </c>
      <c r="AH461" t="s">
        <v>30</v>
      </c>
    </row>
    <row r="462" spans="1:34" x14ac:dyDescent="0.3">
      <c r="A462">
        <v>9937</v>
      </c>
      <c r="B462">
        <v>1979</v>
      </c>
      <c r="C462">
        <f ca="1">YEAR(TODAY()) - Table_marketing_data[[#This Row],[Year_Birth]]</f>
        <v>44</v>
      </c>
      <c r="D4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2" t="s">
        <v>28</v>
      </c>
      <c r="F462" t="s">
        <v>31</v>
      </c>
      <c r="G462" s="5">
        <v>70337</v>
      </c>
      <c r="H462" s="5" t="str">
        <f t="shared" si="7"/>
        <v>50k-100k</v>
      </c>
      <c r="I462">
        <v>0</v>
      </c>
      <c r="J462">
        <v>0</v>
      </c>
      <c r="K462" s="1">
        <v>41641</v>
      </c>
      <c r="L462">
        <v>75</v>
      </c>
      <c r="M462">
        <v>187</v>
      </c>
      <c r="N462">
        <v>81</v>
      </c>
      <c r="O462">
        <v>149</v>
      </c>
      <c r="P462">
        <v>25</v>
      </c>
      <c r="Q462">
        <v>43</v>
      </c>
      <c r="R462">
        <v>91</v>
      </c>
      <c r="S462" s="6">
        <f>SUM(Table_marketing_data[[#This Row],[MntWines]:[MntGoldProds]])/6</f>
        <v>96</v>
      </c>
      <c r="T462">
        <v>1</v>
      </c>
      <c r="U462">
        <v>2</v>
      </c>
      <c r="V462">
        <v>2</v>
      </c>
      <c r="W462">
        <v>12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f>IF(COUNTIF(Table_marketing_data[[#This Row],[AcceptedCmp3]:[AcceptedCmp2]],1)&gt;0,1,0)</f>
        <v>0</v>
      </c>
      <c r="AE462">
        <f>SUM(Table_marketing_data[[#This Row],[AcceptedCmp3]:[AcceptedCmp2]])</f>
        <v>0</v>
      </c>
      <c r="AF462">
        <v>0</v>
      </c>
      <c r="AG462">
        <v>0</v>
      </c>
      <c r="AH462" t="s">
        <v>34</v>
      </c>
    </row>
    <row r="463" spans="1:34" x14ac:dyDescent="0.3">
      <c r="A463">
        <v>6856</v>
      </c>
      <c r="B463">
        <v>1979</v>
      </c>
      <c r="C463">
        <f ca="1">YEAR(TODAY()) - Table_marketing_data[[#This Row],[Year_Birth]]</f>
        <v>44</v>
      </c>
      <c r="D4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3" t="s">
        <v>28</v>
      </c>
      <c r="F463" t="s">
        <v>35</v>
      </c>
      <c r="G463" s="5">
        <v>21645</v>
      </c>
      <c r="H463" s="5" t="str">
        <f t="shared" si="7"/>
        <v>20k-50k</v>
      </c>
      <c r="I463">
        <v>1</v>
      </c>
      <c r="J463">
        <v>0</v>
      </c>
      <c r="K463" s="1">
        <v>41155</v>
      </c>
      <c r="L463">
        <v>75</v>
      </c>
      <c r="M463">
        <v>14</v>
      </c>
      <c r="N463">
        <v>0</v>
      </c>
      <c r="O463">
        <v>23</v>
      </c>
      <c r="P463">
        <v>4</v>
      </c>
      <c r="Q463">
        <v>5</v>
      </c>
      <c r="R463">
        <v>19</v>
      </c>
      <c r="S463" s="6">
        <f>SUM(Table_marketing_data[[#This Row],[MntWines]:[MntGoldProds]])/6</f>
        <v>10.833333333333334</v>
      </c>
      <c r="T463">
        <v>3</v>
      </c>
      <c r="U463">
        <v>3</v>
      </c>
      <c r="V463">
        <v>0</v>
      </c>
      <c r="W463">
        <v>3</v>
      </c>
      <c r="X463">
        <v>9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f>IF(COUNTIF(Table_marketing_data[[#This Row],[AcceptedCmp3]:[AcceptedCmp2]],1)&gt;0,1,0)</f>
        <v>0</v>
      </c>
      <c r="AE463">
        <f>SUM(Table_marketing_data[[#This Row],[AcceptedCmp3]:[AcceptedCmp2]])</f>
        <v>0</v>
      </c>
      <c r="AF463">
        <v>1</v>
      </c>
      <c r="AG463">
        <v>0</v>
      </c>
      <c r="AH463" t="s">
        <v>39</v>
      </c>
    </row>
    <row r="464" spans="1:34" x14ac:dyDescent="0.3">
      <c r="A464">
        <v>6634</v>
      </c>
      <c r="B464">
        <v>1979</v>
      </c>
      <c r="C464">
        <f ca="1">YEAR(TODAY()) - Table_marketing_data[[#This Row],[Year_Birth]]</f>
        <v>44</v>
      </c>
      <c r="D4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4" t="s">
        <v>41</v>
      </c>
      <c r="F464" t="s">
        <v>29</v>
      </c>
      <c r="G464" s="5">
        <v>33462</v>
      </c>
      <c r="H464" s="5" t="str">
        <f t="shared" si="7"/>
        <v>20k-50k</v>
      </c>
      <c r="I464">
        <v>1</v>
      </c>
      <c r="J464">
        <v>0</v>
      </c>
      <c r="K464" s="1">
        <v>41493</v>
      </c>
      <c r="L464">
        <v>78</v>
      </c>
      <c r="M464">
        <v>22</v>
      </c>
      <c r="N464">
        <v>3</v>
      </c>
      <c r="O464">
        <v>18</v>
      </c>
      <c r="P464">
        <v>0</v>
      </c>
      <c r="Q464">
        <v>0</v>
      </c>
      <c r="R464">
        <v>11</v>
      </c>
      <c r="S464" s="6">
        <f>SUM(Table_marketing_data[[#This Row],[MntWines]:[MntGoldProds]])/6</f>
        <v>9</v>
      </c>
      <c r="T464">
        <v>1</v>
      </c>
      <c r="U464">
        <v>2</v>
      </c>
      <c r="V464">
        <v>0</v>
      </c>
      <c r="W464">
        <v>3</v>
      </c>
      <c r="X464">
        <v>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f>IF(COUNTIF(Table_marketing_data[[#This Row],[AcceptedCmp3]:[AcceptedCmp2]],1)&gt;0,1,0)</f>
        <v>0</v>
      </c>
      <c r="AE464">
        <f>SUM(Table_marketing_data[[#This Row],[AcceptedCmp3]:[AcceptedCmp2]])</f>
        <v>0</v>
      </c>
      <c r="AF464">
        <v>0</v>
      </c>
      <c r="AG464">
        <v>0</v>
      </c>
      <c r="AH464" t="s">
        <v>43</v>
      </c>
    </row>
    <row r="465" spans="1:34" x14ac:dyDescent="0.3">
      <c r="A465">
        <v>922</v>
      </c>
      <c r="B465">
        <v>1979</v>
      </c>
      <c r="C465">
        <f ca="1">YEAR(TODAY()) - Table_marketing_data[[#This Row],[Year_Birth]]</f>
        <v>44</v>
      </c>
      <c r="D4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5" t="s">
        <v>38</v>
      </c>
      <c r="F465" t="s">
        <v>33</v>
      </c>
      <c r="G465" s="5">
        <v>31086</v>
      </c>
      <c r="H465" s="5" t="str">
        <f t="shared" si="7"/>
        <v>20k-50k</v>
      </c>
      <c r="I465">
        <v>1</v>
      </c>
      <c r="J465">
        <v>1</v>
      </c>
      <c r="K465" s="1">
        <v>41398</v>
      </c>
      <c r="L465">
        <v>79</v>
      </c>
      <c r="M465">
        <v>16</v>
      </c>
      <c r="N465">
        <v>2</v>
      </c>
      <c r="O465">
        <v>11</v>
      </c>
      <c r="P465">
        <v>3</v>
      </c>
      <c r="Q465">
        <v>0</v>
      </c>
      <c r="R465">
        <v>16</v>
      </c>
      <c r="S465" s="6">
        <f>SUM(Table_marketing_data[[#This Row],[MntWines]:[MntGoldProds]])/6</f>
        <v>8</v>
      </c>
      <c r="T465">
        <v>2</v>
      </c>
      <c r="U465">
        <v>1</v>
      </c>
      <c r="V465">
        <v>1</v>
      </c>
      <c r="W465">
        <v>2</v>
      </c>
      <c r="X465">
        <v>8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f>IF(COUNTIF(Table_marketing_data[[#This Row],[AcceptedCmp3]:[AcceptedCmp2]],1)&gt;0,1,0)</f>
        <v>1</v>
      </c>
      <c r="AE465">
        <f>SUM(Table_marketing_data[[#This Row],[AcceptedCmp3]:[AcceptedCmp2]])</f>
        <v>1</v>
      </c>
      <c r="AF465">
        <v>0</v>
      </c>
      <c r="AG465">
        <v>0</v>
      </c>
      <c r="AH465" t="s">
        <v>39</v>
      </c>
    </row>
    <row r="466" spans="1:34" x14ac:dyDescent="0.3">
      <c r="A466">
        <v>7574</v>
      </c>
      <c r="B466">
        <v>1979</v>
      </c>
      <c r="C466">
        <f ca="1">YEAR(TODAY()) - Table_marketing_data[[#This Row],[Year_Birth]]</f>
        <v>44</v>
      </c>
      <c r="D4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6" t="s">
        <v>37</v>
      </c>
      <c r="F466" t="s">
        <v>35</v>
      </c>
      <c r="G466" s="5">
        <v>27922</v>
      </c>
      <c r="H466" s="5" t="str">
        <f t="shared" si="7"/>
        <v>20k-50k</v>
      </c>
      <c r="I466">
        <v>1</v>
      </c>
      <c r="J466">
        <v>0</v>
      </c>
      <c r="K466" s="1">
        <v>41769</v>
      </c>
      <c r="L466">
        <v>80</v>
      </c>
      <c r="M466">
        <v>11</v>
      </c>
      <c r="N466">
        <v>0</v>
      </c>
      <c r="O466">
        <v>13</v>
      </c>
      <c r="P466">
        <v>2</v>
      </c>
      <c r="Q466">
        <v>4</v>
      </c>
      <c r="R466">
        <v>11</v>
      </c>
      <c r="S466" s="6">
        <f>SUM(Table_marketing_data[[#This Row],[MntWines]:[MntGoldProds]])/6</f>
        <v>6.833333333333333</v>
      </c>
      <c r="T466">
        <v>1</v>
      </c>
      <c r="U466">
        <v>2</v>
      </c>
      <c r="V466">
        <v>0</v>
      </c>
      <c r="W466">
        <v>3</v>
      </c>
      <c r="X466">
        <v>4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f>IF(COUNTIF(Table_marketing_data[[#This Row],[AcceptedCmp3]:[AcceptedCmp2]],1)&gt;0,1,0)</f>
        <v>0</v>
      </c>
      <c r="AE466">
        <f>SUM(Table_marketing_data[[#This Row],[AcceptedCmp3]:[AcceptedCmp2]])</f>
        <v>0</v>
      </c>
      <c r="AF466">
        <v>0</v>
      </c>
      <c r="AG466">
        <v>0</v>
      </c>
      <c r="AH466" t="s">
        <v>43</v>
      </c>
    </row>
    <row r="467" spans="1:34" x14ac:dyDescent="0.3">
      <c r="A467">
        <v>5454</v>
      </c>
      <c r="B467">
        <v>1979</v>
      </c>
      <c r="C467">
        <f ca="1">YEAR(TODAY()) - Table_marketing_data[[#This Row],[Year_Birth]]</f>
        <v>44</v>
      </c>
      <c r="D4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7" t="s">
        <v>41</v>
      </c>
      <c r="F467" t="s">
        <v>33</v>
      </c>
      <c r="G467" s="5">
        <v>45057</v>
      </c>
      <c r="H467" s="5" t="str">
        <f t="shared" si="7"/>
        <v>20k-50k</v>
      </c>
      <c r="I467">
        <v>1</v>
      </c>
      <c r="J467">
        <v>0</v>
      </c>
      <c r="K467" s="1">
        <v>41609</v>
      </c>
      <c r="L467">
        <v>80</v>
      </c>
      <c r="M467">
        <v>37</v>
      </c>
      <c r="N467">
        <v>0</v>
      </c>
      <c r="O467">
        <v>7</v>
      </c>
      <c r="P467">
        <v>3</v>
      </c>
      <c r="Q467">
        <v>0</v>
      </c>
      <c r="R467">
        <v>3</v>
      </c>
      <c r="S467" s="6">
        <f>SUM(Table_marketing_data[[#This Row],[MntWines]:[MntGoldProds]])/6</f>
        <v>8.3333333333333339</v>
      </c>
      <c r="T467">
        <v>1</v>
      </c>
      <c r="U467">
        <v>2</v>
      </c>
      <c r="V467">
        <v>0</v>
      </c>
      <c r="W467">
        <v>3</v>
      </c>
      <c r="X467">
        <v>5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f>IF(COUNTIF(Table_marketing_data[[#This Row],[AcceptedCmp3]:[AcceptedCmp2]],1)&gt;0,1,0)</f>
        <v>0</v>
      </c>
      <c r="AE467">
        <f>SUM(Table_marketing_data[[#This Row],[AcceptedCmp3]:[AcceptedCmp2]])</f>
        <v>0</v>
      </c>
      <c r="AF467">
        <v>0</v>
      </c>
      <c r="AG467">
        <v>0</v>
      </c>
      <c r="AH467" t="s">
        <v>34</v>
      </c>
    </row>
    <row r="468" spans="1:34" x14ac:dyDescent="0.3">
      <c r="A468">
        <v>6261</v>
      </c>
      <c r="B468">
        <v>1979</v>
      </c>
      <c r="C468">
        <f ca="1">YEAR(TODAY()) - Table_marketing_data[[#This Row],[Year_Birth]]</f>
        <v>44</v>
      </c>
      <c r="D4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8" t="s">
        <v>28</v>
      </c>
      <c r="F468" t="s">
        <v>33</v>
      </c>
      <c r="G468" s="5">
        <v>58025</v>
      </c>
      <c r="H468" s="5" t="str">
        <f t="shared" si="7"/>
        <v>50k-100k</v>
      </c>
      <c r="I468">
        <v>0</v>
      </c>
      <c r="J468">
        <v>1</v>
      </c>
      <c r="K468" s="1">
        <v>41604</v>
      </c>
      <c r="L468">
        <v>81</v>
      </c>
      <c r="M468">
        <v>270</v>
      </c>
      <c r="N468">
        <v>31</v>
      </c>
      <c r="O468">
        <v>88</v>
      </c>
      <c r="P468">
        <v>11</v>
      </c>
      <c r="Q468">
        <v>48</v>
      </c>
      <c r="R468">
        <v>22</v>
      </c>
      <c r="S468" s="6">
        <f>SUM(Table_marketing_data[[#This Row],[MntWines]:[MntGoldProds]])/6</f>
        <v>78.333333333333329</v>
      </c>
      <c r="T468">
        <v>3</v>
      </c>
      <c r="U468">
        <v>3</v>
      </c>
      <c r="V468">
        <v>2</v>
      </c>
      <c r="W468">
        <v>10</v>
      </c>
      <c r="X468">
        <v>4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f>IF(COUNTIF(Table_marketing_data[[#This Row],[AcceptedCmp3]:[AcceptedCmp2]],1)&gt;0,1,0)</f>
        <v>0</v>
      </c>
      <c r="AE468">
        <f>SUM(Table_marketing_data[[#This Row],[AcceptedCmp3]:[AcceptedCmp2]])</f>
        <v>0</v>
      </c>
      <c r="AF468">
        <v>0</v>
      </c>
      <c r="AG468">
        <v>0</v>
      </c>
      <c r="AH468" t="s">
        <v>40</v>
      </c>
    </row>
    <row r="469" spans="1:34" x14ac:dyDescent="0.3">
      <c r="A469">
        <v>1655</v>
      </c>
      <c r="B469">
        <v>1979</v>
      </c>
      <c r="C469">
        <f ca="1">YEAR(TODAY()) - Table_marketing_data[[#This Row],[Year_Birth]]</f>
        <v>44</v>
      </c>
      <c r="D4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69" t="s">
        <v>28</v>
      </c>
      <c r="F469" t="s">
        <v>35</v>
      </c>
      <c r="G469" s="5">
        <v>34350</v>
      </c>
      <c r="H469" s="5" t="str">
        <f t="shared" si="7"/>
        <v>20k-50k</v>
      </c>
      <c r="I469">
        <v>1</v>
      </c>
      <c r="J469">
        <v>0</v>
      </c>
      <c r="K469" s="1">
        <v>41566</v>
      </c>
      <c r="L469">
        <v>81</v>
      </c>
      <c r="M469">
        <v>16</v>
      </c>
      <c r="N469">
        <v>3</v>
      </c>
      <c r="O469">
        <v>15</v>
      </c>
      <c r="P469">
        <v>2</v>
      </c>
      <c r="Q469">
        <v>1</v>
      </c>
      <c r="R469">
        <v>11</v>
      </c>
      <c r="S469" s="6">
        <f>SUM(Table_marketing_data[[#This Row],[MntWines]:[MntGoldProds]])/6</f>
        <v>8</v>
      </c>
      <c r="T469">
        <v>1</v>
      </c>
      <c r="U469">
        <v>1</v>
      </c>
      <c r="V469">
        <v>0</v>
      </c>
      <c r="W469">
        <v>3</v>
      </c>
      <c r="X469">
        <v>7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f>IF(COUNTIF(Table_marketing_data[[#This Row],[AcceptedCmp3]:[AcceptedCmp2]],1)&gt;0,1,0)</f>
        <v>0</v>
      </c>
      <c r="AE469">
        <f>SUM(Table_marketing_data[[#This Row],[AcceptedCmp3]:[AcceptedCmp2]])</f>
        <v>0</v>
      </c>
      <c r="AF469">
        <v>0</v>
      </c>
      <c r="AG469">
        <v>0</v>
      </c>
      <c r="AH469" t="s">
        <v>36</v>
      </c>
    </row>
    <row r="470" spans="1:34" x14ac:dyDescent="0.3">
      <c r="A470">
        <v>6742</v>
      </c>
      <c r="B470">
        <v>1979</v>
      </c>
      <c r="C470">
        <f ca="1">YEAR(TODAY()) - Table_marketing_data[[#This Row],[Year_Birth]]</f>
        <v>44</v>
      </c>
      <c r="D4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0" t="s">
        <v>28</v>
      </c>
      <c r="F470" t="s">
        <v>33</v>
      </c>
      <c r="G470" s="5">
        <v>17688</v>
      </c>
      <c r="H470" s="5" t="str">
        <f t="shared" si="7"/>
        <v>&lt;20k</v>
      </c>
      <c r="I470">
        <v>1</v>
      </c>
      <c r="J470">
        <v>0</v>
      </c>
      <c r="K470" s="1">
        <v>41287</v>
      </c>
      <c r="L470">
        <v>82</v>
      </c>
      <c r="M470">
        <v>2</v>
      </c>
      <c r="N470">
        <v>2</v>
      </c>
      <c r="O470">
        <v>1</v>
      </c>
      <c r="P470">
        <v>3</v>
      </c>
      <c r="Q470">
        <v>1</v>
      </c>
      <c r="R470">
        <v>2</v>
      </c>
      <c r="S470" s="6">
        <f>SUM(Table_marketing_data[[#This Row],[MntWines]:[MntGoldProds]])/6</f>
        <v>1.8333333333333333</v>
      </c>
      <c r="T470">
        <v>1</v>
      </c>
      <c r="U470">
        <v>1</v>
      </c>
      <c r="V470">
        <v>0</v>
      </c>
      <c r="W470">
        <v>2</v>
      </c>
      <c r="X470">
        <v>8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f>IF(COUNTIF(Table_marketing_data[[#This Row],[AcceptedCmp3]:[AcceptedCmp2]],1)&gt;0,1,0)</f>
        <v>0</v>
      </c>
      <c r="AE470">
        <f>SUM(Table_marketing_data[[#This Row],[AcceptedCmp3]:[AcceptedCmp2]])</f>
        <v>0</v>
      </c>
      <c r="AF470">
        <v>0</v>
      </c>
      <c r="AG470">
        <v>1</v>
      </c>
      <c r="AH470" t="s">
        <v>30</v>
      </c>
    </row>
    <row r="471" spans="1:34" x14ac:dyDescent="0.3">
      <c r="A471">
        <v>8405</v>
      </c>
      <c r="B471">
        <v>1979</v>
      </c>
      <c r="C471">
        <f ca="1">YEAR(TODAY()) - Table_marketing_data[[#This Row],[Year_Birth]]</f>
        <v>44</v>
      </c>
      <c r="D4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1" t="s">
        <v>28</v>
      </c>
      <c r="F471" t="s">
        <v>29</v>
      </c>
      <c r="G471" s="5">
        <v>68274</v>
      </c>
      <c r="H471" s="5" t="str">
        <f t="shared" si="7"/>
        <v>50k-100k</v>
      </c>
      <c r="I471">
        <v>1</v>
      </c>
      <c r="J471">
        <v>1</v>
      </c>
      <c r="K471" s="1">
        <v>41547</v>
      </c>
      <c r="L471">
        <v>83</v>
      </c>
      <c r="M471">
        <v>135</v>
      </c>
      <c r="N471">
        <v>25</v>
      </c>
      <c r="O471">
        <v>51</v>
      </c>
      <c r="P471">
        <v>23</v>
      </c>
      <c r="Q471">
        <v>25</v>
      </c>
      <c r="R471">
        <v>46</v>
      </c>
      <c r="S471" s="6">
        <f>SUM(Table_marketing_data[[#This Row],[MntWines]:[MntGoldProds]])/6</f>
        <v>50.833333333333336</v>
      </c>
      <c r="T471">
        <v>2</v>
      </c>
      <c r="U471">
        <v>4</v>
      </c>
      <c r="V471">
        <v>2</v>
      </c>
      <c r="W471">
        <v>5</v>
      </c>
      <c r="X471">
        <v>3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f>IF(COUNTIF(Table_marketing_data[[#This Row],[AcceptedCmp3]:[AcceptedCmp2]],1)&gt;0,1,0)</f>
        <v>0</v>
      </c>
      <c r="AE471">
        <f>SUM(Table_marketing_data[[#This Row],[AcceptedCmp3]:[AcceptedCmp2]])</f>
        <v>0</v>
      </c>
      <c r="AF471">
        <v>0</v>
      </c>
      <c r="AG471">
        <v>0</v>
      </c>
      <c r="AH471" t="s">
        <v>43</v>
      </c>
    </row>
    <row r="472" spans="1:34" x14ac:dyDescent="0.3">
      <c r="A472">
        <v>6376</v>
      </c>
      <c r="B472">
        <v>1979</v>
      </c>
      <c r="C472">
        <f ca="1">YEAR(TODAY()) - Table_marketing_data[[#This Row],[Year_Birth]]</f>
        <v>44</v>
      </c>
      <c r="D4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2" t="s">
        <v>28</v>
      </c>
      <c r="F472" t="s">
        <v>31</v>
      </c>
      <c r="G472" s="5">
        <v>57537</v>
      </c>
      <c r="H472" s="5" t="str">
        <f t="shared" si="7"/>
        <v>50k-100k</v>
      </c>
      <c r="I472">
        <v>1</v>
      </c>
      <c r="J472">
        <v>0</v>
      </c>
      <c r="K472" s="1">
        <v>41435</v>
      </c>
      <c r="L472">
        <v>83</v>
      </c>
      <c r="M472">
        <v>191</v>
      </c>
      <c r="N472">
        <v>56</v>
      </c>
      <c r="O472">
        <v>139</v>
      </c>
      <c r="P472">
        <v>51</v>
      </c>
      <c r="Q472">
        <v>8</v>
      </c>
      <c r="R472">
        <v>100</v>
      </c>
      <c r="S472" s="6">
        <f>SUM(Table_marketing_data[[#This Row],[MntWines]:[MntGoldProds]])/6</f>
        <v>90.833333333333329</v>
      </c>
      <c r="T472">
        <v>4</v>
      </c>
      <c r="U472">
        <v>4</v>
      </c>
      <c r="V472">
        <v>3</v>
      </c>
      <c r="W472">
        <v>8</v>
      </c>
      <c r="X472">
        <v>4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f>IF(COUNTIF(Table_marketing_data[[#This Row],[AcceptedCmp3]:[AcceptedCmp2]],1)&gt;0,1,0)</f>
        <v>0</v>
      </c>
      <c r="AE472">
        <f>SUM(Table_marketing_data[[#This Row],[AcceptedCmp3]:[AcceptedCmp2]])</f>
        <v>0</v>
      </c>
      <c r="AF472">
        <v>0</v>
      </c>
      <c r="AG472">
        <v>0</v>
      </c>
      <c r="AH472" t="s">
        <v>36</v>
      </c>
    </row>
    <row r="473" spans="1:34" x14ac:dyDescent="0.3">
      <c r="A473">
        <v>4832</v>
      </c>
      <c r="B473">
        <v>1979</v>
      </c>
      <c r="C473">
        <f ca="1">YEAR(TODAY()) - Table_marketing_data[[#This Row],[Year_Birth]]</f>
        <v>44</v>
      </c>
      <c r="D4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3" t="s">
        <v>28</v>
      </c>
      <c r="F473" t="s">
        <v>33</v>
      </c>
      <c r="G473" s="5">
        <v>27244</v>
      </c>
      <c r="H473" s="5" t="str">
        <f t="shared" si="7"/>
        <v>20k-50k</v>
      </c>
      <c r="I473">
        <v>1</v>
      </c>
      <c r="J473">
        <v>0</v>
      </c>
      <c r="K473" s="1">
        <v>41705</v>
      </c>
      <c r="L473">
        <v>84</v>
      </c>
      <c r="M473">
        <v>6</v>
      </c>
      <c r="N473">
        <v>5</v>
      </c>
      <c r="O473">
        <v>17</v>
      </c>
      <c r="P473">
        <v>3</v>
      </c>
      <c r="Q473">
        <v>24</v>
      </c>
      <c r="R473">
        <v>46</v>
      </c>
      <c r="S473" s="6">
        <f>SUM(Table_marketing_data[[#This Row],[MntWines]:[MntGoldProds]])/6</f>
        <v>16.833333333333332</v>
      </c>
      <c r="T473">
        <v>2</v>
      </c>
      <c r="U473">
        <v>2</v>
      </c>
      <c r="V473">
        <v>2</v>
      </c>
      <c r="W473">
        <v>2</v>
      </c>
      <c r="X473">
        <v>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f>IF(COUNTIF(Table_marketing_data[[#This Row],[AcceptedCmp3]:[AcceptedCmp2]],1)&gt;0,1,0)</f>
        <v>0</v>
      </c>
      <c r="AE473">
        <f>SUM(Table_marketing_data[[#This Row],[AcceptedCmp3]:[AcceptedCmp2]])</f>
        <v>0</v>
      </c>
      <c r="AF473">
        <v>0</v>
      </c>
      <c r="AG473">
        <v>0</v>
      </c>
      <c r="AH473" t="s">
        <v>30</v>
      </c>
    </row>
    <row r="474" spans="1:34" x14ac:dyDescent="0.3">
      <c r="A474">
        <v>4478</v>
      </c>
      <c r="B474">
        <v>1979</v>
      </c>
      <c r="C474">
        <f ca="1">YEAR(TODAY()) - Table_marketing_data[[#This Row],[Year_Birth]]</f>
        <v>44</v>
      </c>
      <c r="D4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4" t="s">
        <v>28</v>
      </c>
      <c r="F474" t="s">
        <v>33</v>
      </c>
      <c r="G474" s="5">
        <v>63777</v>
      </c>
      <c r="H474" s="5" t="str">
        <f t="shared" si="7"/>
        <v>50k-100k</v>
      </c>
      <c r="I474">
        <v>1</v>
      </c>
      <c r="J474">
        <v>1</v>
      </c>
      <c r="K474" s="1">
        <v>41357</v>
      </c>
      <c r="L474">
        <v>87</v>
      </c>
      <c r="M474">
        <v>457</v>
      </c>
      <c r="N474">
        <v>5</v>
      </c>
      <c r="O474">
        <v>106</v>
      </c>
      <c r="P474">
        <v>15</v>
      </c>
      <c r="Q474">
        <v>17</v>
      </c>
      <c r="R474">
        <v>53</v>
      </c>
      <c r="S474" s="6">
        <f>SUM(Table_marketing_data[[#This Row],[MntWines]:[MntGoldProds]])/6</f>
        <v>108.83333333333333</v>
      </c>
      <c r="T474">
        <v>8</v>
      </c>
      <c r="U474">
        <v>11</v>
      </c>
      <c r="V474">
        <v>1</v>
      </c>
      <c r="W474">
        <v>6</v>
      </c>
      <c r="X474">
        <v>8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f>IF(COUNTIF(Table_marketing_data[[#This Row],[AcceptedCmp3]:[AcceptedCmp2]],1)&gt;0,1,0)</f>
        <v>0</v>
      </c>
      <c r="AE474">
        <f>SUM(Table_marketing_data[[#This Row],[AcceptedCmp3]:[AcceptedCmp2]])</f>
        <v>0</v>
      </c>
      <c r="AF474">
        <v>0</v>
      </c>
      <c r="AG474">
        <v>0</v>
      </c>
      <c r="AH474" t="s">
        <v>40</v>
      </c>
    </row>
    <row r="475" spans="1:34" x14ac:dyDescent="0.3">
      <c r="A475">
        <v>8373</v>
      </c>
      <c r="B475">
        <v>1979</v>
      </c>
      <c r="C475">
        <f ca="1">YEAR(TODAY()) - Table_marketing_data[[#This Row],[Year_Birth]]</f>
        <v>44</v>
      </c>
      <c r="D4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5" t="s">
        <v>44</v>
      </c>
      <c r="F475" t="s">
        <v>35</v>
      </c>
      <c r="G475" s="5">
        <v>24594</v>
      </c>
      <c r="H475" s="5" t="str">
        <f t="shared" si="7"/>
        <v>20k-50k</v>
      </c>
      <c r="I475">
        <v>1</v>
      </c>
      <c r="J475">
        <v>0</v>
      </c>
      <c r="K475" s="1">
        <v>41618</v>
      </c>
      <c r="L475">
        <v>94</v>
      </c>
      <c r="M475">
        <v>1</v>
      </c>
      <c r="N475">
        <v>3</v>
      </c>
      <c r="O475">
        <v>6</v>
      </c>
      <c r="P475">
        <v>10</v>
      </c>
      <c r="Q475">
        <v>0</v>
      </c>
      <c r="R475">
        <v>9</v>
      </c>
      <c r="S475" s="6">
        <f>SUM(Table_marketing_data[[#This Row],[MntWines]:[MntGoldProds]])/6</f>
        <v>4.833333333333333</v>
      </c>
      <c r="T475">
        <v>1</v>
      </c>
      <c r="U475">
        <v>1</v>
      </c>
      <c r="V475">
        <v>0</v>
      </c>
      <c r="W475">
        <v>3</v>
      </c>
      <c r="X475">
        <v>5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f>IF(COUNTIF(Table_marketing_data[[#This Row],[AcceptedCmp3]:[AcceptedCmp2]],1)&gt;0,1,0)</f>
        <v>0</v>
      </c>
      <c r="AE475">
        <f>SUM(Table_marketing_data[[#This Row],[AcceptedCmp3]:[AcceptedCmp2]])</f>
        <v>0</v>
      </c>
      <c r="AF475">
        <v>0</v>
      </c>
      <c r="AG475">
        <v>0</v>
      </c>
      <c r="AH475" t="s">
        <v>32</v>
      </c>
    </row>
    <row r="476" spans="1:34" x14ac:dyDescent="0.3">
      <c r="A476">
        <v>3829</v>
      </c>
      <c r="B476">
        <v>1979</v>
      </c>
      <c r="C476">
        <f ca="1">YEAR(TODAY()) - Table_marketing_data[[#This Row],[Year_Birth]]</f>
        <v>44</v>
      </c>
      <c r="D4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6" t="s">
        <v>44</v>
      </c>
      <c r="F476" t="s">
        <v>35</v>
      </c>
      <c r="G476" s="5">
        <v>24594</v>
      </c>
      <c r="H476" s="5" t="str">
        <f t="shared" si="7"/>
        <v>20k-50k</v>
      </c>
      <c r="I476">
        <v>1</v>
      </c>
      <c r="J476">
        <v>0</v>
      </c>
      <c r="K476" s="1">
        <v>41618</v>
      </c>
      <c r="L476">
        <v>94</v>
      </c>
      <c r="M476">
        <v>1</v>
      </c>
      <c r="N476">
        <v>3</v>
      </c>
      <c r="O476">
        <v>6</v>
      </c>
      <c r="P476">
        <v>10</v>
      </c>
      <c r="Q476">
        <v>0</v>
      </c>
      <c r="R476">
        <v>9</v>
      </c>
      <c r="S476" s="6">
        <f>SUM(Table_marketing_data[[#This Row],[MntWines]:[MntGoldProds]])/6</f>
        <v>4.833333333333333</v>
      </c>
      <c r="T476">
        <v>1</v>
      </c>
      <c r="U476">
        <v>1</v>
      </c>
      <c r="V476">
        <v>0</v>
      </c>
      <c r="W476">
        <v>3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f>IF(COUNTIF(Table_marketing_data[[#This Row],[AcceptedCmp3]:[AcceptedCmp2]],1)&gt;0,1,0)</f>
        <v>0</v>
      </c>
      <c r="AE476">
        <f>SUM(Table_marketing_data[[#This Row],[AcceptedCmp3]:[AcceptedCmp2]])</f>
        <v>0</v>
      </c>
      <c r="AF476">
        <v>0</v>
      </c>
      <c r="AG476">
        <v>0</v>
      </c>
      <c r="AH476" t="s">
        <v>43</v>
      </c>
    </row>
    <row r="477" spans="1:34" x14ac:dyDescent="0.3">
      <c r="A477">
        <v>6055</v>
      </c>
      <c r="B477">
        <v>1979</v>
      </c>
      <c r="C477">
        <f ca="1">YEAR(TODAY()) - Table_marketing_data[[#This Row],[Year_Birth]]</f>
        <v>44</v>
      </c>
      <c r="D4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7" t="s">
        <v>28</v>
      </c>
      <c r="F477" t="s">
        <v>33</v>
      </c>
      <c r="G477" s="5">
        <v>71626</v>
      </c>
      <c r="H477" s="5" t="str">
        <f t="shared" si="7"/>
        <v>50k-100k</v>
      </c>
      <c r="I477">
        <v>0</v>
      </c>
      <c r="J477">
        <v>0</v>
      </c>
      <c r="K477" s="1">
        <v>41214</v>
      </c>
      <c r="L477">
        <v>94</v>
      </c>
      <c r="M477">
        <v>546</v>
      </c>
      <c r="N477">
        <v>72</v>
      </c>
      <c r="O477">
        <v>376</v>
      </c>
      <c r="P477">
        <v>94</v>
      </c>
      <c r="Q477">
        <v>145</v>
      </c>
      <c r="R477">
        <v>72</v>
      </c>
      <c r="S477" s="6">
        <f>SUM(Table_marketing_data[[#This Row],[MntWines]:[MntGoldProds]])/6</f>
        <v>217.5</v>
      </c>
      <c r="T477">
        <v>1</v>
      </c>
      <c r="U477">
        <v>5</v>
      </c>
      <c r="V477">
        <v>5</v>
      </c>
      <c r="W477">
        <v>8</v>
      </c>
      <c r="X477">
        <v>3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f>IF(COUNTIF(Table_marketing_data[[#This Row],[AcceptedCmp3]:[AcceptedCmp2]],1)&gt;0,1,0)</f>
        <v>1</v>
      </c>
      <c r="AE477">
        <f>SUM(Table_marketing_data[[#This Row],[AcceptedCmp3]:[AcceptedCmp2]])</f>
        <v>1</v>
      </c>
      <c r="AF477">
        <v>0</v>
      </c>
      <c r="AG477">
        <v>0</v>
      </c>
      <c r="AH477" t="s">
        <v>30</v>
      </c>
    </row>
    <row r="478" spans="1:34" x14ac:dyDescent="0.3">
      <c r="A478">
        <v>5871</v>
      </c>
      <c r="B478">
        <v>1979</v>
      </c>
      <c r="C478">
        <f ca="1">YEAR(TODAY()) - Table_marketing_data[[#This Row],[Year_Birth]]</f>
        <v>44</v>
      </c>
      <c r="D4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8" t="s">
        <v>41</v>
      </c>
      <c r="F478" t="s">
        <v>35</v>
      </c>
      <c r="G478" s="5">
        <v>24401</v>
      </c>
      <c r="H478" s="5" t="str">
        <f t="shared" si="7"/>
        <v>20k-50k</v>
      </c>
      <c r="I478">
        <v>0</v>
      </c>
      <c r="J478">
        <v>0</v>
      </c>
      <c r="K478" s="1">
        <v>41152</v>
      </c>
      <c r="L478">
        <v>98</v>
      </c>
      <c r="M478">
        <v>73</v>
      </c>
      <c r="N478">
        <v>28</v>
      </c>
      <c r="O478">
        <v>217</v>
      </c>
      <c r="P478">
        <v>10</v>
      </c>
      <c r="Q478">
        <v>24</v>
      </c>
      <c r="R478">
        <v>115</v>
      </c>
      <c r="S478" s="6">
        <f>SUM(Table_marketing_data[[#This Row],[MntWines]:[MntGoldProds]])/6</f>
        <v>77.833333333333329</v>
      </c>
      <c r="T478">
        <v>3</v>
      </c>
      <c r="U478">
        <v>6</v>
      </c>
      <c r="V478">
        <v>1</v>
      </c>
      <c r="W478">
        <v>6</v>
      </c>
      <c r="X478">
        <v>8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f>IF(COUNTIF(Table_marketing_data[[#This Row],[AcceptedCmp3]:[AcceptedCmp2]],1)&gt;0,1,0)</f>
        <v>0</v>
      </c>
      <c r="AE478">
        <f>SUM(Table_marketing_data[[#This Row],[AcceptedCmp3]:[AcceptedCmp2]])</f>
        <v>0</v>
      </c>
      <c r="AF478">
        <v>0</v>
      </c>
      <c r="AG478">
        <v>0</v>
      </c>
      <c r="AH478" t="s">
        <v>43</v>
      </c>
    </row>
    <row r="479" spans="1:34" x14ac:dyDescent="0.3">
      <c r="A479">
        <v>7264</v>
      </c>
      <c r="B479">
        <v>1978</v>
      </c>
      <c r="C479">
        <f ca="1">YEAR(TODAY()) - Table_marketing_data[[#This Row],[Year_Birth]]</f>
        <v>45</v>
      </c>
      <c r="D4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79" t="s">
        <v>38</v>
      </c>
      <c r="F479" t="s">
        <v>31</v>
      </c>
      <c r="G479" s="5">
        <v>52195</v>
      </c>
      <c r="H479" s="5" t="str">
        <f t="shared" si="7"/>
        <v>50k-100k</v>
      </c>
      <c r="I479">
        <v>2</v>
      </c>
      <c r="J479">
        <v>1</v>
      </c>
      <c r="K479" s="1">
        <v>41771</v>
      </c>
      <c r="L479">
        <v>2</v>
      </c>
      <c r="M479">
        <v>12</v>
      </c>
      <c r="N479">
        <v>0</v>
      </c>
      <c r="O479">
        <v>4</v>
      </c>
      <c r="P479">
        <v>0</v>
      </c>
      <c r="Q479">
        <v>0</v>
      </c>
      <c r="R479">
        <v>1</v>
      </c>
      <c r="S479" s="6">
        <f>SUM(Table_marketing_data[[#This Row],[MntWines]:[MntGoldProds]])/6</f>
        <v>2.8333333333333335</v>
      </c>
      <c r="T479">
        <v>1</v>
      </c>
      <c r="U479">
        <v>1</v>
      </c>
      <c r="V479">
        <v>0</v>
      </c>
      <c r="W479">
        <v>2</v>
      </c>
      <c r="X479">
        <v>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f>IF(COUNTIF(Table_marketing_data[[#This Row],[AcceptedCmp3]:[AcceptedCmp2]],1)&gt;0,1,0)</f>
        <v>0</v>
      </c>
      <c r="AE479">
        <f>SUM(Table_marketing_data[[#This Row],[AcceptedCmp3]:[AcceptedCmp2]])</f>
        <v>0</v>
      </c>
      <c r="AF479">
        <v>0</v>
      </c>
      <c r="AG479">
        <v>0</v>
      </c>
      <c r="AH479" t="s">
        <v>43</v>
      </c>
    </row>
    <row r="480" spans="1:34" x14ac:dyDescent="0.3">
      <c r="A480">
        <v>7685</v>
      </c>
      <c r="B480">
        <v>1978</v>
      </c>
      <c r="C480">
        <f ca="1">YEAR(TODAY()) - Table_marketing_data[[#This Row],[Year_Birth]]</f>
        <v>45</v>
      </c>
      <c r="D4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0" t="s">
        <v>28</v>
      </c>
      <c r="F480" t="s">
        <v>33</v>
      </c>
      <c r="G480" s="5">
        <v>33039</v>
      </c>
      <c r="H480" s="5" t="str">
        <f t="shared" si="7"/>
        <v>20k-50k</v>
      </c>
      <c r="I480">
        <v>1</v>
      </c>
      <c r="J480">
        <v>0</v>
      </c>
      <c r="K480" s="1">
        <v>41526</v>
      </c>
      <c r="L480">
        <v>4</v>
      </c>
      <c r="M480">
        <v>30</v>
      </c>
      <c r="N480">
        <v>8</v>
      </c>
      <c r="O480">
        <v>12</v>
      </c>
      <c r="P480">
        <v>8</v>
      </c>
      <c r="Q480">
        <v>8</v>
      </c>
      <c r="R480">
        <v>12</v>
      </c>
      <c r="S480" s="6">
        <f>SUM(Table_marketing_data[[#This Row],[MntWines]:[MntGoldProds]])/6</f>
        <v>13</v>
      </c>
      <c r="T480">
        <v>1</v>
      </c>
      <c r="U480">
        <v>2</v>
      </c>
      <c r="V480">
        <v>0</v>
      </c>
      <c r="W480">
        <v>4</v>
      </c>
      <c r="X480">
        <v>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f>IF(COUNTIF(Table_marketing_data[[#This Row],[AcceptedCmp3]:[AcceptedCmp2]],1)&gt;0,1,0)</f>
        <v>0</v>
      </c>
      <c r="AE480">
        <f>SUM(Table_marketing_data[[#This Row],[AcceptedCmp3]:[AcceptedCmp2]])</f>
        <v>0</v>
      </c>
      <c r="AF480">
        <v>0</v>
      </c>
      <c r="AG480">
        <v>0</v>
      </c>
      <c r="AH480" t="s">
        <v>30</v>
      </c>
    </row>
    <row r="481" spans="1:34" x14ac:dyDescent="0.3">
      <c r="A481">
        <v>6310</v>
      </c>
      <c r="B481">
        <v>1978</v>
      </c>
      <c r="C481">
        <f ca="1">YEAR(TODAY()) - Table_marketing_data[[#This Row],[Year_Birth]]</f>
        <v>45</v>
      </c>
      <c r="D4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1" t="s">
        <v>28</v>
      </c>
      <c r="F481" t="s">
        <v>33</v>
      </c>
      <c r="G481" s="5">
        <v>33039</v>
      </c>
      <c r="H481" s="5" t="str">
        <f t="shared" si="7"/>
        <v>20k-50k</v>
      </c>
      <c r="I481">
        <v>1</v>
      </c>
      <c r="J481">
        <v>0</v>
      </c>
      <c r="K481" s="1">
        <v>41526</v>
      </c>
      <c r="L481">
        <v>4</v>
      </c>
      <c r="M481">
        <v>30</v>
      </c>
      <c r="N481">
        <v>8</v>
      </c>
      <c r="O481">
        <v>12</v>
      </c>
      <c r="P481">
        <v>8</v>
      </c>
      <c r="Q481">
        <v>8</v>
      </c>
      <c r="R481">
        <v>12</v>
      </c>
      <c r="S481" s="6">
        <f>SUM(Table_marketing_data[[#This Row],[MntWines]:[MntGoldProds]])/6</f>
        <v>13</v>
      </c>
      <c r="T481">
        <v>1</v>
      </c>
      <c r="U481">
        <v>2</v>
      </c>
      <c r="V481">
        <v>0</v>
      </c>
      <c r="W481">
        <v>4</v>
      </c>
      <c r="X481">
        <v>5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f>IF(COUNTIF(Table_marketing_data[[#This Row],[AcceptedCmp3]:[AcceptedCmp2]],1)&gt;0,1,0)</f>
        <v>0</v>
      </c>
      <c r="AE481">
        <f>SUM(Table_marketing_data[[#This Row],[AcceptedCmp3]:[AcceptedCmp2]])</f>
        <v>0</v>
      </c>
      <c r="AF481">
        <v>0</v>
      </c>
      <c r="AG481">
        <v>0</v>
      </c>
      <c r="AH481" t="s">
        <v>32</v>
      </c>
    </row>
    <row r="482" spans="1:34" x14ac:dyDescent="0.3">
      <c r="A482">
        <v>10641</v>
      </c>
      <c r="B482">
        <v>1978</v>
      </c>
      <c r="C482">
        <f ca="1">YEAR(TODAY()) - Table_marketing_data[[#This Row],[Year_Birth]]</f>
        <v>45</v>
      </c>
      <c r="D4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2" t="s">
        <v>28</v>
      </c>
      <c r="F482" t="s">
        <v>31</v>
      </c>
      <c r="G482" s="5">
        <v>7500</v>
      </c>
      <c r="H482" s="5" t="str">
        <f t="shared" si="7"/>
        <v>&lt;20k</v>
      </c>
      <c r="I482">
        <v>1</v>
      </c>
      <c r="J482">
        <v>1</v>
      </c>
      <c r="K482" s="1">
        <v>41270</v>
      </c>
      <c r="L482">
        <v>5</v>
      </c>
      <c r="M482">
        <v>6</v>
      </c>
      <c r="N482">
        <v>5</v>
      </c>
      <c r="O482">
        <v>4</v>
      </c>
      <c r="P482">
        <v>13</v>
      </c>
      <c r="Q482">
        <v>4</v>
      </c>
      <c r="R482">
        <v>25</v>
      </c>
      <c r="S482" s="6">
        <f>SUM(Table_marketing_data[[#This Row],[MntWines]:[MntGoldProds]])/6</f>
        <v>9.5</v>
      </c>
      <c r="T482">
        <v>4</v>
      </c>
      <c r="U482">
        <v>2</v>
      </c>
      <c r="V482">
        <v>1</v>
      </c>
      <c r="W482">
        <v>3</v>
      </c>
      <c r="X482">
        <v>6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f>IF(COUNTIF(Table_marketing_data[[#This Row],[AcceptedCmp3]:[AcceptedCmp2]],1)&gt;0,1,0)</f>
        <v>0</v>
      </c>
      <c r="AE482">
        <f>SUM(Table_marketing_data[[#This Row],[AcceptedCmp3]:[AcceptedCmp2]])</f>
        <v>0</v>
      </c>
      <c r="AF482">
        <v>0</v>
      </c>
      <c r="AG482">
        <v>0</v>
      </c>
      <c r="AH482" t="s">
        <v>30</v>
      </c>
    </row>
    <row r="483" spans="1:34" x14ac:dyDescent="0.3">
      <c r="A483">
        <v>2930</v>
      </c>
      <c r="B483">
        <v>1978</v>
      </c>
      <c r="C483">
        <f ca="1">YEAR(TODAY()) - Table_marketing_data[[#This Row],[Year_Birth]]</f>
        <v>45</v>
      </c>
      <c r="D4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3" t="s">
        <v>41</v>
      </c>
      <c r="F483" t="s">
        <v>31</v>
      </c>
      <c r="G483" s="5">
        <v>68092</v>
      </c>
      <c r="H483" s="5" t="str">
        <f t="shared" si="7"/>
        <v>50k-100k</v>
      </c>
      <c r="I483">
        <v>0</v>
      </c>
      <c r="J483">
        <v>0</v>
      </c>
      <c r="K483" s="1">
        <v>41624</v>
      </c>
      <c r="L483">
        <v>7</v>
      </c>
      <c r="M483">
        <v>852</v>
      </c>
      <c r="N483">
        <v>60</v>
      </c>
      <c r="O483">
        <v>207</v>
      </c>
      <c r="P483">
        <v>78</v>
      </c>
      <c r="Q483">
        <v>36</v>
      </c>
      <c r="R483">
        <v>48</v>
      </c>
      <c r="S483" s="6">
        <f>SUM(Table_marketing_data[[#This Row],[MntWines]:[MntGoldProds]])/6</f>
        <v>213.5</v>
      </c>
      <c r="T483">
        <v>2</v>
      </c>
      <c r="U483">
        <v>2</v>
      </c>
      <c r="V483">
        <v>6</v>
      </c>
      <c r="W483">
        <v>10</v>
      </c>
      <c r="X483">
        <v>5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f>IF(COUNTIF(Table_marketing_data[[#This Row],[AcceptedCmp3]:[AcceptedCmp2]],1)&gt;0,1,0)</f>
        <v>0</v>
      </c>
      <c r="AE483">
        <f>SUM(Table_marketing_data[[#This Row],[AcceptedCmp3]:[AcceptedCmp2]])</f>
        <v>0</v>
      </c>
      <c r="AF483">
        <v>0</v>
      </c>
      <c r="AG483">
        <v>0</v>
      </c>
      <c r="AH483" t="s">
        <v>43</v>
      </c>
    </row>
    <row r="484" spans="1:34" x14ac:dyDescent="0.3">
      <c r="A484">
        <v>7573</v>
      </c>
      <c r="B484">
        <v>1978</v>
      </c>
      <c r="C484">
        <f ca="1">YEAR(TODAY()) - Table_marketing_data[[#This Row],[Year_Birth]]</f>
        <v>45</v>
      </c>
      <c r="D4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4" t="s">
        <v>37</v>
      </c>
      <c r="F484" t="s">
        <v>31</v>
      </c>
      <c r="G484" s="5">
        <v>31626</v>
      </c>
      <c r="H484" s="5" t="str">
        <f t="shared" si="7"/>
        <v>20k-50k</v>
      </c>
      <c r="I484">
        <v>1</v>
      </c>
      <c r="J484">
        <v>0</v>
      </c>
      <c r="K484" s="1">
        <v>41404</v>
      </c>
      <c r="L484">
        <v>12</v>
      </c>
      <c r="M484">
        <v>39</v>
      </c>
      <c r="N484">
        <v>1</v>
      </c>
      <c r="O484">
        <v>9</v>
      </c>
      <c r="P484">
        <v>2</v>
      </c>
      <c r="Q484">
        <v>1</v>
      </c>
      <c r="R484">
        <v>34</v>
      </c>
      <c r="S484" s="6">
        <f>SUM(Table_marketing_data[[#This Row],[MntWines]:[MntGoldProds]])/6</f>
        <v>14.333333333333334</v>
      </c>
      <c r="T484">
        <v>1</v>
      </c>
      <c r="U484">
        <v>2</v>
      </c>
      <c r="V484">
        <v>1</v>
      </c>
      <c r="W484">
        <v>2</v>
      </c>
      <c r="X484">
        <v>7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f>IF(COUNTIF(Table_marketing_data[[#This Row],[AcceptedCmp3]:[AcceptedCmp2]],1)&gt;0,1,0)</f>
        <v>1</v>
      </c>
      <c r="AE484">
        <f>SUM(Table_marketing_data[[#This Row],[AcceptedCmp3]:[AcceptedCmp2]])</f>
        <v>1</v>
      </c>
      <c r="AF484">
        <v>1</v>
      </c>
      <c r="AG484">
        <v>0</v>
      </c>
      <c r="AH484" t="s">
        <v>39</v>
      </c>
    </row>
    <row r="485" spans="1:34" x14ac:dyDescent="0.3">
      <c r="A485">
        <v>8164</v>
      </c>
      <c r="B485">
        <v>1978</v>
      </c>
      <c r="C485">
        <f ca="1">YEAR(TODAY()) - Table_marketing_data[[#This Row],[Year_Birth]]</f>
        <v>45</v>
      </c>
      <c r="D4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5" t="s">
        <v>37</v>
      </c>
      <c r="F485" t="s">
        <v>33</v>
      </c>
      <c r="G485" s="5">
        <v>82170</v>
      </c>
      <c r="H485" s="5" t="str">
        <f t="shared" si="7"/>
        <v>50k-100k</v>
      </c>
      <c r="I485">
        <v>0</v>
      </c>
      <c r="J485">
        <v>0</v>
      </c>
      <c r="K485" s="1">
        <v>41603</v>
      </c>
      <c r="L485">
        <v>13</v>
      </c>
      <c r="M485">
        <v>1023</v>
      </c>
      <c r="N485">
        <v>93</v>
      </c>
      <c r="O485">
        <v>651</v>
      </c>
      <c r="P485">
        <v>49</v>
      </c>
      <c r="Q485">
        <v>55</v>
      </c>
      <c r="R485">
        <v>37</v>
      </c>
      <c r="S485" s="6">
        <f>SUM(Table_marketing_data[[#This Row],[MntWines]:[MntGoldProds]])/6</f>
        <v>318</v>
      </c>
      <c r="T485">
        <v>1</v>
      </c>
      <c r="U485">
        <v>5</v>
      </c>
      <c r="V485">
        <v>6</v>
      </c>
      <c r="W485">
        <v>7</v>
      </c>
      <c r="X485">
        <v>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f>IF(COUNTIF(Table_marketing_data[[#This Row],[AcceptedCmp3]:[AcceptedCmp2]],1)&gt;0,1,0)</f>
        <v>0</v>
      </c>
      <c r="AE485">
        <f>SUM(Table_marketing_data[[#This Row],[AcceptedCmp3]:[AcceptedCmp2]])</f>
        <v>0</v>
      </c>
      <c r="AF485">
        <v>0</v>
      </c>
      <c r="AG485">
        <v>0</v>
      </c>
      <c r="AH485" t="s">
        <v>43</v>
      </c>
    </row>
    <row r="486" spans="1:34" x14ac:dyDescent="0.3">
      <c r="A486">
        <v>1307</v>
      </c>
      <c r="B486">
        <v>1978</v>
      </c>
      <c r="C486">
        <f ca="1">YEAR(TODAY()) - Table_marketing_data[[#This Row],[Year_Birth]]</f>
        <v>45</v>
      </c>
      <c r="D4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6" t="s">
        <v>28</v>
      </c>
      <c r="F486" t="s">
        <v>29</v>
      </c>
      <c r="G486" s="5">
        <v>41986</v>
      </c>
      <c r="H486" s="5" t="str">
        <f t="shared" si="7"/>
        <v>20k-50k</v>
      </c>
      <c r="I486">
        <v>0</v>
      </c>
      <c r="J486">
        <v>1</v>
      </c>
      <c r="K486" s="1">
        <v>41679</v>
      </c>
      <c r="L486">
        <v>15</v>
      </c>
      <c r="M486">
        <v>27</v>
      </c>
      <c r="N486">
        <v>5</v>
      </c>
      <c r="O486">
        <v>8</v>
      </c>
      <c r="P486">
        <v>8</v>
      </c>
      <c r="Q486">
        <v>3</v>
      </c>
      <c r="R486">
        <v>12</v>
      </c>
      <c r="S486" s="6">
        <f>SUM(Table_marketing_data[[#This Row],[MntWines]:[MntGoldProds]])/6</f>
        <v>10.5</v>
      </c>
      <c r="T486">
        <v>3</v>
      </c>
      <c r="U486">
        <v>3</v>
      </c>
      <c r="V486">
        <v>0</v>
      </c>
      <c r="W486">
        <v>4</v>
      </c>
      <c r="X486">
        <v>4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f>IF(COUNTIF(Table_marketing_data[[#This Row],[AcceptedCmp3]:[AcceptedCmp2]],1)&gt;0,1,0)</f>
        <v>0</v>
      </c>
      <c r="AE486">
        <f>SUM(Table_marketing_data[[#This Row],[AcceptedCmp3]:[AcceptedCmp2]])</f>
        <v>0</v>
      </c>
      <c r="AF486">
        <v>0</v>
      </c>
      <c r="AG486">
        <v>0</v>
      </c>
      <c r="AH486" t="s">
        <v>30</v>
      </c>
    </row>
    <row r="487" spans="1:34" x14ac:dyDescent="0.3">
      <c r="A487">
        <v>7393</v>
      </c>
      <c r="B487">
        <v>1978</v>
      </c>
      <c r="C487">
        <f ca="1">YEAR(TODAY()) - Table_marketing_data[[#This Row],[Year_Birth]]</f>
        <v>45</v>
      </c>
      <c r="D4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7" t="s">
        <v>28</v>
      </c>
      <c r="F487" t="s">
        <v>35</v>
      </c>
      <c r="G487" s="5">
        <v>41580</v>
      </c>
      <c r="H487" s="5" t="str">
        <f t="shared" si="7"/>
        <v>20k-50k</v>
      </c>
      <c r="I487">
        <v>1</v>
      </c>
      <c r="J487">
        <v>1</v>
      </c>
      <c r="K487" s="1">
        <v>41253</v>
      </c>
      <c r="L487">
        <v>15</v>
      </c>
      <c r="M487">
        <v>56</v>
      </c>
      <c r="N487">
        <v>5</v>
      </c>
      <c r="O487">
        <v>24</v>
      </c>
      <c r="P487">
        <v>4</v>
      </c>
      <c r="Q487">
        <v>0</v>
      </c>
      <c r="R487">
        <v>3</v>
      </c>
      <c r="S487" s="6">
        <f>SUM(Table_marketing_data[[#This Row],[MntWines]:[MntGoldProds]])/6</f>
        <v>15.333333333333334</v>
      </c>
      <c r="T487">
        <v>3</v>
      </c>
      <c r="U487">
        <v>2</v>
      </c>
      <c r="V487">
        <v>1</v>
      </c>
      <c r="W487">
        <v>3</v>
      </c>
      <c r="X487">
        <v>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f>IF(COUNTIF(Table_marketing_data[[#This Row],[AcceptedCmp3]:[AcceptedCmp2]],1)&gt;0,1,0)</f>
        <v>0</v>
      </c>
      <c r="AE487">
        <f>SUM(Table_marketing_data[[#This Row],[AcceptedCmp3]:[AcceptedCmp2]])</f>
        <v>0</v>
      </c>
      <c r="AF487">
        <v>0</v>
      </c>
      <c r="AG487">
        <v>0</v>
      </c>
      <c r="AH487" t="s">
        <v>30</v>
      </c>
    </row>
    <row r="488" spans="1:34" x14ac:dyDescent="0.3">
      <c r="A488">
        <v>3629</v>
      </c>
      <c r="B488">
        <v>1978</v>
      </c>
      <c r="C488">
        <f ca="1">YEAR(TODAY()) - Table_marketing_data[[#This Row],[Year_Birth]]</f>
        <v>45</v>
      </c>
      <c r="D4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8" t="s">
        <v>28</v>
      </c>
      <c r="F488" t="s">
        <v>31</v>
      </c>
      <c r="G488" s="5">
        <v>38557</v>
      </c>
      <c r="H488" s="5" t="str">
        <f t="shared" si="7"/>
        <v>20k-50k</v>
      </c>
      <c r="I488">
        <v>1</v>
      </c>
      <c r="J488">
        <v>0</v>
      </c>
      <c r="K488" s="1">
        <v>41262</v>
      </c>
      <c r="L488">
        <v>17</v>
      </c>
      <c r="M488">
        <v>76</v>
      </c>
      <c r="N488">
        <v>3</v>
      </c>
      <c r="O488">
        <v>31</v>
      </c>
      <c r="P488">
        <v>4</v>
      </c>
      <c r="Q488">
        <v>4</v>
      </c>
      <c r="R488">
        <v>27</v>
      </c>
      <c r="S488" s="6">
        <f>SUM(Table_marketing_data[[#This Row],[MntWines]:[MntGoldProds]])/6</f>
        <v>24.166666666666668</v>
      </c>
      <c r="T488">
        <v>2</v>
      </c>
      <c r="U488">
        <v>3</v>
      </c>
      <c r="V488">
        <v>1</v>
      </c>
      <c r="W488">
        <v>3</v>
      </c>
      <c r="X488">
        <v>7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f>IF(COUNTIF(Table_marketing_data[[#This Row],[AcceptedCmp3]:[AcceptedCmp2]],1)&gt;0,1,0)</f>
        <v>0</v>
      </c>
      <c r="AE488">
        <f>SUM(Table_marketing_data[[#This Row],[AcceptedCmp3]:[AcceptedCmp2]])</f>
        <v>0</v>
      </c>
      <c r="AF488">
        <v>0</v>
      </c>
      <c r="AG488">
        <v>0</v>
      </c>
      <c r="AH488" t="s">
        <v>32</v>
      </c>
    </row>
    <row r="489" spans="1:34" x14ac:dyDescent="0.3">
      <c r="A489">
        <v>6355</v>
      </c>
      <c r="B489">
        <v>1978</v>
      </c>
      <c r="C489">
        <f ca="1">YEAR(TODAY()) - Table_marketing_data[[#This Row],[Year_Birth]]</f>
        <v>45</v>
      </c>
      <c r="D4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89" t="s">
        <v>28</v>
      </c>
      <c r="F489" t="s">
        <v>33</v>
      </c>
      <c r="G489" s="5">
        <v>44359</v>
      </c>
      <c r="H489" s="5" t="str">
        <f t="shared" si="7"/>
        <v>20k-50k</v>
      </c>
      <c r="I489">
        <v>1</v>
      </c>
      <c r="J489">
        <v>1</v>
      </c>
      <c r="K489" s="1">
        <v>41807</v>
      </c>
      <c r="L489">
        <v>19</v>
      </c>
      <c r="M489">
        <v>20</v>
      </c>
      <c r="N489">
        <v>0</v>
      </c>
      <c r="O489">
        <v>14</v>
      </c>
      <c r="P489">
        <v>7</v>
      </c>
      <c r="Q489">
        <v>3</v>
      </c>
      <c r="R489">
        <v>1</v>
      </c>
      <c r="S489" s="6">
        <f>SUM(Table_marketing_data[[#This Row],[MntWines]:[MntGoldProds]])/6</f>
        <v>7.5</v>
      </c>
      <c r="T489">
        <v>3</v>
      </c>
      <c r="U489">
        <v>2</v>
      </c>
      <c r="V489">
        <v>0</v>
      </c>
      <c r="W489">
        <v>4</v>
      </c>
      <c r="X489">
        <v>3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f>IF(COUNTIF(Table_marketing_data[[#This Row],[AcceptedCmp3]:[AcceptedCmp2]],1)&gt;0,1,0)</f>
        <v>0</v>
      </c>
      <c r="AE489">
        <f>SUM(Table_marketing_data[[#This Row],[AcceptedCmp3]:[AcceptedCmp2]])</f>
        <v>0</v>
      </c>
      <c r="AF489">
        <v>0</v>
      </c>
      <c r="AG489">
        <v>0</v>
      </c>
      <c r="AH489" t="s">
        <v>30</v>
      </c>
    </row>
    <row r="490" spans="1:34" x14ac:dyDescent="0.3">
      <c r="A490">
        <v>10846</v>
      </c>
      <c r="B490">
        <v>1978</v>
      </c>
      <c r="C490">
        <f ca="1">YEAR(TODAY()) - Table_marketing_data[[#This Row],[Year_Birth]]</f>
        <v>45</v>
      </c>
      <c r="D4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0" t="s">
        <v>41</v>
      </c>
      <c r="F490" t="s">
        <v>33</v>
      </c>
      <c r="G490" s="5">
        <v>43783</v>
      </c>
      <c r="H490" s="5" t="str">
        <f t="shared" si="7"/>
        <v>20k-50k</v>
      </c>
      <c r="I490">
        <v>1</v>
      </c>
      <c r="J490">
        <v>0</v>
      </c>
      <c r="K490" s="1">
        <v>41788</v>
      </c>
      <c r="L490">
        <v>22</v>
      </c>
      <c r="M490">
        <v>327</v>
      </c>
      <c r="N490">
        <v>9</v>
      </c>
      <c r="O490">
        <v>125</v>
      </c>
      <c r="P490">
        <v>25</v>
      </c>
      <c r="Q490">
        <v>4</v>
      </c>
      <c r="R490">
        <v>139</v>
      </c>
      <c r="S490" s="6">
        <f>SUM(Table_marketing_data[[#This Row],[MntWines]:[MntGoldProds]])/6</f>
        <v>104.83333333333333</v>
      </c>
      <c r="T490">
        <v>6</v>
      </c>
      <c r="U490">
        <v>7</v>
      </c>
      <c r="V490">
        <v>1</v>
      </c>
      <c r="W490">
        <v>8</v>
      </c>
      <c r="X490">
        <v>7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f>IF(COUNTIF(Table_marketing_data[[#This Row],[AcceptedCmp3]:[AcceptedCmp2]],1)&gt;0,1,0)</f>
        <v>1</v>
      </c>
      <c r="AE490">
        <f>SUM(Table_marketing_data[[#This Row],[AcceptedCmp3]:[AcceptedCmp2]])</f>
        <v>1</v>
      </c>
      <c r="AF490">
        <v>0</v>
      </c>
      <c r="AG490">
        <v>0</v>
      </c>
      <c r="AH490" t="s">
        <v>32</v>
      </c>
    </row>
    <row r="491" spans="1:34" x14ac:dyDescent="0.3">
      <c r="A491">
        <v>8737</v>
      </c>
      <c r="B491">
        <v>1978</v>
      </c>
      <c r="C491">
        <f ca="1">YEAR(TODAY()) - Table_marketing_data[[#This Row],[Year_Birth]]</f>
        <v>45</v>
      </c>
      <c r="D4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1" t="s">
        <v>28</v>
      </c>
      <c r="F491" t="s">
        <v>29</v>
      </c>
      <c r="G491" s="5">
        <v>55563</v>
      </c>
      <c r="H491" s="5" t="str">
        <f t="shared" si="7"/>
        <v>50k-100k</v>
      </c>
      <c r="I491">
        <v>0</v>
      </c>
      <c r="J491">
        <v>1</v>
      </c>
      <c r="K491" s="1">
        <v>41734</v>
      </c>
      <c r="L491">
        <v>22</v>
      </c>
      <c r="M491">
        <v>29</v>
      </c>
      <c r="N491">
        <v>1</v>
      </c>
      <c r="O491">
        <v>9</v>
      </c>
      <c r="P491">
        <v>2</v>
      </c>
      <c r="Q491">
        <v>0</v>
      </c>
      <c r="R491">
        <v>2</v>
      </c>
      <c r="S491" s="6">
        <f>SUM(Table_marketing_data[[#This Row],[MntWines]:[MntGoldProds]])/6</f>
        <v>7.166666666666667</v>
      </c>
      <c r="T491">
        <v>1</v>
      </c>
      <c r="U491">
        <v>2</v>
      </c>
      <c r="V491">
        <v>0</v>
      </c>
      <c r="W491">
        <v>3</v>
      </c>
      <c r="X491">
        <v>3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f>IF(COUNTIF(Table_marketing_data[[#This Row],[AcceptedCmp3]:[AcceptedCmp2]],1)&gt;0,1,0)</f>
        <v>0</v>
      </c>
      <c r="AE491">
        <f>SUM(Table_marketing_data[[#This Row],[AcceptedCmp3]:[AcceptedCmp2]])</f>
        <v>0</v>
      </c>
      <c r="AF491">
        <v>0</v>
      </c>
      <c r="AG491">
        <v>0</v>
      </c>
      <c r="AH491" t="s">
        <v>30</v>
      </c>
    </row>
    <row r="492" spans="1:34" x14ac:dyDescent="0.3">
      <c r="A492">
        <v>11187</v>
      </c>
      <c r="B492">
        <v>1978</v>
      </c>
      <c r="C492">
        <f ca="1">YEAR(TODAY()) - Table_marketing_data[[#This Row],[Year_Birth]]</f>
        <v>45</v>
      </c>
      <c r="D4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2" t="s">
        <v>44</v>
      </c>
      <c r="F492" t="s">
        <v>31</v>
      </c>
      <c r="G492" s="5">
        <v>26487</v>
      </c>
      <c r="H492" s="5" t="str">
        <f t="shared" si="7"/>
        <v>20k-50k</v>
      </c>
      <c r="I492">
        <v>1</v>
      </c>
      <c r="J492">
        <v>0</v>
      </c>
      <c r="K492" s="1">
        <v>41414</v>
      </c>
      <c r="L492">
        <v>23</v>
      </c>
      <c r="M492">
        <v>2</v>
      </c>
      <c r="N492">
        <v>8</v>
      </c>
      <c r="O492">
        <v>10</v>
      </c>
      <c r="P492">
        <v>12</v>
      </c>
      <c r="Q492">
        <v>14</v>
      </c>
      <c r="R492">
        <v>23</v>
      </c>
      <c r="S492" s="6">
        <f>SUM(Table_marketing_data[[#This Row],[MntWines]:[MntGoldProds]])/6</f>
        <v>11.5</v>
      </c>
      <c r="T492">
        <v>3</v>
      </c>
      <c r="U492">
        <v>2</v>
      </c>
      <c r="V492">
        <v>1</v>
      </c>
      <c r="W492">
        <v>3</v>
      </c>
      <c r="X492">
        <v>5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f>IF(COUNTIF(Table_marketing_data[[#This Row],[AcceptedCmp3]:[AcceptedCmp2]],1)&gt;0,1,0)</f>
        <v>0</v>
      </c>
      <c r="AE492">
        <f>SUM(Table_marketing_data[[#This Row],[AcceptedCmp3]:[AcceptedCmp2]])</f>
        <v>0</v>
      </c>
      <c r="AF492">
        <v>0</v>
      </c>
      <c r="AG492">
        <v>0</v>
      </c>
      <c r="AH492" t="s">
        <v>32</v>
      </c>
    </row>
    <row r="493" spans="1:34" x14ac:dyDescent="0.3">
      <c r="A493">
        <v>2535</v>
      </c>
      <c r="B493">
        <v>1978</v>
      </c>
      <c r="C493">
        <f ca="1">YEAR(TODAY()) - Table_marketing_data[[#This Row],[Year_Birth]]</f>
        <v>45</v>
      </c>
      <c r="D4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3" t="s">
        <v>41</v>
      </c>
      <c r="F493" t="s">
        <v>33</v>
      </c>
      <c r="G493" s="5">
        <v>88097</v>
      </c>
      <c r="H493" s="5" t="str">
        <f t="shared" si="7"/>
        <v>50k-100k</v>
      </c>
      <c r="I493">
        <v>1</v>
      </c>
      <c r="J493">
        <v>0</v>
      </c>
      <c r="K493" s="1">
        <v>41139</v>
      </c>
      <c r="L493">
        <v>24</v>
      </c>
      <c r="M493">
        <v>163</v>
      </c>
      <c r="N493">
        <v>0</v>
      </c>
      <c r="O493">
        <v>480</v>
      </c>
      <c r="P493">
        <v>0</v>
      </c>
      <c r="Q493">
        <v>126</v>
      </c>
      <c r="R493">
        <v>75</v>
      </c>
      <c r="S493" s="6">
        <f>SUM(Table_marketing_data[[#This Row],[MntWines]:[MntGoldProds]])/6</f>
        <v>140.66666666666666</v>
      </c>
      <c r="T493">
        <v>1</v>
      </c>
      <c r="U493">
        <v>6</v>
      </c>
      <c r="V493">
        <v>5</v>
      </c>
      <c r="W493">
        <v>8</v>
      </c>
      <c r="X493">
        <v>9</v>
      </c>
      <c r="Y493">
        <v>0</v>
      </c>
      <c r="Z493">
        <v>1</v>
      </c>
      <c r="AA493">
        <v>1</v>
      </c>
      <c r="AB493">
        <v>1</v>
      </c>
      <c r="AC493">
        <v>0</v>
      </c>
      <c r="AD493">
        <f>IF(COUNTIF(Table_marketing_data[[#This Row],[AcceptedCmp3]:[AcceptedCmp2]],1)&gt;0,1,0)</f>
        <v>1</v>
      </c>
      <c r="AE493">
        <f>SUM(Table_marketing_data[[#This Row],[AcceptedCmp3]:[AcceptedCmp2]])</f>
        <v>3</v>
      </c>
      <c r="AF493">
        <v>1</v>
      </c>
      <c r="AG493">
        <v>0</v>
      </c>
      <c r="AH493" t="s">
        <v>30</v>
      </c>
    </row>
    <row r="494" spans="1:34" x14ac:dyDescent="0.3">
      <c r="A494">
        <v>8492</v>
      </c>
      <c r="B494">
        <v>1978</v>
      </c>
      <c r="C494">
        <f ca="1">YEAR(TODAY()) - Table_marketing_data[[#This Row],[Year_Birth]]</f>
        <v>45</v>
      </c>
      <c r="D4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4" t="s">
        <v>28</v>
      </c>
      <c r="F494" t="s">
        <v>35</v>
      </c>
      <c r="G494" s="5">
        <v>75437</v>
      </c>
      <c r="H494" s="5" t="str">
        <f t="shared" si="7"/>
        <v>50k-100k</v>
      </c>
      <c r="I494">
        <v>0</v>
      </c>
      <c r="J494">
        <v>0</v>
      </c>
      <c r="K494" s="1">
        <v>41587</v>
      </c>
      <c r="L494">
        <v>25</v>
      </c>
      <c r="M494">
        <v>795</v>
      </c>
      <c r="N494">
        <v>0</v>
      </c>
      <c r="O494">
        <v>545</v>
      </c>
      <c r="P494">
        <v>95</v>
      </c>
      <c r="Q494">
        <v>58</v>
      </c>
      <c r="R494">
        <v>0</v>
      </c>
      <c r="S494" s="6">
        <f>SUM(Table_marketing_data[[#This Row],[MntWines]:[MntGoldProds]])/6</f>
        <v>248.83333333333334</v>
      </c>
      <c r="T494">
        <v>1</v>
      </c>
      <c r="U494">
        <v>8</v>
      </c>
      <c r="V494">
        <v>4</v>
      </c>
      <c r="W494">
        <v>10</v>
      </c>
      <c r="X494">
        <v>6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f>IF(COUNTIF(Table_marketing_data[[#This Row],[AcceptedCmp3]:[AcceptedCmp2]],1)&gt;0,1,0)</f>
        <v>1</v>
      </c>
      <c r="AE494">
        <f>SUM(Table_marketing_data[[#This Row],[AcceptedCmp3]:[AcceptedCmp2]])</f>
        <v>1</v>
      </c>
      <c r="AF494">
        <v>0</v>
      </c>
      <c r="AG494">
        <v>0</v>
      </c>
      <c r="AH494" t="s">
        <v>30</v>
      </c>
    </row>
    <row r="495" spans="1:34" x14ac:dyDescent="0.3">
      <c r="A495">
        <v>10196</v>
      </c>
      <c r="B495">
        <v>1978</v>
      </c>
      <c r="C495">
        <f ca="1">YEAR(TODAY()) - Table_marketing_data[[#This Row],[Year_Birth]]</f>
        <v>45</v>
      </c>
      <c r="D4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5" t="s">
        <v>28</v>
      </c>
      <c r="F495" t="s">
        <v>33</v>
      </c>
      <c r="G495" s="5">
        <v>71427</v>
      </c>
      <c r="H495" s="5" t="str">
        <f t="shared" si="7"/>
        <v>50k-100k</v>
      </c>
      <c r="I495">
        <v>2</v>
      </c>
      <c r="J495">
        <v>0</v>
      </c>
      <c r="K495" s="1">
        <v>41710</v>
      </c>
      <c r="L495">
        <v>26</v>
      </c>
      <c r="M495">
        <v>212</v>
      </c>
      <c r="N495">
        <v>123</v>
      </c>
      <c r="O495">
        <v>177</v>
      </c>
      <c r="P495">
        <v>15</v>
      </c>
      <c r="Q495">
        <v>64</v>
      </c>
      <c r="R495">
        <v>23</v>
      </c>
      <c r="S495" s="6">
        <f>SUM(Table_marketing_data[[#This Row],[MntWines]:[MntGoldProds]])/6</f>
        <v>102.33333333333333</v>
      </c>
      <c r="T495">
        <v>2</v>
      </c>
      <c r="U495">
        <v>8</v>
      </c>
      <c r="V495">
        <v>2</v>
      </c>
      <c r="W495">
        <v>8</v>
      </c>
      <c r="X495">
        <v>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f>IF(COUNTIF(Table_marketing_data[[#This Row],[AcceptedCmp3]:[AcceptedCmp2]],1)&gt;0,1,0)</f>
        <v>0</v>
      </c>
      <c r="AE495">
        <f>SUM(Table_marketing_data[[#This Row],[AcceptedCmp3]:[AcceptedCmp2]])</f>
        <v>0</v>
      </c>
      <c r="AF495">
        <v>0</v>
      </c>
      <c r="AG495">
        <v>0</v>
      </c>
      <c r="AH495" t="s">
        <v>34</v>
      </c>
    </row>
    <row r="496" spans="1:34" x14ac:dyDescent="0.3">
      <c r="A496">
        <v>3870</v>
      </c>
      <c r="B496">
        <v>1978</v>
      </c>
      <c r="C496">
        <f ca="1">YEAR(TODAY()) - Table_marketing_data[[#This Row],[Year_Birth]]</f>
        <v>45</v>
      </c>
      <c r="D4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6" t="s">
        <v>38</v>
      </c>
      <c r="F496" t="s">
        <v>35</v>
      </c>
      <c r="G496" s="5">
        <v>63855</v>
      </c>
      <c r="H496" s="5" t="str">
        <f t="shared" si="7"/>
        <v>50k-100k</v>
      </c>
      <c r="I496">
        <v>0</v>
      </c>
      <c r="J496">
        <v>0</v>
      </c>
      <c r="K496" s="1">
        <v>41314</v>
      </c>
      <c r="L496">
        <v>28</v>
      </c>
      <c r="M496">
        <v>359</v>
      </c>
      <c r="N496">
        <v>35</v>
      </c>
      <c r="O496">
        <v>314</v>
      </c>
      <c r="P496">
        <v>93</v>
      </c>
      <c r="Q496">
        <v>116</v>
      </c>
      <c r="R496">
        <v>89</v>
      </c>
      <c r="S496" s="6">
        <f>SUM(Table_marketing_data[[#This Row],[MntWines]:[MntGoldProds]])/6</f>
        <v>167.66666666666666</v>
      </c>
      <c r="T496">
        <v>1</v>
      </c>
      <c r="U496">
        <v>7</v>
      </c>
      <c r="V496">
        <v>3</v>
      </c>
      <c r="W496">
        <v>13</v>
      </c>
      <c r="X496">
        <v>4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f>IF(COUNTIF(Table_marketing_data[[#This Row],[AcceptedCmp3]:[AcceptedCmp2]],1)&gt;0,1,0)</f>
        <v>0</v>
      </c>
      <c r="AE496">
        <f>SUM(Table_marketing_data[[#This Row],[AcceptedCmp3]:[AcceptedCmp2]])</f>
        <v>0</v>
      </c>
      <c r="AF496">
        <v>0</v>
      </c>
      <c r="AG496">
        <v>0</v>
      </c>
      <c r="AH496" t="s">
        <v>39</v>
      </c>
    </row>
    <row r="497" spans="1:34" x14ac:dyDescent="0.3">
      <c r="A497">
        <v>5961</v>
      </c>
      <c r="B497">
        <v>1978</v>
      </c>
      <c r="C497">
        <f ca="1">YEAR(TODAY()) - Table_marketing_data[[#This Row],[Year_Birth]]</f>
        <v>45</v>
      </c>
      <c r="D4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7" t="s">
        <v>28</v>
      </c>
      <c r="F497" t="s">
        <v>33</v>
      </c>
      <c r="G497" s="5">
        <v>42693</v>
      </c>
      <c r="H497" s="5" t="str">
        <f t="shared" si="7"/>
        <v>20k-50k</v>
      </c>
      <c r="I497">
        <v>1</v>
      </c>
      <c r="J497">
        <v>0</v>
      </c>
      <c r="K497" s="1">
        <v>41797</v>
      </c>
      <c r="L497">
        <v>29</v>
      </c>
      <c r="M497">
        <v>8</v>
      </c>
      <c r="N497">
        <v>4</v>
      </c>
      <c r="O497">
        <v>20</v>
      </c>
      <c r="P497">
        <v>6</v>
      </c>
      <c r="Q497">
        <v>3</v>
      </c>
      <c r="R497">
        <v>16</v>
      </c>
      <c r="S497" s="6">
        <f>SUM(Table_marketing_data[[#This Row],[MntWines]:[MntGoldProds]])/6</f>
        <v>9.5</v>
      </c>
      <c r="T497">
        <v>1</v>
      </c>
      <c r="U497">
        <v>1</v>
      </c>
      <c r="V497">
        <v>0</v>
      </c>
      <c r="W497">
        <v>3</v>
      </c>
      <c r="X497">
        <v>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f>IF(COUNTIF(Table_marketing_data[[#This Row],[AcceptedCmp3]:[AcceptedCmp2]],1)&gt;0,1,0)</f>
        <v>0</v>
      </c>
      <c r="AE497">
        <f>SUM(Table_marketing_data[[#This Row],[AcceptedCmp3]:[AcceptedCmp2]])</f>
        <v>0</v>
      </c>
      <c r="AF497">
        <v>0</v>
      </c>
      <c r="AG497">
        <v>0</v>
      </c>
      <c r="AH497" t="s">
        <v>30</v>
      </c>
    </row>
    <row r="498" spans="1:34" x14ac:dyDescent="0.3">
      <c r="A498">
        <v>6384</v>
      </c>
      <c r="B498">
        <v>1978</v>
      </c>
      <c r="C498">
        <f ca="1">YEAR(TODAY()) - Table_marketing_data[[#This Row],[Year_Birth]]</f>
        <v>45</v>
      </c>
      <c r="D4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8" t="s">
        <v>28</v>
      </c>
      <c r="F498" t="s">
        <v>29</v>
      </c>
      <c r="G498" s="5">
        <v>71022</v>
      </c>
      <c r="H498" s="5" t="str">
        <f t="shared" si="7"/>
        <v>50k-100k</v>
      </c>
      <c r="I498">
        <v>0</v>
      </c>
      <c r="J498">
        <v>1</v>
      </c>
      <c r="K498" s="1">
        <v>41681</v>
      </c>
      <c r="L498">
        <v>30</v>
      </c>
      <c r="M498">
        <v>909</v>
      </c>
      <c r="N498">
        <v>12</v>
      </c>
      <c r="O498">
        <v>278</v>
      </c>
      <c r="P498">
        <v>0</v>
      </c>
      <c r="Q498">
        <v>12</v>
      </c>
      <c r="R498">
        <v>242</v>
      </c>
      <c r="S498" s="6">
        <f>SUM(Table_marketing_data[[#This Row],[MntWines]:[MntGoldProds]])/6</f>
        <v>242.16666666666666</v>
      </c>
      <c r="T498">
        <v>3</v>
      </c>
      <c r="U498">
        <v>5</v>
      </c>
      <c r="V498">
        <v>2</v>
      </c>
      <c r="W498">
        <v>11</v>
      </c>
      <c r="X498">
        <v>8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f>IF(COUNTIF(Table_marketing_data[[#This Row],[AcceptedCmp3]:[AcceptedCmp2]],1)&gt;0,1,0)</f>
        <v>1</v>
      </c>
      <c r="AE498">
        <f>SUM(Table_marketing_data[[#This Row],[AcceptedCmp3]:[AcceptedCmp2]])</f>
        <v>1</v>
      </c>
      <c r="AF498">
        <v>0</v>
      </c>
      <c r="AG498">
        <v>0</v>
      </c>
      <c r="AH498" t="s">
        <v>34</v>
      </c>
    </row>
    <row r="499" spans="1:34" x14ac:dyDescent="0.3">
      <c r="A499">
        <v>8650</v>
      </c>
      <c r="B499">
        <v>1978</v>
      </c>
      <c r="C499">
        <f ca="1">YEAR(TODAY()) - Table_marketing_data[[#This Row],[Year_Birth]]</f>
        <v>45</v>
      </c>
      <c r="D4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499" t="s">
        <v>28</v>
      </c>
      <c r="F499" t="s">
        <v>42</v>
      </c>
      <c r="G499" s="5">
        <v>54162</v>
      </c>
      <c r="H499" s="5" t="str">
        <f t="shared" si="7"/>
        <v>50k-100k</v>
      </c>
      <c r="I499">
        <v>1</v>
      </c>
      <c r="J499">
        <v>1</v>
      </c>
      <c r="K499" s="1">
        <v>41351</v>
      </c>
      <c r="L499">
        <v>31</v>
      </c>
      <c r="M499">
        <v>5</v>
      </c>
      <c r="N499">
        <v>6</v>
      </c>
      <c r="O499">
        <v>10</v>
      </c>
      <c r="P499">
        <v>6</v>
      </c>
      <c r="Q499">
        <v>5</v>
      </c>
      <c r="R499">
        <v>10</v>
      </c>
      <c r="S499" s="6">
        <f>SUM(Table_marketing_data[[#This Row],[MntWines]:[MntGoldProds]])/6</f>
        <v>7</v>
      </c>
      <c r="T499">
        <v>1</v>
      </c>
      <c r="U499">
        <v>1</v>
      </c>
      <c r="V499">
        <v>0</v>
      </c>
      <c r="W499">
        <v>3</v>
      </c>
      <c r="X499">
        <v>4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f>IF(COUNTIF(Table_marketing_data[[#This Row],[AcceptedCmp3]:[AcceptedCmp2]],1)&gt;0,1,0)</f>
        <v>0</v>
      </c>
      <c r="AE499">
        <f>SUM(Table_marketing_data[[#This Row],[AcceptedCmp3]:[AcceptedCmp2]])</f>
        <v>0</v>
      </c>
      <c r="AF499">
        <v>0</v>
      </c>
      <c r="AG499">
        <v>0</v>
      </c>
      <c r="AH499" t="s">
        <v>30</v>
      </c>
    </row>
    <row r="500" spans="1:34" x14ac:dyDescent="0.3">
      <c r="A500">
        <v>9396</v>
      </c>
      <c r="B500">
        <v>1978</v>
      </c>
      <c r="C500">
        <f ca="1">YEAR(TODAY()) - Table_marketing_data[[#This Row],[Year_Birth]]</f>
        <v>45</v>
      </c>
      <c r="D5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0" t="s">
        <v>37</v>
      </c>
      <c r="F500" t="s">
        <v>33</v>
      </c>
      <c r="G500" s="5">
        <v>37717</v>
      </c>
      <c r="H500" s="5" t="str">
        <f t="shared" si="7"/>
        <v>20k-50k</v>
      </c>
      <c r="I500">
        <v>1</v>
      </c>
      <c r="J500">
        <v>0</v>
      </c>
      <c r="K500" s="1">
        <v>41236</v>
      </c>
      <c r="L500">
        <v>31</v>
      </c>
      <c r="M500">
        <v>9</v>
      </c>
      <c r="N500">
        <v>0</v>
      </c>
      <c r="O500">
        <v>6</v>
      </c>
      <c r="P500">
        <v>4</v>
      </c>
      <c r="Q500">
        <v>1</v>
      </c>
      <c r="R500">
        <v>5</v>
      </c>
      <c r="S500" s="6">
        <f>SUM(Table_marketing_data[[#This Row],[MntWines]:[MntGoldProds]])/6</f>
        <v>4.166666666666667</v>
      </c>
      <c r="T500">
        <v>1</v>
      </c>
      <c r="U500">
        <v>1</v>
      </c>
      <c r="V500">
        <v>0</v>
      </c>
      <c r="W500">
        <v>2</v>
      </c>
      <c r="X500">
        <v>9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f>IF(COUNTIF(Table_marketing_data[[#This Row],[AcceptedCmp3]:[AcceptedCmp2]],1)&gt;0,1,0)</f>
        <v>0</v>
      </c>
      <c r="AE500">
        <f>SUM(Table_marketing_data[[#This Row],[AcceptedCmp3]:[AcceptedCmp2]])</f>
        <v>0</v>
      </c>
      <c r="AF500">
        <v>0</v>
      </c>
      <c r="AG500">
        <v>0</v>
      </c>
      <c r="AH500" t="s">
        <v>43</v>
      </c>
    </row>
    <row r="501" spans="1:34" x14ac:dyDescent="0.3">
      <c r="A501">
        <v>933</v>
      </c>
      <c r="B501">
        <v>1978</v>
      </c>
      <c r="C501">
        <f ca="1">YEAR(TODAY()) - Table_marketing_data[[#This Row],[Year_Birth]]</f>
        <v>45</v>
      </c>
      <c r="D5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1" t="s">
        <v>37</v>
      </c>
      <c r="F501" t="s">
        <v>33</v>
      </c>
      <c r="G501" s="5">
        <v>37717</v>
      </c>
      <c r="H501" s="5" t="str">
        <f t="shared" si="7"/>
        <v>20k-50k</v>
      </c>
      <c r="I501">
        <v>1</v>
      </c>
      <c r="J501">
        <v>0</v>
      </c>
      <c r="K501" s="1">
        <v>41236</v>
      </c>
      <c r="L501">
        <v>31</v>
      </c>
      <c r="M501">
        <v>9</v>
      </c>
      <c r="N501">
        <v>0</v>
      </c>
      <c r="O501">
        <v>6</v>
      </c>
      <c r="P501">
        <v>4</v>
      </c>
      <c r="Q501">
        <v>1</v>
      </c>
      <c r="R501">
        <v>5</v>
      </c>
      <c r="S501" s="6">
        <f>SUM(Table_marketing_data[[#This Row],[MntWines]:[MntGoldProds]])/6</f>
        <v>4.166666666666667</v>
      </c>
      <c r="T501">
        <v>1</v>
      </c>
      <c r="U501">
        <v>1</v>
      </c>
      <c r="V501">
        <v>0</v>
      </c>
      <c r="W501">
        <v>2</v>
      </c>
      <c r="X501">
        <v>9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f>IF(COUNTIF(Table_marketing_data[[#This Row],[AcceptedCmp3]:[AcceptedCmp2]],1)&gt;0,1,0)</f>
        <v>0</v>
      </c>
      <c r="AE501">
        <f>SUM(Table_marketing_data[[#This Row],[AcceptedCmp3]:[AcceptedCmp2]])</f>
        <v>0</v>
      </c>
      <c r="AF501">
        <v>0</v>
      </c>
      <c r="AG501">
        <v>0</v>
      </c>
      <c r="AH501" t="s">
        <v>30</v>
      </c>
    </row>
    <row r="502" spans="1:34" x14ac:dyDescent="0.3">
      <c r="A502">
        <v>7631</v>
      </c>
      <c r="B502">
        <v>1978</v>
      </c>
      <c r="C502">
        <f ca="1">YEAR(TODAY()) - Table_marketing_data[[#This Row],[Year_Birth]]</f>
        <v>45</v>
      </c>
      <c r="D5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2" t="s">
        <v>41</v>
      </c>
      <c r="F502" t="s">
        <v>35</v>
      </c>
      <c r="G502" s="5">
        <v>61346</v>
      </c>
      <c r="H502" s="5" t="str">
        <f t="shared" si="7"/>
        <v>50k-100k</v>
      </c>
      <c r="I502">
        <v>1</v>
      </c>
      <c r="J502">
        <v>0</v>
      </c>
      <c r="K502" s="1">
        <v>41553</v>
      </c>
      <c r="L502">
        <v>34</v>
      </c>
      <c r="M502">
        <v>562</v>
      </c>
      <c r="N502">
        <v>58</v>
      </c>
      <c r="O502">
        <v>168</v>
      </c>
      <c r="P502">
        <v>43</v>
      </c>
      <c r="Q502">
        <v>16</v>
      </c>
      <c r="R502">
        <v>142</v>
      </c>
      <c r="S502" s="6">
        <f>SUM(Table_marketing_data[[#This Row],[MntWines]:[MntGoldProds]])/6</f>
        <v>164.83333333333334</v>
      </c>
      <c r="T502">
        <v>1</v>
      </c>
      <c r="U502">
        <v>5</v>
      </c>
      <c r="V502">
        <v>7</v>
      </c>
      <c r="W502">
        <v>10</v>
      </c>
      <c r="X502">
        <v>3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f>IF(COUNTIF(Table_marketing_data[[#This Row],[AcceptedCmp3]:[AcceptedCmp2]],1)&gt;0,1,0)</f>
        <v>0</v>
      </c>
      <c r="AE502">
        <f>SUM(Table_marketing_data[[#This Row],[AcceptedCmp3]:[AcceptedCmp2]])</f>
        <v>0</v>
      </c>
      <c r="AF502">
        <v>0</v>
      </c>
      <c r="AG502">
        <v>0</v>
      </c>
      <c r="AH502" t="s">
        <v>40</v>
      </c>
    </row>
    <row r="503" spans="1:34" x14ac:dyDescent="0.3">
      <c r="A503">
        <v>7034</v>
      </c>
      <c r="B503">
        <v>1978</v>
      </c>
      <c r="C503">
        <f ca="1">YEAR(TODAY()) - Table_marketing_data[[#This Row],[Year_Birth]]</f>
        <v>45</v>
      </c>
      <c r="D5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3" t="s">
        <v>38</v>
      </c>
      <c r="F503" t="s">
        <v>33</v>
      </c>
      <c r="G503" s="5">
        <v>25804</v>
      </c>
      <c r="H503" s="5" t="str">
        <f t="shared" si="7"/>
        <v>20k-50k</v>
      </c>
      <c r="I503">
        <v>1</v>
      </c>
      <c r="J503">
        <v>0</v>
      </c>
      <c r="K503" s="1">
        <v>41518</v>
      </c>
      <c r="L503">
        <v>34</v>
      </c>
      <c r="M503">
        <v>8</v>
      </c>
      <c r="N503">
        <v>7</v>
      </c>
      <c r="O503">
        <v>9</v>
      </c>
      <c r="P503">
        <v>13</v>
      </c>
      <c r="Q503">
        <v>6</v>
      </c>
      <c r="R503">
        <v>12</v>
      </c>
      <c r="S503" s="6">
        <f>SUM(Table_marketing_data[[#This Row],[MntWines]:[MntGoldProds]])/6</f>
        <v>9.1666666666666661</v>
      </c>
      <c r="T503">
        <v>2</v>
      </c>
      <c r="U503">
        <v>2</v>
      </c>
      <c r="V503">
        <v>0</v>
      </c>
      <c r="W503">
        <v>3</v>
      </c>
      <c r="X503">
        <v>8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f>IF(COUNTIF(Table_marketing_data[[#This Row],[AcceptedCmp3]:[AcceptedCmp2]],1)&gt;0,1,0)</f>
        <v>0</v>
      </c>
      <c r="AE503">
        <f>SUM(Table_marketing_data[[#This Row],[AcceptedCmp3]:[AcceptedCmp2]])</f>
        <v>0</v>
      </c>
      <c r="AF503">
        <v>0</v>
      </c>
      <c r="AG503">
        <v>0</v>
      </c>
      <c r="AH503" t="s">
        <v>32</v>
      </c>
    </row>
    <row r="504" spans="1:34" x14ac:dyDescent="0.3">
      <c r="A504">
        <v>11075</v>
      </c>
      <c r="B504">
        <v>1978</v>
      </c>
      <c r="C504">
        <f ca="1">YEAR(TODAY()) - Table_marketing_data[[#This Row],[Year_Birth]]</f>
        <v>45</v>
      </c>
      <c r="D5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4" t="s">
        <v>28</v>
      </c>
      <c r="F504" t="s">
        <v>33</v>
      </c>
      <c r="G504" s="5">
        <v>51267</v>
      </c>
      <c r="H504" s="5" t="str">
        <f t="shared" si="7"/>
        <v>50k-100k</v>
      </c>
      <c r="I504">
        <v>1</v>
      </c>
      <c r="J504">
        <v>1</v>
      </c>
      <c r="K504" s="1">
        <v>41576</v>
      </c>
      <c r="L504">
        <v>37</v>
      </c>
      <c r="M504">
        <v>183</v>
      </c>
      <c r="N504">
        <v>2</v>
      </c>
      <c r="O504">
        <v>64</v>
      </c>
      <c r="P504">
        <v>7</v>
      </c>
      <c r="Q504">
        <v>2</v>
      </c>
      <c r="R504">
        <v>12</v>
      </c>
      <c r="S504" s="6">
        <f>SUM(Table_marketing_data[[#This Row],[MntWines]:[MntGoldProds]])/6</f>
        <v>45</v>
      </c>
      <c r="T504">
        <v>4</v>
      </c>
      <c r="U504">
        <v>3</v>
      </c>
      <c r="V504">
        <v>3</v>
      </c>
      <c r="W504">
        <v>5</v>
      </c>
      <c r="X504">
        <v>4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f>IF(COUNTIF(Table_marketing_data[[#This Row],[AcceptedCmp3]:[AcceptedCmp2]],1)&gt;0,1,0)</f>
        <v>0</v>
      </c>
      <c r="AE504">
        <f>SUM(Table_marketing_data[[#This Row],[AcceptedCmp3]:[AcceptedCmp2]])</f>
        <v>0</v>
      </c>
      <c r="AF504">
        <v>0</v>
      </c>
      <c r="AG504">
        <v>0</v>
      </c>
      <c r="AH504" t="s">
        <v>32</v>
      </c>
    </row>
    <row r="505" spans="1:34" x14ac:dyDescent="0.3">
      <c r="A505">
        <v>1773</v>
      </c>
      <c r="B505">
        <v>1978</v>
      </c>
      <c r="C505">
        <f ca="1">YEAR(TODAY()) - Table_marketing_data[[#This Row],[Year_Birth]]</f>
        <v>45</v>
      </c>
      <c r="D5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5" t="s">
        <v>38</v>
      </c>
      <c r="F505" t="s">
        <v>33</v>
      </c>
      <c r="G505" s="5">
        <v>12393</v>
      </c>
      <c r="H505" s="5" t="str">
        <f t="shared" si="7"/>
        <v>&lt;20k</v>
      </c>
      <c r="I505">
        <v>0</v>
      </c>
      <c r="J505">
        <v>0</v>
      </c>
      <c r="K505" s="1">
        <v>41247</v>
      </c>
      <c r="L505">
        <v>38</v>
      </c>
      <c r="M505">
        <v>5</v>
      </c>
      <c r="N505">
        <v>6</v>
      </c>
      <c r="O505">
        <v>15</v>
      </c>
      <c r="P505">
        <v>11</v>
      </c>
      <c r="Q505">
        <v>7</v>
      </c>
      <c r="R505">
        <v>13</v>
      </c>
      <c r="S505" s="6">
        <f>SUM(Table_marketing_data[[#This Row],[MntWines]:[MntGoldProds]])/6</f>
        <v>9.5</v>
      </c>
      <c r="T505">
        <v>1</v>
      </c>
      <c r="U505">
        <v>2</v>
      </c>
      <c r="V505">
        <v>0</v>
      </c>
      <c r="W505">
        <v>3</v>
      </c>
      <c r="X505">
        <v>9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f>IF(COUNTIF(Table_marketing_data[[#This Row],[AcceptedCmp3]:[AcceptedCmp2]],1)&gt;0,1,0)</f>
        <v>0</v>
      </c>
      <c r="AE505">
        <f>SUM(Table_marketing_data[[#This Row],[AcceptedCmp3]:[AcceptedCmp2]])</f>
        <v>0</v>
      </c>
      <c r="AF505">
        <v>0</v>
      </c>
      <c r="AG505">
        <v>0</v>
      </c>
      <c r="AH505" t="s">
        <v>43</v>
      </c>
    </row>
    <row r="506" spans="1:34" x14ac:dyDescent="0.3">
      <c r="A506">
        <v>6919</v>
      </c>
      <c r="B506">
        <v>1978</v>
      </c>
      <c r="C506">
        <f ca="1">YEAR(TODAY()) - Table_marketing_data[[#This Row],[Year_Birth]]</f>
        <v>45</v>
      </c>
      <c r="D5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6" t="s">
        <v>38</v>
      </c>
      <c r="F506" t="s">
        <v>33</v>
      </c>
      <c r="G506" s="5">
        <v>26224</v>
      </c>
      <c r="H506" s="5" t="str">
        <f t="shared" si="7"/>
        <v>20k-50k</v>
      </c>
      <c r="I506">
        <v>1</v>
      </c>
      <c r="J506">
        <v>0</v>
      </c>
      <c r="K506" s="1">
        <v>41429</v>
      </c>
      <c r="L506">
        <v>39</v>
      </c>
      <c r="M506">
        <v>4</v>
      </c>
      <c r="N506">
        <v>7</v>
      </c>
      <c r="O506">
        <v>15</v>
      </c>
      <c r="P506">
        <v>13</v>
      </c>
      <c r="Q506">
        <v>9</v>
      </c>
      <c r="R506">
        <v>15</v>
      </c>
      <c r="S506" s="6">
        <f>SUM(Table_marketing_data[[#This Row],[MntWines]:[MntGoldProds]])/6</f>
        <v>10.5</v>
      </c>
      <c r="T506">
        <v>3</v>
      </c>
      <c r="U506">
        <v>2</v>
      </c>
      <c r="V506">
        <v>1</v>
      </c>
      <c r="W506">
        <v>3</v>
      </c>
      <c r="X506">
        <v>6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f>IF(COUNTIF(Table_marketing_data[[#This Row],[AcceptedCmp3]:[AcceptedCmp2]],1)&gt;0,1,0)</f>
        <v>0</v>
      </c>
      <c r="AE506">
        <f>SUM(Table_marketing_data[[#This Row],[AcceptedCmp3]:[AcceptedCmp2]])</f>
        <v>0</v>
      </c>
      <c r="AF506">
        <v>0</v>
      </c>
      <c r="AG506">
        <v>0</v>
      </c>
      <c r="AH506" t="s">
        <v>30</v>
      </c>
    </row>
    <row r="507" spans="1:34" x14ac:dyDescent="0.3">
      <c r="A507">
        <v>10207</v>
      </c>
      <c r="B507">
        <v>1978</v>
      </c>
      <c r="C507">
        <f ca="1">YEAR(TODAY()) - Table_marketing_data[[#This Row],[Year_Birth]]</f>
        <v>45</v>
      </c>
      <c r="D5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7" t="s">
        <v>28</v>
      </c>
      <c r="F507" t="s">
        <v>35</v>
      </c>
      <c r="G507" s="5">
        <v>22775</v>
      </c>
      <c r="H507" s="5" t="str">
        <f t="shared" si="7"/>
        <v>20k-50k</v>
      </c>
      <c r="I507">
        <v>1</v>
      </c>
      <c r="J507">
        <v>0</v>
      </c>
      <c r="K507" s="1">
        <v>41444</v>
      </c>
      <c r="L507">
        <v>40</v>
      </c>
      <c r="M507">
        <v>5</v>
      </c>
      <c r="N507">
        <v>1</v>
      </c>
      <c r="O507">
        <v>8</v>
      </c>
      <c r="P507">
        <v>0</v>
      </c>
      <c r="Q507">
        <v>0</v>
      </c>
      <c r="R507">
        <v>1</v>
      </c>
      <c r="S507" s="6">
        <f>SUM(Table_marketing_data[[#This Row],[MntWines]:[MntGoldProds]])/6</f>
        <v>2.5</v>
      </c>
      <c r="T507">
        <v>1</v>
      </c>
      <c r="U507">
        <v>1</v>
      </c>
      <c r="V507">
        <v>0</v>
      </c>
      <c r="W507">
        <v>2</v>
      </c>
      <c r="X507">
        <v>8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f>IF(COUNTIF(Table_marketing_data[[#This Row],[AcceptedCmp3]:[AcceptedCmp2]],1)&gt;0,1,0)</f>
        <v>0</v>
      </c>
      <c r="AE507">
        <f>SUM(Table_marketing_data[[#This Row],[AcceptedCmp3]:[AcceptedCmp2]])</f>
        <v>0</v>
      </c>
      <c r="AF507">
        <v>0</v>
      </c>
      <c r="AG507">
        <v>0</v>
      </c>
      <c r="AH507" t="s">
        <v>43</v>
      </c>
    </row>
    <row r="508" spans="1:34" x14ac:dyDescent="0.3">
      <c r="A508">
        <v>4838</v>
      </c>
      <c r="B508">
        <v>1978</v>
      </c>
      <c r="C508">
        <f ca="1">YEAR(TODAY()) - Table_marketing_data[[#This Row],[Year_Birth]]</f>
        <v>45</v>
      </c>
      <c r="D5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8" t="s">
        <v>28</v>
      </c>
      <c r="F508" t="s">
        <v>35</v>
      </c>
      <c r="G508" s="5">
        <v>22775</v>
      </c>
      <c r="H508" s="5" t="str">
        <f t="shared" si="7"/>
        <v>20k-50k</v>
      </c>
      <c r="I508">
        <v>1</v>
      </c>
      <c r="J508">
        <v>0</v>
      </c>
      <c r="K508" s="1">
        <v>41444</v>
      </c>
      <c r="L508">
        <v>40</v>
      </c>
      <c r="M508">
        <v>5</v>
      </c>
      <c r="N508">
        <v>1</v>
      </c>
      <c r="O508">
        <v>8</v>
      </c>
      <c r="P508">
        <v>0</v>
      </c>
      <c r="Q508">
        <v>0</v>
      </c>
      <c r="R508">
        <v>1</v>
      </c>
      <c r="S508" s="6">
        <f>SUM(Table_marketing_data[[#This Row],[MntWines]:[MntGoldProds]])/6</f>
        <v>2.5</v>
      </c>
      <c r="T508">
        <v>1</v>
      </c>
      <c r="U508">
        <v>1</v>
      </c>
      <c r="V508">
        <v>0</v>
      </c>
      <c r="W508">
        <v>2</v>
      </c>
      <c r="X508">
        <v>8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f>IF(COUNTIF(Table_marketing_data[[#This Row],[AcceptedCmp3]:[AcceptedCmp2]],1)&gt;0,1,0)</f>
        <v>0</v>
      </c>
      <c r="AE508">
        <f>SUM(Table_marketing_data[[#This Row],[AcceptedCmp3]:[AcceptedCmp2]])</f>
        <v>0</v>
      </c>
      <c r="AF508">
        <v>0</v>
      </c>
      <c r="AG508">
        <v>0</v>
      </c>
      <c r="AH508" t="s">
        <v>40</v>
      </c>
    </row>
    <row r="509" spans="1:34" x14ac:dyDescent="0.3">
      <c r="A509">
        <v>4331</v>
      </c>
      <c r="B509">
        <v>1978</v>
      </c>
      <c r="C509">
        <f ca="1">YEAR(TODAY()) - Table_marketing_data[[#This Row],[Year_Birth]]</f>
        <v>45</v>
      </c>
      <c r="D5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09" t="s">
        <v>41</v>
      </c>
      <c r="F509" t="s">
        <v>35</v>
      </c>
      <c r="G509" s="5">
        <v>85738</v>
      </c>
      <c r="H509" s="5" t="str">
        <f t="shared" si="7"/>
        <v>50k-100k</v>
      </c>
      <c r="I509">
        <v>0</v>
      </c>
      <c r="J509">
        <v>0</v>
      </c>
      <c r="K509" s="1">
        <v>41662</v>
      </c>
      <c r="L509">
        <v>41</v>
      </c>
      <c r="M509">
        <v>913</v>
      </c>
      <c r="N509">
        <v>26</v>
      </c>
      <c r="O509">
        <v>376</v>
      </c>
      <c r="P509">
        <v>17</v>
      </c>
      <c r="Q509">
        <v>26</v>
      </c>
      <c r="R509">
        <v>13</v>
      </c>
      <c r="S509" s="6">
        <f>SUM(Table_marketing_data[[#This Row],[MntWines]:[MntGoldProds]])/6</f>
        <v>228.5</v>
      </c>
      <c r="T509">
        <v>1</v>
      </c>
      <c r="U509">
        <v>3</v>
      </c>
      <c r="V509">
        <v>6</v>
      </c>
      <c r="W509">
        <v>11</v>
      </c>
      <c r="X509">
        <v>1</v>
      </c>
      <c r="Y509">
        <v>0</v>
      </c>
      <c r="Z509">
        <v>1</v>
      </c>
      <c r="AA509">
        <v>1</v>
      </c>
      <c r="AB509">
        <v>0</v>
      </c>
      <c r="AC509">
        <v>0</v>
      </c>
      <c r="AD509">
        <f>IF(COUNTIF(Table_marketing_data[[#This Row],[AcceptedCmp3]:[AcceptedCmp2]],1)&gt;0,1,0)</f>
        <v>1</v>
      </c>
      <c r="AE509">
        <f>SUM(Table_marketing_data[[#This Row],[AcceptedCmp3]:[AcceptedCmp2]])</f>
        <v>2</v>
      </c>
      <c r="AF509">
        <v>0</v>
      </c>
      <c r="AG509">
        <v>0</v>
      </c>
      <c r="AH509" t="s">
        <v>30</v>
      </c>
    </row>
    <row r="510" spans="1:34" x14ac:dyDescent="0.3">
      <c r="A510">
        <v>9829</v>
      </c>
      <c r="B510">
        <v>1978</v>
      </c>
      <c r="C510">
        <f ca="1">YEAR(TODAY()) - Table_marketing_data[[#This Row],[Year_Birth]]</f>
        <v>45</v>
      </c>
      <c r="D5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0" t="s">
        <v>28</v>
      </c>
      <c r="F510" t="s">
        <v>35</v>
      </c>
      <c r="G510" s="5">
        <v>28587</v>
      </c>
      <c r="H510" s="5" t="str">
        <f t="shared" si="7"/>
        <v>20k-50k</v>
      </c>
      <c r="I510">
        <v>1</v>
      </c>
      <c r="J510">
        <v>0</v>
      </c>
      <c r="K510" s="1">
        <v>41682</v>
      </c>
      <c r="L510">
        <v>42</v>
      </c>
      <c r="M510">
        <v>22</v>
      </c>
      <c r="N510">
        <v>4</v>
      </c>
      <c r="O510">
        <v>17</v>
      </c>
      <c r="P510">
        <v>12</v>
      </c>
      <c r="Q510">
        <v>10</v>
      </c>
      <c r="R510">
        <v>13</v>
      </c>
      <c r="S510" s="6">
        <f>SUM(Table_marketing_data[[#This Row],[MntWines]:[MntGoldProds]])/6</f>
        <v>13</v>
      </c>
      <c r="T510">
        <v>3</v>
      </c>
      <c r="U510">
        <v>2</v>
      </c>
      <c r="V510">
        <v>0</v>
      </c>
      <c r="W510">
        <v>4</v>
      </c>
      <c r="X510">
        <v>6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f>IF(COUNTIF(Table_marketing_data[[#This Row],[AcceptedCmp3]:[AcceptedCmp2]],1)&gt;0,1,0)</f>
        <v>0</v>
      </c>
      <c r="AE510">
        <f>SUM(Table_marketing_data[[#This Row],[AcceptedCmp3]:[AcceptedCmp2]])</f>
        <v>0</v>
      </c>
      <c r="AF510">
        <v>0</v>
      </c>
      <c r="AG510">
        <v>0</v>
      </c>
      <c r="AH510" t="s">
        <v>30</v>
      </c>
    </row>
    <row r="511" spans="1:34" x14ac:dyDescent="0.3">
      <c r="A511">
        <v>8181</v>
      </c>
      <c r="B511">
        <v>1978</v>
      </c>
      <c r="C511">
        <f ca="1">YEAR(TODAY()) - Table_marketing_data[[#This Row],[Year_Birth]]</f>
        <v>45</v>
      </c>
      <c r="D5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1" t="s">
        <v>38</v>
      </c>
      <c r="F511" t="s">
        <v>31</v>
      </c>
      <c r="G511" s="5">
        <v>38593</v>
      </c>
      <c r="H511" s="5" t="str">
        <f t="shared" si="7"/>
        <v>20k-50k</v>
      </c>
      <c r="I511">
        <v>1</v>
      </c>
      <c r="J511">
        <v>0</v>
      </c>
      <c r="K511" s="1">
        <v>41530</v>
      </c>
      <c r="L511">
        <v>42</v>
      </c>
      <c r="M511">
        <v>51</v>
      </c>
      <c r="N511">
        <v>12</v>
      </c>
      <c r="O511">
        <v>49</v>
      </c>
      <c r="P511">
        <v>17</v>
      </c>
      <c r="Q511">
        <v>24</v>
      </c>
      <c r="R511">
        <v>24</v>
      </c>
      <c r="S511" s="6">
        <f>SUM(Table_marketing_data[[#This Row],[MntWines]:[MntGoldProds]])/6</f>
        <v>29.5</v>
      </c>
      <c r="T511">
        <v>3</v>
      </c>
      <c r="U511">
        <v>4</v>
      </c>
      <c r="V511">
        <v>1</v>
      </c>
      <c r="W511">
        <v>3</v>
      </c>
      <c r="X511">
        <v>8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f>IF(COUNTIF(Table_marketing_data[[#This Row],[AcceptedCmp3]:[AcceptedCmp2]],1)&gt;0,1,0)</f>
        <v>0</v>
      </c>
      <c r="AE511">
        <f>SUM(Table_marketing_data[[#This Row],[AcceptedCmp3]:[AcceptedCmp2]])</f>
        <v>0</v>
      </c>
      <c r="AF511">
        <v>0</v>
      </c>
      <c r="AG511">
        <v>0</v>
      </c>
      <c r="AH511" t="s">
        <v>30</v>
      </c>
    </row>
    <row r="512" spans="1:34" x14ac:dyDescent="0.3">
      <c r="A512">
        <v>10403</v>
      </c>
      <c r="B512">
        <v>1978</v>
      </c>
      <c r="C512">
        <f ca="1">YEAR(TODAY()) - Table_marketing_data[[#This Row],[Year_Birth]]</f>
        <v>45</v>
      </c>
      <c r="D5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2" t="s">
        <v>28</v>
      </c>
      <c r="F512" t="s">
        <v>35</v>
      </c>
      <c r="G512" s="5">
        <v>16531</v>
      </c>
      <c r="H512" s="5" t="str">
        <f t="shared" si="7"/>
        <v>&lt;20k</v>
      </c>
      <c r="I512">
        <v>1</v>
      </c>
      <c r="J512">
        <v>0</v>
      </c>
      <c r="K512" s="1">
        <v>41808</v>
      </c>
      <c r="L512">
        <v>43</v>
      </c>
      <c r="M512">
        <v>2</v>
      </c>
      <c r="N512">
        <v>13</v>
      </c>
      <c r="O512">
        <v>6</v>
      </c>
      <c r="P512">
        <v>7</v>
      </c>
      <c r="Q512">
        <v>5</v>
      </c>
      <c r="R512">
        <v>11</v>
      </c>
      <c r="S512" s="6">
        <f>SUM(Table_marketing_data[[#This Row],[MntWines]:[MntGoldProds]])/6</f>
        <v>7.333333333333333</v>
      </c>
      <c r="T512">
        <v>3</v>
      </c>
      <c r="U512">
        <v>3</v>
      </c>
      <c r="V512">
        <v>0</v>
      </c>
      <c r="W512">
        <v>3</v>
      </c>
      <c r="X512">
        <v>7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f>IF(COUNTIF(Table_marketing_data[[#This Row],[AcceptedCmp3]:[AcceptedCmp2]],1)&gt;0,1,0)</f>
        <v>0</v>
      </c>
      <c r="AE512">
        <f>SUM(Table_marketing_data[[#This Row],[AcceptedCmp3]:[AcceptedCmp2]])</f>
        <v>0</v>
      </c>
      <c r="AF512">
        <v>0</v>
      </c>
      <c r="AG512">
        <v>0</v>
      </c>
      <c r="AH512" t="s">
        <v>32</v>
      </c>
    </row>
    <row r="513" spans="1:34" x14ac:dyDescent="0.3">
      <c r="A513">
        <v>6201</v>
      </c>
      <c r="B513">
        <v>1978</v>
      </c>
      <c r="C513">
        <f ca="1">YEAR(TODAY()) - Table_marketing_data[[#This Row],[Year_Birth]]</f>
        <v>45</v>
      </c>
      <c r="D5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3" t="s">
        <v>28</v>
      </c>
      <c r="F513" t="s">
        <v>31</v>
      </c>
      <c r="G513" s="5">
        <v>38643</v>
      </c>
      <c r="H513" s="5" t="str">
        <f t="shared" si="7"/>
        <v>20k-50k</v>
      </c>
      <c r="I513">
        <v>1</v>
      </c>
      <c r="J513">
        <v>1</v>
      </c>
      <c r="K513" s="1">
        <v>41607</v>
      </c>
      <c r="L513">
        <v>45</v>
      </c>
      <c r="M513">
        <v>22</v>
      </c>
      <c r="N513">
        <v>2</v>
      </c>
      <c r="O513">
        <v>14</v>
      </c>
      <c r="P513">
        <v>0</v>
      </c>
      <c r="Q513">
        <v>1</v>
      </c>
      <c r="R513">
        <v>10</v>
      </c>
      <c r="S513" s="6">
        <f>SUM(Table_marketing_data[[#This Row],[MntWines]:[MntGoldProds]])/6</f>
        <v>8.1666666666666661</v>
      </c>
      <c r="T513">
        <v>2</v>
      </c>
      <c r="U513">
        <v>2</v>
      </c>
      <c r="V513">
        <v>0</v>
      </c>
      <c r="W513">
        <v>3</v>
      </c>
      <c r="X513">
        <v>7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f>IF(COUNTIF(Table_marketing_data[[#This Row],[AcceptedCmp3]:[AcceptedCmp2]],1)&gt;0,1,0)</f>
        <v>0</v>
      </c>
      <c r="AE513">
        <f>SUM(Table_marketing_data[[#This Row],[AcceptedCmp3]:[AcceptedCmp2]])</f>
        <v>0</v>
      </c>
      <c r="AF513">
        <v>0</v>
      </c>
      <c r="AG513">
        <v>1</v>
      </c>
      <c r="AH513" t="s">
        <v>30</v>
      </c>
    </row>
    <row r="514" spans="1:34" x14ac:dyDescent="0.3">
      <c r="A514">
        <v>1715</v>
      </c>
      <c r="B514">
        <v>1978</v>
      </c>
      <c r="C514">
        <f ca="1">YEAR(TODAY()) - Table_marketing_data[[#This Row],[Year_Birth]]</f>
        <v>45</v>
      </c>
      <c r="D5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4" t="s">
        <v>28</v>
      </c>
      <c r="F514" t="s">
        <v>35</v>
      </c>
      <c r="G514" s="5">
        <v>25851</v>
      </c>
      <c r="H514" s="5" t="str">
        <f t="shared" ref="H514:H577" si="8">IF(G514&lt;20000,"&lt;20k",IF(G514&lt;50000,"20k-50k",IF(G514&lt;100000,"50k-100k","100k&lt;")))</f>
        <v>20k-50k</v>
      </c>
      <c r="I514">
        <v>1</v>
      </c>
      <c r="J514">
        <v>0</v>
      </c>
      <c r="K514" s="1">
        <v>41316</v>
      </c>
      <c r="L514">
        <v>45</v>
      </c>
      <c r="M514">
        <v>9</v>
      </c>
      <c r="N514">
        <v>4</v>
      </c>
      <c r="O514">
        <v>18</v>
      </c>
      <c r="P514">
        <v>7</v>
      </c>
      <c r="Q514">
        <v>5</v>
      </c>
      <c r="R514">
        <v>5</v>
      </c>
      <c r="S514" s="6">
        <f>SUM(Table_marketing_data[[#This Row],[MntWines]:[MntGoldProds]])/6</f>
        <v>8</v>
      </c>
      <c r="T514">
        <v>2</v>
      </c>
      <c r="U514">
        <v>2</v>
      </c>
      <c r="V514">
        <v>0</v>
      </c>
      <c r="W514">
        <v>3</v>
      </c>
      <c r="X514">
        <v>7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f>IF(COUNTIF(Table_marketing_data[[#This Row],[AcceptedCmp3]:[AcceptedCmp2]],1)&gt;0,1,0)</f>
        <v>0</v>
      </c>
      <c r="AE514">
        <f>SUM(Table_marketing_data[[#This Row],[AcceptedCmp3]:[AcceptedCmp2]])</f>
        <v>0</v>
      </c>
      <c r="AF514">
        <v>0</v>
      </c>
      <c r="AG514">
        <v>0</v>
      </c>
      <c r="AH514" t="s">
        <v>36</v>
      </c>
    </row>
    <row r="515" spans="1:34" x14ac:dyDescent="0.3">
      <c r="A515">
        <v>10821</v>
      </c>
      <c r="B515">
        <v>1978</v>
      </c>
      <c r="C515">
        <f ca="1">YEAR(TODAY()) - Table_marketing_data[[#This Row],[Year_Birth]]</f>
        <v>45</v>
      </c>
      <c r="D5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5" t="s">
        <v>28</v>
      </c>
      <c r="F515" t="s">
        <v>33</v>
      </c>
      <c r="G515" s="5">
        <v>57113</v>
      </c>
      <c r="H515" s="5" t="str">
        <f t="shared" si="8"/>
        <v>50k-100k</v>
      </c>
      <c r="I515">
        <v>1</v>
      </c>
      <c r="J515">
        <v>1</v>
      </c>
      <c r="K515" s="1">
        <v>41311</v>
      </c>
      <c r="L515">
        <v>45</v>
      </c>
      <c r="M515">
        <v>182</v>
      </c>
      <c r="N515">
        <v>4</v>
      </c>
      <c r="O515">
        <v>33</v>
      </c>
      <c r="P515">
        <v>0</v>
      </c>
      <c r="Q515">
        <v>2</v>
      </c>
      <c r="R515">
        <v>42</v>
      </c>
      <c r="S515" s="6">
        <f>SUM(Table_marketing_data[[#This Row],[MntWines]:[MntGoldProds]])/6</f>
        <v>43.833333333333336</v>
      </c>
      <c r="T515">
        <v>6</v>
      </c>
      <c r="U515">
        <v>4</v>
      </c>
      <c r="V515">
        <v>1</v>
      </c>
      <c r="W515">
        <v>5</v>
      </c>
      <c r="X515">
        <v>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f>IF(COUNTIF(Table_marketing_data[[#This Row],[AcceptedCmp3]:[AcceptedCmp2]],1)&gt;0,1,0)</f>
        <v>0</v>
      </c>
      <c r="AE515">
        <f>SUM(Table_marketing_data[[#This Row],[AcceptedCmp3]:[AcceptedCmp2]])</f>
        <v>0</v>
      </c>
      <c r="AF515">
        <v>0</v>
      </c>
      <c r="AG515">
        <v>0</v>
      </c>
      <c r="AH515" t="s">
        <v>30</v>
      </c>
    </row>
    <row r="516" spans="1:34" x14ac:dyDescent="0.3">
      <c r="A516">
        <v>4653</v>
      </c>
      <c r="B516">
        <v>1978</v>
      </c>
      <c r="C516">
        <f ca="1">YEAR(TODAY()) - Table_marketing_data[[#This Row],[Year_Birth]]</f>
        <v>45</v>
      </c>
      <c r="D5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6" t="s">
        <v>28</v>
      </c>
      <c r="F516" t="s">
        <v>35</v>
      </c>
      <c r="G516" s="5">
        <v>42011</v>
      </c>
      <c r="H516" s="5" t="str">
        <f t="shared" si="8"/>
        <v>20k-50k</v>
      </c>
      <c r="I516">
        <v>1</v>
      </c>
      <c r="J516">
        <v>0</v>
      </c>
      <c r="K516" s="1">
        <v>41359</v>
      </c>
      <c r="L516">
        <v>46</v>
      </c>
      <c r="M516">
        <v>131</v>
      </c>
      <c r="N516">
        <v>0</v>
      </c>
      <c r="O516">
        <v>16</v>
      </c>
      <c r="P516">
        <v>2</v>
      </c>
      <c r="Q516">
        <v>1</v>
      </c>
      <c r="R516">
        <v>39</v>
      </c>
      <c r="S516" s="6">
        <f>SUM(Table_marketing_data[[#This Row],[MntWines]:[MntGoldProds]])/6</f>
        <v>31.5</v>
      </c>
      <c r="T516">
        <v>4</v>
      </c>
      <c r="U516">
        <v>3</v>
      </c>
      <c r="V516">
        <v>1</v>
      </c>
      <c r="W516">
        <v>4</v>
      </c>
      <c r="X516">
        <v>8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f>IF(COUNTIF(Table_marketing_data[[#This Row],[AcceptedCmp3]:[AcceptedCmp2]],1)&gt;0,1,0)</f>
        <v>0</v>
      </c>
      <c r="AE516">
        <f>SUM(Table_marketing_data[[#This Row],[AcceptedCmp3]:[AcceptedCmp2]])</f>
        <v>0</v>
      </c>
      <c r="AF516">
        <v>0</v>
      </c>
      <c r="AG516">
        <v>0</v>
      </c>
      <c r="AH516" t="s">
        <v>43</v>
      </c>
    </row>
    <row r="517" spans="1:34" x14ac:dyDescent="0.3">
      <c r="A517">
        <v>7250</v>
      </c>
      <c r="B517">
        <v>1978</v>
      </c>
      <c r="C517">
        <f ca="1">YEAR(TODAY()) - Table_marketing_data[[#This Row],[Year_Birth]]</f>
        <v>45</v>
      </c>
      <c r="D5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7" t="s">
        <v>28</v>
      </c>
      <c r="F517" t="s">
        <v>35</v>
      </c>
      <c r="G517" s="5">
        <v>57867</v>
      </c>
      <c r="H517" s="5" t="str">
        <f t="shared" si="8"/>
        <v>50k-100k</v>
      </c>
      <c r="I517">
        <v>1</v>
      </c>
      <c r="J517">
        <v>0</v>
      </c>
      <c r="K517" s="1">
        <v>41548</v>
      </c>
      <c r="L517">
        <v>48</v>
      </c>
      <c r="M517">
        <v>344</v>
      </c>
      <c r="N517">
        <v>35</v>
      </c>
      <c r="O517">
        <v>178</v>
      </c>
      <c r="P517">
        <v>15</v>
      </c>
      <c r="Q517">
        <v>23</v>
      </c>
      <c r="R517">
        <v>17</v>
      </c>
      <c r="S517" s="6">
        <f>SUM(Table_marketing_data[[#This Row],[MntWines]:[MntGoldProds]])/6</f>
        <v>102</v>
      </c>
      <c r="T517">
        <v>7</v>
      </c>
      <c r="U517">
        <v>7</v>
      </c>
      <c r="V517">
        <v>2</v>
      </c>
      <c r="W517">
        <v>9</v>
      </c>
      <c r="X517">
        <v>6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f>IF(COUNTIF(Table_marketing_data[[#This Row],[AcceptedCmp3]:[AcceptedCmp2]],1)&gt;0,1,0)</f>
        <v>0</v>
      </c>
      <c r="AE517">
        <f>SUM(Table_marketing_data[[#This Row],[AcceptedCmp3]:[AcceptedCmp2]])</f>
        <v>0</v>
      </c>
      <c r="AF517">
        <v>0</v>
      </c>
      <c r="AG517">
        <v>0</v>
      </c>
      <c r="AH517" t="s">
        <v>32</v>
      </c>
    </row>
    <row r="518" spans="1:34" x14ac:dyDescent="0.3">
      <c r="A518">
        <v>1215</v>
      </c>
      <c r="B518">
        <v>1978</v>
      </c>
      <c r="C518">
        <f ca="1">YEAR(TODAY()) - Table_marketing_data[[#This Row],[Year_Birth]]</f>
        <v>45</v>
      </c>
      <c r="D5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8" t="s">
        <v>28</v>
      </c>
      <c r="F518" t="s">
        <v>35</v>
      </c>
      <c r="G518" s="5">
        <v>70440</v>
      </c>
      <c r="H518" s="5" t="str">
        <f t="shared" si="8"/>
        <v>50k-100k</v>
      </c>
      <c r="I518">
        <v>0</v>
      </c>
      <c r="J518">
        <v>0</v>
      </c>
      <c r="K518" s="1">
        <v>41555</v>
      </c>
      <c r="L518">
        <v>49</v>
      </c>
      <c r="M518">
        <v>690</v>
      </c>
      <c r="N518">
        <v>117</v>
      </c>
      <c r="O518">
        <v>499</v>
      </c>
      <c r="P518">
        <v>76</v>
      </c>
      <c r="Q518">
        <v>102</v>
      </c>
      <c r="R518">
        <v>88</v>
      </c>
      <c r="S518" s="6">
        <f>SUM(Table_marketing_data[[#This Row],[MntWines]:[MntGoldProds]])/6</f>
        <v>262</v>
      </c>
      <c r="T518">
        <v>1</v>
      </c>
      <c r="U518">
        <v>5</v>
      </c>
      <c r="V518">
        <v>10</v>
      </c>
      <c r="W518">
        <v>7</v>
      </c>
      <c r="X518">
        <v>3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f>IF(COUNTIF(Table_marketing_data[[#This Row],[AcceptedCmp3]:[AcceptedCmp2]],1)&gt;0,1,0)</f>
        <v>1</v>
      </c>
      <c r="AE518">
        <f>SUM(Table_marketing_data[[#This Row],[AcceptedCmp3]:[AcceptedCmp2]])</f>
        <v>1</v>
      </c>
      <c r="AF518">
        <v>0</v>
      </c>
      <c r="AG518">
        <v>0</v>
      </c>
      <c r="AH518" t="s">
        <v>30</v>
      </c>
    </row>
    <row r="519" spans="1:34" x14ac:dyDescent="0.3">
      <c r="A519">
        <v>9283</v>
      </c>
      <c r="B519">
        <v>1978</v>
      </c>
      <c r="C519">
        <f ca="1">YEAR(TODAY()) - Table_marketing_data[[#This Row],[Year_Birth]]</f>
        <v>45</v>
      </c>
      <c r="D5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19" t="s">
        <v>28</v>
      </c>
      <c r="F519" t="s">
        <v>31</v>
      </c>
      <c r="G519" s="5">
        <v>60199</v>
      </c>
      <c r="H519" s="5" t="str">
        <f t="shared" si="8"/>
        <v>50k-100k</v>
      </c>
      <c r="I519">
        <v>1</v>
      </c>
      <c r="J519">
        <v>2</v>
      </c>
      <c r="K519" s="1">
        <v>41529</v>
      </c>
      <c r="L519">
        <v>49</v>
      </c>
      <c r="M519">
        <v>8</v>
      </c>
      <c r="N519">
        <v>1</v>
      </c>
      <c r="O519">
        <v>7</v>
      </c>
      <c r="P519">
        <v>2</v>
      </c>
      <c r="Q519">
        <v>0</v>
      </c>
      <c r="R519">
        <v>0</v>
      </c>
      <c r="S519" s="6">
        <f>SUM(Table_marketing_data[[#This Row],[MntWines]:[MntGoldProds]])/6</f>
        <v>3</v>
      </c>
      <c r="T519">
        <v>1</v>
      </c>
      <c r="U519">
        <v>0</v>
      </c>
      <c r="V519">
        <v>0</v>
      </c>
      <c r="W519">
        <v>3</v>
      </c>
      <c r="X519">
        <v>4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f>IF(COUNTIF(Table_marketing_data[[#This Row],[AcceptedCmp3]:[AcceptedCmp2]],1)&gt;0,1,0)</f>
        <v>0</v>
      </c>
      <c r="AE519">
        <f>SUM(Table_marketing_data[[#This Row],[AcceptedCmp3]:[AcceptedCmp2]])</f>
        <v>0</v>
      </c>
      <c r="AF519">
        <v>0</v>
      </c>
      <c r="AG519">
        <v>0</v>
      </c>
      <c r="AH519" t="s">
        <v>32</v>
      </c>
    </row>
    <row r="520" spans="1:34" x14ac:dyDescent="0.3">
      <c r="A520">
        <v>10708</v>
      </c>
      <c r="B520">
        <v>1978</v>
      </c>
      <c r="C520">
        <f ca="1">YEAR(TODAY()) - Table_marketing_data[[#This Row],[Year_Birth]]</f>
        <v>45</v>
      </c>
      <c r="D5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0" t="s">
        <v>38</v>
      </c>
      <c r="F520" t="s">
        <v>31</v>
      </c>
      <c r="G520" s="5">
        <v>36975</v>
      </c>
      <c r="H520" s="5" t="str">
        <f t="shared" si="8"/>
        <v>20k-50k</v>
      </c>
      <c r="I520">
        <v>1</v>
      </c>
      <c r="J520">
        <v>0</v>
      </c>
      <c r="K520" s="1">
        <v>41636</v>
      </c>
      <c r="L520">
        <v>50</v>
      </c>
      <c r="M520">
        <v>10</v>
      </c>
      <c r="N520">
        <v>6</v>
      </c>
      <c r="O520">
        <v>11</v>
      </c>
      <c r="P520">
        <v>0</v>
      </c>
      <c r="Q520">
        <v>4</v>
      </c>
      <c r="R520">
        <v>2</v>
      </c>
      <c r="S520" s="6">
        <f>SUM(Table_marketing_data[[#This Row],[MntWines]:[MntGoldProds]])/6</f>
        <v>5.5</v>
      </c>
      <c r="T520">
        <v>1</v>
      </c>
      <c r="U520">
        <v>1</v>
      </c>
      <c r="V520">
        <v>0</v>
      </c>
      <c r="W520">
        <v>3</v>
      </c>
      <c r="X520">
        <v>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f>IF(COUNTIF(Table_marketing_data[[#This Row],[AcceptedCmp3]:[AcceptedCmp2]],1)&gt;0,1,0)</f>
        <v>0</v>
      </c>
      <c r="AE520">
        <f>SUM(Table_marketing_data[[#This Row],[AcceptedCmp3]:[AcceptedCmp2]])</f>
        <v>0</v>
      </c>
      <c r="AF520">
        <v>0</v>
      </c>
      <c r="AG520">
        <v>0</v>
      </c>
      <c r="AH520" t="s">
        <v>30</v>
      </c>
    </row>
    <row r="521" spans="1:34" x14ac:dyDescent="0.3">
      <c r="A521">
        <v>1710</v>
      </c>
      <c r="B521">
        <v>1978</v>
      </c>
      <c r="C521">
        <f ca="1">YEAR(TODAY()) - Table_marketing_data[[#This Row],[Year_Birth]]</f>
        <v>45</v>
      </c>
      <c r="D5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1" t="s">
        <v>28</v>
      </c>
      <c r="F521" t="s">
        <v>31</v>
      </c>
      <c r="G521" s="5">
        <v>30168</v>
      </c>
      <c r="H521" s="5" t="str">
        <f t="shared" si="8"/>
        <v>20k-50k</v>
      </c>
      <c r="I521">
        <v>1</v>
      </c>
      <c r="J521">
        <v>0</v>
      </c>
      <c r="K521" s="1">
        <v>41340</v>
      </c>
      <c r="L521">
        <v>51</v>
      </c>
      <c r="M521">
        <v>154</v>
      </c>
      <c r="N521">
        <v>20</v>
      </c>
      <c r="O521">
        <v>66</v>
      </c>
      <c r="P521">
        <v>0</v>
      </c>
      <c r="Q521">
        <v>12</v>
      </c>
      <c r="R521">
        <v>27</v>
      </c>
      <c r="S521" s="6">
        <f>SUM(Table_marketing_data[[#This Row],[MntWines]:[MntGoldProds]])/6</f>
        <v>46.5</v>
      </c>
      <c r="T521">
        <v>7</v>
      </c>
      <c r="U521">
        <v>6</v>
      </c>
      <c r="V521">
        <v>1</v>
      </c>
      <c r="W521">
        <v>4</v>
      </c>
      <c r="X521">
        <v>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f>IF(COUNTIF(Table_marketing_data[[#This Row],[AcceptedCmp3]:[AcceptedCmp2]],1)&gt;0,1,0)</f>
        <v>0</v>
      </c>
      <c r="AE521">
        <f>SUM(Table_marketing_data[[#This Row],[AcceptedCmp3]:[AcceptedCmp2]])</f>
        <v>0</v>
      </c>
      <c r="AF521">
        <v>0</v>
      </c>
      <c r="AG521">
        <v>0</v>
      </c>
      <c r="AH521" t="s">
        <v>30</v>
      </c>
    </row>
    <row r="522" spans="1:34" x14ac:dyDescent="0.3">
      <c r="A522">
        <v>9733</v>
      </c>
      <c r="B522">
        <v>1978</v>
      </c>
      <c r="C522">
        <f ca="1">YEAR(TODAY()) - Table_marketing_data[[#This Row],[Year_Birth]]</f>
        <v>45</v>
      </c>
      <c r="D5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2" t="s">
        <v>44</v>
      </c>
      <c r="F522" t="s">
        <v>35</v>
      </c>
      <c r="G522" s="5">
        <v>24882</v>
      </c>
      <c r="H522" s="5" t="str">
        <f t="shared" si="8"/>
        <v>20k-50k</v>
      </c>
      <c r="I522">
        <v>1</v>
      </c>
      <c r="J522">
        <v>0</v>
      </c>
      <c r="K522" s="1">
        <v>41161</v>
      </c>
      <c r="L522">
        <v>52</v>
      </c>
      <c r="M522">
        <v>1</v>
      </c>
      <c r="N522">
        <v>4</v>
      </c>
      <c r="O522">
        <v>10</v>
      </c>
      <c r="P522">
        <v>29</v>
      </c>
      <c r="Q522">
        <v>0</v>
      </c>
      <c r="R522">
        <v>36</v>
      </c>
      <c r="S522" s="6">
        <f>SUM(Table_marketing_data[[#This Row],[MntWines]:[MntGoldProds]])/6</f>
        <v>13.333333333333334</v>
      </c>
      <c r="T522">
        <v>1</v>
      </c>
      <c r="U522">
        <v>1</v>
      </c>
      <c r="V522">
        <v>1</v>
      </c>
      <c r="W522">
        <v>2</v>
      </c>
      <c r="X522">
        <v>6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f>IF(COUNTIF(Table_marketing_data[[#This Row],[AcceptedCmp3]:[AcceptedCmp2]],1)&gt;0,1,0)</f>
        <v>1</v>
      </c>
      <c r="AE522">
        <f>SUM(Table_marketing_data[[#This Row],[AcceptedCmp3]:[AcceptedCmp2]])</f>
        <v>1</v>
      </c>
      <c r="AF522">
        <v>0</v>
      </c>
      <c r="AG522">
        <v>0</v>
      </c>
      <c r="AH522" t="s">
        <v>40</v>
      </c>
    </row>
    <row r="523" spans="1:34" x14ac:dyDescent="0.3">
      <c r="A523">
        <v>8462</v>
      </c>
      <c r="B523">
        <v>1978</v>
      </c>
      <c r="C523">
        <f ca="1">YEAR(TODAY()) - Table_marketing_data[[#This Row],[Year_Birth]]</f>
        <v>45</v>
      </c>
      <c r="D5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3" t="s">
        <v>44</v>
      </c>
      <c r="F523" t="s">
        <v>35</v>
      </c>
      <c r="G523" s="5">
        <v>24882</v>
      </c>
      <c r="H523" s="5" t="str">
        <f t="shared" si="8"/>
        <v>20k-50k</v>
      </c>
      <c r="I523">
        <v>1</v>
      </c>
      <c r="J523">
        <v>0</v>
      </c>
      <c r="K523" s="1">
        <v>41161</v>
      </c>
      <c r="L523">
        <v>52</v>
      </c>
      <c r="M523">
        <v>1</v>
      </c>
      <c r="N523">
        <v>4</v>
      </c>
      <c r="O523">
        <v>10</v>
      </c>
      <c r="P523">
        <v>29</v>
      </c>
      <c r="Q523">
        <v>0</v>
      </c>
      <c r="R523">
        <v>36</v>
      </c>
      <c r="S523" s="6">
        <f>SUM(Table_marketing_data[[#This Row],[MntWines]:[MntGoldProds]])/6</f>
        <v>13.333333333333334</v>
      </c>
      <c r="T523">
        <v>1</v>
      </c>
      <c r="U523">
        <v>1</v>
      </c>
      <c r="V523">
        <v>1</v>
      </c>
      <c r="W523">
        <v>2</v>
      </c>
      <c r="X523">
        <v>6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f>IF(COUNTIF(Table_marketing_data[[#This Row],[AcceptedCmp3]:[AcceptedCmp2]],1)&gt;0,1,0)</f>
        <v>1</v>
      </c>
      <c r="AE523">
        <f>SUM(Table_marketing_data[[#This Row],[AcceptedCmp3]:[AcceptedCmp2]])</f>
        <v>1</v>
      </c>
      <c r="AF523">
        <v>0</v>
      </c>
      <c r="AG523">
        <v>0</v>
      </c>
      <c r="AH523" t="s">
        <v>30</v>
      </c>
    </row>
    <row r="524" spans="1:34" x14ac:dyDescent="0.3">
      <c r="A524">
        <v>2958</v>
      </c>
      <c r="B524">
        <v>1978</v>
      </c>
      <c r="C524">
        <f ca="1">YEAR(TODAY()) - Table_marketing_data[[#This Row],[Year_Birth]]</f>
        <v>45</v>
      </c>
      <c r="D5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4" t="s">
        <v>28</v>
      </c>
      <c r="F524" t="s">
        <v>33</v>
      </c>
      <c r="G524" s="5">
        <v>28442</v>
      </c>
      <c r="H524" s="5" t="str">
        <f t="shared" si="8"/>
        <v>20k-50k</v>
      </c>
      <c r="I524">
        <v>2</v>
      </c>
      <c r="J524">
        <v>0</v>
      </c>
      <c r="K524" s="1">
        <v>41694</v>
      </c>
      <c r="L524">
        <v>53</v>
      </c>
      <c r="M524">
        <v>19</v>
      </c>
      <c r="N524">
        <v>3</v>
      </c>
      <c r="O524">
        <v>10</v>
      </c>
      <c r="P524">
        <v>11</v>
      </c>
      <c r="Q524">
        <v>8</v>
      </c>
      <c r="R524">
        <v>6</v>
      </c>
      <c r="S524" s="6">
        <f>SUM(Table_marketing_data[[#This Row],[MntWines]:[MntGoldProds]])/6</f>
        <v>9.5</v>
      </c>
      <c r="T524">
        <v>3</v>
      </c>
      <c r="U524">
        <v>2</v>
      </c>
      <c r="V524">
        <v>1</v>
      </c>
      <c r="W524">
        <v>4</v>
      </c>
      <c r="X524">
        <v>4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f>IF(COUNTIF(Table_marketing_data[[#This Row],[AcceptedCmp3]:[AcceptedCmp2]],1)&gt;0,1,0)</f>
        <v>0</v>
      </c>
      <c r="AE524">
        <f>SUM(Table_marketing_data[[#This Row],[AcceptedCmp3]:[AcceptedCmp2]])</f>
        <v>0</v>
      </c>
      <c r="AF524">
        <v>0</v>
      </c>
      <c r="AG524">
        <v>0</v>
      </c>
      <c r="AH524" t="s">
        <v>30</v>
      </c>
    </row>
    <row r="525" spans="1:34" x14ac:dyDescent="0.3">
      <c r="A525">
        <v>8720</v>
      </c>
      <c r="B525">
        <v>1978</v>
      </c>
      <c r="C525">
        <f ca="1">YEAR(TODAY()) - Table_marketing_data[[#This Row],[Year_Birth]]</f>
        <v>45</v>
      </c>
      <c r="D5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5" t="s">
        <v>38</v>
      </c>
      <c r="F525" t="s">
        <v>35</v>
      </c>
      <c r="H525" s="5" t="str">
        <f t="shared" si="8"/>
        <v>&lt;20k</v>
      </c>
      <c r="I525">
        <v>0</v>
      </c>
      <c r="J525">
        <v>0</v>
      </c>
      <c r="K525" s="1">
        <v>41133</v>
      </c>
      <c r="L525">
        <v>53</v>
      </c>
      <c r="M525">
        <v>32</v>
      </c>
      <c r="N525">
        <v>2</v>
      </c>
      <c r="O525">
        <v>1607</v>
      </c>
      <c r="P525">
        <v>12</v>
      </c>
      <c r="Q525">
        <v>4</v>
      </c>
      <c r="R525">
        <v>22</v>
      </c>
      <c r="S525" s="6">
        <f>SUM(Table_marketing_data[[#This Row],[MntWines]:[MntGoldProds]])/6</f>
        <v>279.83333333333331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f>IF(COUNTIF(Table_marketing_data[[#This Row],[AcceptedCmp3]:[AcceptedCmp2]],1)&gt;0,1,0)</f>
        <v>1</v>
      </c>
      <c r="AE525">
        <f>SUM(Table_marketing_data[[#This Row],[AcceptedCmp3]:[AcceptedCmp2]])</f>
        <v>1</v>
      </c>
      <c r="AF525">
        <v>0</v>
      </c>
      <c r="AG525">
        <v>0</v>
      </c>
      <c r="AH525" t="s">
        <v>40</v>
      </c>
    </row>
    <row r="526" spans="1:34" x14ac:dyDescent="0.3">
      <c r="A526">
        <v>3706</v>
      </c>
      <c r="B526">
        <v>1978</v>
      </c>
      <c r="C526">
        <f ca="1">YEAR(TODAY()) - Table_marketing_data[[#This Row],[Year_Birth]]</f>
        <v>45</v>
      </c>
      <c r="D5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6" t="s">
        <v>28</v>
      </c>
      <c r="F526" t="s">
        <v>31</v>
      </c>
      <c r="G526" s="5">
        <v>28647</v>
      </c>
      <c r="H526" s="5" t="str">
        <f t="shared" si="8"/>
        <v>20k-50k</v>
      </c>
      <c r="I526">
        <v>1</v>
      </c>
      <c r="J526">
        <v>0</v>
      </c>
      <c r="K526" s="1">
        <v>41507</v>
      </c>
      <c r="L526">
        <v>54</v>
      </c>
      <c r="M526">
        <v>19</v>
      </c>
      <c r="N526">
        <v>8</v>
      </c>
      <c r="O526">
        <v>29</v>
      </c>
      <c r="P526">
        <v>0</v>
      </c>
      <c r="Q526">
        <v>12</v>
      </c>
      <c r="R526">
        <v>26</v>
      </c>
      <c r="S526" s="6">
        <f>SUM(Table_marketing_data[[#This Row],[MntWines]:[MntGoldProds]])/6</f>
        <v>15.666666666666666</v>
      </c>
      <c r="T526">
        <v>1</v>
      </c>
      <c r="U526">
        <v>2</v>
      </c>
      <c r="V526">
        <v>2</v>
      </c>
      <c r="W526">
        <v>2</v>
      </c>
      <c r="X526">
        <v>7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f>IF(COUNTIF(Table_marketing_data[[#This Row],[AcceptedCmp3]:[AcceptedCmp2]],1)&gt;0,1,0)</f>
        <v>1</v>
      </c>
      <c r="AE526">
        <f>SUM(Table_marketing_data[[#This Row],[AcceptedCmp3]:[AcceptedCmp2]])</f>
        <v>1</v>
      </c>
      <c r="AF526">
        <v>1</v>
      </c>
      <c r="AG526">
        <v>0</v>
      </c>
      <c r="AH526" t="s">
        <v>30</v>
      </c>
    </row>
    <row r="527" spans="1:34" x14ac:dyDescent="0.3">
      <c r="A527">
        <v>8687</v>
      </c>
      <c r="B527">
        <v>1978</v>
      </c>
      <c r="C527">
        <f ca="1">YEAR(TODAY()) - Table_marketing_data[[#This Row],[Year_Birth]]</f>
        <v>45</v>
      </c>
      <c r="D5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7" t="s">
        <v>28</v>
      </c>
      <c r="F527" t="s">
        <v>35</v>
      </c>
      <c r="G527" s="5">
        <v>53172</v>
      </c>
      <c r="H527" s="5" t="str">
        <f t="shared" si="8"/>
        <v>50k-100k</v>
      </c>
      <c r="I527">
        <v>0</v>
      </c>
      <c r="J527">
        <v>1</v>
      </c>
      <c r="K527" s="1">
        <v>41400</v>
      </c>
      <c r="L527">
        <v>54</v>
      </c>
      <c r="M527">
        <v>121</v>
      </c>
      <c r="N527">
        <v>62</v>
      </c>
      <c r="O527">
        <v>90</v>
      </c>
      <c r="P527">
        <v>68</v>
      </c>
      <c r="Q527">
        <v>20</v>
      </c>
      <c r="R527">
        <v>125</v>
      </c>
      <c r="S527" s="6">
        <f>SUM(Table_marketing_data[[#This Row],[MntWines]:[MntGoldProds]])/6</f>
        <v>81</v>
      </c>
      <c r="T527">
        <v>3</v>
      </c>
      <c r="U527">
        <v>2</v>
      </c>
      <c r="V527">
        <v>3</v>
      </c>
      <c r="W527">
        <v>8</v>
      </c>
      <c r="X527">
        <v>3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f>IF(COUNTIF(Table_marketing_data[[#This Row],[AcceptedCmp3]:[AcceptedCmp2]],1)&gt;0,1,0)</f>
        <v>0</v>
      </c>
      <c r="AE527">
        <f>SUM(Table_marketing_data[[#This Row],[AcceptedCmp3]:[AcceptedCmp2]])</f>
        <v>0</v>
      </c>
      <c r="AF527">
        <v>0</v>
      </c>
      <c r="AG527">
        <v>0</v>
      </c>
      <c r="AH527" t="s">
        <v>40</v>
      </c>
    </row>
    <row r="528" spans="1:34" x14ac:dyDescent="0.3">
      <c r="A528">
        <v>9381</v>
      </c>
      <c r="B528">
        <v>1978</v>
      </c>
      <c r="C528">
        <f ca="1">YEAR(TODAY()) - Table_marketing_data[[#This Row],[Year_Birth]]</f>
        <v>45</v>
      </c>
      <c r="D5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8" t="s">
        <v>28</v>
      </c>
      <c r="F528" t="s">
        <v>33</v>
      </c>
      <c r="G528" s="5">
        <v>66373</v>
      </c>
      <c r="H528" s="5" t="str">
        <f t="shared" si="8"/>
        <v>50k-100k</v>
      </c>
      <c r="I528">
        <v>1</v>
      </c>
      <c r="J528">
        <v>1</v>
      </c>
      <c r="K528" s="1">
        <v>41437</v>
      </c>
      <c r="L528">
        <v>57</v>
      </c>
      <c r="M528">
        <v>328</v>
      </c>
      <c r="N528">
        <v>9</v>
      </c>
      <c r="O528">
        <v>124</v>
      </c>
      <c r="P528">
        <v>12</v>
      </c>
      <c r="Q528">
        <v>24</v>
      </c>
      <c r="R528">
        <v>109</v>
      </c>
      <c r="S528" s="6">
        <f>SUM(Table_marketing_data[[#This Row],[MntWines]:[MntGoldProds]])/6</f>
        <v>101</v>
      </c>
      <c r="T528">
        <v>7</v>
      </c>
      <c r="U528">
        <v>4</v>
      </c>
      <c r="V528">
        <v>2</v>
      </c>
      <c r="W528">
        <v>10</v>
      </c>
      <c r="X528">
        <v>3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f>IF(COUNTIF(Table_marketing_data[[#This Row],[AcceptedCmp3]:[AcceptedCmp2]],1)&gt;0,1,0)</f>
        <v>0</v>
      </c>
      <c r="AE528">
        <f>SUM(Table_marketing_data[[#This Row],[AcceptedCmp3]:[AcceptedCmp2]])</f>
        <v>0</v>
      </c>
      <c r="AF528">
        <v>0</v>
      </c>
      <c r="AG528">
        <v>0</v>
      </c>
      <c r="AH528" t="s">
        <v>36</v>
      </c>
    </row>
    <row r="529" spans="1:34" x14ac:dyDescent="0.3">
      <c r="A529">
        <v>9384</v>
      </c>
      <c r="B529">
        <v>1978</v>
      </c>
      <c r="C529">
        <f ca="1">YEAR(TODAY()) - Table_marketing_data[[#This Row],[Year_Birth]]</f>
        <v>45</v>
      </c>
      <c r="D5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29" t="s">
        <v>28</v>
      </c>
      <c r="F529" t="s">
        <v>33</v>
      </c>
      <c r="G529" s="5">
        <v>66373</v>
      </c>
      <c r="H529" s="5" t="str">
        <f t="shared" si="8"/>
        <v>50k-100k</v>
      </c>
      <c r="I529">
        <v>1</v>
      </c>
      <c r="J529">
        <v>1</v>
      </c>
      <c r="K529" s="1">
        <v>41437</v>
      </c>
      <c r="L529">
        <v>57</v>
      </c>
      <c r="M529">
        <v>328</v>
      </c>
      <c r="N529">
        <v>9</v>
      </c>
      <c r="O529">
        <v>124</v>
      </c>
      <c r="P529">
        <v>12</v>
      </c>
      <c r="Q529">
        <v>24</v>
      </c>
      <c r="R529">
        <v>109</v>
      </c>
      <c r="S529" s="6">
        <f>SUM(Table_marketing_data[[#This Row],[MntWines]:[MntGoldProds]])/6</f>
        <v>101</v>
      </c>
      <c r="T529">
        <v>7</v>
      </c>
      <c r="U529">
        <v>4</v>
      </c>
      <c r="V529">
        <v>2</v>
      </c>
      <c r="W529">
        <v>10</v>
      </c>
      <c r="X529">
        <v>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f>IF(COUNTIF(Table_marketing_data[[#This Row],[AcceptedCmp3]:[AcceptedCmp2]],1)&gt;0,1,0)</f>
        <v>0</v>
      </c>
      <c r="AE529">
        <f>SUM(Table_marketing_data[[#This Row],[AcceptedCmp3]:[AcceptedCmp2]])</f>
        <v>0</v>
      </c>
      <c r="AF529">
        <v>0</v>
      </c>
      <c r="AG529">
        <v>0</v>
      </c>
      <c r="AH529" t="s">
        <v>36</v>
      </c>
    </row>
    <row r="530" spans="1:34" x14ac:dyDescent="0.3">
      <c r="A530">
        <v>448</v>
      </c>
      <c r="B530">
        <v>1978</v>
      </c>
      <c r="C530">
        <f ca="1">YEAR(TODAY()) - Table_marketing_data[[#This Row],[Year_Birth]]</f>
        <v>45</v>
      </c>
      <c r="D5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0" t="s">
        <v>37</v>
      </c>
      <c r="F530" t="s">
        <v>31</v>
      </c>
      <c r="G530" s="5">
        <v>54880</v>
      </c>
      <c r="H530" s="5" t="str">
        <f t="shared" si="8"/>
        <v>50k-100k</v>
      </c>
      <c r="I530">
        <v>1</v>
      </c>
      <c r="J530">
        <v>0</v>
      </c>
      <c r="K530" s="1">
        <v>41334</v>
      </c>
      <c r="L530">
        <v>57</v>
      </c>
      <c r="M530">
        <v>308</v>
      </c>
      <c r="N530">
        <v>85</v>
      </c>
      <c r="O530">
        <v>137</v>
      </c>
      <c r="P530">
        <v>102</v>
      </c>
      <c r="Q530">
        <v>45</v>
      </c>
      <c r="R530">
        <v>118</v>
      </c>
      <c r="S530" s="6">
        <f>SUM(Table_marketing_data[[#This Row],[MntWines]:[MntGoldProds]])/6</f>
        <v>132.5</v>
      </c>
      <c r="T530">
        <v>2</v>
      </c>
      <c r="U530">
        <v>6</v>
      </c>
      <c r="V530">
        <v>2</v>
      </c>
      <c r="W530">
        <v>11</v>
      </c>
      <c r="X530">
        <v>5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f>IF(COUNTIF(Table_marketing_data[[#This Row],[AcceptedCmp3]:[AcceptedCmp2]],1)&gt;0,1,0)</f>
        <v>0</v>
      </c>
      <c r="AE530">
        <f>SUM(Table_marketing_data[[#This Row],[AcceptedCmp3]:[AcceptedCmp2]])</f>
        <v>0</v>
      </c>
      <c r="AF530">
        <v>0</v>
      </c>
      <c r="AG530">
        <v>0</v>
      </c>
      <c r="AH530" t="s">
        <v>30</v>
      </c>
    </row>
    <row r="531" spans="1:34" x14ac:dyDescent="0.3">
      <c r="A531">
        <v>1168</v>
      </c>
      <c r="B531">
        <v>1978</v>
      </c>
      <c r="C531">
        <f ca="1">YEAR(TODAY()) - Table_marketing_data[[#This Row],[Year_Birth]]</f>
        <v>45</v>
      </c>
      <c r="D5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1" t="s">
        <v>37</v>
      </c>
      <c r="F531" t="s">
        <v>33</v>
      </c>
      <c r="G531" s="5">
        <v>72159</v>
      </c>
      <c r="H531" s="5" t="str">
        <f t="shared" si="8"/>
        <v>50k-100k</v>
      </c>
      <c r="I531">
        <v>0</v>
      </c>
      <c r="J531">
        <v>0</v>
      </c>
      <c r="K531" s="1">
        <v>41211</v>
      </c>
      <c r="L531">
        <v>62</v>
      </c>
      <c r="M531">
        <v>322</v>
      </c>
      <c r="N531">
        <v>53</v>
      </c>
      <c r="O531">
        <v>899</v>
      </c>
      <c r="P531">
        <v>34</v>
      </c>
      <c r="Q531">
        <v>40</v>
      </c>
      <c r="R531">
        <v>53</v>
      </c>
      <c r="S531" s="6">
        <f>SUM(Table_marketing_data[[#This Row],[MntWines]:[MntGoldProds]])/6</f>
        <v>233.5</v>
      </c>
      <c r="T531">
        <v>1</v>
      </c>
      <c r="U531">
        <v>4</v>
      </c>
      <c r="V531">
        <v>6</v>
      </c>
      <c r="W531">
        <v>10</v>
      </c>
      <c r="X531">
        <v>2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f>IF(COUNTIF(Table_marketing_data[[#This Row],[AcceptedCmp3]:[AcceptedCmp2]],1)&gt;0,1,0)</f>
        <v>0</v>
      </c>
      <c r="AE531">
        <f>SUM(Table_marketing_data[[#This Row],[AcceptedCmp3]:[AcceptedCmp2]])</f>
        <v>0</v>
      </c>
      <c r="AF531">
        <v>0</v>
      </c>
      <c r="AG531">
        <v>0</v>
      </c>
      <c r="AH531" t="s">
        <v>30</v>
      </c>
    </row>
    <row r="532" spans="1:34" x14ac:dyDescent="0.3">
      <c r="A532">
        <v>8727</v>
      </c>
      <c r="B532">
        <v>1978</v>
      </c>
      <c r="C532">
        <f ca="1">YEAR(TODAY()) - Table_marketing_data[[#This Row],[Year_Birth]]</f>
        <v>45</v>
      </c>
      <c r="D5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2" t="s">
        <v>28</v>
      </c>
      <c r="F532" t="s">
        <v>29</v>
      </c>
      <c r="G532" s="5">
        <v>63693</v>
      </c>
      <c r="H532" s="5" t="str">
        <f t="shared" si="8"/>
        <v>50k-100k</v>
      </c>
      <c r="I532">
        <v>0</v>
      </c>
      <c r="J532">
        <v>1</v>
      </c>
      <c r="K532" s="1">
        <v>41561</v>
      </c>
      <c r="L532">
        <v>63</v>
      </c>
      <c r="M532">
        <v>587</v>
      </c>
      <c r="N532">
        <v>43</v>
      </c>
      <c r="O532">
        <v>337</v>
      </c>
      <c r="P532">
        <v>42</v>
      </c>
      <c r="Q532">
        <v>87</v>
      </c>
      <c r="R532">
        <v>54</v>
      </c>
      <c r="S532" s="6">
        <f>SUM(Table_marketing_data[[#This Row],[MntWines]:[MntGoldProds]])/6</f>
        <v>191.66666666666666</v>
      </c>
      <c r="T532">
        <v>3</v>
      </c>
      <c r="U532">
        <v>11</v>
      </c>
      <c r="V532">
        <v>6</v>
      </c>
      <c r="W532">
        <v>9</v>
      </c>
      <c r="X532">
        <v>6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f>IF(COUNTIF(Table_marketing_data[[#This Row],[AcceptedCmp3]:[AcceptedCmp2]],1)&gt;0,1,0)</f>
        <v>0</v>
      </c>
      <c r="AE532">
        <f>SUM(Table_marketing_data[[#This Row],[AcceptedCmp3]:[AcceptedCmp2]])</f>
        <v>0</v>
      </c>
      <c r="AF532">
        <v>0</v>
      </c>
      <c r="AG532">
        <v>0</v>
      </c>
      <c r="AH532" t="s">
        <v>43</v>
      </c>
    </row>
    <row r="533" spans="1:34" x14ac:dyDescent="0.3">
      <c r="A533">
        <v>3056</v>
      </c>
      <c r="B533">
        <v>1978</v>
      </c>
      <c r="C533">
        <f ca="1">YEAR(TODAY()) - Table_marketing_data[[#This Row],[Year_Birth]]</f>
        <v>45</v>
      </c>
      <c r="D5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3" t="s">
        <v>28</v>
      </c>
      <c r="F533" t="s">
        <v>29</v>
      </c>
      <c r="G533" s="5">
        <v>63693</v>
      </c>
      <c r="H533" s="5" t="str">
        <f t="shared" si="8"/>
        <v>50k-100k</v>
      </c>
      <c r="I533">
        <v>0</v>
      </c>
      <c r="J533">
        <v>1</v>
      </c>
      <c r="K533" s="1">
        <v>41561</v>
      </c>
      <c r="L533">
        <v>63</v>
      </c>
      <c r="M533">
        <v>587</v>
      </c>
      <c r="N533">
        <v>43</v>
      </c>
      <c r="O533">
        <v>337</v>
      </c>
      <c r="P533">
        <v>42</v>
      </c>
      <c r="Q533">
        <v>87</v>
      </c>
      <c r="R533">
        <v>54</v>
      </c>
      <c r="S533" s="6">
        <f>SUM(Table_marketing_data[[#This Row],[MntWines]:[MntGoldProds]])/6</f>
        <v>191.66666666666666</v>
      </c>
      <c r="T533">
        <v>3</v>
      </c>
      <c r="U533">
        <v>11</v>
      </c>
      <c r="V533">
        <v>6</v>
      </c>
      <c r="W533">
        <v>9</v>
      </c>
      <c r="X533">
        <v>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f>IF(COUNTIF(Table_marketing_data[[#This Row],[AcceptedCmp3]:[AcceptedCmp2]],1)&gt;0,1,0)</f>
        <v>0</v>
      </c>
      <c r="AE533">
        <f>SUM(Table_marketing_data[[#This Row],[AcceptedCmp3]:[AcceptedCmp2]])</f>
        <v>0</v>
      </c>
      <c r="AF533">
        <v>0</v>
      </c>
      <c r="AG533">
        <v>0</v>
      </c>
      <c r="AH533" t="s">
        <v>43</v>
      </c>
    </row>
    <row r="534" spans="1:34" x14ac:dyDescent="0.3">
      <c r="A534">
        <v>3081</v>
      </c>
      <c r="B534">
        <v>1978</v>
      </c>
      <c r="C534">
        <f ca="1">YEAR(TODAY()) - Table_marketing_data[[#This Row],[Year_Birth]]</f>
        <v>45</v>
      </c>
      <c r="D5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4" t="s">
        <v>37</v>
      </c>
      <c r="F534" t="s">
        <v>33</v>
      </c>
      <c r="G534" s="5">
        <v>41014</v>
      </c>
      <c r="H534" s="5" t="str">
        <f t="shared" si="8"/>
        <v>20k-50k</v>
      </c>
      <c r="I534">
        <v>1</v>
      </c>
      <c r="J534">
        <v>0</v>
      </c>
      <c r="K534" s="1">
        <v>41386</v>
      </c>
      <c r="L534">
        <v>65</v>
      </c>
      <c r="M534">
        <v>7</v>
      </c>
      <c r="N534">
        <v>2</v>
      </c>
      <c r="O534">
        <v>6</v>
      </c>
      <c r="P534">
        <v>2</v>
      </c>
      <c r="Q534">
        <v>0</v>
      </c>
      <c r="R534">
        <v>3</v>
      </c>
      <c r="S534" s="6">
        <f>SUM(Table_marketing_data[[#This Row],[MntWines]:[MntGoldProds]])/6</f>
        <v>3.3333333333333335</v>
      </c>
      <c r="T534">
        <v>1</v>
      </c>
      <c r="U534">
        <v>1</v>
      </c>
      <c r="V534">
        <v>0</v>
      </c>
      <c r="W534">
        <v>2</v>
      </c>
      <c r="X534">
        <v>7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f>IF(COUNTIF(Table_marketing_data[[#This Row],[AcceptedCmp3]:[AcceptedCmp2]],1)&gt;0,1,0)</f>
        <v>0</v>
      </c>
      <c r="AE534">
        <f>SUM(Table_marketing_data[[#This Row],[AcceptedCmp3]:[AcceptedCmp2]])</f>
        <v>0</v>
      </c>
      <c r="AF534">
        <v>0</v>
      </c>
      <c r="AG534">
        <v>0</v>
      </c>
      <c r="AH534" t="s">
        <v>30</v>
      </c>
    </row>
    <row r="535" spans="1:34" x14ac:dyDescent="0.3">
      <c r="A535">
        <v>7912</v>
      </c>
      <c r="B535">
        <v>1978</v>
      </c>
      <c r="C535">
        <f ca="1">YEAR(TODAY()) - Table_marketing_data[[#This Row],[Year_Birth]]</f>
        <v>45</v>
      </c>
      <c r="D5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5" t="s">
        <v>28</v>
      </c>
      <c r="F535" t="s">
        <v>33</v>
      </c>
      <c r="G535" s="5">
        <v>38136</v>
      </c>
      <c r="H535" s="5" t="str">
        <f t="shared" si="8"/>
        <v>20k-50k</v>
      </c>
      <c r="I535">
        <v>1</v>
      </c>
      <c r="J535">
        <v>0</v>
      </c>
      <c r="K535" s="1">
        <v>41386</v>
      </c>
      <c r="L535">
        <v>69</v>
      </c>
      <c r="M535">
        <v>8</v>
      </c>
      <c r="N535">
        <v>15</v>
      </c>
      <c r="O535">
        <v>27</v>
      </c>
      <c r="P535">
        <v>0</v>
      </c>
      <c r="Q535">
        <v>20</v>
      </c>
      <c r="R535">
        <v>33</v>
      </c>
      <c r="S535" s="6">
        <f>SUM(Table_marketing_data[[#This Row],[MntWines]:[MntGoldProds]])/6</f>
        <v>17.166666666666668</v>
      </c>
      <c r="T535">
        <v>2</v>
      </c>
      <c r="U535">
        <v>3</v>
      </c>
      <c r="V535">
        <v>1</v>
      </c>
      <c r="W535">
        <v>2</v>
      </c>
      <c r="X535">
        <v>8</v>
      </c>
      <c r="Y535">
        <v>1</v>
      </c>
      <c r="Z535">
        <v>0</v>
      </c>
      <c r="AA535">
        <v>0</v>
      </c>
      <c r="AB535">
        <v>0</v>
      </c>
      <c r="AC535">
        <v>0</v>
      </c>
      <c r="AD535">
        <f>IF(COUNTIF(Table_marketing_data[[#This Row],[AcceptedCmp3]:[AcceptedCmp2]],1)&gt;0,1,0)</f>
        <v>1</v>
      </c>
      <c r="AE535">
        <f>SUM(Table_marketing_data[[#This Row],[AcceptedCmp3]:[AcceptedCmp2]])</f>
        <v>1</v>
      </c>
      <c r="AF535">
        <v>0</v>
      </c>
      <c r="AG535">
        <v>0</v>
      </c>
      <c r="AH535" t="s">
        <v>34</v>
      </c>
    </row>
    <row r="536" spans="1:34" x14ac:dyDescent="0.3">
      <c r="A536">
        <v>7761</v>
      </c>
      <c r="B536">
        <v>1978</v>
      </c>
      <c r="C536">
        <f ca="1">YEAR(TODAY()) - Table_marketing_data[[#This Row],[Year_Birth]]</f>
        <v>45</v>
      </c>
      <c r="D5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6" t="s">
        <v>38</v>
      </c>
      <c r="F536" t="s">
        <v>35</v>
      </c>
      <c r="G536" s="5">
        <v>38702</v>
      </c>
      <c r="H536" s="5" t="str">
        <f t="shared" si="8"/>
        <v>20k-50k</v>
      </c>
      <c r="I536">
        <v>1</v>
      </c>
      <c r="J536">
        <v>0</v>
      </c>
      <c r="K536" s="1">
        <v>41487</v>
      </c>
      <c r="L536">
        <v>71</v>
      </c>
      <c r="M536">
        <v>13</v>
      </c>
      <c r="N536">
        <v>11</v>
      </c>
      <c r="O536">
        <v>24</v>
      </c>
      <c r="P536">
        <v>13</v>
      </c>
      <c r="Q536">
        <v>8</v>
      </c>
      <c r="R536">
        <v>40</v>
      </c>
      <c r="S536" s="6">
        <f>SUM(Table_marketing_data[[#This Row],[MntWines]:[MntGoldProds]])/6</f>
        <v>18.166666666666668</v>
      </c>
      <c r="T536">
        <v>2</v>
      </c>
      <c r="U536">
        <v>3</v>
      </c>
      <c r="V536">
        <v>0</v>
      </c>
      <c r="W536">
        <v>4</v>
      </c>
      <c r="X536">
        <v>6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f>IF(COUNTIF(Table_marketing_data[[#This Row],[AcceptedCmp3]:[AcceptedCmp2]],1)&gt;0,1,0)</f>
        <v>0</v>
      </c>
      <c r="AE536">
        <f>SUM(Table_marketing_data[[#This Row],[AcceptedCmp3]:[AcceptedCmp2]])</f>
        <v>0</v>
      </c>
      <c r="AF536">
        <v>0</v>
      </c>
      <c r="AG536">
        <v>0</v>
      </c>
      <c r="AH536" t="s">
        <v>36</v>
      </c>
    </row>
    <row r="537" spans="1:34" x14ac:dyDescent="0.3">
      <c r="A537">
        <v>367</v>
      </c>
      <c r="B537">
        <v>1978</v>
      </c>
      <c r="C537">
        <f ca="1">YEAR(TODAY()) - Table_marketing_data[[#This Row],[Year_Birth]]</f>
        <v>45</v>
      </c>
      <c r="D5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7" t="s">
        <v>38</v>
      </c>
      <c r="F537" t="s">
        <v>33</v>
      </c>
      <c r="G537" s="5">
        <v>36550</v>
      </c>
      <c r="H537" s="5" t="str">
        <f t="shared" si="8"/>
        <v>20k-50k</v>
      </c>
      <c r="I537">
        <v>1</v>
      </c>
      <c r="J537">
        <v>0</v>
      </c>
      <c r="K537" s="1">
        <v>41324</v>
      </c>
      <c r="L537">
        <v>74</v>
      </c>
      <c r="M537">
        <v>47</v>
      </c>
      <c r="N537">
        <v>90</v>
      </c>
      <c r="O537">
        <v>94</v>
      </c>
      <c r="P537">
        <v>123</v>
      </c>
      <c r="Q537">
        <v>103</v>
      </c>
      <c r="R537">
        <v>120</v>
      </c>
      <c r="S537" s="6">
        <f>SUM(Table_marketing_data[[#This Row],[MntWines]:[MntGoldProds]])/6</f>
        <v>96.166666666666671</v>
      </c>
      <c r="T537">
        <v>5</v>
      </c>
      <c r="U537">
        <v>9</v>
      </c>
      <c r="V537">
        <v>1</v>
      </c>
      <c r="W537">
        <v>5</v>
      </c>
      <c r="X537">
        <v>9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f>IF(COUNTIF(Table_marketing_data[[#This Row],[AcceptedCmp3]:[AcceptedCmp2]],1)&gt;0,1,0)</f>
        <v>0</v>
      </c>
      <c r="AE537">
        <f>SUM(Table_marketing_data[[#This Row],[AcceptedCmp3]:[AcceptedCmp2]])</f>
        <v>0</v>
      </c>
      <c r="AF537">
        <v>0</v>
      </c>
      <c r="AG537">
        <v>0</v>
      </c>
      <c r="AH537" t="s">
        <v>32</v>
      </c>
    </row>
    <row r="538" spans="1:34" x14ac:dyDescent="0.3">
      <c r="A538">
        <v>4066</v>
      </c>
      <c r="B538">
        <v>1978</v>
      </c>
      <c r="C538">
        <f ca="1">YEAR(TODAY()) - Table_marketing_data[[#This Row],[Year_Birth]]</f>
        <v>45</v>
      </c>
      <c r="D5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8" t="s">
        <v>38</v>
      </c>
      <c r="F538" t="s">
        <v>29</v>
      </c>
      <c r="G538" s="5">
        <v>21282</v>
      </c>
      <c r="H538" s="5" t="str">
        <f t="shared" si="8"/>
        <v>20k-50k</v>
      </c>
      <c r="I538">
        <v>1</v>
      </c>
      <c r="J538">
        <v>0</v>
      </c>
      <c r="K538" s="1">
        <v>41770</v>
      </c>
      <c r="L538">
        <v>76</v>
      </c>
      <c r="M538">
        <v>1</v>
      </c>
      <c r="N538">
        <v>5</v>
      </c>
      <c r="O538">
        <v>8</v>
      </c>
      <c r="P538">
        <v>4</v>
      </c>
      <c r="Q538">
        <v>8</v>
      </c>
      <c r="R538">
        <v>20</v>
      </c>
      <c r="S538" s="6">
        <f>SUM(Table_marketing_data[[#This Row],[MntWines]:[MntGoldProds]])/6</f>
        <v>7.666666666666667</v>
      </c>
      <c r="T538">
        <v>2</v>
      </c>
      <c r="U538">
        <v>2</v>
      </c>
      <c r="V538">
        <v>1</v>
      </c>
      <c r="W538">
        <v>2</v>
      </c>
      <c r="X538">
        <v>6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f>IF(COUNTIF(Table_marketing_data[[#This Row],[AcceptedCmp3]:[AcceptedCmp2]],1)&gt;0,1,0)</f>
        <v>0</v>
      </c>
      <c r="AE538">
        <f>SUM(Table_marketing_data[[#This Row],[AcceptedCmp3]:[AcceptedCmp2]])</f>
        <v>0</v>
      </c>
      <c r="AF538">
        <v>0</v>
      </c>
      <c r="AG538">
        <v>0</v>
      </c>
      <c r="AH538" t="s">
        <v>30</v>
      </c>
    </row>
    <row r="539" spans="1:34" x14ac:dyDescent="0.3">
      <c r="A539">
        <v>1834</v>
      </c>
      <c r="B539">
        <v>1978</v>
      </c>
      <c r="C539">
        <f ca="1">YEAR(TODAY()) - Table_marketing_data[[#This Row],[Year_Birth]]</f>
        <v>45</v>
      </c>
      <c r="D5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39" t="s">
        <v>41</v>
      </c>
      <c r="F539" t="s">
        <v>31</v>
      </c>
      <c r="G539" s="5">
        <v>35544</v>
      </c>
      <c r="H539" s="5" t="str">
        <f t="shared" si="8"/>
        <v>20k-50k</v>
      </c>
      <c r="I539">
        <v>1</v>
      </c>
      <c r="J539">
        <v>0</v>
      </c>
      <c r="K539" s="1">
        <v>41706</v>
      </c>
      <c r="L539">
        <v>77</v>
      </c>
      <c r="M539">
        <v>30</v>
      </c>
      <c r="N539">
        <v>5</v>
      </c>
      <c r="O539">
        <v>23</v>
      </c>
      <c r="P539">
        <v>4</v>
      </c>
      <c r="Q539">
        <v>1</v>
      </c>
      <c r="R539">
        <v>4</v>
      </c>
      <c r="S539" s="6">
        <f>SUM(Table_marketing_data[[#This Row],[MntWines]:[MntGoldProds]])/6</f>
        <v>11.166666666666666</v>
      </c>
      <c r="T539">
        <v>1</v>
      </c>
      <c r="U539">
        <v>2</v>
      </c>
      <c r="V539">
        <v>0</v>
      </c>
      <c r="W539">
        <v>3</v>
      </c>
      <c r="X539">
        <v>7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f>IF(COUNTIF(Table_marketing_data[[#This Row],[AcceptedCmp3]:[AcceptedCmp2]],1)&gt;0,1,0)</f>
        <v>0</v>
      </c>
      <c r="AE539">
        <f>SUM(Table_marketing_data[[#This Row],[AcceptedCmp3]:[AcceptedCmp2]])</f>
        <v>0</v>
      </c>
      <c r="AF539">
        <v>0</v>
      </c>
      <c r="AG539">
        <v>0</v>
      </c>
      <c r="AH539" t="s">
        <v>43</v>
      </c>
    </row>
    <row r="540" spans="1:34" x14ac:dyDescent="0.3">
      <c r="A540">
        <v>4240</v>
      </c>
      <c r="B540">
        <v>1978</v>
      </c>
      <c r="C540">
        <f ca="1">YEAR(TODAY()) - Table_marketing_data[[#This Row],[Year_Birth]]</f>
        <v>45</v>
      </c>
      <c r="D5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0" t="s">
        <v>28</v>
      </c>
      <c r="F540" t="s">
        <v>33</v>
      </c>
      <c r="G540" s="5">
        <v>17345</v>
      </c>
      <c r="H540" s="5" t="str">
        <f t="shared" si="8"/>
        <v>&lt;20k</v>
      </c>
      <c r="I540">
        <v>1</v>
      </c>
      <c r="J540">
        <v>0</v>
      </c>
      <c r="K540" s="1">
        <v>41216</v>
      </c>
      <c r="L540">
        <v>79</v>
      </c>
      <c r="M540">
        <v>4</v>
      </c>
      <c r="N540">
        <v>9</v>
      </c>
      <c r="O540">
        <v>16</v>
      </c>
      <c r="P540">
        <v>17</v>
      </c>
      <c r="Q540">
        <v>0</v>
      </c>
      <c r="R540">
        <v>12</v>
      </c>
      <c r="S540" s="6">
        <f>SUM(Table_marketing_data[[#This Row],[MntWines]:[MntGoldProds]])/6</f>
        <v>9.6666666666666661</v>
      </c>
      <c r="T540">
        <v>2</v>
      </c>
      <c r="U540">
        <v>2</v>
      </c>
      <c r="V540">
        <v>1</v>
      </c>
      <c r="W540">
        <v>2</v>
      </c>
      <c r="X540">
        <v>8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f>IF(COUNTIF(Table_marketing_data[[#This Row],[AcceptedCmp3]:[AcceptedCmp2]],1)&gt;0,1,0)</f>
        <v>0</v>
      </c>
      <c r="AE540">
        <f>SUM(Table_marketing_data[[#This Row],[AcceptedCmp3]:[AcceptedCmp2]])</f>
        <v>0</v>
      </c>
      <c r="AF540">
        <v>0</v>
      </c>
      <c r="AG540">
        <v>0</v>
      </c>
      <c r="AH540" t="s">
        <v>30</v>
      </c>
    </row>
    <row r="541" spans="1:34" x14ac:dyDescent="0.3">
      <c r="A541">
        <v>7732</v>
      </c>
      <c r="B541">
        <v>1978</v>
      </c>
      <c r="C541">
        <f ca="1">YEAR(TODAY()) - Table_marketing_data[[#This Row],[Year_Birth]]</f>
        <v>45</v>
      </c>
      <c r="D5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1" t="s">
        <v>28</v>
      </c>
      <c r="F541" t="s">
        <v>33</v>
      </c>
      <c r="G541" s="5">
        <v>64813</v>
      </c>
      <c r="H541" s="5" t="str">
        <f t="shared" si="8"/>
        <v>50k-100k</v>
      </c>
      <c r="I541">
        <v>1</v>
      </c>
      <c r="J541">
        <v>0</v>
      </c>
      <c r="K541" s="1">
        <v>41641</v>
      </c>
      <c r="L541">
        <v>81</v>
      </c>
      <c r="M541">
        <v>293</v>
      </c>
      <c r="N541">
        <v>0</v>
      </c>
      <c r="O541">
        <v>124</v>
      </c>
      <c r="P541">
        <v>179</v>
      </c>
      <c r="Q541">
        <v>97</v>
      </c>
      <c r="R541">
        <v>52</v>
      </c>
      <c r="S541" s="6">
        <f>SUM(Table_marketing_data[[#This Row],[MntWines]:[MntGoldProds]])/6</f>
        <v>124.16666666666667</v>
      </c>
      <c r="T541">
        <v>1</v>
      </c>
      <c r="U541">
        <v>7</v>
      </c>
      <c r="V541">
        <v>2</v>
      </c>
      <c r="W541">
        <v>10</v>
      </c>
      <c r="X541">
        <v>5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f>IF(COUNTIF(Table_marketing_data[[#This Row],[AcceptedCmp3]:[AcceptedCmp2]],1)&gt;0,1,0)</f>
        <v>0</v>
      </c>
      <c r="AE541">
        <f>SUM(Table_marketing_data[[#This Row],[AcceptedCmp3]:[AcceptedCmp2]])</f>
        <v>0</v>
      </c>
      <c r="AF541">
        <v>0</v>
      </c>
      <c r="AG541">
        <v>0</v>
      </c>
      <c r="AH541" t="s">
        <v>30</v>
      </c>
    </row>
    <row r="542" spans="1:34" x14ac:dyDescent="0.3">
      <c r="A542">
        <v>1440</v>
      </c>
      <c r="B542">
        <v>1978</v>
      </c>
      <c r="C542">
        <f ca="1">YEAR(TODAY()) - Table_marketing_data[[#This Row],[Year_Birth]]</f>
        <v>45</v>
      </c>
      <c r="D5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2" t="s">
        <v>38</v>
      </c>
      <c r="F542" t="s">
        <v>35</v>
      </c>
      <c r="G542" s="5">
        <v>52513</v>
      </c>
      <c r="H542" s="5" t="str">
        <f t="shared" si="8"/>
        <v>50k-100k</v>
      </c>
      <c r="I542">
        <v>0</v>
      </c>
      <c r="J542">
        <v>0</v>
      </c>
      <c r="K542" s="1">
        <v>41156</v>
      </c>
      <c r="L542">
        <v>84</v>
      </c>
      <c r="M542">
        <v>367</v>
      </c>
      <c r="N542">
        <v>17</v>
      </c>
      <c r="O542">
        <v>241</v>
      </c>
      <c r="P542">
        <v>104</v>
      </c>
      <c r="Q542">
        <v>188</v>
      </c>
      <c r="R542">
        <v>232</v>
      </c>
      <c r="S542" s="6">
        <f>SUM(Table_marketing_data[[#This Row],[MntWines]:[MntGoldProds]])/6</f>
        <v>191.5</v>
      </c>
      <c r="T542">
        <v>2</v>
      </c>
      <c r="U542">
        <v>9</v>
      </c>
      <c r="V542">
        <v>5</v>
      </c>
      <c r="W542">
        <v>9</v>
      </c>
      <c r="X542">
        <v>7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f>IF(COUNTIF(Table_marketing_data[[#This Row],[AcceptedCmp3]:[AcceptedCmp2]],1)&gt;0,1,0)</f>
        <v>0</v>
      </c>
      <c r="AE542">
        <f>SUM(Table_marketing_data[[#This Row],[AcceptedCmp3]:[AcceptedCmp2]])</f>
        <v>0</v>
      </c>
      <c r="AF542">
        <v>0</v>
      </c>
      <c r="AG542">
        <v>0</v>
      </c>
      <c r="AH542" t="s">
        <v>30</v>
      </c>
    </row>
    <row r="543" spans="1:34" x14ac:dyDescent="0.3">
      <c r="A543">
        <v>2736</v>
      </c>
      <c r="B543">
        <v>1978</v>
      </c>
      <c r="C543">
        <f ca="1">YEAR(TODAY()) - Table_marketing_data[[#This Row],[Year_Birth]]</f>
        <v>45</v>
      </c>
      <c r="D5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3" t="s">
        <v>28</v>
      </c>
      <c r="F543" t="s">
        <v>33</v>
      </c>
      <c r="G543" s="5">
        <v>73807</v>
      </c>
      <c r="H543" s="5" t="str">
        <f t="shared" si="8"/>
        <v>50k-100k</v>
      </c>
      <c r="I543">
        <v>0</v>
      </c>
      <c r="J543">
        <v>1</v>
      </c>
      <c r="K543" s="1">
        <v>41276</v>
      </c>
      <c r="L543">
        <v>88</v>
      </c>
      <c r="M543">
        <v>366</v>
      </c>
      <c r="N543">
        <v>124</v>
      </c>
      <c r="O543">
        <v>156</v>
      </c>
      <c r="P543">
        <v>71</v>
      </c>
      <c r="Q543">
        <v>78</v>
      </c>
      <c r="R543">
        <v>54</v>
      </c>
      <c r="S543" s="6">
        <f>SUM(Table_marketing_data[[#This Row],[MntWines]:[MntGoldProds]])/6</f>
        <v>141.5</v>
      </c>
      <c r="T543">
        <v>2</v>
      </c>
      <c r="U543">
        <v>5</v>
      </c>
      <c r="V543">
        <v>5</v>
      </c>
      <c r="W543">
        <v>11</v>
      </c>
      <c r="X543">
        <v>2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f>IF(COUNTIF(Table_marketing_data[[#This Row],[AcceptedCmp3]:[AcceptedCmp2]],1)&gt;0,1,0)</f>
        <v>0</v>
      </c>
      <c r="AE543">
        <f>SUM(Table_marketing_data[[#This Row],[AcceptedCmp3]:[AcceptedCmp2]])</f>
        <v>0</v>
      </c>
      <c r="AF543">
        <v>0</v>
      </c>
      <c r="AG543">
        <v>0</v>
      </c>
      <c r="AH543" t="s">
        <v>40</v>
      </c>
    </row>
    <row r="544" spans="1:34" x14ac:dyDescent="0.3">
      <c r="A544">
        <v>10812</v>
      </c>
      <c r="B544">
        <v>1978</v>
      </c>
      <c r="C544">
        <f ca="1">YEAR(TODAY()) - Table_marketing_data[[#This Row],[Year_Birth]]</f>
        <v>45</v>
      </c>
      <c r="D5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4" t="s">
        <v>37</v>
      </c>
      <c r="F544" t="s">
        <v>33</v>
      </c>
      <c r="G544" s="5">
        <v>46377</v>
      </c>
      <c r="H544" s="5" t="str">
        <f t="shared" si="8"/>
        <v>20k-50k</v>
      </c>
      <c r="I544">
        <v>1</v>
      </c>
      <c r="J544">
        <v>0</v>
      </c>
      <c r="K544" s="1">
        <v>41699</v>
      </c>
      <c r="L544">
        <v>89</v>
      </c>
      <c r="M544">
        <v>37</v>
      </c>
      <c r="N544">
        <v>0</v>
      </c>
      <c r="O544">
        <v>46</v>
      </c>
      <c r="P544">
        <v>4</v>
      </c>
      <c r="Q544">
        <v>3</v>
      </c>
      <c r="R544">
        <v>0</v>
      </c>
      <c r="S544" s="6">
        <f>SUM(Table_marketing_data[[#This Row],[MntWines]:[MntGoldProds]])/6</f>
        <v>15</v>
      </c>
      <c r="T544">
        <v>1</v>
      </c>
      <c r="U544">
        <v>2</v>
      </c>
      <c r="V544">
        <v>1</v>
      </c>
      <c r="W544">
        <v>3</v>
      </c>
      <c r="X544">
        <v>4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f>IF(COUNTIF(Table_marketing_data[[#This Row],[AcceptedCmp3]:[AcceptedCmp2]],1)&gt;0,1,0)</f>
        <v>0</v>
      </c>
      <c r="AE544">
        <f>SUM(Table_marketing_data[[#This Row],[AcceptedCmp3]:[AcceptedCmp2]])</f>
        <v>0</v>
      </c>
      <c r="AF544">
        <v>0</v>
      </c>
      <c r="AG544">
        <v>0</v>
      </c>
      <c r="AH544" t="s">
        <v>43</v>
      </c>
    </row>
    <row r="545" spans="1:34" x14ac:dyDescent="0.3">
      <c r="A545">
        <v>1291</v>
      </c>
      <c r="B545">
        <v>1978</v>
      </c>
      <c r="C545">
        <f ca="1">YEAR(TODAY()) - Table_marketing_data[[#This Row],[Year_Birth]]</f>
        <v>45</v>
      </c>
      <c r="D5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5" t="s">
        <v>37</v>
      </c>
      <c r="F545" t="s">
        <v>35</v>
      </c>
      <c r="G545" s="5">
        <v>27683</v>
      </c>
      <c r="H545" s="5" t="str">
        <f t="shared" si="8"/>
        <v>20k-50k</v>
      </c>
      <c r="I545">
        <v>1</v>
      </c>
      <c r="J545">
        <v>0</v>
      </c>
      <c r="K545" s="1">
        <v>41125</v>
      </c>
      <c r="L545">
        <v>90</v>
      </c>
      <c r="M545">
        <v>152</v>
      </c>
      <c r="N545">
        <v>9</v>
      </c>
      <c r="O545">
        <v>121</v>
      </c>
      <c r="P545">
        <v>12</v>
      </c>
      <c r="Q545">
        <v>12</v>
      </c>
      <c r="R545">
        <v>45</v>
      </c>
      <c r="S545" s="6">
        <f>SUM(Table_marketing_data[[#This Row],[MntWines]:[MntGoldProds]])/6</f>
        <v>58.5</v>
      </c>
      <c r="T545">
        <v>4</v>
      </c>
      <c r="U545">
        <v>6</v>
      </c>
      <c r="V545">
        <v>2</v>
      </c>
      <c r="W545">
        <v>4</v>
      </c>
      <c r="X545">
        <v>8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f>IF(COUNTIF(Table_marketing_data[[#This Row],[AcceptedCmp3]:[AcceptedCmp2]],1)&gt;0,1,0)</f>
        <v>0</v>
      </c>
      <c r="AE545">
        <f>SUM(Table_marketing_data[[#This Row],[AcceptedCmp3]:[AcceptedCmp2]])</f>
        <v>0</v>
      </c>
      <c r="AF545">
        <v>0</v>
      </c>
      <c r="AG545">
        <v>0</v>
      </c>
      <c r="AH545" t="s">
        <v>30</v>
      </c>
    </row>
    <row r="546" spans="1:34" x14ac:dyDescent="0.3">
      <c r="A546">
        <v>6619</v>
      </c>
      <c r="B546">
        <v>1978</v>
      </c>
      <c r="C546">
        <f ca="1">YEAR(TODAY()) - Table_marketing_data[[#This Row],[Year_Birth]]</f>
        <v>45</v>
      </c>
      <c r="D5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6" t="s">
        <v>28</v>
      </c>
      <c r="F546" t="s">
        <v>33</v>
      </c>
      <c r="G546" s="5">
        <v>38415</v>
      </c>
      <c r="H546" s="5" t="str">
        <f t="shared" si="8"/>
        <v>20k-50k</v>
      </c>
      <c r="I546">
        <v>1</v>
      </c>
      <c r="J546">
        <v>1</v>
      </c>
      <c r="K546" s="1">
        <v>41276</v>
      </c>
      <c r="L546">
        <v>91</v>
      </c>
      <c r="M546">
        <v>22</v>
      </c>
      <c r="N546">
        <v>1</v>
      </c>
      <c r="O546">
        <v>13</v>
      </c>
      <c r="P546">
        <v>4</v>
      </c>
      <c r="Q546">
        <v>0</v>
      </c>
      <c r="R546">
        <v>4</v>
      </c>
      <c r="S546" s="6">
        <f>SUM(Table_marketing_data[[#This Row],[MntWines]:[MntGoldProds]])/6</f>
        <v>7.333333333333333</v>
      </c>
      <c r="T546">
        <v>2</v>
      </c>
      <c r="U546">
        <v>1</v>
      </c>
      <c r="V546">
        <v>0</v>
      </c>
      <c r="W546">
        <v>3</v>
      </c>
      <c r="X546">
        <v>7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f>IF(COUNTIF(Table_marketing_data[[#This Row],[AcceptedCmp3]:[AcceptedCmp2]],1)&gt;0,1,0)</f>
        <v>0</v>
      </c>
      <c r="AE546">
        <f>SUM(Table_marketing_data[[#This Row],[AcceptedCmp3]:[AcceptedCmp2]])</f>
        <v>0</v>
      </c>
      <c r="AF546">
        <v>0</v>
      </c>
      <c r="AG546">
        <v>0</v>
      </c>
      <c r="AH546" t="s">
        <v>30</v>
      </c>
    </row>
    <row r="547" spans="1:34" x14ac:dyDescent="0.3">
      <c r="A547">
        <v>2875</v>
      </c>
      <c r="B547">
        <v>1978</v>
      </c>
      <c r="C547">
        <f ca="1">YEAR(TODAY()) - Table_marketing_data[[#This Row],[Year_Birth]]</f>
        <v>45</v>
      </c>
      <c r="D5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7" t="s">
        <v>28</v>
      </c>
      <c r="F547" t="s">
        <v>33</v>
      </c>
      <c r="G547" s="5">
        <v>67023</v>
      </c>
      <c r="H547" s="5" t="str">
        <f t="shared" si="8"/>
        <v>50k-100k</v>
      </c>
      <c r="I547">
        <v>0</v>
      </c>
      <c r="J547">
        <v>0</v>
      </c>
      <c r="K547" s="1">
        <v>41702</v>
      </c>
      <c r="L547">
        <v>93</v>
      </c>
      <c r="M547">
        <v>444</v>
      </c>
      <c r="N547">
        <v>44</v>
      </c>
      <c r="O547">
        <v>382</v>
      </c>
      <c r="P547">
        <v>11</v>
      </c>
      <c r="Q547">
        <v>8</v>
      </c>
      <c r="R547">
        <v>17</v>
      </c>
      <c r="S547" s="6">
        <f>SUM(Table_marketing_data[[#This Row],[MntWines]:[MntGoldProds]])/6</f>
        <v>151</v>
      </c>
      <c r="T547">
        <v>1</v>
      </c>
      <c r="U547">
        <v>3</v>
      </c>
      <c r="V547">
        <v>7</v>
      </c>
      <c r="W547">
        <v>13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f>IF(COUNTIF(Table_marketing_data[[#This Row],[AcceptedCmp3]:[AcceptedCmp2]],1)&gt;0,1,0)</f>
        <v>0</v>
      </c>
      <c r="AE547">
        <f>SUM(Table_marketing_data[[#This Row],[AcceptedCmp3]:[AcceptedCmp2]])</f>
        <v>0</v>
      </c>
      <c r="AF547">
        <v>0</v>
      </c>
      <c r="AG547">
        <v>1</v>
      </c>
      <c r="AH547" t="s">
        <v>30</v>
      </c>
    </row>
    <row r="548" spans="1:34" x14ac:dyDescent="0.3">
      <c r="A548">
        <v>2008</v>
      </c>
      <c r="B548">
        <v>1978</v>
      </c>
      <c r="C548">
        <f ca="1">YEAR(TODAY()) - Table_marketing_data[[#This Row],[Year_Birth]]</f>
        <v>45</v>
      </c>
      <c r="D5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8" t="s">
        <v>28</v>
      </c>
      <c r="F548" t="s">
        <v>33</v>
      </c>
      <c r="G548" s="5">
        <v>77583</v>
      </c>
      <c r="H548" s="5" t="str">
        <f t="shared" si="8"/>
        <v>50k-100k</v>
      </c>
      <c r="I548">
        <v>0</v>
      </c>
      <c r="J548">
        <v>0</v>
      </c>
      <c r="K548" s="1">
        <v>41680</v>
      </c>
      <c r="L548">
        <v>93</v>
      </c>
      <c r="M548">
        <v>372</v>
      </c>
      <c r="N548">
        <v>23</v>
      </c>
      <c r="O548">
        <v>384</v>
      </c>
      <c r="P548">
        <v>250</v>
      </c>
      <c r="Q548">
        <v>12</v>
      </c>
      <c r="R548">
        <v>108</v>
      </c>
      <c r="S548" s="6">
        <f>SUM(Table_marketing_data[[#This Row],[MntWines]:[MntGoldProds]])/6</f>
        <v>191.5</v>
      </c>
      <c r="T548">
        <v>1</v>
      </c>
      <c r="U548">
        <v>4</v>
      </c>
      <c r="V548">
        <v>5</v>
      </c>
      <c r="W548">
        <v>9</v>
      </c>
      <c r="X548">
        <v>2</v>
      </c>
      <c r="Y548">
        <v>0</v>
      </c>
      <c r="Z548">
        <v>0</v>
      </c>
      <c r="AA548">
        <v>0</v>
      </c>
      <c r="AB548">
        <v>1</v>
      </c>
      <c r="AC548">
        <v>0</v>
      </c>
      <c r="AD548">
        <f>IF(COUNTIF(Table_marketing_data[[#This Row],[AcceptedCmp3]:[AcceptedCmp2]],1)&gt;0,1,0)</f>
        <v>1</v>
      </c>
      <c r="AE548">
        <f>SUM(Table_marketing_data[[#This Row],[AcceptedCmp3]:[AcceptedCmp2]])</f>
        <v>1</v>
      </c>
      <c r="AF548">
        <v>0</v>
      </c>
      <c r="AG548">
        <v>0</v>
      </c>
      <c r="AH548" t="s">
        <v>43</v>
      </c>
    </row>
    <row r="549" spans="1:34" x14ac:dyDescent="0.3">
      <c r="A549">
        <v>322</v>
      </c>
      <c r="B549">
        <v>1978</v>
      </c>
      <c r="C549">
        <f ca="1">YEAR(TODAY()) - Table_marketing_data[[#This Row],[Year_Birth]]</f>
        <v>45</v>
      </c>
      <c r="D5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49" t="s">
        <v>28</v>
      </c>
      <c r="F549" t="s">
        <v>35</v>
      </c>
      <c r="G549" s="5">
        <v>42554</v>
      </c>
      <c r="H549" s="5" t="str">
        <f t="shared" si="8"/>
        <v>20k-50k</v>
      </c>
      <c r="I549">
        <v>1</v>
      </c>
      <c r="J549">
        <v>1</v>
      </c>
      <c r="K549" s="1">
        <v>41286</v>
      </c>
      <c r="L549">
        <v>93</v>
      </c>
      <c r="M549">
        <v>29</v>
      </c>
      <c r="N549">
        <v>1</v>
      </c>
      <c r="O549">
        <v>11</v>
      </c>
      <c r="P549">
        <v>0</v>
      </c>
      <c r="Q549">
        <v>0</v>
      </c>
      <c r="R549">
        <v>0</v>
      </c>
      <c r="S549" s="6">
        <f>SUM(Table_marketing_data[[#This Row],[MntWines]:[MntGoldProds]])/6</f>
        <v>6.833333333333333</v>
      </c>
      <c r="T549">
        <v>2</v>
      </c>
      <c r="U549">
        <v>2</v>
      </c>
      <c r="V549">
        <v>0</v>
      </c>
      <c r="W549">
        <v>3</v>
      </c>
      <c r="X549">
        <v>4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f>IF(COUNTIF(Table_marketing_data[[#This Row],[AcceptedCmp3]:[AcceptedCmp2]],1)&gt;0,1,0)</f>
        <v>0</v>
      </c>
      <c r="AE549">
        <f>SUM(Table_marketing_data[[#This Row],[AcceptedCmp3]:[AcceptedCmp2]])</f>
        <v>0</v>
      </c>
      <c r="AF549">
        <v>0</v>
      </c>
      <c r="AG549">
        <v>0</v>
      </c>
      <c r="AH549" t="s">
        <v>36</v>
      </c>
    </row>
    <row r="550" spans="1:34" x14ac:dyDescent="0.3">
      <c r="A550">
        <v>2931</v>
      </c>
      <c r="B550">
        <v>1978</v>
      </c>
      <c r="C550">
        <f ca="1">YEAR(TODAY()) - Table_marketing_data[[#This Row],[Year_Birth]]</f>
        <v>45</v>
      </c>
      <c r="D5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0" t="s">
        <v>28</v>
      </c>
      <c r="F550" t="s">
        <v>29</v>
      </c>
      <c r="G550" s="5">
        <v>71847</v>
      </c>
      <c r="H550" s="5" t="str">
        <f t="shared" si="8"/>
        <v>50k-100k</v>
      </c>
      <c r="I550">
        <v>0</v>
      </c>
      <c r="J550">
        <v>0</v>
      </c>
      <c r="K550" s="1">
        <v>41173</v>
      </c>
      <c r="L550">
        <v>95</v>
      </c>
      <c r="M550">
        <v>737</v>
      </c>
      <c r="N550">
        <v>21</v>
      </c>
      <c r="O550">
        <v>106</v>
      </c>
      <c r="P550">
        <v>55</v>
      </c>
      <c r="Q550">
        <v>63</v>
      </c>
      <c r="R550">
        <v>210</v>
      </c>
      <c r="S550" s="6">
        <f>SUM(Table_marketing_data[[#This Row],[MntWines]:[MntGoldProds]])/6</f>
        <v>198.66666666666666</v>
      </c>
      <c r="T550">
        <v>0</v>
      </c>
      <c r="U550">
        <v>6</v>
      </c>
      <c r="V550">
        <v>7</v>
      </c>
      <c r="W550">
        <v>9</v>
      </c>
      <c r="X550">
        <v>3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f>IF(COUNTIF(Table_marketing_data[[#This Row],[AcceptedCmp3]:[AcceptedCmp2]],1)&gt;0,1,0)</f>
        <v>1</v>
      </c>
      <c r="AE550">
        <f>SUM(Table_marketing_data[[#This Row],[AcceptedCmp3]:[AcceptedCmp2]])</f>
        <v>1</v>
      </c>
      <c r="AF550">
        <v>0</v>
      </c>
      <c r="AG550">
        <v>0</v>
      </c>
      <c r="AH550" t="s">
        <v>30</v>
      </c>
    </row>
    <row r="551" spans="1:34" x14ac:dyDescent="0.3">
      <c r="A551">
        <v>3270</v>
      </c>
      <c r="B551">
        <v>1978</v>
      </c>
      <c r="C551">
        <f ca="1">YEAR(TODAY()) - Table_marketing_data[[#This Row],[Year_Birth]]</f>
        <v>45</v>
      </c>
      <c r="D5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1" t="s">
        <v>38</v>
      </c>
      <c r="F551" t="s">
        <v>35</v>
      </c>
      <c r="G551" s="5">
        <v>17117</v>
      </c>
      <c r="H551" s="5" t="str">
        <f t="shared" si="8"/>
        <v>&lt;20k</v>
      </c>
      <c r="I551">
        <v>1</v>
      </c>
      <c r="J551">
        <v>0</v>
      </c>
      <c r="K551" s="1">
        <v>41291</v>
      </c>
      <c r="L551">
        <v>96</v>
      </c>
      <c r="M551">
        <v>12</v>
      </c>
      <c r="N551">
        <v>23</v>
      </c>
      <c r="O551">
        <v>38</v>
      </c>
      <c r="P551">
        <v>30</v>
      </c>
      <c r="Q551">
        <v>18</v>
      </c>
      <c r="R551">
        <v>7</v>
      </c>
      <c r="S551" s="6">
        <f>SUM(Table_marketing_data[[#This Row],[MntWines]:[MntGoldProds]])/6</f>
        <v>21.333333333333332</v>
      </c>
      <c r="T551">
        <v>4</v>
      </c>
      <c r="U551">
        <v>3</v>
      </c>
      <c r="V551">
        <v>1</v>
      </c>
      <c r="W551">
        <v>3</v>
      </c>
      <c r="X551">
        <v>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f>IF(COUNTIF(Table_marketing_data[[#This Row],[AcceptedCmp3]:[AcceptedCmp2]],1)&gt;0,1,0)</f>
        <v>0</v>
      </c>
      <c r="AE551">
        <f>SUM(Table_marketing_data[[#This Row],[AcceptedCmp3]:[AcceptedCmp2]])</f>
        <v>0</v>
      </c>
      <c r="AF551">
        <v>0</v>
      </c>
      <c r="AG551">
        <v>0</v>
      </c>
      <c r="AH551" t="s">
        <v>43</v>
      </c>
    </row>
    <row r="552" spans="1:34" x14ac:dyDescent="0.3">
      <c r="A552">
        <v>1663</v>
      </c>
      <c r="B552">
        <v>1978</v>
      </c>
      <c r="C552">
        <f ca="1">YEAR(TODAY()) - Table_marketing_data[[#This Row],[Year_Birth]]</f>
        <v>45</v>
      </c>
      <c r="D5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2" t="s">
        <v>37</v>
      </c>
      <c r="F552" t="s">
        <v>35</v>
      </c>
      <c r="G552" s="5">
        <v>34043</v>
      </c>
      <c r="H552" s="5" t="str">
        <f t="shared" si="8"/>
        <v>20k-50k</v>
      </c>
      <c r="I552">
        <v>1</v>
      </c>
      <c r="J552">
        <v>0</v>
      </c>
      <c r="K552" s="1">
        <v>41572</v>
      </c>
      <c r="L552">
        <v>97</v>
      </c>
      <c r="M552">
        <v>20</v>
      </c>
      <c r="N552">
        <v>2</v>
      </c>
      <c r="O552">
        <v>14</v>
      </c>
      <c r="P552">
        <v>3</v>
      </c>
      <c r="Q552">
        <v>0</v>
      </c>
      <c r="R552">
        <v>10</v>
      </c>
      <c r="S552" s="6">
        <f>SUM(Table_marketing_data[[#This Row],[MntWines]:[MntGoldProds]])/6</f>
        <v>8.1666666666666661</v>
      </c>
      <c r="T552">
        <v>1</v>
      </c>
      <c r="U552">
        <v>2</v>
      </c>
      <c r="V552">
        <v>0</v>
      </c>
      <c r="W552">
        <v>2</v>
      </c>
      <c r="X552">
        <v>9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f>IF(COUNTIF(Table_marketing_data[[#This Row],[AcceptedCmp3]:[AcceptedCmp2]],1)&gt;0,1,0)</f>
        <v>0</v>
      </c>
      <c r="AE552">
        <f>SUM(Table_marketing_data[[#This Row],[AcceptedCmp3]:[AcceptedCmp2]])</f>
        <v>0</v>
      </c>
      <c r="AF552">
        <v>0</v>
      </c>
      <c r="AG552">
        <v>0</v>
      </c>
      <c r="AH552" t="s">
        <v>30</v>
      </c>
    </row>
    <row r="553" spans="1:34" x14ac:dyDescent="0.3">
      <c r="A553">
        <v>2320</v>
      </c>
      <c r="B553">
        <v>1978</v>
      </c>
      <c r="C553">
        <f ca="1">YEAR(TODAY()) - Table_marketing_data[[#This Row],[Year_Birth]]</f>
        <v>45</v>
      </c>
      <c r="D5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3" t="s">
        <v>38</v>
      </c>
      <c r="F553" t="s">
        <v>33</v>
      </c>
      <c r="G553" s="5">
        <v>47025</v>
      </c>
      <c r="H553" s="5" t="str">
        <f t="shared" si="8"/>
        <v>20k-50k</v>
      </c>
      <c r="I553">
        <v>0</v>
      </c>
      <c r="J553">
        <v>1</v>
      </c>
      <c r="K553" s="1">
        <v>41529</v>
      </c>
      <c r="L553">
        <v>98</v>
      </c>
      <c r="M553">
        <v>508</v>
      </c>
      <c r="N553">
        <v>11</v>
      </c>
      <c r="O553">
        <v>59</v>
      </c>
      <c r="P553">
        <v>23</v>
      </c>
      <c r="Q553">
        <v>5</v>
      </c>
      <c r="R553">
        <v>29</v>
      </c>
      <c r="S553" s="6">
        <f>SUM(Table_marketing_data[[#This Row],[MntWines]:[MntGoldProds]])/6</f>
        <v>105.83333333333333</v>
      </c>
      <c r="T553">
        <v>5</v>
      </c>
      <c r="U553">
        <v>11</v>
      </c>
      <c r="V553">
        <v>1</v>
      </c>
      <c r="W553">
        <v>6</v>
      </c>
      <c r="X553">
        <v>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f>IF(COUNTIF(Table_marketing_data[[#This Row],[AcceptedCmp3]:[AcceptedCmp2]],1)&gt;0,1,0)</f>
        <v>0</v>
      </c>
      <c r="AE553">
        <f>SUM(Table_marketing_data[[#This Row],[AcceptedCmp3]:[AcceptedCmp2]])</f>
        <v>0</v>
      </c>
      <c r="AF553">
        <v>0</v>
      </c>
      <c r="AG553">
        <v>0</v>
      </c>
      <c r="AH553" t="s">
        <v>30</v>
      </c>
    </row>
    <row r="554" spans="1:34" x14ac:dyDescent="0.3">
      <c r="A554">
        <v>2202</v>
      </c>
      <c r="B554">
        <v>1978</v>
      </c>
      <c r="C554">
        <f ca="1">YEAR(TODAY()) - Table_marketing_data[[#This Row],[Year_Birth]]</f>
        <v>45</v>
      </c>
      <c r="D5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4" t="s">
        <v>28</v>
      </c>
      <c r="F554" t="s">
        <v>35</v>
      </c>
      <c r="G554" s="5">
        <v>41154</v>
      </c>
      <c r="H554" s="5" t="str">
        <f t="shared" si="8"/>
        <v>20k-50k</v>
      </c>
      <c r="I554">
        <v>0</v>
      </c>
      <c r="J554">
        <v>1</v>
      </c>
      <c r="K554" s="1">
        <v>41373</v>
      </c>
      <c r="L554">
        <v>98</v>
      </c>
      <c r="M554">
        <v>44</v>
      </c>
      <c r="N554">
        <v>2</v>
      </c>
      <c r="O554">
        <v>11</v>
      </c>
      <c r="P554">
        <v>2</v>
      </c>
      <c r="Q554">
        <v>3</v>
      </c>
      <c r="R554">
        <v>7</v>
      </c>
      <c r="S554" s="6">
        <f>SUM(Table_marketing_data[[#This Row],[MntWines]:[MntGoldProds]])/6</f>
        <v>11.5</v>
      </c>
      <c r="T554">
        <v>1</v>
      </c>
      <c r="U554">
        <v>1</v>
      </c>
      <c r="V554">
        <v>0</v>
      </c>
      <c r="W554">
        <v>4</v>
      </c>
      <c r="X554">
        <v>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f>IF(COUNTIF(Table_marketing_data[[#This Row],[AcceptedCmp3]:[AcceptedCmp2]],1)&gt;0,1,0)</f>
        <v>0</v>
      </c>
      <c r="AE554">
        <f>SUM(Table_marketing_data[[#This Row],[AcceptedCmp3]:[AcceptedCmp2]])</f>
        <v>0</v>
      </c>
      <c r="AF554">
        <v>0</v>
      </c>
      <c r="AG554">
        <v>0</v>
      </c>
      <c r="AH554" t="s">
        <v>30</v>
      </c>
    </row>
    <row r="555" spans="1:34" x14ac:dyDescent="0.3">
      <c r="A555">
        <v>528</v>
      </c>
      <c r="B555">
        <v>1978</v>
      </c>
      <c r="C555">
        <f ca="1">YEAR(TODAY()) - Table_marketing_data[[#This Row],[Year_Birth]]</f>
        <v>45</v>
      </c>
      <c r="D5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5" t="s">
        <v>28</v>
      </c>
      <c r="F555" t="s">
        <v>33</v>
      </c>
      <c r="G555" s="5">
        <v>65819</v>
      </c>
      <c r="H555" s="5" t="str">
        <f t="shared" si="8"/>
        <v>50k-100k</v>
      </c>
      <c r="I555">
        <v>0</v>
      </c>
      <c r="J555">
        <v>0</v>
      </c>
      <c r="K555" s="1">
        <v>41242</v>
      </c>
      <c r="L555">
        <v>99</v>
      </c>
      <c r="M555">
        <v>267</v>
      </c>
      <c r="N555">
        <v>38</v>
      </c>
      <c r="O555">
        <v>701</v>
      </c>
      <c r="P555">
        <v>149</v>
      </c>
      <c r="Q555">
        <v>165</v>
      </c>
      <c r="R555">
        <v>63</v>
      </c>
      <c r="S555" s="6">
        <f>SUM(Table_marketing_data[[#This Row],[MntWines]:[MntGoldProds]])/6</f>
        <v>230.5</v>
      </c>
      <c r="T555">
        <v>1</v>
      </c>
      <c r="U555">
        <v>5</v>
      </c>
      <c r="V555">
        <v>4</v>
      </c>
      <c r="W555">
        <v>10</v>
      </c>
      <c r="X555">
        <v>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f>IF(COUNTIF(Table_marketing_data[[#This Row],[AcceptedCmp3]:[AcceptedCmp2]],1)&gt;0,1,0)</f>
        <v>0</v>
      </c>
      <c r="AE555">
        <f>SUM(Table_marketing_data[[#This Row],[AcceptedCmp3]:[AcceptedCmp2]])</f>
        <v>0</v>
      </c>
      <c r="AF555">
        <v>0</v>
      </c>
      <c r="AG555">
        <v>0</v>
      </c>
      <c r="AH555" t="s">
        <v>40</v>
      </c>
    </row>
    <row r="556" spans="1:34" x14ac:dyDescent="0.3">
      <c r="A556">
        <v>837</v>
      </c>
      <c r="B556">
        <v>1977</v>
      </c>
      <c r="C556">
        <f ca="1">YEAR(TODAY()) - Table_marketing_data[[#This Row],[Year_Birth]]</f>
        <v>46</v>
      </c>
      <c r="D5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6" t="s">
        <v>28</v>
      </c>
      <c r="F556" t="s">
        <v>33</v>
      </c>
      <c r="G556" s="5">
        <v>54809</v>
      </c>
      <c r="H556" s="5" t="str">
        <f t="shared" si="8"/>
        <v>50k-100k</v>
      </c>
      <c r="I556">
        <v>1</v>
      </c>
      <c r="J556">
        <v>1</v>
      </c>
      <c r="K556" s="1">
        <v>41528</v>
      </c>
      <c r="L556">
        <v>0</v>
      </c>
      <c r="M556">
        <v>63</v>
      </c>
      <c r="N556">
        <v>6</v>
      </c>
      <c r="O556">
        <v>57</v>
      </c>
      <c r="P556">
        <v>13</v>
      </c>
      <c r="Q556">
        <v>13</v>
      </c>
      <c r="R556">
        <v>22</v>
      </c>
      <c r="S556" s="6">
        <f>SUM(Table_marketing_data[[#This Row],[MntWines]:[MntGoldProds]])/6</f>
        <v>29</v>
      </c>
      <c r="T556">
        <v>4</v>
      </c>
      <c r="U556">
        <v>2</v>
      </c>
      <c r="V556">
        <v>1</v>
      </c>
      <c r="W556">
        <v>5</v>
      </c>
      <c r="X556">
        <v>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f>IF(COUNTIF(Table_marketing_data[[#This Row],[AcceptedCmp3]:[AcceptedCmp2]],1)&gt;0,1,0)</f>
        <v>0</v>
      </c>
      <c r="AE556">
        <f>SUM(Table_marketing_data[[#This Row],[AcceptedCmp3]:[AcceptedCmp2]])</f>
        <v>0</v>
      </c>
      <c r="AF556">
        <v>0</v>
      </c>
      <c r="AG556">
        <v>0</v>
      </c>
      <c r="AH556" t="s">
        <v>30</v>
      </c>
    </row>
    <row r="557" spans="1:34" x14ac:dyDescent="0.3">
      <c r="A557">
        <v>10521</v>
      </c>
      <c r="B557">
        <v>1977</v>
      </c>
      <c r="C557">
        <f ca="1">YEAR(TODAY()) - Table_marketing_data[[#This Row],[Year_Birth]]</f>
        <v>46</v>
      </c>
      <c r="D5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7" t="s">
        <v>28</v>
      </c>
      <c r="F557" t="s">
        <v>33</v>
      </c>
      <c r="G557" s="5">
        <v>54809</v>
      </c>
      <c r="H557" s="5" t="str">
        <f t="shared" si="8"/>
        <v>50k-100k</v>
      </c>
      <c r="I557">
        <v>1</v>
      </c>
      <c r="J557">
        <v>1</v>
      </c>
      <c r="K557" s="1">
        <v>41528</v>
      </c>
      <c r="L557">
        <v>0</v>
      </c>
      <c r="M557">
        <v>63</v>
      </c>
      <c r="N557">
        <v>6</v>
      </c>
      <c r="O557">
        <v>57</v>
      </c>
      <c r="P557">
        <v>13</v>
      </c>
      <c r="Q557">
        <v>13</v>
      </c>
      <c r="R557">
        <v>22</v>
      </c>
      <c r="S557" s="6">
        <f>SUM(Table_marketing_data[[#This Row],[MntWines]:[MntGoldProds]])/6</f>
        <v>29</v>
      </c>
      <c r="T557">
        <v>4</v>
      </c>
      <c r="U557">
        <v>2</v>
      </c>
      <c r="V557">
        <v>1</v>
      </c>
      <c r="W557">
        <v>5</v>
      </c>
      <c r="X557">
        <v>4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f>IF(COUNTIF(Table_marketing_data[[#This Row],[AcceptedCmp3]:[AcceptedCmp2]],1)&gt;0,1,0)</f>
        <v>0</v>
      </c>
      <c r="AE557">
        <f>SUM(Table_marketing_data[[#This Row],[AcceptedCmp3]:[AcceptedCmp2]])</f>
        <v>0</v>
      </c>
      <c r="AF557">
        <v>1</v>
      </c>
      <c r="AG557">
        <v>0</v>
      </c>
      <c r="AH557" t="s">
        <v>30</v>
      </c>
    </row>
    <row r="558" spans="1:34" x14ac:dyDescent="0.3">
      <c r="A558">
        <v>3112</v>
      </c>
      <c r="B558">
        <v>1977</v>
      </c>
      <c r="C558">
        <f ca="1">YEAR(TODAY()) - Table_marketing_data[[#This Row],[Year_Birth]]</f>
        <v>46</v>
      </c>
      <c r="D5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8" t="s">
        <v>41</v>
      </c>
      <c r="F558" t="s">
        <v>33</v>
      </c>
      <c r="G558" s="5">
        <v>22701</v>
      </c>
      <c r="H558" s="5" t="str">
        <f t="shared" si="8"/>
        <v>20k-50k</v>
      </c>
      <c r="I558">
        <v>1</v>
      </c>
      <c r="J558">
        <v>0</v>
      </c>
      <c r="K558" s="1">
        <v>41522</v>
      </c>
      <c r="L558">
        <v>2</v>
      </c>
      <c r="M558">
        <v>2</v>
      </c>
      <c r="N558">
        <v>4</v>
      </c>
      <c r="O558">
        <v>9</v>
      </c>
      <c r="P558">
        <v>0</v>
      </c>
      <c r="Q558">
        <v>4</v>
      </c>
      <c r="R558">
        <v>5</v>
      </c>
      <c r="S558" s="6">
        <f>SUM(Table_marketing_data[[#This Row],[MntWines]:[MntGoldProds]])/6</f>
        <v>4</v>
      </c>
      <c r="T558">
        <v>1</v>
      </c>
      <c r="U558">
        <v>1</v>
      </c>
      <c r="V558">
        <v>0</v>
      </c>
      <c r="W558">
        <v>3</v>
      </c>
      <c r="X558">
        <v>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f>IF(COUNTIF(Table_marketing_data[[#This Row],[AcceptedCmp3]:[AcceptedCmp2]],1)&gt;0,1,0)</f>
        <v>0</v>
      </c>
      <c r="AE558">
        <f>SUM(Table_marketing_data[[#This Row],[AcceptedCmp3]:[AcceptedCmp2]])</f>
        <v>0</v>
      </c>
      <c r="AF558">
        <v>0</v>
      </c>
      <c r="AG558">
        <v>0</v>
      </c>
      <c r="AH558" t="s">
        <v>30</v>
      </c>
    </row>
    <row r="559" spans="1:34" x14ac:dyDescent="0.3">
      <c r="A559">
        <v>5510</v>
      </c>
      <c r="B559">
        <v>1977</v>
      </c>
      <c r="C559">
        <f ca="1">YEAR(TODAY()) - Table_marketing_data[[#This Row],[Year_Birth]]</f>
        <v>46</v>
      </c>
      <c r="D5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59" t="s">
        <v>41</v>
      </c>
      <c r="F559" t="s">
        <v>33</v>
      </c>
      <c r="G559" s="5">
        <v>43263</v>
      </c>
      <c r="H559" s="5" t="str">
        <f t="shared" si="8"/>
        <v>20k-50k</v>
      </c>
      <c r="I559">
        <v>0</v>
      </c>
      <c r="J559">
        <v>1</v>
      </c>
      <c r="K559" s="1">
        <v>41234</v>
      </c>
      <c r="L559">
        <v>2</v>
      </c>
      <c r="M559">
        <v>262</v>
      </c>
      <c r="N559">
        <v>6</v>
      </c>
      <c r="O559">
        <v>61</v>
      </c>
      <c r="P559">
        <v>0</v>
      </c>
      <c r="Q559">
        <v>10</v>
      </c>
      <c r="R559">
        <v>102</v>
      </c>
      <c r="S559" s="6">
        <f>SUM(Table_marketing_data[[#This Row],[MntWines]:[MntGoldProds]])/6</f>
        <v>73.5</v>
      </c>
      <c r="T559">
        <v>3</v>
      </c>
      <c r="U559">
        <v>5</v>
      </c>
      <c r="V559">
        <v>2</v>
      </c>
      <c r="W559">
        <v>6</v>
      </c>
      <c r="X559">
        <v>5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f>IF(COUNTIF(Table_marketing_data[[#This Row],[AcceptedCmp3]:[AcceptedCmp2]],1)&gt;0,1,0)</f>
        <v>0</v>
      </c>
      <c r="AE559">
        <f>SUM(Table_marketing_data[[#This Row],[AcceptedCmp3]:[AcceptedCmp2]])</f>
        <v>0</v>
      </c>
      <c r="AF559">
        <v>0</v>
      </c>
      <c r="AG559">
        <v>0</v>
      </c>
      <c r="AH559" t="s">
        <v>30</v>
      </c>
    </row>
    <row r="560" spans="1:34" x14ac:dyDescent="0.3">
      <c r="A560">
        <v>9970</v>
      </c>
      <c r="B560">
        <v>1977</v>
      </c>
      <c r="C560">
        <f ca="1">YEAR(TODAY()) - Table_marketing_data[[#This Row],[Year_Birth]]</f>
        <v>46</v>
      </c>
      <c r="D5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0" t="s">
        <v>28</v>
      </c>
      <c r="F560" t="s">
        <v>35</v>
      </c>
      <c r="G560" s="5">
        <v>55375</v>
      </c>
      <c r="H560" s="5" t="str">
        <f t="shared" si="8"/>
        <v>50k-100k</v>
      </c>
      <c r="I560">
        <v>0</v>
      </c>
      <c r="J560">
        <v>1</v>
      </c>
      <c r="K560" s="1">
        <v>41564</v>
      </c>
      <c r="L560">
        <v>3</v>
      </c>
      <c r="M560">
        <v>42</v>
      </c>
      <c r="N560">
        <v>11</v>
      </c>
      <c r="O560">
        <v>57</v>
      </c>
      <c r="P560">
        <v>10</v>
      </c>
      <c r="Q560">
        <v>28</v>
      </c>
      <c r="R560">
        <v>14</v>
      </c>
      <c r="S560" s="6">
        <f>SUM(Table_marketing_data[[#This Row],[MntWines]:[MntGoldProds]])/6</f>
        <v>27</v>
      </c>
      <c r="T560">
        <v>1</v>
      </c>
      <c r="U560">
        <v>1</v>
      </c>
      <c r="V560">
        <v>1</v>
      </c>
      <c r="W560">
        <v>6</v>
      </c>
      <c r="X560">
        <v>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f>IF(COUNTIF(Table_marketing_data[[#This Row],[AcceptedCmp3]:[AcceptedCmp2]],1)&gt;0,1,0)</f>
        <v>0</v>
      </c>
      <c r="AE560">
        <f>SUM(Table_marketing_data[[#This Row],[AcceptedCmp3]:[AcceptedCmp2]])</f>
        <v>0</v>
      </c>
      <c r="AF560">
        <v>0</v>
      </c>
      <c r="AG560">
        <v>0</v>
      </c>
      <c r="AH560" t="s">
        <v>32</v>
      </c>
    </row>
    <row r="561" spans="1:34" x14ac:dyDescent="0.3">
      <c r="A561">
        <v>2546</v>
      </c>
      <c r="B561">
        <v>1977</v>
      </c>
      <c r="C561">
        <f ca="1">YEAR(TODAY()) - Table_marketing_data[[#This Row],[Year_Birth]]</f>
        <v>46</v>
      </c>
      <c r="D5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1" t="s">
        <v>38</v>
      </c>
      <c r="F561" t="s">
        <v>31</v>
      </c>
      <c r="G561" s="5">
        <v>31878</v>
      </c>
      <c r="H561" s="5" t="str">
        <f t="shared" si="8"/>
        <v>20k-50k</v>
      </c>
      <c r="I561">
        <v>0</v>
      </c>
      <c r="J561">
        <v>1</v>
      </c>
      <c r="K561" s="1">
        <v>41812</v>
      </c>
      <c r="L561">
        <v>7</v>
      </c>
      <c r="M561">
        <v>23</v>
      </c>
      <c r="N561">
        <v>4</v>
      </c>
      <c r="O561">
        <v>5</v>
      </c>
      <c r="P561">
        <v>10</v>
      </c>
      <c r="Q561">
        <v>5</v>
      </c>
      <c r="R561">
        <v>23</v>
      </c>
      <c r="S561" s="6">
        <f>SUM(Table_marketing_data[[#This Row],[MntWines]:[MntGoldProds]])/6</f>
        <v>11.666666666666666</v>
      </c>
      <c r="T561">
        <v>1</v>
      </c>
      <c r="U561">
        <v>1</v>
      </c>
      <c r="V561">
        <v>0</v>
      </c>
      <c r="W561">
        <v>4</v>
      </c>
      <c r="X561">
        <v>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f>IF(COUNTIF(Table_marketing_data[[#This Row],[AcceptedCmp3]:[AcceptedCmp2]],1)&gt;0,1,0)</f>
        <v>0</v>
      </c>
      <c r="AE561">
        <f>SUM(Table_marketing_data[[#This Row],[AcceptedCmp3]:[AcceptedCmp2]])</f>
        <v>0</v>
      </c>
      <c r="AF561">
        <v>0</v>
      </c>
      <c r="AG561">
        <v>0</v>
      </c>
      <c r="AH561" t="s">
        <v>30</v>
      </c>
    </row>
    <row r="562" spans="1:34" x14ac:dyDescent="0.3">
      <c r="A562">
        <v>5331</v>
      </c>
      <c r="B562">
        <v>1977</v>
      </c>
      <c r="C562">
        <f ca="1">YEAR(TODAY()) - Table_marketing_data[[#This Row],[Year_Birth]]</f>
        <v>46</v>
      </c>
      <c r="D5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2" t="s">
        <v>28</v>
      </c>
      <c r="F562" t="s">
        <v>33</v>
      </c>
      <c r="G562" s="5">
        <v>74985</v>
      </c>
      <c r="H562" s="5" t="str">
        <f t="shared" si="8"/>
        <v>50k-100k</v>
      </c>
      <c r="I562">
        <v>0</v>
      </c>
      <c r="J562">
        <v>0</v>
      </c>
      <c r="K562" s="1">
        <v>41163</v>
      </c>
      <c r="L562">
        <v>8</v>
      </c>
      <c r="M562">
        <v>587</v>
      </c>
      <c r="N562">
        <v>51</v>
      </c>
      <c r="O562">
        <v>898</v>
      </c>
      <c r="P562">
        <v>247</v>
      </c>
      <c r="Q562">
        <v>0</v>
      </c>
      <c r="R562">
        <v>86</v>
      </c>
      <c r="S562" s="6">
        <f>SUM(Table_marketing_data[[#This Row],[MntWines]:[MntGoldProds]])/6</f>
        <v>311.5</v>
      </c>
      <c r="T562">
        <v>1</v>
      </c>
      <c r="U562">
        <v>3</v>
      </c>
      <c r="V562">
        <v>6</v>
      </c>
      <c r="W562">
        <v>7</v>
      </c>
      <c r="X562">
        <v>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f>IF(COUNTIF(Table_marketing_data[[#This Row],[AcceptedCmp3]:[AcceptedCmp2]],1)&gt;0,1,0)</f>
        <v>0</v>
      </c>
      <c r="AE562">
        <f>SUM(Table_marketing_data[[#This Row],[AcceptedCmp3]:[AcceptedCmp2]])</f>
        <v>0</v>
      </c>
      <c r="AF562">
        <v>0</v>
      </c>
      <c r="AG562">
        <v>0</v>
      </c>
      <c r="AH562" t="s">
        <v>39</v>
      </c>
    </row>
    <row r="563" spans="1:34" x14ac:dyDescent="0.3">
      <c r="A563">
        <v>6424</v>
      </c>
      <c r="B563">
        <v>1977</v>
      </c>
      <c r="C563">
        <f ca="1">YEAR(TODAY()) - Table_marketing_data[[#This Row],[Year_Birth]]</f>
        <v>46</v>
      </c>
      <c r="D5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3" t="s">
        <v>28</v>
      </c>
      <c r="F563" t="s">
        <v>35</v>
      </c>
      <c r="G563" s="5">
        <v>33178</v>
      </c>
      <c r="H563" s="5" t="str">
        <f t="shared" si="8"/>
        <v>20k-50k</v>
      </c>
      <c r="I563">
        <v>1</v>
      </c>
      <c r="J563">
        <v>0</v>
      </c>
      <c r="K563" s="1">
        <v>41669</v>
      </c>
      <c r="L563">
        <v>9</v>
      </c>
      <c r="M563">
        <v>12</v>
      </c>
      <c r="N563">
        <v>6</v>
      </c>
      <c r="O563">
        <v>2</v>
      </c>
      <c r="P563">
        <v>11</v>
      </c>
      <c r="Q563">
        <v>2</v>
      </c>
      <c r="R563">
        <v>16</v>
      </c>
      <c r="S563" s="6">
        <f>SUM(Table_marketing_data[[#This Row],[MntWines]:[MntGoldProds]])/6</f>
        <v>8.1666666666666661</v>
      </c>
      <c r="T563">
        <v>1</v>
      </c>
      <c r="U563">
        <v>1</v>
      </c>
      <c r="V563">
        <v>0</v>
      </c>
      <c r="W563">
        <v>3</v>
      </c>
      <c r="X563">
        <v>4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f>IF(COUNTIF(Table_marketing_data[[#This Row],[AcceptedCmp3]:[AcceptedCmp2]],1)&gt;0,1,0)</f>
        <v>0</v>
      </c>
      <c r="AE563">
        <f>SUM(Table_marketing_data[[#This Row],[AcceptedCmp3]:[AcceptedCmp2]])</f>
        <v>0</v>
      </c>
      <c r="AF563">
        <v>0</v>
      </c>
      <c r="AG563">
        <v>0</v>
      </c>
      <c r="AH563" t="s">
        <v>30</v>
      </c>
    </row>
    <row r="564" spans="1:34" x14ac:dyDescent="0.3">
      <c r="A564">
        <v>4931</v>
      </c>
      <c r="B564">
        <v>1977</v>
      </c>
      <c r="C564">
        <f ca="1">YEAR(TODAY()) - Table_marketing_data[[#This Row],[Year_Birth]]</f>
        <v>46</v>
      </c>
      <c r="D5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4" t="s">
        <v>28</v>
      </c>
      <c r="F564" t="s">
        <v>35</v>
      </c>
      <c r="G564" s="5">
        <v>157146</v>
      </c>
      <c r="H564" s="5" t="str">
        <f t="shared" si="8"/>
        <v>100k&lt;</v>
      </c>
      <c r="I564">
        <v>0</v>
      </c>
      <c r="J564">
        <v>0</v>
      </c>
      <c r="K564" s="1">
        <v>41393</v>
      </c>
      <c r="L564">
        <v>13</v>
      </c>
      <c r="M564">
        <v>1</v>
      </c>
      <c r="N564">
        <v>0</v>
      </c>
      <c r="O564">
        <v>1725</v>
      </c>
      <c r="P564">
        <v>2</v>
      </c>
      <c r="Q564">
        <v>1</v>
      </c>
      <c r="R564">
        <v>1</v>
      </c>
      <c r="S564" s="6">
        <f>SUM(Table_marketing_data[[#This Row],[MntWines]:[MntGoldProds]])/6</f>
        <v>288.33333333333331</v>
      </c>
      <c r="T564">
        <v>0</v>
      </c>
      <c r="U564">
        <v>0</v>
      </c>
      <c r="V564">
        <v>28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f>IF(COUNTIF(Table_marketing_data[[#This Row],[AcceptedCmp3]:[AcceptedCmp2]],1)&gt;0,1,0)</f>
        <v>0</v>
      </c>
      <c r="AE564">
        <f>SUM(Table_marketing_data[[#This Row],[AcceptedCmp3]:[AcceptedCmp2]])</f>
        <v>0</v>
      </c>
      <c r="AF564">
        <v>0</v>
      </c>
      <c r="AG564">
        <v>0</v>
      </c>
      <c r="AH564" t="s">
        <v>43</v>
      </c>
    </row>
    <row r="565" spans="1:34" x14ac:dyDescent="0.3">
      <c r="A565">
        <v>10507</v>
      </c>
      <c r="B565">
        <v>1977</v>
      </c>
      <c r="C565">
        <f ca="1">YEAR(TODAY()) - Table_marketing_data[[#This Row],[Year_Birth]]</f>
        <v>46</v>
      </c>
      <c r="D5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5" t="s">
        <v>38</v>
      </c>
      <c r="F565" t="s">
        <v>29</v>
      </c>
      <c r="G565" s="5">
        <v>59601</v>
      </c>
      <c r="H565" s="5" t="str">
        <f t="shared" si="8"/>
        <v>50k-100k</v>
      </c>
      <c r="I565">
        <v>0</v>
      </c>
      <c r="J565">
        <v>1</v>
      </c>
      <c r="K565" s="1">
        <v>41480</v>
      </c>
      <c r="L565">
        <v>14</v>
      </c>
      <c r="M565">
        <v>691</v>
      </c>
      <c r="N565">
        <v>7</v>
      </c>
      <c r="O565">
        <v>69</v>
      </c>
      <c r="P565">
        <v>0</v>
      </c>
      <c r="Q565">
        <v>7</v>
      </c>
      <c r="R565">
        <v>23</v>
      </c>
      <c r="S565" s="6">
        <f>SUM(Table_marketing_data[[#This Row],[MntWines]:[MntGoldProds]])/6</f>
        <v>132.83333333333334</v>
      </c>
      <c r="T565">
        <v>4</v>
      </c>
      <c r="U565">
        <v>2</v>
      </c>
      <c r="V565">
        <v>2</v>
      </c>
      <c r="W565">
        <v>7</v>
      </c>
      <c r="X565">
        <v>8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f>IF(COUNTIF(Table_marketing_data[[#This Row],[AcceptedCmp3]:[AcceptedCmp2]],1)&gt;0,1,0)</f>
        <v>1</v>
      </c>
      <c r="AE565">
        <f>SUM(Table_marketing_data[[#This Row],[AcceptedCmp3]:[AcceptedCmp2]])</f>
        <v>1</v>
      </c>
      <c r="AF565">
        <v>0</v>
      </c>
      <c r="AG565">
        <v>0</v>
      </c>
      <c r="AH565" t="s">
        <v>34</v>
      </c>
    </row>
    <row r="566" spans="1:34" x14ac:dyDescent="0.3">
      <c r="A566">
        <v>3865</v>
      </c>
      <c r="B566">
        <v>1977</v>
      </c>
      <c r="C566">
        <f ca="1">YEAR(TODAY()) - Table_marketing_data[[#This Row],[Year_Birth]]</f>
        <v>46</v>
      </c>
      <c r="D5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6" t="s">
        <v>38</v>
      </c>
      <c r="F566" t="s">
        <v>35</v>
      </c>
      <c r="G566" s="5">
        <v>20981</v>
      </c>
      <c r="H566" s="5" t="str">
        <f t="shared" si="8"/>
        <v>20k-50k</v>
      </c>
      <c r="I566">
        <v>0</v>
      </c>
      <c r="J566">
        <v>0</v>
      </c>
      <c r="K566" s="1">
        <v>41394</v>
      </c>
      <c r="L566">
        <v>14</v>
      </c>
      <c r="M566">
        <v>2</v>
      </c>
      <c r="N566">
        <v>12</v>
      </c>
      <c r="O566">
        <v>10</v>
      </c>
      <c r="P566">
        <v>6</v>
      </c>
      <c r="Q566">
        <v>13</v>
      </c>
      <c r="R566">
        <v>30</v>
      </c>
      <c r="S566" s="6">
        <f>SUM(Table_marketing_data[[#This Row],[MntWines]:[MntGoldProds]])/6</f>
        <v>12.166666666666666</v>
      </c>
      <c r="T566">
        <v>1</v>
      </c>
      <c r="U566">
        <v>3</v>
      </c>
      <c r="V566">
        <v>1</v>
      </c>
      <c r="W566">
        <v>2</v>
      </c>
      <c r="X566">
        <v>8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f>IF(COUNTIF(Table_marketing_data[[#This Row],[AcceptedCmp3]:[AcceptedCmp2]],1)&gt;0,1,0)</f>
        <v>0</v>
      </c>
      <c r="AE566">
        <f>SUM(Table_marketing_data[[#This Row],[AcceptedCmp3]:[AcceptedCmp2]])</f>
        <v>0</v>
      </c>
      <c r="AF566">
        <v>1</v>
      </c>
      <c r="AG566">
        <v>0</v>
      </c>
      <c r="AH566" t="s">
        <v>32</v>
      </c>
    </row>
    <row r="567" spans="1:34" x14ac:dyDescent="0.3">
      <c r="A567">
        <v>618</v>
      </c>
      <c r="B567">
        <v>1977</v>
      </c>
      <c r="C567">
        <f ca="1">YEAR(TODAY()) - Table_marketing_data[[#This Row],[Year_Birth]]</f>
        <v>46</v>
      </c>
      <c r="D5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7" t="s">
        <v>37</v>
      </c>
      <c r="F567" t="s">
        <v>33</v>
      </c>
      <c r="G567" s="5">
        <v>69389</v>
      </c>
      <c r="H567" s="5" t="str">
        <f t="shared" si="8"/>
        <v>50k-100k</v>
      </c>
      <c r="I567">
        <v>0</v>
      </c>
      <c r="J567">
        <v>1</v>
      </c>
      <c r="K567" s="1">
        <v>41180</v>
      </c>
      <c r="L567">
        <v>17</v>
      </c>
      <c r="M567">
        <v>422</v>
      </c>
      <c r="N567">
        <v>7</v>
      </c>
      <c r="O567">
        <v>238</v>
      </c>
      <c r="P567">
        <v>69</v>
      </c>
      <c r="Q567">
        <v>46</v>
      </c>
      <c r="R567">
        <v>15</v>
      </c>
      <c r="S567" s="6">
        <f>SUM(Table_marketing_data[[#This Row],[MntWines]:[MntGoldProds]])/6</f>
        <v>132.83333333333334</v>
      </c>
      <c r="T567">
        <v>1</v>
      </c>
      <c r="U567">
        <v>7</v>
      </c>
      <c r="V567">
        <v>2</v>
      </c>
      <c r="W567">
        <v>12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f>IF(COUNTIF(Table_marketing_data[[#This Row],[AcceptedCmp3]:[AcceptedCmp2]],1)&gt;0,1,0)</f>
        <v>0</v>
      </c>
      <c r="AE567">
        <f>SUM(Table_marketing_data[[#This Row],[AcceptedCmp3]:[AcceptedCmp2]])</f>
        <v>0</v>
      </c>
      <c r="AF567">
        <v>0</v>
      </c>
      <c r="AG567">
        <v>0</v>
      </c>
      <c r="AH567" t="s">
        <v>36</v>
      </c>
    </row>
    <row r="568" spans="1:34" x14ac:dyDescent="0.3">
      <c r="A568">
        <v>5512</v>
      </c>
      <c r="B568">
        <v>1977</v>
      </c>
      <c r="C568">
        <f ca="1">YEAR(TODAY()) - Table_marketing_data[[#This Row],[Year_Birth]]</f>
        <v>46</v>
      </c>
      <c r="D5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8" t="s">
        <v>41</v>
      </c>
      <c r="F568" t="s">
        <v>33</v>
      </c>
      <c r="G568" s="5">
        <v>55842</v>
      </c>
      <c r="H568" s="5" t="str">
        <f t="shared" si="8"/>
        <v>50k-100k</v>
      </c>
      <c r="I568">
        <v>0</v>
      </c>
      <c r="J568">
        <v>1</v>
      </c>
      <c r="K568" s="1">
        <v>41782</v>
      </c>
      <c r="L568">
        <v>19</v>
      </c>
      <c r="M568">
        <v>451</v>
      </c>
      <c r="N568">
        <v>0</v>
      </c>
      <c r="O568">
        <v>39</v>
      </c>
      <c r="P568">
        <v>0</v>
      </c>
      <c r="Q568">
        <v>4</v>
      </c>
      <c r="R568">
        <v>24</v>
      </c>
      <c r="S568" s="6">
        <f>SUM(Table_marketing_data[[#This Row],[MntWines]:[MntGoldProds]])/6</f>
        <v>86.333333333333329</v>
      </c>
      <c r="T568">
        <v>1</v>
      </c>
      <c r="U568">
        <v>7</v>
      </c>
      <c r="V568">
        <v>1</v>
      </c>
      <c r="W568">
        <v>8</v>
      </c>
      <c r="X568">
        <v>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f>IF(COUNTIF(Table_marketing_data[[#This Row],[AcceptedCmp3]:[AcceptedCmp2]],1)&gt;0,1,0)</f>
        <v>0</v>
      </c>
      <c r="AE568">
        <f>SUM(Table_marketing_data[[#This Row],[AcceptedCmp3]:[AcceptedCmp2]])</f>
        <v>0</v>
      </c>
      <c r="AF568">
        <v>0</v>
      </c>
      <c r="AG568">
        <v>0</v>
      </c>
      <c r="AH568" t="s">
        <v>30</v>
      </c>
    </row>
    <row r="569" spans="1:34" x14ac:dyDescent="0.3">
      <c r="A569">
        <v>9432</v>
      </c>
      <c r="B569">
        <v>1977</v>
      </c>
      <c r="C569">
        <f ca="1">YEAR(TODAY()) - Table_marketing_data[[#This Row],[Year_Birth]]</f>
        <v>46</v>
      </c>
      <c r="D5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69" t="s">
        <v>28</v>
      </c>
      <c r="F569" t="s">
        <v>35</v>
      </c>
      <c r="G569" s="5">
        <v>666666</v>
      </c>
      <c r="H569" s="5" t="str">
        <f t="shared" si="8"/>
        <v>100k&lt;</v>
      </c>
      <c r="I569">
        <v>1</v>
      </c>
      <c r="J569">
        <v>0</v>
      </c>
      <c r="K569" s="1">
        <v>41427</v>
      </c>
      <c r="L569">
        <v>23</v>
      </c>
      <c r="M569">
        <v>9</v>
      </c>
      <c r="N569">
        <v>14</v>
      </c>
      <c r="O569">
        <v>18</v>
      </c>
      <c r="P569">
        <v>8</v>
      </c>
      <c r="Q569">
        <v>1</v>
      </c>
      <c r="R569">
        <v>12</v>
      </c>
      <c r="S569" s="6">
        <f>SUM(Table_marketing_data[[#This Row],[MntWines]:[MntGoldProds]])/6</f>
        <v>10.333333333333334</v>
      </c>
      <c r="T569">
        <v>4</v>
      </c>
      <c r="U569">
        <v>3</v>
      </c>
      <c r="V569">
        <v>1</v>
      </c>
      <c r="W569">
        <v>3</v>
      </c>
      <c r="X569">
        <v>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f>IF(COUNTIF(Table_marketing_data[[#This Row],[AcceptedCmp3]:[AcceptedCmp2]],1)&gt;0,1,0)</f>
        <v>0</v>
      </c>
      <c r="AE569">
        <f>SUM(Table_marketing_data[[#This Row],[AcceptedCmp3]:[AcceptedCmp2]])</f>
        <v>0</v>
      </c>
      <c r="AF569">
        <v>0</v>
      </c>
      <c r="AG569">
        <v>0</v>
      </c>
      <c r="AH569" t="s">
        <v>43</v>
      </c>
    </row>
    <row r="570" spans="1:34" x14ac:dyDescent="0.3">
      <c r="A570">
        <v>7224</v>
      </c>
      <c r="B570">
        <v>1977</v>
      </c>
      <c r="C570">
        <f ca="1">YEAR(TODAY()) - Table_marketing_data[[#This Row],[Year_Birth]]</f>
        <v>46</v>
      </c>
      <c r="D5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0" t="s">
        <v>28</v>
      </c>
      <c r="F570" t="s">
        <v>33</v>
      </c>
      <c r="G570" s="5">
        <v>31353</v>
      </c>
      <c r="H570" s="5" t="str">
        <f t="shared" si="8"/>
        <v>20k-50k</v>
      </c>
      <c r="I570">
        <v>1</v>
      </c>
      <c r="J570">
        <v>1</v>
      </c>
      <c r="K570" s="1">
        <v>41637</v>
      </c>
      <c r="L570">
        <v>24</v>
      </c>
      <c r="M570">
        <v>10</v>
      </c>
      <c r="N570">
        <v>0</v>
      </c>
      <c r="O570">
        <v>10</v>
      </c>
      <c r="P570">
        <v>3</v>
      </c>
      <c r="Q570">
        <v>1</v>
      </c>
      <c r="R570">
        <v>7</v>
      </c>
      <c r="S570" s="6">
        <f>SUM(Table_marketing_data[[#This Row],[MntWines]:[MntGoldProds]])/6</f>
        <v>5.166666666666667</v>
      </c>
      <c r="T570">
        <v>2</v>
      </c>
      <c r="U570">
        <v>1</v>
      </c>
      <c r="V570">
        <v>1</v>
      </c>
      <c r="W570">
        <v>2</v>
      </c>
      <c r="X570">
        <v>8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f>IF(COUNTIF(Table_marketing_data[[#This Row],[AcceptedCmp3]:[AcceptedCmp2]],1)&gt;0,1,0)</f>
        <v>0</v>
      </c>
      <c r="AE570">
        <f>SUM(Table_marketing_data[[#This Row],[AcceptedCmp3]:[AcceptedCmp2]])</f>
        <v>0</v>
      </c>
      <c r="AF570">
        <v>0</v>
      </c>
      <c r="AG570">
        <v>0</v>
      </c>
      <c r="AH570" t="s">
        <v>40</v>
      </c>
    </row>
    <row r="571" spans="1:34" x14ac:dyDescent="0.3">
      <c r="A571">
        <v>6215</v>
      </c>
      <c r="B571">
        <v>1977</v>
      </c>
      <c r="C571">
        <f ca="1">YEAR(TODAY()) - Table_marketing_data[[#This Row],[Year_Birth]]</f>
        <v>46</v>
      </c>
      <c r="D5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1" t="s">
        <v>28</v>
      </c>
      <c r="F571" t="s">
        <v>33</v>
      </c>
      <c r="G571" s="5">
        <v>31353</v>
      </c>
      <c r="H571" s="5" t="str">
        <f t="shared" si="8"/>
        <v>20k-50k</v>
      </c>
      <c r="I571">
        <v>1</v>
      </c>
      <c r="J571">
        <v>1</v>
      </c>
      <c r="K571" s="1">
        <v>41637</v>
      </c>
      <c r="L571">
        <v>24</v>
      </c>
      <c r="M571">
        <v>10</v>
      </c>
      <c r="N571">
        <v>0</v>
      </c>
      <c r="O571">
        <v>10</v>
      </c>
      <c r="P571">
        <v>3</v>
      </c>
      <c r="Q571">
        <v>1</v>
      </c>
      <c r="R571">
        <v>7</v>
      </c>
      <c r="S571" s="6">
        <f>SUM(Table_marketing_data[[#This Row],[MntWines]:[MntGoldProds]])/6</f>
        <v>5.166666666666667</v>
      </c>
      <c r="T571">
        <v>2</v>
      </c>
      <c r="U571">
        <v>1</v>
      </c>
      <c r="V571">
        <v>1</v>
      </c>
      <c r="W571">
        <v>2</v>
      </c>
      <c r="X571">
        <v>8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f>IF(COUNTIF(Table_marketing_data[[#This Row],[AcceptedCmp3]:[AcceptedCmp2]],1)&gt;0,1,0)</f>
        <v>0</v>
      </c>
      <c r="AE571">
        <f>SUM(Table_marketing_data[[#This Row],[AcceptedCmp3]:[AcceptedCmp2]])</f>
        <v>0</v>
      </c>
      <c r="AF571">
        <v>1</v>
      </c>
      <c r="AG571">
        <v>0</v>
      </c>
      <c r="AH571" t="s">
        <v>43</v>
      </c>
    </row>
    <row r="572" spans="1:34" x14ac:dyDescent="0.3">
      <c r="A572">
        <v>2574</v>
      </c>
      <c r="B572">
        <v>1977</v>
      </c>
      <c r="C572">
        <f ca="1">YEAR(TODAY()) - Table_marketing_data[[#This Row],[Year_Birth]]</f>
        <v>46</v>
      </c>
      <c r="D5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2" t="s">
        <v>37</v>
      </c>
      <c r="F572" t="s">
        <v>33</v>
      </c>
      <c r="G572" s="5">
        <v>61996</v>
      </c>
      <c r="H572" s="5" t="str">
        <f t="shared" si="8"/>
        <v>50k-100k</v>
      </c>
      <c r="I572">
        <v>0</v>
      </c>
      <c r="J572">
        <v>1</v>
      </c>
      <c r="K572" s="1">
        <v>41305</v>
      </c>
      <c r="L572">
        <v>27</v>
      </c>
      <c r="M572">
        <v>1050</v>
      </c>
      <c r="N572">
        <v>12</v>
      </c>
      <c r="O572">
        <v>144</v>
      </c>
      <c r="P572">
        <v>0</v>
      </c>
      <c r="Q572">
        <v>0</v>
      </c>
      <c r="R572">
        <v>24</v>
      </c>
      <c r="S572" s="6">
        <f>SUM(Table_marketing_data[[#This Row],[MntWines]:[MntGoldProds]])/6</f>
        <v>205</v>
      </c>
      <c r="T572">
        <v>3</v>
      </c>
      <c r="U572">
        <v>6</v>
      </c>
      <c r="V572">
        <v>4</v>
      </c>
      <c r="W572">
        <v>8</v>
      </c>
      <c r="X572">
        <v>5</v>
      </c>
      <c r="Y572">
        <v>0</v>
      </c>
      <c r="Z572">
        <v>1</v>
      </c>
      <c r="AA572">
        <v>0</v>
      </c>
      <c r="AB572">
        <v>1</v>
      </c>
      <c r="AC572">
        <v>1</v>
      </c>
      <c r="AD572">
        <f>IF(COUNTIF(Table_marketing_data[[#This Row],[AcceptedCmp3]:[AcceptedCmp2]],1)&gt;0,1,0)</f>
        <v>1</v>
      </c>
      <c r="AE572">
        <f>SUM(Table_marketing_data[[#This Row],[AcceptedCmp3]:[AcceptedCmp2]])</f>
        <v>3</v>
      </c>
      <c r="AF572">
        <v>1</v>
      </c>
      <c r="AG572">
        <v>0</v>
      </c>
      <c r="AH572" t="s">
        <v>30</v>
      </c>
    </row>
    <row r="573" spans="1:34" x14ac:dyDescent="0.3">
      <c r="A573">
        <v>10971</v>
      </c>
      <c r="B573">
        <v>1977</v>
      </c>
      <c r="C573">
        <f ca="1">YEAR(TODAY()) - Table_marketing_data[[#This Row],[Year_Birth]]</f>
        <v>46</v>
      </c>
      <c r="D5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3" t="s">
        <v>28</v>
      </c>
      <c r="F573" t="s">
        <v>31</v>
      </c>
      <c r="G573" s="5">
        <v>37774</v>
      </c>
      <c r="H573" s="5" t="str">
        <f t="shared" si="8"/>
        <v>20k-50k</v>
      </c>
      <c r="I573">
        <v>2</v>
      </c>
      <c r="J573">
        <v>0</v>
      </c>
      <c r="K573" s="1">
        <v>41155</v>
      </c>
      <c r="L573">
        <v>28</v>
      </c>
      <c r="M573">
        <v>173</v>
      </c>
      <c r="N573">
        <v>8</v>
      </c>
      <c r="O573">
        <v>107</v>
      </c>
      <c r="P573">
        <v>7</v>
      </c>
      <c r="Q573">
        <v>2</v>
      </c>
      <c r="R573">
        <v>176</v>
      </c>
      <c r="S573" s="6">
        <f>SUM(Table_marketing_data[[#This Row],[MntWines]:[MntGoldProds]])/6</f>
        <v>78.833333333333329</v>
      </c>
      <c r="T573">
        <v>4</v>
      </c>
      <c r="U573">
        <v>7</v>
      </c>
      <c r="V573">
        <v>2</v>
      </c>
      <c r="W573">
        <v>3</v>
      </c>
      <c r="X573">
        <v>9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f>IF(COUNTIF(Table_marketing_data[[#This Row],[AcceptedCmp3]:[AcceptedCmp2]],1)&gt;0,1,0)</f>
        <v>1</v>
      </c>
      <c r="AE573">
        <f>SUM(Table_marketing_data[[#This Row],[AcceptedCmp3]:[AcceptedCmp2]])</f>
        <v>1</v>
      </c>
      <c r="AF573">
        <v>1</v>
      </c>
      <c r="AG573">
        <v>1</v>
      </c>
      <c r="AH573" t="s">
        <v>30</v>
      </c>
    </row>
    <row r="574" spans="1:34" x14ac:dyDescent="0.3">
      <c r="A574">
        <v>5121</v>
      </c>
      <c r="B574">
        <v>1977</v>
      </c>
      <c r="C574">
        <f ca="1">YEAR(TODAY()) - Table_marketing_data[[#This Row],[Year_Birth]]</f>
        <v>46</v>
      </c>
      <c r="D5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4" t="s">
        <v>28</v>
      </c>
      <c r="F574" t="s">
        <v>31</v>
      </c>
      <c r="G574" s="5">
        <v>56628</v>
      </c>
      <c r="H574" s="5" t="str">
        <f t="shared" si="8"/>
        <v>50k-100k</v>
      </c>
      <c r="I574">
        <v>0</v>
      </c>
      <c r="J574">
        <v>1</v>
      </c>
      <c r="K574" s="1">
        <v>41719</v>
      </c>
      <c r="L574">
        <v>30</v>
      </c>
      <c r="M574">
        <v>479</v>
      </c>
      <c r="N574">
        <v>5</v>
      </c>
      <c r="O574">
        <v>82</v>
      </c>
      <c r="P574">
        <v>7</v>
      </c>
      <c r="Q574">
        <v>17</v>
      </c>
      <c r="R574">
        <v>171</v>
      </c>
      <c r="S574" s="6">
        <f>SUM(Table_marketing_data[[#This Row],[MntWines]:[MntGoldProds]])/6</f>
        <v>126.83333333333333</v>
      </c>
      <c r="T574">
        <v>2</v>
      </c>
      <c r="U574">
        <v>7</v>
      </c>
      <c r="V574">
        <v>6</v>
      </c>
      <c r="W574">
        <v>5</v>
      </c>
      <c r="X574">
        <v>5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f>IF(COUNTIF(Table_marketing_data[[#This Row],[AcceptedCmp3]:[AcceptedCmp2]],1)&gt;0,1,0)</f>
        <v>1</v>
      </c>
      <c r="AE574">
        <f>SUM(Table_marketing_data[[#This Row],[AcceptedCmp3]:[AcceptedCmp2]])</f>
        <v>1</v>
      </c>
      <c r="AF574">
        <v>0</v>
      </c>
      <c r="AG574">
        <v>0</v>
      </c>
      <c r="AH574" t="s">
        <v>32</v>
      </c>
    </row>
    <row r="575" spans="1:34" x14ac:dyDescent="0.3">
      <c r="A575">
        <v>2186</v>
      </c>
      <c r="B575">
        <v>1977</v>
      </c>
      <c r="C575">
        <f ca="1">YEAR(TODAY()) - Table_marketing_data[[#This Row],[Year_Birth]]</f>
        <v>46</v>
      </c>
      <c r="D5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5" t="s">
        <v>38</v>
      </c>
      <c r="F575" t="s">
        <v>35</v>
      </c>
      <c r="G575" s="5">
        <v>82326</v>
      </c>
      <c r="H575" s="5" t="str">
        <f t="shared" si="8"/>
        <v>50k-100k</v>
      </c>
      <c r="I575">
        <v>0</v>
      </c>
      <c r="J575">
        <v>0</v>
      </c>
      <c r="K575" s="1">
        <v>41708</v>
      </c>
      <c r="L575">
        <v>30</v>
      </c>
      <c r="M575">
        <v>938</v>
      </c>
      <c r="N575">
        <v>142</v>
      </c>
      <c r="O575">
        <v>754</v>
      </c>
      <c r="P575">
        <v>159</v>
      </c>
      <c r="Q575">
        <v>81</v>
      </c>
      <c r="R575">
        <v>183</v>
      </c>
      <c r="S575" s="6">
        <f>SUM(Table_marketing_data[[#This Row],[MntWines]:[MntGoldProds]])/6</f>
        <v>376.16666666666669</v>
      </c>
      <c r="T575">
        <v>1</v>
      </c>
      <c r="U575">
        <v>5</v>
      </c>
      <c r="V575">
        <v>10</v>
      </c>
      <c r="W575">
        <v>6</v>
      </c>
      <c r="X575">
        <v>2</v>
      </c>
      <c r="Y575">
        <v>0</v>
      </c>
      <c r="Z575">
        <v>1</v>
      </c>
      <c r="AA575">
        <v>1</v>
      </c>
      <c r="AB575">
        <v>1</v>
      </c>
      <c r="AC575">
        <v>0</v>
      </c>
      <c r="AD575">
        <f>IF(COUNTIF(Table_marketing_data[[#This Row],[AcceptedCmp3]:[AcceptedCmp2]],1)&gt;0,1,0)</f>
        <v>1</v>
      </c>
      <c r="AE575">
        <f>SUM(Table_marketing_data[[#This Row],[AcceptedCmp3]:[AcceptedCmp2]])</f>
        <v>3</v>
      </c>
      <c r="AF575">
        <v>1</v>
      </c>
      <c r="AG575">
        <v>0</v>
      </c>
      <c r="AH575" t="s">
        <v>30</v>
      </c>
    </row>
    <row r="576" spans="1:34" x14ac:dyDescent="0.3">
      <c r="A576">
        <v>2797</v>
      </c>
      <c r="B576">
        <v>1977</v>
      </c>
      <c r="C576">
        <f ca="1">YEAR(TODAY()) - Table_marketing_data[[#This Row],[Year_Birth]]</f>
        <v>46</v>
      </c>
      <c r="D5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6" t="s">
        <v>28</v>
      </c>
      <c r="F576" t="s">
        <v>33</v>
      </c>
      <c r="G576" s="5">
        <v>72117</v>
      </c>
      <c r="H576" s="5" t="str">
        <f t="shared" si="8"/>
        <v>50k-100k</v>
      </c>
      <c r="I576">
        <v>0</v>
      </c>
      <c r="J576">
        <v>1</v>
      </c>
      <c r="K576" s="1">
        <v>41506</v>
      </c>
      <c r="L576">
        <v>34</v>
      </c>
      <c r="M576">
        <v>707</v>
      </c>
      <c r="N576">
        <v>20</v>
      </c>
      <c r="O576">
        <v>171</v>
      </c>
      <c r="P576">
        <v>65</v>
      </c>
      <c r="Q576">
        <v>60</v>
      </c>
      <c r="R576">
        <v>50</v>
      </c>
      <c r="S576" s="6">
        <f>SUM(Table_marketing_data[[#This Row],[MntWines]:[MntGoldProds]])/6</f>
        <v>178.83333333333334</v>
      </c>
      <c r="T576">
        <v>1</v>
      </c>
      <c r="U576">
        <v>9</v>
      </c>
      <c r="V576">
        <v>7</v>
      </c>
      <c r="W576">
        <v>9</v>
      </c>
      <c r="X576">
        <v>5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f>IF(COUNTIF(Table_marketing_data[[#This Row],[AcceptedCmp3]:[AcceptedCmp2]],1)&gt;0,1,0)</f>
        <v>0</v>
      </c>
      <c r="AE576">
        <f>SUM(Table_marketing_data[[#This Row],[AcceptedCmp3]:[AcceptedCmp2]])</f>
        <v>0</v>
      </c>
      <c r="AF576">
        <v>0</v>
      </c>
      <c r="AG576">
        <v>0</v>
      </c>
      <c r="AH576" t="s">
        <v>30</v>
      </c>
    </row>
    <row r="577" spans="1:34" x14ac:dyDescent="0.3">
      <c r="A577">
        <v>6885</v>
      </c>
      <c r="B577">
        <v>1977</v>
      </c>
      <c r="C577">
        <f ca="1">YEAR(TODAY()) - Table_marketing_data[[#This Row],[Year_Birth]]</f>
        <v>46</v>
      </c>
      <c r="D5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7" t="s">
        <v>28</v>
      </c>
      <c r="F577" t="s">
        <v>29</v>
      </c>
      <c r="G577" s="5">
        <v>32952</v>
      </c>
      <c r="H577" s="5" t="str">
        <f t="shared" si="8"/>
        <v>20k-50k</v>
      </c>
      <c r="I577">
        <v>1</v>
      </c>
      <c r="J577">
        <v>0</v>
      </c>
      <c r="K577" s="1">
        <v>41609</v>
      </c>
      <c r="L577">
        <v>36</v>
      </c>
      <c r="M577">
        <v>38</v>
      </c>
      <c r="N577">
        <v>0</v>
      </c>
      <c r="O577">
        <v>12</v>
      </c>
      <c r="P577">
        <v>3</v>
      </c>
      <c r="Q577">
        <v>1</v>
      </c>
      <c r="R577">
        <v>1</v>
      </c>
      <c r="S577" s="6">
        <f>SUM(Table_marketing_data[[#This Row],[MntWines]:[MntGoldProds]])/6</f>
        <v>9.1666666666666661</v>
      </c>
      <c r="T577">
        <v>1</v>
      </c>
      <c r="U577">
        <v>2</v>
      </c>
      <c r="V577">
        <v>0</v>
      </c>
      <c r="W577">
        <v>3</v>
      </c>
      <c r="X577">
        <v>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f>IF(COUNTIF(Table_marketing_data[[#This Row],[AcceptedCmp3]:[AcceptedCmp2]],1)&gt;0,1,0)</f>
        <v>0</v>
      </c>
      <c r="AE577">
        <f>SUM(Table_marketing_data[[#This Row],[AcceptedCmp3]:[AcceptedCmp2]])</f>
        <v>0</v>
      </c>
      <c r="AF577">
        <v>0</v>
      </c>
      <c r="AG577">
        <v>0</v>
      </c>
      <c r="AH577" t="s">
        <v>32</v>
      </c>
    </row>
    <row r="578" spans="1:34" x14ac:dyDescent="0.3">
      <c r="A578">
        <v>10581</v>
      </c>
      <c r="B578">
        <v>1977</v>
      </c>
      <c r="C578">
        <f ca="1">YEAR(TODAY()) - Table_marketing_data[[#This Row],[Year_Birth]]</f>
        <v>46</v>
      </c>
      <c r="D5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8" t="s">
        <v>28</v>
      </c>
      <c r="F578" t="s">
        <v>33</v>
      </c>
      <c r="G578" s="5">
        <v>41124</v>
      </c>
      <c r="H578" s="5" t="str">
        <f t="shared" ref="H578:H641" si="9">IF(G578&lt;20000,"&lt;20k",IF(G578&lt;50000,"20k-50k",IF(G578&lt;100000,"50k-100k","100k&lt;")))</f>
        <v>20k-50k</v>
      </c>
      <c r="I578">
        <v>1</v>
      </c>
      <c r="J578">
        <v>0</v>
      </c>
      <c r="K578" s="1">
        <v>41213</v>
      </c>
      <c r="L578">
        <v>41</v>
      </c>
      <c r="M578">
        <v>281</v>
      </c>
      <c r="N578">
        <v>7</v>
      </c>
      <c r="O578">
        <v>84</v>
      </c>
      <c r="P578">
        <v>15</v>
      </c>
      <c r="Q578">
        <v>0</v>
      </c>
      <c r="R578">
        <v>119</v>
      </c>
      <c r="S578" s="6">
        <f>SUM(Table_marketing_data[[#This Row],[MntWines]:[MntGoldProds]])/6</f>
        <v>84.333333333333329</v>
      </c>
      <c r="T578">
        <v>7</v>
      </c>
      <c r="U578">
        <v>7</v>
      </c>
      <c r="V578">
        <v>3</v>
      </c>
      <c r="W578">
        <v>4</v>
      </c>
      <c r="X578">
        <v>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f>IF(COUNTIF(Table_marketing_data[[#This Row],[AcceptedCmp3]:[AcceptedCmp2]],1)&gt;0,1,0)</f>
        <v>0</v>
      </c>
      <c r="AE578">
        <f>SUM(Table_marketing_data[[#This Row],[AcceptedCmp3]:[AcceptedCmp2]])</f>
        <v>0</v>
      </c>
      <c r="AF578">
        <v>0</v>
      </c>
      <c r="AG578">
        <v>0</v>
      </c>
      <c r="AH578" t="s">
        <v>30</v>
      </c>
    </row>
    <row r="579" spans="1:34" x14ac:dyDescent="0.3">
      <c r="A579">
        <v>4679</v>
      </c>
      <c r="B579">
        <v>1977</v>
      </c>
      <c r="C579">
        <f ca="1">YEAR(TODAY()) - Table_marketing_data[[#This Row],[Year_Birth]]</f>
        <v>46</v>
      </c>
      <c r="D5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79" t="s">
        <v>41</v>
      </c>
      <c r="F579" t="s">
        <v>33</v>
      </c>
      <c r="G579" s="5">
        <v>78710</v>
      </c>
      <c r="H579" s="5" t="str">
        <f t="shared" si="9"/>
        <v>50k-100k</v>
      </c>
      <c r="I579">
        <v>0</v>
      </c>
      <c r="J579">
        <v>1</v>
      </c>
      <c r="K579" s="1">
        <v>41782</v>
      </c>
      <c r="L579">
        <v>42</v>
      </c>
      <c r="M579">
        <v>721</v>
      </c>
      <c r="N579">
        <v>0</v>
      </c>
      <c r="O579">
        <v>152</v>
      </c>
      <c r="P579">
        <v>119</v>
      </c>
      <c r="Q579">
        <v>50</v>
      </c>
      <c r="R579">
        <v>50</v>
      </c>
      <c r="S579" s="6">
        <f>SUM(Table_marketing_data[[#This Row],[MntWines]:[MntGoldProds]])/6</f>
        <v>182</v>
      </c>
      <c r="T579">
        <v>3</v>
      </c>
      <c r="U579">
        <v>7</v>
      </c>
      <c r="V579">
        <v>6</v>
      </c>
      <c r="W579">
        <v>12</v>
      </c>
      <c r="X579">
        <v>4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f>IF(COUNTIF(Table_marketing_data[[#This Row],[AcceptedCmp3]:[AcceptedCmp2]],1)&gt;0,1,0)</f>
        <v>0</v>
      </c>
      <c r="AE579">
        <f>SUM(Table_marketing_data[[#This Row],[AcceptedCmp3]:[AcceptedCmp2]])</f>
        <v>0</v>
      </c>
      <c r="AF579">
        <v>0</v>
      </c>
      <c r="AG579">
        <v>0</v>
      </c>
      <c r="AH579" t="s">
        <v>30</v>
      </c>
    </row>
    <row r="580" spans="1:34" x14ac:dyDescent="0.3">
      <c r="A580">
        <v>6958</v>
      </c>
      <c r="B580">
        <v>1977</v>
      </c>
      <c r="C580">
        <f ca="1">YEAR(TODAY()) - Table_marketing_data[[#This Row],[Year_Birth]]</f>
        <v>46</v>
      </c>
      <c r="D5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0" t="s">
        <v>41</v>
      </c>
      <c r="F580" t="s">
        <v>33</v>
      </c>
      <c r="G580" s="5">
        <v>27889</v>
      </c>
      <c r="H580" s="5" t="str">
        <f t="shared" si="9"/>
        <v>20k-50k</v>
      </c>
      <c r="I580">
        <v>1</v>
      </c>
      <c r="J580">
        <v>0</v>
      </c>
      <c r="K580" s="1">
        <v>41460</v>
      </c>
      <c r="L580">
        <v>42</v>
      </c>
      <c r="M580">
        <v>14</v>
      </c>
      <c r="N580">
        <v>0</v>
      </c>
      <c r="O580">
        <v>4</v>
      </c>
      <c r="P580">
        <v>0</v>
      </c>
      <c r="Q580">
        <v>0</v>
      </c>
      <c r="R580">
        <v>8</v>
      </c>
      <c r="S580" s="6">
        <f>SUM(Table_marketing_data[[#This Row],[MntWines]:[MntGoldProds]])/6</f>
        <v>4.333333333333333</v>
      </c>
      <c r="T580">
        <v>1</v>
      </c>
      <c r="U580">
        <v>1</v>
      </c>
      <c r="V580">
        <v>1</v>
      </c>
      <c r="W580">
        <v>2</v>
      </c>
      <c r="X580">
        <v>6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f>IF(COUNTIF(Table_marketing_data[[#This Row],[AcceptedCmp3]:[AcceptedCmp2]],1)&gt;0,1,0)</f>
        <v>0</v>
      </c>
      <c r="AE580">
        <f>SUM(Table_marketing_data[[#This Row],[AcceptedCmp3]:[AcceptedCmp2]])</f>
        <v>0</v>
      </c>
      <c r="AF580">
        <v>0</v>
      </c>
      <c r="AG580">
        <v>0</v>
      </c>
      <c r="AH580" t="s">
        <v>36</v>
      </c>
    </row>
    <row r="581" spans="1:34" x14ac:dyDescent="0.3">
      <c r="A581">
        <v>7629</v>
      </c>
      <c r="B581">
        <v>1977</v>
      </c>
      <c r="C581">
        <f ca="1">YEAR(TODAY()) - Table_marketing_data[[#This Row],[Year_Birth]]</f>
        <v>46</v>
      </c>
      <c r="D5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1" t="s">
        <v>28</v>
      </c>
      <c r="F581" t="s">
        <v>33</v>
      </c>
      <c r="G581" s="5">
        <v>22108</v>
      </c>
      <c r="H581" s="5" t="str">
        <f t="shared" si="9"/>
        <v>20k-50k</v>
      </c>
      <c r="I581">
        <v>1</v>
      </c>
      <c r="J581">
        <v>1</v>
      </c>
      <c r="K581" s="1">
        <v>41767</v>
      </c>
      <c r="L581">
        <v>46</v>
      </c>
      <c r="M581">
        <v>5</v>
      </c>
      <c r="N581">
        <v>3</v>
      </c>
      <c r="O581">
        <v>9</v>
      </c>
      <c r="P581">
        <v>6</v>
      </c>
      <c r="Q581">
        <v>2</v>
      </c>
      <c r="R581">
        <v>6</v>
      </c>
      <c r="S581" s="6">
        <f>SUM(Table_marketing_data[[#This Row],[MntWines]:[MntGoldProds]])/6</f>
        <v>5.166666666666667</v>
      </c>
      <c r="T581">
        <v>2</v>
      </c>
      <c r="U581">
        <v>2</v>
      </c>
      <c r="V581">
        <v>0</v>
      </c>
      <c r="W581">
        <v>3</v>
      </c>
      <c r="X581">
        <v>7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f>IF(COUNTIF(Table_marketing_data[[#This Row],[AcceptedCmp3]:[AcceptedCmp2]],1)&gt;0,1,0)</f>
        <v>0</v>
      </c>
      <c r="AE581">
        <f>SUM(Table_marketing_data[[#This Row],[AcceptedCmp3]:[AcceptedCmp2]])</f>
        <v>0</v>
      </c>
      <c r="AF581">
        <v>0</v>
      </c>
      <c r="AG581">
        <v>0</v>
      </c>
      <c r="AH581" t="s">
        <v>30</v>
      </c>
    </row>
    <row r="582" spans="1:34" x14ac:dyDescent="0.3">
      <c r="A582">
        <v>3665</v>
      </c>
      <c r="B582">
        <v>1977</v>
      </c>
      <c r="C582">
        <f ca="1">YEAR(TODAY()) - Table_marketing_data[[#This Row],[Year_Birth]]</f>
        <v>46</v>
      </c>
      <c r="D5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2" t="s">
        <v>38</v>
      </c>
      <c r="F582" t="s">
        <v>35</v>
      </c>
      <c r="G582" s="5">
        <v>25315</v>
      </c>
      <c r="H582" s="5" t="str">
        <f t="shared" si="9"/>
        <v>20k-50k</v>
      </c>
      <c r="I582">
        <v>1</v>
      </c>
      <c r="J582">
        <v>0</v>
      </c>
      <c r="K582" s="1">
        <v>41585</v>
      </c>
      <c r="L582">
        <v>46</v>
      </c>
      <c r="M582">
        <v>1</v>
      </c>
      <c r="N582">
        <v>9</v>
      </c>
      <c r="O582">
        <v>8</v>
      </c>
      <c r="P582">
        <v>11</v>
      </c>
      <c r="Q582">
        <v>3</v>
      </c>
      <c r="R582">
        <v>22</v>
      </c>
      <c r="S582" s="6">
        <f>SUM(Table_marketing_data[[#This Row],[MntWines]:[MntGoldProds]])/6</f>
        <v>9</v>
      </c>
      <c r="T582">
        <v>3</v>
      </c>
      <c r="U582">
        <v>3</v>
      </c>
      <c r="V582">
        <v>0</v>
      </c>
      <c r="W582">
        <v>3</v>
      </c>
      <c r="X582">
        <v>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f>IF(COUNTIF(Table_marketing_data[[#This Row],[AcceptedCmp3]:[AcceptedCmp2]],1)&gt;0,1,0)</f>
        <v>0</v>
      </c>
      <c r="AE582">
        <f>SUM(Table_marketing_data[[#This Row],[AcceptedCmp3]:[AcceptedCmp2]])</f>
        <v>0</v>
      </c>
      <c r="AF582">
        <v>0</v>
      </c>
      <c r="AG582">
        <v>0</v>
      </c>
      <c r="AH582" t="s">
        <v>30</v>
      </c>
    </row>
    <row r="583" spans="1:34" x14ac:dyDescent="0.3">
      <c r="A583">
        <v>6295</v>
      </c>
      <c r="B583">
        <v>1977</v>
      </c>
      <c r="C583">
        <f ca="1">YEAR(TODAY()) - Table_marketing_data[[#This Row],[Year_Birth]]</f>
        <v>46</v>
      </c>
      <c r="D5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3" t="s">
        <v>28</v>
      </c>
      <c r="F583" t="s">
        <v>33</v>
      </c>
      <c r="G583" s="5">
        <v>54233</v>
      </c>
      <c r="H583" s="5" t="str">
        <f t="shared" si="9"/>
        <v>50k-100k</v>
      </c>
      <c r="I583">
        <v>0</v>
      </c>
      <c r="J583">
        <v>1</v>
      </c>
      <c r="K583" s="1">
        <v>41309</v>
      </c>
      <c r="L583">
        <v>46</v>
      </c>
      <c r="M583">
        <v>652</v>
      </c>
      <c r="N583">
        <v>8</v>
      </c>
      <c r="O583">
        <v>158</v>
      </c>
      <c r="P583">
        <v>21</v>
      </c>
      <c r="Q583">
        <v>0</v>
      </c>
      <c r="R583">
        <v>142</v>
      </c>
      <c r="S583" s="6">
        <f>SUM(Table_marketing_data[[#This Row],[MntWines]:[MntGoldProds]])/6</f>
        <v>163.5</v>
      </c>
      <c r="T583">
        <v>4</v>
      </c>
      <c r="U583">
        <v>11</v>
      </c>
      <c r="V583">
        <v>6</v>
      </c>
      <c r="W583">
        <v>5</v>
      </c>
      <c r="X583">
        <v>8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f>IF(COUNTIF(Table_marketing_data[[#This Row],[AcceptedCmp3]:[AcceptedCmp2]],1)&gt;0,1,0)</f>
        <v>0</v>
      </c>
      <c r="AE583">
        <f>SUM(Table_marketing_data[[#This Row],[AcceptedCmp3]:[AcceptedCmp2]])</f>
        <v>0</v>
      </c>
      <c r="AF583">
        <v>0</v>
      </c>
      <c r="AG583">
        <v>0</v>
      </c>
      <c r="AH583" t="s">
        <v>30</v>
      </c>
    </row>
    <row r="584" spans="1:34" x14ac:dyDescent="0.3">
      <c r="A584">
        <v>4769</v>
      </c>
      <c r="B584">
        <v>1977</v>
      </c>
      <c r="C584">
        <f ca="1">YEAR(TODAY()) - Table_marketing_data[[#This Row],[Year_Birth]]</f>
        <v>46</v>
      </c>
      <c r="D5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4" t="s">
        <v>41</v>
      </c>
      <c r="F584" t="s">
        <v>35</v>
      </c>
      <c r="G584" s="5">
        <v>57954</v>
      </c>
      <c r="H584" s="5" t="str">
        <f t="shared" si="9"/>
        <v>50k-100k</v>
      </c>
      <c r="I584">
        <v>1</v>
      </c>
      <c r="J584">
        <v>1</v>
      </c>
      <c r="K584" s="1">
        <v>41808</v>
      </c>
      <c r="L584">
        <v>52</v>
      </c>
      <c r="M584">
        <v>456</v>
      </c>
      <c r="N584">
        <v>4</v>
      </c>
      <c r="O584">
        <v>24</v>
      </c>
      <c r="P584">
        <v>0</v>
      </c>
      <c r="Q584">
        <v>0</v>
      </c>
      <c r="R584">
        <v>9</v>
      </c>
      <c r="S584" s="6">
        <f>SUM(Table_marketing_data[[#This Row],[MntWines]:[MntGoldProds]])/6</f>
        <v>82.166666666666671</v>
      </c>
      <c r="T584">
        <v>7</v>
      </c>
      <c r="U584">
        <v>8</v>
      </c>
      <c r="V584">
        <v>2</v>
      </c>
      <c r="W584">
        <v>6</v>
      </c>
      <c r="X584">
        <v>7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f>IF(COUNTIF(Table_marketing_data[[#This Row],[AcceptedCmp3]:[AcceptedCmp2]],1)&gt;0,1,0)</f>
        <v>1</v>
      </c>
      <c r="AE584">
        <f>SUM(Table_marketing_data[[#This Row],[AcceptedCmp3]:[AcceptedCmp2]])</f>
        <v>1</v>
      </c>
      <c r="AF584">
        <v>0</v>
      </c>
      <c r="AG584">
        <v>0</v>
      </c>
      <c r="AH584" t="s">
        <v>30</v>
      </c>
    </row>
    <row r="585" spans="1:34" x14ac:dyDescent="0.3">
      <c r="A585">
        <v>2225</v>
      </c>
      <c r="B585">
        <v>1977</v>
      </c>
      <c r="C585">
        <f ca="1">YEAR(TODAY()) - Table_marketing_data[[#This Row],[Year_Birth]]</f>
        <v>46</v>
      </c>
      <c r="D5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5" t="s">
        <v>28</v>
      </c>
      <c r="F585" t="s">
        <v>29</v>
      </c>
      <c r="G585" s="5">
        <v>82582</v>
      </c>
      <c r="H585" s="5" t="str">
        <f t="shared" si="9"/>
        <v>50k-100k</v>
      </c>
      <c r="I585">
        <v>0</v>
      </c>
      <c r="J585">
        <v>0</v>
      </c>
      <c r="K585" s="1">
        <v>41797</v>
      </c>
      <c r="L585">
        <v>54</v>
      </c>
      <c r="M585">
        <v>510</v>
      </c>
      <c r="N585">
        <v>120</v>
      </c>
      <c r="O585">
        <v>550</v>
      </c>
      <c r="P585">
        <v>156</v>
      </c>
      <c r="Q585">
        <v>40</v>
      </c>
      <c r="R585">
        <v>241</v>
      </c>
      <c r="S585" s="6">
        <f>SUM(Table_marketing_data[[#This Row],[MntWines]:[MntGoldProds]])/6</f>
        <v>269.5</v>
      </c>
      <c r="T585">
        <v>1</v>
      </c>
      <c r="U585">
        <v>4</v>
      </c>
      <c r="V585">
        <v>9</v>
      </c>
      <c r="W585">
        <v>7</v>
      </c>
      <c r="X585">
        <v>1</v>
      </c>
      <c r="Y585">
        <v>1</v>
      </c>
      <c r="Z585">
        <v>0</v>
      </c>
      <c r="AA585">
        <v>0</v>
      </c>
      <c r="AB585">
        <v>1</v>
      </c>
      <c r="AC585">
        <v>0</v>
      </c>
      <c r="AD585">
        <f>IF(COUNTIF(Table_marketing_data[[#This Row],[AcceptedCmp3]:[AcceptedCmp2]],1)&gt;0,1,0)</f>
        <v>1</v>
      </c>
      <c r="AE585">
        <f>SUM(Table_marketing_data[[#This Row],[AcceptedCmp3]:[AcceptedCmp2]])</f>
        <v>2</v>
      </c>
      <c r="AF585">
        <v>1</v>
      </c>
      <c r="AG585">
        <v>0</v>
      </c>
      <c r="AH585" t="s">
        <v>36</v>
      </c>
    </row>
    <row r="586" spans="1:34" x14ac:dyDescent="0.3">
      <c r="A586">
        <v>1331</v>
      </c>
      <c r="B586">
        <v>1977</v>
      </c>
      <c r="C586">
        <f ca="1">YEAR(TODAY()) - Table_marketing_data[[#This Row],[Year_Birth]]</f>
        <v>46</v>
      </c>
      <c r="D5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6" t="s">
        <v>28</v>
      </c>
      <c r="F586" t="s">
        <v>31</v>
      </c>
      <c r="G586" s="5">
        <v>35790</v>
      </c>
      <c r="H586" s="5" t="str">
        <f t="shared" si="9"/>
        <v>20k-50k</v>
      </c>
      <c r="I586">
        <v>1</v>
      </c>
      <c r="J586">
        <v>0</v>
      </c>
      <c r="K586" s="1">
        <v>41276</v>
      </c>
      <c r="L586">
        <v>54</v>
      </c>
      <c r="M586">
        <v>12</v>
      </c>
      <c r="N586">
        <v>6</v>
      </c>
      <c r="O586">
        <v>20</v>
      </c>
      <c r="P586">
        <v>30</v>
      </c>
      <c r="Q586">
        <v>1</v>
      </c>
      <c r="R586">
        <v>3</v>
      </c>
      <c r="S586" s="6">
        <f>SUM(Table_marketing_data[[#This Row],[MntWines]:[MntGoldProds]])/6</f>
        <v>12</v>
      </c>
      <c r="T586">
        <v>2</v>
      </c>
      <c r="U586">
        <v>2</v>
      </c>
      <c r="V586">
        <v>0</v>
      </c>
      <c r="W586">
        <v>3</v>
      </c>
      <c r="X586">
        <v>7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f>IF(COUNTIF(Table_marketing_data[[#This Row],[AcceptedCmp3]:[AcceptedCmp2]],1)&gt;0,1,0)</f>
        <v>0</v>
      </c>
      <c r="AE586">
        <f>SUM(Table_marketing_data[[#This Row],[AcceptedCmp3]:[AcceptedCmp2]])</f>
        <v>0</v>
      </c>
      <c r="AF586">
        <v>0</v>
      </c>
      <c r="AG586">
        <v>0</v>
      </c>
      <c r="AH586" t="s">
        <v>36</v>
      </c>
    </row>
    <row r="587" spans="1:34" x14ac:dyDescent="0.3">
      <c r="A587">
        <v>2798</v>
      </c>
      <c r="B587">
        <v>1977</v>
      </c>
      <c r="C587">
        <f ca="1">YEAR(TODAY()) - Table_marketing_data[[#This Row],[Year_Birth]]</f>
        <v>46</v>
      </c>
      <c r="D5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7" t="s">
        <v>37</v>
      </c>
      <c r="F587" t="s">
        <v>35</v>
      </c>
      <c r="G587" s="5">
        <v>102160</v>
      </c>
      <c r="H587" s="5" t="str">
        <f t="shared" si="9"/>
        <v>100k&lt;</v>
      </c>
      <c r="I587">
        <v>0</v>
      </c>
      <c r="J587">
        <v>0</v>
      </c>
      <c r="K587" s="1">
        <v>41215</v>
      </c>
      <c r="L587">
        <v>54</v>
      </c>
      <c r="M587">
        <v>763</v>
      </c>
      <c r="N587">
        <v>29</v>
      </c>
      <c r="O587">
        <v>138</v>
      </c>
      <c r="P587">
        <v>76</v>
      </c>
      <c r="Q587">
        <v>176</v>
      </c>
      <c r="R587">
        <v>58</v>
      </c>
      <c r="S587" s="6">
        <f>SUM(Table_marketing_data[[#This Row],[MntWines]:[MntGoldProds]])/6</f>
        <v>206.66666666666666</v>
      </c>
      <c r="T587">
        <v>0</v>
      </c>
      <c r="U587">
        <v>7</v>
      </c>
      <c r="V587">
        <v>9</v>
      </c>
      <c r="W587">
        <v>10</v>
      </c>
      <c r="X587">
        <v>4</v>
      </c>
      <c r="Y587">
        <v>0</v>
      </c>
      <c r="Z587">
        <v>1</v>
      </c>
      <c r="AA587">
        <v>1</v>
      </c>
      <c r="AB587">
        <v>1</v>
      </c>
      <c r="AC587">
        <v>0</v>
      </c>
      <c r="AD587">
        <f>IF(COUNTIF(Table_marketing_data[[#This Row],[AcceptedCmp3]:[AcceptedCmp2]],1)&gt;0,1,0)</f>
        <v>1</v>
      </c>
      <c r="AE587">
        <f>SUM(Table_marketing_data[[#This Row],[AcceptedCmp3]:[AcceptedCmp2]])</f>
        <v>3</v>
      </c>
      <c r="AF587">
        <v>1</v>
      </c>
      <c r="AG587">
        <v>0</v>
      </c>
      <c r="AH587" t="s">
        <v>43</v>
      </c>
    </row>
    <row r="588" spans="1:34" x14ac:dyDescent="0.3">
      <c r="A588">
        <v>3340</v>
      </c>
      <c r="B588">
        <v>1977</v>
      </c>
      <c r="C588">
        <f ca="1">YEAR(TODAY()) - Table_marketing_data[[#This Row],[Year_Birth]]</f>
        <v>46</v>
      </c>
      <c r="D5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8" t="s">
        <v>28</v>
      </c>
      <c r="F588" t="s">
        <v>33</v>
      </c>
      <c r="G588" s="5">
        <v>42014</v>
      </c>
      <c r="H588" s="5" t="str">
        <f t="shared" si="9"/>
        <v>20k-50k</v>
      </c>
      <c r="I588">
        <v>1</v>
      </c>
      <c r="J588">
        <v>0</v>
      </c>
      <c r="K588" s="1">
        <v>41138</v>
      </c>
      <c r="L588">
        <v>56</v>
      </c>
      <c r="M588">
        <v>244</v>
      </c>
      <c r="N588">
        <v>15</v>
      </c>
      <c r="O588">
        <v>108</v>
      </c>
      <c r="P588">
        <v>4</v>
      </c>
      <c r="Q588">
        <v>15</v>
      </c>
      <c r="R588">
        <v>50</v>
      </c>
      <c r="S588" s="6">
        <f>SUM(Table_marketing_data[[#This Row],[MntWines]:[MntGoldProds]])/6</f>
        <v>72.666666666666671</v>
      </c>
      <c r="T588">
        <v>6</v>
      </c>
      <c r="U588">
        <v>7</v>
      </c>
      <c r="V588">
        <v>1</v>
      </c>
      <c r="W588">
        <v>6</v>
      </c>
      <c r="X588">
        <v>8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f>IF(COUNTIF(Table_marketing_data[[#This Row],[AcceptedCmp3]:[AcceptedCmp2]],1)&gt;0,1,0)</f>
        <v>0</v>
      </c>
      <c r="AE588">
        <f>SUM(Table_marketing_data[[#This Row],[AcceptedCmp3]:[AcceptedCmp2]])</f>
        <v>0</v>
      </c>
      <c r="AF588">
        <v>1</v>
      </c>
      <c r="AG588">
        <v>0</v>
      </c>
      <c r="AH588" t="s">
        <v>32</v>
      </c>
    </row>
    <row r="589" spans="1:34" x14ac:dyDescent="0.3">
      <c r="A589">
        <v>8685</v>
      </c>
      <c r="B589">
        <v>1977</v>
      </c>
      <c r="C589">
        <f ca="1">YEAR(TODAY()) - Table_marketing_data[[#This Row],[Year_Birth]]</f>
        <v>46</v>
      </c>
      <c r="D5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89" t="s">
        <v>28</v>
      </c>
      <c r="F589" t="s">
        <v>33</v>
      </c>
      <c r="G589" s="5">
        <v>42014</v>
      </c>
      <c r="H589" s="5" t="str">
        <f t="shared" si="9"/>
        <v>20k-50k</v>
      </c>
      <c r="I589">
        <v>1</v>
      </c>
      <c r="J589">
        <v>0</v>
      </c>
      <c r="K589" s="1">
        <v>41138</v>
      </c>
      <c r="L589">
        <v>56</v>
      </c>
      <c r="M589">
        <v>244</v>
      </c>
      <c r="N589">
        <v>15</v>
      </c>
      <c r="O589">
        <v>108</v>
      </c>
      <c r="P589">
        <v>4</v>
      </c>
      <c r="Q589">
        <v>15</v>
      </c>
      <c r="R589">
        <v>50</v>
      </c>
      <c r="S589" s="6">
        <f>SUM(Table_marketing_data[[#This Row],[MntWines]:[MntGoldProds]])/6</f>
        <v>72.666666666666671</v>
      </c>
      <c r="T589">
        <v>6</v>
      </c>
      <c r="U589">
        <v>7</v>
      </c>
      <c r="V589">
        <v>1</v>
      </c>
      <c r="W589">
        <v>6</v>
      </c>
      <c r="X589">
        <v>8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f>IF(COUNTIF(Table_marketing_data[[#This Row],[AcceptedCmp3]:[AcceptedCmp2]],1)&gt;0,1,0)</f>
        <v>0</v>
      </c>
      <c r="AE589">
        <f>SUM(Table_marketing_data[[#This Row],[AcceptedCmp3]:[AcceptedCmp2]])</f>
        <v>0</v>
      </c>
      <c r="AF589">
        <v>1</v>
      </c>
      <c r="AG589">
        <v>0</v>
      </c>
      <c r="AH589" t="s">
        <v>43</v>
      </c>
    </row>
    <row r="590" spans="1:34" x14ac:dyDescent="0.3">
      <c r="A590">
        <v>8969</v>
      </c>
      <c r="B590">
        <v>1977</v>
      </c>
      <c r="C590">
        <f ca="1">YEAR(TODAY()) - Table_marketing_data[[#This Row],[Year_Birth]]</f>
        <v>46</v>
      </c>
      <c r="D5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0" t="s">
        <v>28</v>
      </c>
      <c r="F590" t="s">
        <v>33</v>
      </c>
      <c r="G590" s="5">
        <v>71855</v>
      </c>
      <c r="H590" s="5" t="str">
        <f t="shared" si="9"/>
        <v>50k-100k</v>
      </c>
      <c r="I590">
        <v>0</v>
      </c>
      <c r="J590">
        <v>1</v>
      </c>
      <c r="K590" s="1">
        <v>41290</v>
      </c>
      <c r="L590">
        <v>59</v>
      </c>
      <c r="M590">
        <v>548</v>
      </c>
      <c r="N590">
        <v>31</v>
      </c>
      <c r="O590">
        <v>422</v>
      </c>
      <c r="P590">
        <v>0</v>
      </c>
      <c r="Q590">
        <v>112</v>
      </c>
      <c r="R590">
        <v>28</v>
      </c>
      <c r="S590" s="6">
        <f>SUM(Table_marketing_data[[#This Row],[MntWines]:[MntGoldProds]])/6</f>
        <v>190.16666666666666</v>
      </c>
      <c r="T590">
        <v>4</v>
      </c>
      <c r="U590">
        <v>5</v>
      </c>
      <c r="V590">
        <v>5</v>
      </c>
      <c r="W590">
        <v>11</v>
      </c>
      <c r="X590">
        <v>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f>IF(COUNTIF(Table_marketing_data[[#This Row],[AcceptedCmp3]:[AcceptedCmp2]],1)&gt;0,1,0)</f>
        <v>0</v>
      </c>
      <c r="AE590">
        <f>SUM(Table_marketing_data[[#This Row],[AcceptedCmp3]:[AcceptedCmp2]])</f>
        <v>0</v>
      </c>
      <c r="AF590">
        <v>0</v>
      </c>
      <c r="AG590">
        <v>0</v>
      </c>
      <c r="AH590" t="s">
        <v>43</v>
      </c>
    </row>
    <row r="591" spans="1:34" x14ac:dyDescent="0.3">
      <c r="A591">
        <v>164</v>
      </c>
      <c r="B591">
        <v>1977</v>
      </c>
      <c r="C591">
        <f ca="1">YEAR(TODAY()) - Table_marketing_data[[#This Row],[Year_Birth]]</f>
        <v>46</v>
      </c>
      <c r="D5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1" t="s">
        <v>37</v>
      </c>
      <c r="F591" t="s">
        <v>33</v>
      </c>
      <c r="G591" s="5">
        <v>28973</v>
      </c>
      <c r="H591" s="5" t="str">
        <f t="shared" si="9"/>
        <v>20k-50k</v>
      </c>
      <c r="I591">
        <v>0</v>
      </c>
      <c r="J591">
        <v>0</v>
      </c>
      <c r="K591" s="1">
        <v>41195</v>
      </c>
      <c r="L591">
        <v>59</v>
      </c>
      <c r="M591">
        <v>206</v>
      </c>
      <c r="N591">
        <v>0</v>
      </c>
      <c r="O591">
        <v>46</v>
      </c>
      <c r="P591">
        <v>3</v>
      </c>
      <c r="Q591">
        <v>2</v>
      </c>
      <c r="R591">
        <v>12</v>
      </c>
      <c r="S591" s="6">
        <f>SUM(Table_marketing_data[[#This Row],[MntWines]:[MntGoldProds]])/6</f>
        <v>44.833333333333336</v>
      </c>
      <c r="T591">
        <v>2</v>
      </c>
      <c r="U591">
        <v>5</v>
      </c>
      <c r="V591">
        <v>1</v>
      </c>
      <c r="W591">
        <v>5</v>
      </c>
      <c r="X591">
        <v>8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f>IF(COUNTIF(Table_marketing_data[[#This Row],[AcceptedCmp3]:[AcceptedCmp2]],1)&gt;0,1,0)</f>
        <v>0</v>
      </c>
      <c r="AE591">
        <f>SUM(Table_marketing_data[[#This Row],[AcceptedCmp3]:[AcceptedCmp2]])</f>
        <v>0</v>
      </c>
      <c r="AF591">
        <v>0</v>
      </c>
      <c r="AG591">
        <v>0</v>
      </c>
      <c r="AH591" t="s">
        <v>30</v>
      </c>
    </row>
    <row r="592" spans="1:34" x14ac:dyDescent="0.3">
      <c r="A592">
        <v>5393</v>
      </c>
      <c r="B592">
        <v>1977</v>
      </c>
      <c r="C592">
        <f ca="1">YEAR(TODAY()) - Table_marketing_data[[#This Row],[Year_Birth]]</f>
        <v>46</v>
      </c>
      <c r="D5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2" t="s">
        <v>28</v>
      </c>
      <c r="F592" t="s">
        <v>31</v>
      </c>
      <c r="G592" s="5">
        <v>23763</v>
      </c>
      <c r="H592" s="5" t="str">
        <f t="shared" si="9"/>
        <v>20k-50k</v>
      </c>
      <c r="I592">
        <v>1</v>
      </c>
      <c r="J592">
        <v>0</v>
      </c>
      <c r="K592" s="1">
        <v>41128</v>
      </c>
      <c r="L592">
        <v>64</v>
      </c>
      <c r="M592">
        <v>22</v>
      </c>
      <c r="N592">
        <v>0</v>
      </c>
      <c r="O592">
        <v>6</v>
      </c>
      <c r="P592">
        <v>6</v>
      </c>
      <c r="Q592">
        <v>2</v>
      </c>
      <c r="R592">
        <v>6</v>
      </c>
      <c r="S592" s="6">
        <f>SUM(Table_marketing_data[[#This Row],[MntWines]:[MntGoldProds]])/6</f>
        <v>7</v>
      </c>
      <c r="T592">
        <v>1</v>
      </c>
      <c r="U592">
        <v>1</v>
      </c>
      <c r="V592">
        <v>0</v>
      </c>
      <c r="W592">
        <v>3</v>
      </c>
      <c r="X592">
        <v>7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f>IF(COUNTIF(Table_marketing_data[[#This Row],[AcceptedCmp3]:[AcceptedCmp2]],1)&gt;0,1,0)</f>
        <v>0</v>
      </c>
      <c r="AE592">
        <f>SUM(Table_marketing_data[[#This Row],[AcceptedCmp3]:[AcceptedCmp2]])</f>
        <v>0</v>
      </c>
      <c r="AF592">
        <v>0</v>
      </c>
      <c r="AG592">
        <v>0</v>
      </c>
      <c r="AH592" t="s">
        <v>30</v>
      </c>
    </row>
    <row r="593" spans="1:34" x14ac:dyDescent="0.3">
      <c r="A593">
        <v>4864</v>
      </c>
      <c r="B593">
        <v>1977</v>
      </c>
      <c r="C593">
        <f ca="1">YEAR(TODAY()) - Table_marketing_data[[#This Row],[Year_Birth]]</f>
        <v>46</v>
      </c>
      <c r="D5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3" t="s">
        <v>28</v>
      </c>
      <c r="F593" t="s">
        <v>33</v>
      </c>
      <c r="G593" s="5">
        <v>34380</v>
      </c>
      <c r="H593" s="5" t="str">
        <f t="shared" si="9"/>
        <v>20k-50k</v>
      </c>
      <c r="I593">
        <v>1</v>
      </c>
      <c r="J593">
        <v>0</v>
      </c>
      <c r="K593" s="1">
        <v>41396</v>
      </c>
      <c r="L593">
        <v>68</v>
      </c>
      <c r="M593">
        <v>72</v>
      </c>
      <c r="N593">
        <v>7</v>
      </c>
      <c r="O593">
        <v>58</v>
      </c>
      <c r="P593">
        <v>13</v>
      </c>
      <c r="Q593">
        <v>1</v>
      </c>
      <c r="R593">
        <v>24</v>
      </c>
      <c r="S593" s="6">
        <f>SUM(Table_marketing_data[[#This Row],[MntWines]:[MntGoldProds]])/6</f>
        <v>29.166666666666668</v>
      </c>
      <c r="T593">
        <v>4</v>
      </c>
      <c r="U593">
        <v>4</v>
      </c>
      <c r="V593">
        <v>1</v>
      </c>
      <c r="W593">
        <v>3</v>
      </c>
      <c r="X593">
        <v>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f>IF(COUNTIF(Table_marketing_data[[#This Row],[AcceptedCmp3]:[AcceptedCmp2]],1)&gt;0,1,0)</f>
        <v>0</v>
      </c>
      <c r="AE593">
        <f>SUM(Table_marketing_data[[#This Row],[AcceptedCmp3]:[AcceptedCmp2]])</f>
        <v>0</v>
      </c>
      <c r="AF593">
        <v>0</v>
      </c>
      <c r="AG593">
        <v>0</v>
      </c>
      <c r="AH593" t="s">
        <v>32</v>
      </c>
    </row>
    <row r="594" spans="1:34" x14ac:dyDescent="0.3">
      <c r="A594">
        <v>5846</v>
      </c>
      <c r="B594">
        <v>1977</v>
      </c>
      <c r="C594">
        <f ca="1">YEAR(TODAY()) - Table_marketing_data[[#This Row],[Year_Birth]]</f>
        <v>46</v>
      </c>
      <c r="D5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4" t="s">
        <v>28</v>
      </c>
      <c r="F594" t="s">
        <v>29</v>
      </c>
      <c r="G594" s="5">
        <v>40246</v>
      </c>
      <c r="H594" s="5" t="str">
        <f t="shared" si="9"/>
        <v>20k-50k</v>
      </c>
      <c r="I594">
        <v>1</v>
      </c>
      <c r="J594">
        <v>0</v>
      </c>
      <c r="K594" s="1">
        <v>41262</v>
      </c>
      <c r="L594">
        <v>68</v>
      </c>
      <c r="M594">
        <v>2</v>
      </c>
      <c r="N594">
        <v>1</v>
      </c>
      <c r="O594">
        <v>6</v>
      </c>
      <c r="P594">
        <v>2</v>
      </c>
      <c r="Q594">
        <v>1</v>
      </c>
      <c r="R594">
        <v>1</v>
      </c>
      <c r="S594" s="6">
        <f>SUM(Table_marketing_data[[#This Row],[MntWines]:[MntGoldProds]])/6</f>
        <v>2.1666666666666665</v>
      </c>
      <c r="T594">
        <v>1</v>
      </c>
      <c r="U594">
        <v>1</v>
      </c>
      <c r="V594">
        <v>0</v>
      </c>
      <c r="W594">
        <v>2</v>
      </c>
      <c r="X594">
        <v>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f>IF(COUNTIF(Table_marketing_data[[#This Row],[AcceptedCmp3]:[AcceptedCmp2]],1)&gt;0,1,0)</f>
        <v>0</v>
      </c>
      <c r="AE594">
        <f>SUM(Table_marketing_data[[#This Row],[AcceptedCmp3]:[AcceptedCmp2]])</f>
        <v>0</v>
      </c>
      <c r="AF594">
        <v>0</v>
      </c>
      <c r="AG594">
        <v>0</v>
      </c>
      <c r="AH594" t="s">
        <v>39</v>
      </c>
    </row>
    <row r="595" spans="1:34" x14ac:dyDescent="0.3">
      <c r="A595">
        <v>713</v>
      </c>
      <c r="B595">
        <v>1977</v>
      </c>
      <c r="C595">
        <f ca="1">YEAR(TODAY()) - Table_marketing_data[[#This Row],[Year_Birth]]</f>
        <v>46</v>
      </c>
      <c r="D5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5" t="s">
        <v>41</v>
      </c>
      <c r="F595" t="s">
        <v>33</v>
      </c>
      <c r="G595" s="5">
        <v>50353</v>
      </c>
      <c r="H595" s="5" t="str">
        <f t="shared" si="9"/>
        <v>50k-100k</v>
      </c>
      <c r="I595">
        <v>0</v>
      </c>
      <c r="J595">
        <v>0</v>
      </c>
      <c r="K595" s="1">
        <v>41798</v>
      </c>
      <c r="L595">
        <v>72</v>
      </c>
      <c r="M595">
        <v>141</v>
      </c>
      <c r="N595">
        <v>15</v>
      </c>
      <c r="O595">
        <v>153</v>
      </c>
      <c r="P595">
        <v>67</v>
      </c>
      <c r="Q595">
        <v>31</v>
      </c>
      <c r="R595">
        <v>35</v>
      </c>
      <c r="S595" s="6">
        <f>SUM(Table_marketing_data[[#This Row],[MntWines]:[MntGoldProds]])/6</f>
        <v>73.666666666666671</v>
      </c>
      <c r="T595">
        <v>1</v>
      </c>
      <c r="U595">
        <v>4</v>
      </c>
      <c r="V595">
        <v>4</v>
      </c>
      <c r="W595">
        <v>6</v>
      </c>
      <c r="X595">
        <v>3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f>IF(COUNTIF(Table_marketing_data[[#This Row],[AcceptedCmp3]:[AcceptedCmp2]],1)&gt;0,1,0)</f>
        <v>0</v>
      </c>
      <c r="AE595">
        <f>SUM(Table_marketing_data[[#This Row],[AcceptedCmp3]:[AcceptedCmp2]])</f>
        <v>0</v>
      </c>
      <c r="AF595">
        <v>0</v>
      </c>
      <c r="AG595">
        <v>0</v>
      </c>
      <c r="AH595" t="s">
        <v>30</v>
      </c>
    </row>
    <row r="596" spans="1:34" x14ac:dyDescent="0.3">
      <c r="A596">
        <v>5063</v>
      </c>
      <c r="B596">
        <v>1977</v>
      </c>
      <c r="C596">
        <f ca="1">YEAR(TODAY()) - Table_marketing_data[[#This Row],[Year_Birth]]</f>
        <v>46</v>
      </c>
      <c r="D5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6" t="s">
        <v>28</v>
      </c>
      <c r="F596" t="s">
        <v>31</v>
      </c>
      <c r="G596" s="5">
        <v>28769</v>
      </c>
      <c r="H596" s="5" t="str">
        <f t="shared" si="9"/>
        <v>20k-50k</v>
      </c>
      <c r="I596">
        <v>1</v>
      </c>
      <c r="J596">
        <v>0</v>
      </c>
      <c r="K596" s="1">
        <v>41261</v>
      </c>
      <c r="L596">
        <v>76</v>
      </c>
      <c r="M596">
        <v>41</v>
      </c>
      <c r="N596">
        <v>5</v>
      </c>
      <c r="O596">
        <v>129</v>
      </c>
      <c r="P596">
        <v>10</v>
      </c>
      <c r="Q596">
        <v>3</v>
      </c>
      <c r="R596">
        <v>3</v>
      </c>
      <c r="S596" s="6">
        <f>SUM(Table_marketing_data[[#This Row],[MntWines]:[MntGoldProds]])/6</f>
        <v>31.833333333333332</v>
      </c>
      <c r="T596">
        <v>3</v>
      </c>
      <c r="U596">
        <v>4</v>
      </c>
      <c r="V596">
        <v>1</v>
      </c>
      <c r="W596">
        <v>4</v>
      </c>
      <c r="X596">
        <v>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f>IF(COUNTIF(Table_marketing_data[[#This Row],[AcceptedCmp3]:[AcceptedCmp2]],1)&gt;0,1,0)</f>
        <v>0</v>
      </c>
      <c r="AE596">
        <f>SUM(Table_marketing_data[[#This Row],[AcceptedCmp3]:[AcceptedCmp2]])</f>
        <v>0</v>
      </c>
      <c r="AF596">
        <v>0</v>
      </c>
      <c r="AG596">
        <v>0</v>
      </c>
      <c r="AH596" t="s">
        <v>30</v>
      </c>
    </row>
    <row r="597" spans="1:34" x14ac:dyDescent="0.3">
      <c r="A597">
        <v>1584</v>
      </c>
      <c r="B597">
        <v>1977</v>
      </c>
      <c r="C597">
        <f ca="1">YEAR(TODAY()) - Table_marketing_data[[#This Row],[Year_Birth]]</f>
        <v>46</v>
      </c>
      <c r="D5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7" t="s">
        <v>28</v>
      </c>
      <c r="F597" t="s">
        <v>33</v>
      </c>
      <c r="G597" s="5">
        <v>41443</v>
      </c>
      <c r="H597" s="5" t="str">
        <f t="shared" si="9"/>
        <v>20k-50k</v>
      </c>
      <c r="I597">
        <v>1</v>
      </c>
      <c r="J597">
        <v>0</v>
      </c>
      <c r="K597" s="1">
        <v>41730</v>
      </c>
      <c r="L597">
        <v>79</v>
      </c>
      <c r="M597">
        <v>171</v>
      </c>
      <c r="N597">
        <v>7</v>
      </c>
      <c r="O597">
        <v>171</v>
      </c>
      <c r="P597">
        <v>25</v>
      </c>
      <c r="Q597">
        <v>19</v>
      </c>
      <c r="R597">
        <v>89</v>
      </c>
      <c r="S597" s="6">
        <f>SUM(Table_marketing_data[[#This Row],[MntWines]:[MntGoldProds]])/6</f>
        <v>80.333333333333329</v>
      </c>
      <c r="T597">
        <v>6</v>
      </c>
      <c r="U597">
        <v>8</v>
      </c>
      <c r="V597">
        <v>1</v>
      </c>
      <c r="W597">
        <v>5</v>
      </c>
      <c r="X597">
        <v>8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f>IF(COUNTIF(Table_marketing_data[[#This Row],[AcceptedCmp3]:[AcceptedCmp2]],1)&gt;0,1,0)</f>
        <v>0</v>
      </c>
      <c r="AE597">
        <f>SUM(Table_marketing_data[[#This Row],[AcceptedCmp3]:[AcceptedCmp2]])</f>
        <v>0</v>
      </c>
      <c r="AF597">
        <v>0</v>
      </c>
      <c r="AG597">
        <v>0</v>
      </c>
      <c r="AH597" t="s">
        <v>43</v>
      </c>
    </row>
    <row r="598" spans="1:34" x14ac:dyDescent="0.3">
      <c r="A598">
        <v>500</v>
      </c>
      <c r="B598">
        <v>1977</v>
      </c>
      <c r="C598">
        <f ca="1">YEAR(TODAY()) - Table_marketing_data[[#This Row],[Year_Birth]]</f>
        <v>46</v>
      </c>
      <c r="D5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8" t="s">
        <v>28</v>
      </c>
      <c r="F598" t="s">
        <v>35</v>
      </c>
      <c r="G598" s="5">
        <v>96876</v>
      </c>
      <c r="H598" s="5" t="str">
        <f t="shared" si="9"/>
        <v>50k-100k</v>
      </c>
      <c r="I598">
        <v>0</v>
      </c>
      <c r="J598">
        <v>0</v>
      </c>
      <c r="K598" s="1">
        <v>41492</v>
      </c>
      <c r="L598">
        <v>79</v>
      </c>
      <c r="M598">
        <v>908</v>
      </c>
      <c r="N598">
        <v>43</v>
      </c>
      <c r="O598">
        <v>735</v>
      </c>
      <c r="P598">
        <v>40</v>
      </c>
      <c r="Q598">
        <v>194</v>
      </c>
      <c r="R598">
        <v>21</v>
      </c>
      <c r="S598" s="6">
        <f>SUM(Table_marketing_data[[#This Row],[MntWines]:[MntGoldProds]])/6</f>
        <v>323.5</v>
      </c>
      <c r="T598">
        <v>1</v>
      </c>
      <c r="U598">
        <v>7</v>
      </c>
      <c r="V598">
        <v>7</v>
      </c>
      <c r="W598">
        <v>9</v>
      </c>
      <c r="X598">
        <v>2</v>
      </c>
      <c r="Y598">
        <v>0</v>
      </c>
      <c r="Z598">
        <v>1</v>
      </c>
      <c r="AA598">
        <v>1</v>
      </c>
      <c r="AB598">
        <v>1</v>
      </c>
      <c r="AC598">
        <v>0</v>
      </c>
      <c r="AD598">
        <f>IF(COUNTIF(Table_marketing_data[[#This Row],[AcceptedCmp3]:[AcceptedCmp2]],1)&gt;0,1,0)</f>
        <v>1</v>
      </c>
      <c r="AE598">
        <f>SUM(Table_marketing_data[[#This Row],[AcceptedCmp3]:[AcceptedCmp2]])</f>
        <v>3</v>
      </c>
      <c r="AF598">
        <v>1</v>
      </c>
      <c r="AG598">
        <v>0</v>
      </c>
      <c r="AH598" t="s">
        <v>30</v>
      </c>
    </row>
    <row r="599" spans="1:34" x14ac:dyDescent="0.3">
      <c r="A599">
        <v>2952</v>
      </c>
      <c r="B599">
        <v>1977</v>
      </c>
      <c r="C599">
        <f ca="1">YEAR(TODAY()) - Table_marketing_data[[#This Row],[Year_Birth]]</f>
        <v>46</v>
      </c>
      <c r="D5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599" t="s">
        <v>41</v>
      </c>
      <c r="F599" t="s">
        <v>31</v>
      </c>
      <c r="G599" s="5">
        <v>36273</v>
      </c>
      <c r="H599" s="5" t="str">
        <f t="shared" si="9"/>
        <v>20k-50k</v>
      </c>
      <c r="I599">
        <v>1</v>
      </c>
      <c r="J599">
        <v>0</v>
      </c>
      <c r="K599" s="1">
        <v>41745</v>
      </c>
      <c r="L599">
        <v>80</v>
      </c>
      <c r="M599">
        <v>29</v>
      </c>
      <c r="N599">
        <v>3</v>
      </c>
      <c r="O599">
        <v>30</v>
      </c>
      <c r="P599">
        <v>3</v>
      </c>
      <c r="Q599">
        <v>2</v>
      </c>
      <c r="R599">
        <v>9</v>
      </c>
      <c r="S599" s="6">
        <f>SUM(Table_marketing_data[[#This Row],[MntWines]:[MntGoldProds]])/6</f>
        <v>12.666666666666666</v>
      </c>
      <c r="T599">
        <v>2</v>
      </c>
      <c r="U599">
        <v>3</v>
      </c>
      <c r="V599">
        <v>0</v>
      </c>
      <c r="W599">
        <v>3</v>
      </c>
      <c r="X599">
        <v>6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f>IF(COUNTIF(Table_marketing_data[[#This Row],[AcceptedCmp3]:[AcceptedCmp2]],1)&gt;0,1,0)</f>
        <v>0</v>
      </c>
      <c r="AE599">
        <f>SUM(Table_marketing_data[[#This Row],[AcceptedCmp3]:[AcceptedCmp2]])</f>
        <v>0</v>
      </c>
      <c r="AF599">
        <v>0</v>
      </c>
      <c r="AG599">
        <v>0</v>
      </c>
      <c r="AH599" t="s">
        <v>30</v>
      </c>
    </row>
    <row r="600" spans="1:34" x14ac:dyDescent="0.3">
      <c r="A600">
        <v>7128</v>
      </c>
      <c r="B600">
        <v>1977</v>
      </c>
      <c r="C600">
        <f ca="1">YEAR(TODAY()) - Table_marketing_data[[#This Row],[Year_Birth]]</f>
        <v>46</v>
      </c>
      <c r="D6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0" t="s">
        <v>37</v>
      </c>
      <c r="F600" t="s">
        <v>31</v>
      </c>
      <c r="G600" s="5">
        <v>42997</v>
      </c>
      <c r="H600" s="5" t="str">
        <f t="shared" si="9"/>
        <v>20k-50k</v>
      </c>
      <c r="I600">
        <v>1</v>
      </c>
      <c r="J600">
        <v>1</v>
      </c>
      <c r="K600" s="1">
        <v>41615</v>
      </c>
      <c r="L600">
        <v>91</v>
      </c>
      <c r="M600">
        <v>4</v>
      </c>
      <c r="N600">
        <v>0</v>
      </c>
      <c r="O600">
        <v>5</v>
      </c>
      <c r="P600">
        <v>0</v>
      </c>
      <c r="Q600">
        <v>1</v>
      </c>
      <c r="R600">
        <v>5</v>
      </c>
      <c r="S600" s="6">
        <f>SUM(Table_marketing_data[[#This Row],[MntWines]:[MntGoldProds]])/6</f>
        <v>2.5</v>
      </c>
      <c r="T600">
        <v>1</v>
      </c>
      <c r="U600">
        <v>1</v>
      </c>
      <c r="V600">
        <v>0</v>
      </c>
      <c r="W600">
        <v>2</v>
      </c>
      <c r="X600">
        <v>7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f>IF(COUNTIF(Table_marketing_data[[#This Row],[AcceptedCmp3]:[AcceptedCmp2]],1)&gt;0,1,0)</f>
        <v>0</v>
      </c>
      <c r="AE600">
        <f>SUM(Table_marketing_data[[#This Row],[AcceptedCmp3]:[AcceptedCmp2]])</f>
        <v>0</v>
      </c>
      <c r="AF600">
        <v>0</v>
      </c>
      <c r="AG600">
        <v>0</v>
      </c>
      <c r="AH600" t="s">
        <v>30</v>
      </c>
    </row>
    <row r="601" spans="1:34" x14ac:dyDescent="0.3">
      <c r="A601">
        <v>6515</v>
      </c>
      <c r="B601">
        <v>1977</v>
      </c>
      <c r="C601">
        <f ca="1">YEAR(TODAY()) - Table_marketing_data[[#This Row],[Year_Birth]]</f>
        <v>46</v>
      </c>
      <c r="D6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1" t="s">
        <v>28</v>
      </c>
      <c r="F601" t="s">
        <v>35</v>
      </c>
      <c r="G601" s="5">
        <v>39771</v>
      </c>
      <c r="H601" s="5" t="str">
        <f t="shared" si="9"/>
        <v>20k-50k</v>
      </c>
      <c r="I601">
        <v>1</v>
      </c>
      <c r="J601">
        <v>0</v>
      </c>
      <c r="K601" s="1">
        <v>41614</v>
      </c>
      <c r="L601">
        <v>92</v>
      </c>
      <c r="M601">
        <v>6</v>
      </c>
      <c r="N601">
        <v>2</v>
      </c>
      <c r="O601">
        <v>18</v>
      </c>
      <c r="P601">
        <v>2</v>
      </c>
      <c r="Q601">
        <v>8</v>
      </c>
      <c r="R601">
        <v>14</v>
      </c>
      <c r="S601" s="6">
        <f>SUM(Table_marketing_data[[#This Row],[MntWines]:[MntGoldProds]])/6</f>
        <v>8.3333333333333339</v>
      </c>
      <c r="T601">
        <v>1</v>
      </c>
      <c r="U601">
        <v>2</v>
      </c>
      <c r="V601">
        <v>0</v>
      </c>
      <c r="W601">
        <v>3</v>
      </c>
      <c r="X601">
        <v>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f>IF(COUNTIF(Table_marketing_data[[#This Row],[AcceptedCmp3]:[AcceptedCmp2]],1)&gt;0,1,0)</f>
        <v>0</v>
      </c>
      <c r="AE601">
        <f>SUM(Table_marketing_data[[#This Row],[AcceptedCmp3]:[AcceptedCmp2]])</f>
        <v>0</v>
      </c>
      <c r="AF601">
        <v>0</v>
      </c>
      <c r="AG601">
        <v>0</v>
      </c>
      <c r="AH601" t="s">
        <v>43</v>
      </c>
    </row>
    <row r="602" spans="1:34" x14ac:dyDescent="0.3">
      <c r="A602">
        <v>1010</v>
      </c>
      <c r="B602">
        <v>1977</v>
      </c>
      <c r="C602">
        <f ca="1">YEAR(TODAY()) - Table_marketing_data[[#This Row],[Year_Birth]]</f>
        <v>46</v>
      </c>
      <c r="D6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2" t="s">
        <v>28</v>
      </c>
      <c r="F602" t="s">
        <v>35</v>
      </c>
      <c r="G602" s="5">
        <v>46931</v>
      </c>
      <c r="H602" s="5" t="str">
        <f t="shared" si="9"/>
        <v>20k-50k</v>
      </c>
      <c r="I602">
        <v>2</v>
      </c>
      <c r="J602">
        <v>1</v>
      </c>
      <c r="K602" s="1">
        <v>41753</v>
      </c>
      <c r="L602">
        <v>94</v>
      </c>
      <c r="M602">
        <v>41</v>
      </c>
      <c r="N602">
        <v>0</v>
      </c>
      <c r="O602">
        <v>17</v>
      </c>
      <c r="P602">
        <v>3</v>
      </c>
      <c r="Q602">
        <v>1</v>
      </c>
      <c r="R602">
        <v>16</v>
      </c>
      <c r="S602" s="6">
        <f>SUM(Table_marketing_data[[#This Row],[MntWines]:[MntGoldProds]])/6</f>
        <v>13</v>
      </c>
      <c r="T602">
        <v>2</v>
      </c>
      <c r="U602">
        <v>1</v>
      </c>
      <c r="V602">
        <v>1</v>
      </c>
      <c r="W602">
        <v>3</v>
      </c>
      <c r="X602">
        <v>3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f>IF(COUNTIF(Table_marketing_data[[#This Row],[AcceptedCmp3]:[AcceptedCmp2]],1)&gt;0,1,0)</f>
        <v>0</v>
      </c>
      <c r="AE602">
        <f>SUM(Table_marketing_data[[#This Row],[AcceptedCmp3]:[AcceptedCmp2]])</f>
        <v>0</v>
      </c>
      <c r="AF602">
        <v>0</v>
      </c>
      <c r="AG602">
        <v>0</v>
      </c>
      <c r="AH602" t="s">
        <v>30</v>
      </c>
    </row>
    <row r="603" spans="1:34" x14ac:dyDescent="0.3">
      <c r="A603">
        <v>11074</v>
      </c>
      <c r="B603">
        <v>1977</v>
      </c>
      <c r="C603">
        <f ca="1">YEAR(TODAY()) - Table_marketing_data[[#This Row],[Year_Birth]]</f>
        <v>46</v>
      </c>
      <c r="D6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3" t="s">
        <v>28</v>
      </c>
      <c r="F603" t="s">
        <v>31</v>
      </c>
      <c r="G603" s="5">
        <v>85072</v>
      </c>
      <c r="H603" s="5" t="str">
        <f t="shared" si="9"/>
        <v>50k-100k</v>
      </c>
      <c r="I603">
        <v>0</v>
      </c>
      <c r="J603">
        <v>0</v>
      </c>
      <c r="K603" s="1">
        <v>41738</v>
      </c>
      <c r="L603">
        <v>94</v>
      </c>
      <c r="M603">
        <v>494</v>
      </c>
      <c r="N603">
        <v>92</v>
      </c>
      <c r="O603">
        <v>391</v>
      </c>
      <c r="P603">
        <v>194</v>
      </c>
      <c r="Q603">
        <v>11</v>
      </c>
      <c r="R603">
        <v>241</v>
      </c>
      <c r="S603" s="6">
        <f>SUM(Table_marketing_data[[#This Row],[MntWines]:[MntGoldProds]])/6</f>
        <v>237.16666666666666</v>
      </c>
      <c r="T603">
        <v>1</v>
      </c>
      <c r="U603">
        <v>3</v>
      </c>
      <c r="V603">
        <v>4</v>
      </c>
      <c r="W603">
        <v>10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f>IF(COUNTIF(Table_marketing_data[[#This Row],[AcceptedCmp3]:[AcceptedCmp2]],1)&gt;0,1,0)</f>
        <v>0</v>
      </c>
      <c r="AE603">
        <f>SUM(Table_marketing_data[[#This Row],[AcceptedCmp3]:[AcceptedCmp2]])</f>
        <v>0</v>
      </c>
      <c r="AF603">
        <v>0</v>
      </c>
      <c r="AG603">
        <v>0</v>
      </c>
      <c r="AH603" t="s">
        <v>43</v>
      </c>
    </row>
    <row r="604" spans="1:34" x14ac:dyDescent="0.3">
      <c r="A604">
        <v>4786</v>
      </c>
      <c r="B604">
        <v>1977</v>
      </c>
      <c r="C604">
        <f ca="1">YEAR(TODAY()) - Table_marketing_data[[#This Row],[Year_Birth]]</f>
        <v>46</v>
      </c>
      <c r="D6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4" t="s">
        <v>28</v>
      </c>
      <c r="F604" t="s">
        <v>33</v>
      </c>
      <c r="G604" s="5">
        <v>75330</v>
      </c>
      <c r="H604" s="5" t="str">
        <f t="shared" si="9"/>
        <v>50k-100k</v>
      </c>
      <c r="I604">
        <v>1</v>
      </c>
      <c r="J604">
        <v>1</v>
      </c>
      <c r="K604" s="1">
        <v>41186</v>
      </c>
      <c r="L604">
        <v>94</v>
      </c>
      <c r="M604">
        <v>555</v>
      </c>
      <c r="N604">
        <v>82</v>
      </c>
      <c r="O604">
        <v>257</v>
      </c>
      <c r="P604">
        <v>93</v>
      </c>
      <c r="Q604">
        <v>61</v>
      </c>
      <c r="R604">
        <v>61</v>
      </c>
      <c r="S604" s="6">
        <f>SUM(Table_marketing_data[[#This Row],[MntWines]:[MntGoldProds]])/6</f>
        <v>184.83333333333334</v>
      </c>
      <c r="T604">
        <v>4</v>
      </c>
      <c r="U604">
        <v>10</v>
      </c>
      <c r="V604">
        <v>3</v>
      </c>
      <c r="W604">
        <v>12</v>
      </c>
      <c r="X604">
        <v>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f>IF(COUNTIF(Table_marketing_data[[#This Row],[AcceptedCmp3]:[AcceptedCmp2]],1)&gt;0,1,0)</f>
        <v>0</v>
      </c>
      <c r="AE604">
        <f>SUM(Table_marketing_data[[#This Row],[AcceptedCmp3]:[AcceptedCmp2]])</f>
        <v>0</v>
      </c>
      <c r="AF604">
        <v>0</v>
      </c>
      <c r="AG604">
        <v>0</v>
      </c>
      <c r="AH604" t="s">
        <v>34</v>
      </c>
    </row>
    <row r="605" spans="1:34" x14ac:dyDescent="0.3">
      <c r="A605">
        <v>3469</v>
      </c>
      <c r="B605">
        <v>1977</v>
      </c>
      <c r="C605">
        <f ca="1">YEAR(TODAY()) - Table_marketing_data[[#This Row],[Year_Birth]]</f>
        <v>46</v>
      </c>
      <c r="D6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5" t="s">
        <v>37</v>
      </c>
      <c r="F605" t="s">
        <v>29</v>
      </c>
      <c r="G605" s="5">
        <v>34487</v>
      </c>
      <c r="H605" s="5" t="str">
        <f t="shared" si="9"/>
        <v>20k-50k</v>
      </c>
      <c r="I605">
        <v>1</v>
      </c>
      <c r="J605">
        <v>1</v>
      </c>
      <c r="K605" s="1">
        <v>41158</v>
      </c>
      <c r="L605">
        <v>94</v>
      </c>
      <c r="M605">
        <v>19</v>
      </c>
      <c r="N605">
        <v>18</v>
      </c>
      <c r="O605">
        <v>33</v>
      </c>
      <c r="P605">
        <v>24</v>
      </c>
      <c r="Q605">
        <v>1</v>
      </c>
      <c r="R605">
        <v>8</v>
      </c>
      <c r="S605" s="6">
        <f>SUM(Table_marketing_data[[#This Row],[MntWines]:[MntGoldProds]])/6</f>
        <v>17.166666666666668</v>
      </c>
      <c r="T605">
        <v>3</v>
      </c>
      <c r="U605">
        <v>3</v>
      </c>
      <c r="V605">
        <v>0</v>
      </c>
      <c r="W605">
        <v>3</v>
      </c>
      <c r="X605">
        <v>9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f>IF(COUNTIF(Table_marketing_data[[#This Row],[AcceptedCmp3]:[AcceptedCmp2]],1)&gt;0,1,0)</f>
        <v>0</v>
      </c>
      <c r="AE605">
        <f>SUM(Table_marketing_data[[#This Row],[AcceptedCmp3]:[AcceptedCmp2]])</f>
        <v>0</v>
      </c>
      <c r="AF605">
        <v>0</v>
      </c>
      <c r="AG605">
        <v>0</v>
      </c>
      <c r="AH605" t="s">
        <v>30</v>
      </c>
    </row>
    <row r="606" spans="1:34" x14ac:dyDescent="0.3">
      <c r="A606">
        <v>7181</v>
      </c>
      <c r="B606">
        <v>1977</v>
      </c>
      <c r="C606">
        <f ca="1">YEAR(TODAY()) - Table_marketing_data[[#This Row],[Year_Birth]]</f>
        <v>46</v>
      </c>
      <c r="D6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6" t="s">
        <v>28</v>
      </c>
      <c r="F606" t="s">
        <v>33</v>
      </c>
      <c r="G606" s="5">
        <v>30368</v>
      </c>
      <c r="H606" s="5" t="str">
        <f t="shared" si="9"/>
        <v>20k-50k</v>
      </c>
      <c r="I606">
        <v>0</v>
      </c>
      <c r="J606">
        <v>1</v>
      </c>
      <c r="K606" s="1">
        <v>41585</v>
      </c>
      <c r="L606">
        <v>97</v>
      </c>
      <c r="M606">
        <v>35</v>
      </c>
      <c r="N606">
        <v>0</v>
      </c>
      <c r="O606">
        <v>13</v>
      </c>
      <c r="P606">
        <v>2</v>
      </c>
      <c r="Q606">
        <v>0</v>
      </c>
      <c r="R606">
        <v>2</v>
      </c>
      <c r="S606" s="6">
        <f>SUM(Table_marketing_data[[#This Row],[MntWines]:[MntGoldProds]])/6</f>
        <v>8.6666666666666661</v>
      </c>
      <c r="T606">
        <v>2</v>
      </c>
      <c r="U606">
        <v>2</v>
      </c>
      <c r="V606">
        <v>0</v>
      </c>
      <c r="W606">
        <v>3</v>
      </c>
      <c r="X606">
        <v>8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f>IF(COUNTIF(Table_marketing_data[[#This Row],[AcceptedCmp3]:[AcceptedCmp2]],1)&gt;0,1,0)</f>
        <v>0</v>
      </c>
      <c r="AE606">
        <f>SUM(Table_marketing_data[[#This Row],[AcceptedCmp3]:[AcceptedCmp2]])</f>
        <v>0</v>
      </c>
      <c r="AF606">
        <v>0</v>
      </c>
      <c r="AG606">
        <v>0</v>
      </c>
      <c r="AH606" t="s">
        <v>30</v>
      </c>
    </row>
    <row r="607" spans="1:34" x14ac:dyDescent="0.3">
      <c r="A607">
        <v>5263</v>
      </c>
      <c r="B607">
        <v>1977</v>
      </c>
      <c r="C607">
        <f ca="1">YEAR(TODAY()) - Table_marketing_data[[#This Row],[Year_Birth]]</f>
        <v>46</v>
      </c>
      <c r="D6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7" t="s">
        <v>38</v>
      </c>
      <c r="F607" t="s">
        <v>33</v>
      </c>
      <c r="G607" s="5">
        <v>31056</v>
      </c>
      <c r="H607" s="5" t="str">
        <f t="shared" si="9"/>
        <v>20k-50k</v>
      </c>
      <c r="I607">
        <v>1</v>
      </c>
      <c r="J607">
        <v>0</v>
      </c>
      <c r="K607" s="1">
        <v>41296</v>
      </c>
      <c r="L607">
        <v>99</v>
      </c>
      <c r="M607">
        <v>5</v>
      </c>
      <c r="N607">
        <v>10</v>
      </c>
      <c r="O607">
        <v>13</v>
      </c>
      <c r="P607">
        <v>3</v>
      </c>
      <c r="Q607">
        <v>8</v>
      </c>
      <c r="R607">
        <v>16</v>
      </c>
      <c r="S607" s="6">
        <f>SUM(Table_marketing_data[[#This Row],[MntWines]:[MntGoldProds]])/6</f>
        <v>9.1666666666666661</v>
      </c>
      <c r="T607">
        <v>1</v>
      </c>
      <c r="U607">
        <v>1</v>
      </c>
      <c r="V607">
        <v>0</v>
      </c>
      <c r="W607">
        <v>3</v>
      </c>
      <c r="X607">
        <v>8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f>IF(COUNTIF(Table_marketing_data[[#This Row],[AcceptedCmp3]:[AcceptedCmp2]],1)&gt;0,1,0)</f>
        <v>0</v>
      </c>
      <c r="AE607">
        <f>SUM(Table_marketing_data[[#This Row],[AcceptedCmp3]:[AcceptedCmp2]])</f>
        <v>0</v>
      </c>
      <c r="AF607">
        <v>0</v>
      </c>
      <c r="AG607">
        <v>0</v>
      </c>
      <c r="AH607" t="s">
        <v>30</v>
      </c>
    </row>
    <row r="608" spans="1:34" x14ac:dyDescent="0.3">
      <c r="A608">
        <v>4065</v>
      </c>
      <c r="B608">
        <v>1976</v>
      </c>
      <c r="C608">
        <f ca="1">YEAR(TODAY()) - Table_marketing_data[[#This Row],[Year_Birth]]</f>
        <v>47</v>
      </c>
      <c r="D6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8" t="s">
        <v>37</v>
      </c>
      <c r="F608" t="s">
        <v>33</v>
      </c>
      <c r="G608" s="5">
        <v>49544</v>
      </c>
      <c r="H608" s="5" t="str">
        <f t="shared" si="9"/>
        <v>20k-50k</v>
      </c>
      <c r="I608">
        <v>1</v>
      </c>
      <c r="J608">
        <v>0</v>
      </c>
      <c r="K608" s="1">
        <v>41317</v>
      </c>
      <c r="L608">
        <v>0</v>
      </c>
      <c r="M608">
        <v>308</v>
      </c>
      <c r="N608">
        <v>0</v>
      </c>
      <c r="O608">
        <v>73</v>
      </c>
      <c r="P608">
        <v>0</v>
      </c>
      <c r="Q608">
        <v>0</v>
      </c>
      <c r="R608">
        <v>23</v>
      </c>
      <c r="S608" s="6">
        <f>SUM(Table_marketing_data[[#This Row],[MntWines]:[MntGoldProds]])/6</f>
        <v>67.333333333333329</v>
      </c>
      <c r="T608">
        <v>2</v>
      </c>
      <c r="U608">
        <v>5</v>
      </c>
      <c r="V608">
        <v>1</v>
      </c>
      <c r="W608">
        <v>8</v>
      </c>
      <c r="X608">
        <v>7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f>IF(COUNTIF(Table_marketing_data[[#This Row],[AcceptedCmp3]:[AcceptedCmp2]],1)&gt;0,1,0)</f>
        <v>0</v>
      </c>
      <c r="AE608">
        <f>SUM(Table_marketing_data[[#This Row],[AcceptedCmp3]:[AcceptedCmp2]])</f>
        <v>0</v>
      </c>
      <c r="AF608">
        <v>0</v>
      </c>
      <c r="AG608">
        <v>0</v>
      </c>
      <c r="AH608" t="s">
        <v>30</v>
      </c>
    </row>
    <row r="609" spans="1:34" x14ac:dyDescent="0.3">
      <c r="A609">
        <v>7919</v>
      </c>
      <c r="B609">
        <v>1976</v>
      </c>
      <c r="C609">
        <f ca="1">YEAR(TODAY()) - Table_marketing_data[[#This Row],[Year_Birth]]</f>
        <v>47</v>
      </c>
      <c r="D6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09" t="s">
        <v>37</v>
      </c>
      <c r="F609" t="s">
        <v>35</v>
      </c>
      <c r="G609" s="5">
        <v>72335</v>
      </c>
      <c r="H609" s="5" t="str">
        <f t="shared" si="9"/>
        <v>50k-100k</v>
      </c>
      <c r="I609">
        <v>0</v>
      </c>
      <c r="J609">
        <v>0</v>
      </c>
      <c r="K609" s="1">
        <v>41134</v>
      </c>
      <c r="L609">
        <v>2</v>
      </c>
      <c r="M609">
        <v>1285</v>
      </c>
      <c r="N609">
        <v>105</v>
      </c>
      <c r="O609">
        <v>653</v>
      </c>
      <c r="P609">
        <v>28</v>
      </c>
      <c r="Q609">
        <v>21</v>
      </c>
      <c r="R609">
        <v>0</v>
      </c>
      <c r="S609" s="6">
        <f>SUM(Table_marketing_data[[#This Row],[MntWines]:[MntGoldProds]])/6</f>
        <v>348.66666666666669</v>
      </c>
      <c r="T609">
        <v>1</v>
      </c>
      <c r="U609">
        <v>10</v>
      </c>
      <c r="V609">
        <v>4</v>
      </c>
      <c r="W609">
        <v>8</v>
      </c>
      <c r="X609">
        <v>8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f>IF(COUNTIF(Table_marketing_data[[#This Row],[AcceptedCmp3]:[AcceptedCmp2]],1)&gt;0,1,0)</f>
        <v>0</v>
      </c>
      <c r="AE609">
        <f>SUM(Table_marketing_data[[#This Row],[AcceptedCmp3]:[AcceptedCmp2]])</f>
        <v>0</v>
      </c>
      <c r="AF609">
        <v>1</v>
      </c>
      <c r="AG609">
        <v>0</v>
      </c>
      <c r="AH609" t="s">
        <v>30</v>
      </c>
    </row>
    <row r="610" spans="1:34" x14ac:dyDescent="0.3">
      <c r="A610">
        <v>11084</v>
      </c>
      <c r="B610">
        <v>1976</v>
      </c>
      <c r="C610">
        <f ca="1">YEAR(TODAY()) - Table_marketing_data[[#This Row],[Year_Birth]]</f>
        <v>47</v>
      </c>
      <c r="D6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0" t="s">
        <v>41</v>
      </c>
      <c r="F610" t="s">
        <v>35</v>
      </c>
      <c r="G610" s="5">
        <v>65104</v>
      </c>
      <c r="H610" s="5" t="str">
        <f t="shared" si="9"/>
        <v>50k-100k</v>
      </c>
      <c r="I610">
        <v>0</v>
      </c>
      <c r="J610">
        <v>1</v>
      </c>
      <c r="K610" s="1">
        <v>41592</v>
      </c>
      <c r="L610">
        <v>4</v>
      </c>
      <c r="M610">
        <v>738</v>
      </c>
      <c r="N610">
        <v>0</v>
      </c>
      <c r="O610">
        <v>232</v>
      </c>
      <c r="P610">
        <v>13</v>
      </c>
      <c r="Q610">
        <v>20</v>
      </c>
      <c r="R610">
        <v>50</v>
      </c>
      <c r="S610" s="6">
        <f>SUM(Table_marketing_data[[#This Row],[MntWines]:[MntGoldProds]])/6</f>
        <v>175.5</v>
      </c>
      <c r="T610">
        <v>2</v>
      </c>
      <c r="U610">
        <v>3</v>
      </c>
      <c r="V610">
        <v>5</v>
      </c>
      <c r="W610">
        <v>7</v>
      </c>
      <c r="X610">
        <v>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f>IF(COUNTIF(Table_marketing_data[[#This Row],[AcceptedCmp3]:[AcceptedCmp2]],1)&gt;0,1,0)</f>
        <v>0</v>
      </c>
      <c r="AE610">
        <f>SUM(Table_marketing_data[[#This Row],[AcceptedCmp3]:[AcceptedCmp2]])</f>
        <v>0</v>
      </c>
      <c r="AF610">
        <v>1</v>
      </c>
      <c r="AG610">
        <v>0</v>
      </c>
      <c r="AH610" t="s">
        <v>32</v>
      </c>
    </row>
    <row r="611" spans="1:34" x14ac:dyDescent="0.3">
      <c r="A611">
        <v>5172</v>
      </c>
      <c r="B611">
        <v>1976</v>
      </c>
      <c r="C611">
        <f ca="1">YEAR(TODAY()) - Table_marketing_data[[#This Row],[Year_Birth]]</f>
        <v>47</v>
      </c>
      <c r="D6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1" t="s">
        <v>41</v>
      </c>
      <c r="F611" t="s">
        <v>35</v>
      </c>
      <c r="G611" s="5">
        <v>65104</v>
      </c>
      <c r="H611" s="5" t="str">
        <f t="shared" si="9"/>
        <v>50k-100k</v>
      </c>
      <c r="I611">
        <v>0</v>
      </c>
      <c r="J611">
        <v>1</v>
      </c>
      <c r="K611" s="1">
        <v>41592</v>
      </c>
      <c r="L611">
        <v>4</v>
      </c>
      <c r="M611">
        <v>738</v>
      </c>
      <c r="N611">
        <v>0</v>
      </c>
      <c r="O611">
        <v>232</v>
      </c>
      <c r="P611">
        <v>13</v>
      </c>
      <c r="Q611">
        <v>20</v>
      </c>
      <c r="R611">
        <v>50</v>
      </c>
      <c r="S611" s="6">
        <f>SUM(Table_marketing_data[[#This Row],[MntWines]:[MntGoldProds]])/6</f>
        <v>175.5</v>
      </c>
      <c r="T611">
        <v>2</v>
      </c>
      <c r="U611">
        <v>3</v>
      </c>
      <c r="V611">
        <v>5</v>
      </c>
      <c r="W611">
        <v>7</v>
      </c>
      <c r="X611">
        <v>7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f>IF(COUNTIF(Table_marketing_data[[#This Row],[AcceptedCmp3]:[AcceptedCmp2]],1)&gt;0,1,0)</f>
        <v>0</v>
      </c>
      <c r="AE611">
        <f>SUM(Table_marketing_data[[#This Row],[AcceptedCmp3]:[AcceptedCmp2]])</f>
        <v>0</v>
      </c>
      <c r="AF611">
        <v>0</v>
      </c>
      <c r="AG611">
        <v>0</v>
      </c>
      <c r="AH611" t="s">
        <v>30</v>
      </c>
    </row>
    <row r="612" spans="1:34" x14ac:dyDescent="0.3">
      <c r="A612">
        <v>2404</v>
      </c>
      <c r="B612">
        <v>1976</v>
      </c>
      <c r="C612">
        <f ca="1">YEAR(TODAY()) - Table_marketing_data[[#This Row],[Year_Birth]]</f>
        <v>47</v>
      </c>
      <c r="D6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2" t="s">
        <v>28</v>
      </c>
      <c r="F612" t="s">
        <v>33</v>
      </c>
      <c r="G612" s="5">
        <v>53359</v>
      </c>
      <c r="H612" s="5" t="str">
        <f t="shared" si="9"/>
        <v>50k-100k</v>
      </c>
      <c r="I612">
        <v>1</v>
      </c>
      <c r="J612">
        <v>1</v>
      </c>
      <c r="K612" s="1">
        <v>41421</v>
      </c>
      <c r="L612">
        <v>4</v>
      </c>
      <c r="M612">
        <v>173</v>
      </c>
      <c r="N612">
        <v>4</v>
      </c>
      <c r="O612">
        <v>30</v>
      </c>
      <c r="P612">
        <v>3</v>
      </c>
      <c r="Q612">
        <v>6</v>
      </c>
      <c r="R612">
        <v>41</v>
      </c>
      <c r="S612" s="6">
        <f>SUM(Table_marketing_data[[#This Row],[MntWines]:[MntGoldProds]])/6</f>
        <v>42.833333333333336</v>
      </c>
      <c r="T612">
        <v>4</v>
      </c>
      <c r="U612">
        <v>5</v>
      </c>
      <c r="V612">
        <v>1</v>
      </c>
      <c r="W612">
        <v>4</v>
      </c>
      <c r="X612">
        <v>7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f>IF(COUNTIF(Table_marketing_data[[#This Row],[AcceptedCmp3]:[AcceptedCmp2]],1)&gt;0,1,0)</f>
        <v>0</v>
      </c>
      <c r="AE612">
        <f>SUM(Table_marketing_data[[#This Row],[AcceptedCmp3]:[AcceptedCmp2]])</f>
        <v>0</v>
      </c>
      <c r="AF612">
        <v>0</v>
      </c>
      <c r="AG612">
        <v>0</v>
      </c>
      <c r="AH612" t="s">
        <v>34</v>
      </c>
    </row>
    <row r="613" spans="1:34" x14ac:dyDescent="0.3">
      <c r="A613">
        <v>10673</v>
      </c>
      <c r="B613">
        <v>1976</v>
      </c>
      <c r="C613">
        <f ca="1">YEAR(TODAY()) - Table_marketing_data[[#This Row],[Year_Birth]]</f>
        <v>47</v>
      </c>
      <c r="D6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3" t="s">
        <v>37</v>
      </c>
      <c r="F613" t="s">
        <v>33</v>
      </c>
      <c r="G613" s="5">
        <v>68397</v>
      </c>
      <c r="H613" s="5" t="str">
        <f t="shared" si="9"/>
        <v>50k-100k</v>
      </c>
      <c r="I613">
        <v>0</v>
      </c>
      <c r="J613">
        <v>1</v>
      </c>
      <c r="K613" s="1">
        <v>41595</v>
      </c>
      <c r="L613">
        <v>6</v>
      </c>
      <c r="M613">
        <v>760</v>
      </c>
      <c r="N613">
        <v>80</v>
      </c>
      <c r="O613">
        <v>466</v>
      </c>
      <c r="P613">
        <v>17</v>
      </c>
      <c r="Q613">
        <v>13</v>
      </c>
      <c r="R613">
        <v>80</v>
      </c>
      <c r="S613" s="6">
        <f>SUM(Table_marketing_data[[#This Row],[MntWines]:[MntGoldProds]])/6</f>
        <v>236</v>
      </c>
      <c r="T613">
        <v>1</v>
      </c>
      <c r="U613">
        <v>6</v>
      </c>
      <c r="V613">
        <v>9</v>
      </c>
      <c r="W613">
        <v>5</v>
      </c>
      <c r="X613">
        <v>3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f>IF(COUNTIF(Table_marketing_data[[#This Row],[AcceptedCmp3]:[AcceptedCmp2]],1)&gt;0,1,0)</f>
        <v>0</v>
      </c>
      <c r="AE613">
        <f>SUM(Table_marketing_data[[#This Row],[AcceptedCmp3]:[AcceptedCmp2]])</f>
        <v>0</v>
      </c>
      <c r="AF613">
        <v>0</v>
      </c>
      <c r="AG613">
        <v>0</v>
      </c>
      <c r="AH613" t="s">
        <v>43</v>
      </c>
    </row>
    <row r="614" spans="1:34" x14ac:dyDescent="0.3">
      <c r="A614">
        <v>2814</v>
      </c>
      <c r="B614">
        <v>1976</v>
      </c>
      <c r="C614">
        <f ca="1">YEAR(TODAY()) - Table_marketing_data[[#This Row],[Year_Birth]]</f>
        <v>47</v>
      </c>
      <c r="D6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4" t="s">
        <v>41</v>
      </c>
      <c r="F614" t="s">
        <v>35</v>
      </c>
      <c r="G614" s="5">
        <v>30560</v>
      </c>
      <c r="H614" s="5" t="str">
        <f t="shared" si="9"/>
        <v>20k-50k</v>
      </c>
      <c r="I614">
        <v>1</v>
      </c>
      <c r="J614">
        <v>0</v>
      </c>
      <c r="K614" s="1">
        <v>41452</v>
      </c>
      <c r="L614">
        <v>6</v>
      </c>
      <c r="M614">
        <v>9</v>
      </c>
      <c r="N614">
        <v>1</v>
      </c>
      <c r="O614">
        <v>5</v>
      </c>
      <c r="P614">
        <v>4</v>
      </c>
      <c r="Q614">
        <v>5</v>
      </c>
      <c r="R614">
        <v>7</v>
      </c>
      <c r="S614" s="6">
        <f>SUM(Table_marketing_data[[#This Row],[MntWines]:[MntGoldProds]])/6</f>
        <v>5.166666666666667</v>
      </c>
      <c r="T614">
        <v>1</v>
      </c>
      <c r="U614">
        <v>1</v>
      </c>
      <c r="V614">
        <v>0</v>
      </c>
      <c r="W614">
        <v>3</v>
      </c>
      <c r="X614">
        <v>7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f>IF(COUNTIF(Table_marketing_data[[#This Row],[AcceptedCmp3]:[AcceptedCmp2]],1)&gt;0,1,0)</f>
        <v>0</v>
      </c>
      <c r="AE614">
        <f>SUM(Table_marketing_data[[#This Row],[AcceptedCmp3]:[AcceptedCmp2]])</f>
        <v>0</v>
      </c>
      <c r="AF614">
        <v>0</v>
      </c>
      <c r="AG614">
        <v>0</v>
      </c>
      <c r="AH614" t="s">
        <v>43</v>
      </c>
    </row>
    <row r="615" spans="1:34" x14ac:dyDescent="0.3">
      <c r="A615">
        <v>2711</v>
      </c>
      <c r="B615">
        <v>1976</v>
      </c>
      <c r="C615">
        <f ca="1">YEAR(TODAY()) - Table_marketing_data[[#This Row],[Year_Birth]]</f>
        <v>47</v>
      </c>
      <c r="D6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5" t="s">
        <v>41</v>
      </c>
      <c r="F615" t="s">
        <v>35</v>
      </c>
      <c r="G615" s="5">
        <v>30560</v>
      </c>
      <c r="H615" s="5" t="str">
        <f t="shared" si="9"/>
        <v>20k-50k</v>
      </c>
      <c r="I615">
        <v>1</v>
      </c>
      <c r="J615">
        <v>0</v>
      </c>
      <c r="K615" s="1">
        <v>41452</v>
      </c>
      <c r="L615">
        <v>6</v>
      </c>
      <c r="M615">
        <v>9</v>
      </c>
      <c r="N615">
        <v>1</v>
      </c>
      <c r="O615">
        <v>5</v>
      </c>
      <c r="P615">
        <v>4</v>
      </c>
      <c r="Q615">
        <v>5</v>
      </c>
      <c r="R615">
        <v>7</v>
      </c>
      <c r="S615" s="6">
        <f>SUM(Table_marketing_data[[#This Row],[MntWines]:[MntGoldProds]])/6</f>
        <v>5.166666666666667</v>
      </c>
      <c r="T615">
        <v>1</v>
      </c>
      <c r="U615">
        <v>1</v>
      </c>
      <c r="V615">
        <v>0</v>
      </c>
      <c r="W615">
        <v>3</v>
      </c>
      <c r="X615">
        <v>7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f>IF(COUNTIF(Table_marketing_data[[#This Row],[AcceptedCmp3]:[AcceptedCmp2]],1)&gt;0,1,0)</f>
        <v>0</v>
      </c>
      <c r="AE615">
        <f>SUM(Table_marketing_data[[#This Row],[AcceptedCmp3]:[AcceptedCmp2]])</f>
        <v>0</v>
      </c>
      <c r="AF615">
        <v>0</v>
      </c>
      <c r="AG615">
        <v>0</v>
      </c>
      <c r="AH615" t="s">
        <v>32</v>
      </c>
    </row>
    <row r="616" spans="1:34" x14ac:dyDescent="0.3">
      <c r="A616">
        <v>3498</v>
      </c>
      <c r="B616">
        <v>1976</v>
      </c>
      <c r="C616">
        <f ca="1">YEAR(TODAY()) - Table_marketing_data[[#This Row],[Year_Birth]]</f>
        <v>47</v>
      </c>
      <c r="D6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6" t="s">
        <v>37</v>
      </c>
      <c r="F616" t="s">
        <v>33</v>
      </c>
      <c r="G616" s="5">
        <v>55424</v>
      </c>
      <c r="H616" s="5" t="str">
        <f t="shared" si="9"/>
        <v>50k-100k</v>
      </c>
      <c r="I616">
        <v>0</v>
      </c>
      <c r="J616">
        <v>1</v>
      </c>
      <c r="K616" s="1">
        <v>41238</v>
      </c>
      <c r="L616">
        <v>6</v>
      </c>
      <c r="M616">
        <v>462</v>
      </c>
      <c r="N616">
        <v>61</v>
      </c>
      <c r="O616">
        <v>184</v>
      </c>
      <c r="P616">
        <v>10</v>
      </c>
      <c r="Q616">
        <v>53</v>
      </c>
      <c r="R616">
        <v>107</v>
      </c>
      <c r="S616" s="6">
        <f>SUM(Table_marketing_data[[#This Row],[MntWines]:[MntGoldProds]])/6</f>
        <v>146.16666666666666</v>
      </c>
      <c r="T616">
        <v>4</v>
      </c>
      <c r="U616">
        <v>7</v>
      </c>
      <c r="V616">
        <v>5</v>
      </c>
      <c r="W616">
        <v>9</v>
      </c>
      <c r="X616">
        <v>6</v>
      </c>
      <c r="Y616">
        <v>1</v>
      </c>
      <c r="Z616">
        <v>0</v>
      </c>
      <c r="AA616">
        <v>0</v>
      </c>
      <c r="AB616">
        <v>0</v>
      </c>
      <c r="AC616">
        <v>0</v>
      </c>
      <c r="AD616">
        <f>IF(COUNTIF(Table_marketing_data[[#This Row],[AcceptedCmp3]:[AcceptedCmp2]],1)&gt;0,1,0)</f>
        <v>1</v>
      </c>
      <c r="AE616">
        <f>SUM(Table_marketing_data[[#This Row],[AcceptedCmp3]:[AcceptedCmp2]])</f>
        <v>1</v>
      </c>
      <c r="AF616">
        <v>1</v>
      </c>
      <c r="AG616">
        <v>0</v>
      </c>
      <c r="AH616" t="s">
        <v>30</v>
      </c>
    </row>
    <row r="617" spans="1:34" x14ac:dyDescent="0.3">
      <c r="A617">
        <v>2541</v>
      </c>
      <c r="B617">
        <v>1976</v>
      </c>
      <c r="C617">
        <f ca="1">YEAR(TODAY()) - Table_marketing_data[[#This Row],[Year_Birth]]</f>
        <v>47</v>
      </c>
      <c r="D6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7" t="s">
        <v>28</v>
      </c>
      <c r="F617" t="s">
        <v>33</v>
      </c>
      <c r="G617" s="5">
        <v>24027</v>
      </c>
      <c r="H617" s="5" t="str">
        <f t="shared" si="9"/>
        <v>20k-50k</v>
      </c>
      <c r="I617">
        <v>1</v>
      </c>
      <c r="J617">
        <v>0</v>
      </c>
      <c r="K617" s="1">
        <v>41434</v>
      </c>
      <c r="L617">
        <v>7</v>
      </c>
      <c r="M617">
        <v>14</v>
      </c>
      <c r="N617">
        <v>7</v>
      </c>
      <c r="O617">
        <v>11</v>
      </c>
      <c r="P617">
        <v>11</v>
      </c>
      <c r="Q617">
        <v>0</v>
      </c>
      <c r="R617">
        <v>5</v>
      </c>
      <c r="S617" s="6">
        <f>SUM(Table_marketing_data[[#This Row],[MntWines]:[MntGoldProds]])/6</f>
        <v>8</v>
      </c>
      <c r="T617">
        <v>2</v>
      </c>
      <c r="U617">
        <v>2</v>
      </c>
      <c r="V617">
        <v>0</v>
      </c>
      <c r="W617">
        <v>3</v>
      </c>
      <c r="X617">
        <v>8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f>IF(COUNTIF(Table_marketing_data[[#This Row],[AcceptedCmp3]:[AcceptedCmp2]],1)&gt;0,1,0)</f>
        <v>0</v>
      </c>
      <c r="AE617">
        <f>SUM(Table_marketing_data[[#This Row],[AcceptedCmp3]:[AcceptedCmp2]])</f>
        <v>0</v>
      </c>
      <c r="AF617">
        <v>0</v>
      </c>
      <c r="AG617">
        <v>0</v>
      </c>
      <c r="AH617" t="s">
        <v>30</v>
      </c>
    </row>
    <row r="618" spans="1:34" x14ac:dyDescent="0.3">
      <c r="A618">
        <v>577</v>
      </c>
      <c r="B618">
        <v>1976</v>
      </c>
      <c r="C618">
        <f ca="1">YEAR(TODAY()) - Table_marketing_data[[#This Row],[Year_Birth]]</f>
        <v>47</v>
      </c>
      <c r="D6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8" t="s">
        <v>38</v>
      </c>
      <c r="F618" t="s">
        <v>35</v>
      </c>
      <c r="G618" s="5">
        <v>26907</v>
      </c>
      <c r="H618" s="5" t="str">
        <f t="shared" si="9"/>
        <v>20k-50k</v>
      </c>
      <c r="I618">
        <v>1</v>
      </c>
      <c r="J618">
        <v>1</v>
      </c>
      <c r="K618" s="1">
        <v>41506</v>
      </c>
      <c r="L618">
        <v>10</v>
      </c>
      <c r="M618">
        <v>9</v>
      </c>
      <c r="N618">
        <v>1</v>
      </c>
      <c r="O618">
        <v>7</v>
      </c>
      <c r="P618">
        <v>0</v>
      </c>
      <c r="Q618">
        <v>3</v>
      </c>
      <c r="R618">
        <v>2</v>
      </c>
      <c r="S618" s="6">
        <f>SUM(Table_marketing_data[[#This Row],[MntWines]:[MntGoldProds]])/6</f>
        <v>3.6666666666666665</v>
      </c>
      <c r="T618">
        <v>2</v>
      </c>
      <c r="U618">
        <v>1</v>
      </c>
      <c r="V618">
        <v>0</v>
      </c>
      <c r="W618">
        <v>3</v>
      </c>
      <c r="X618">
        <v>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f>IF(COUNTIF(Table_marketing_data[[#This Row],[AcceptedCmp3]:[AcceptedCmp2]],1)&gt;0,1,0)</f>
        <v>0</v>
      </c>
      <c r="AE618">
        <f>SUM(Table_marketing_data[[#This Row],[AcceptedCmp3]:[AcceptedCmp2]])</f>
        <v>0</v>
      </c>
      <c r="AF618">
        <v>0</v>
      </c>
      <c r="AG618">
        <v>0</v>
      </c>
      <c r="AH618" t="s">
        <v>30</v>
      </c>
    </row>
    <row r="619" spans="1:34" x14ac:dyDescent="0.3">
      <c r="A619">
        <v>8702</v>
      </c>
      <c r="B619">
        <v>1976</v>
      </c>
      <c r="C619">
        <f ca="1">YEAR(TODAY()) - Table_marketing_data[[#This Row],[Year_Birth]]</f>
        <v>47</v>
      </c>
      <c r="D6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19" t="s">
        <v>38</v>
      </c>
      <c r="F619" t="s">
        <v>35</v>
      </c>
      <c r="G619" s="5">
        <v>26907</v>
      </c>
      <c r="H619" s="5" t="str">
        <f t="shared" si="9"/>
        <v>20k-50k</v>
      </c>
      <c r="I619">
        <v>1</v>
      </c>
      <c r="J619">
        <v>1</v>
      </c>
      <c r="K619" s="1">
        <v>41506</v>
      </c>
      <c r="L619">
        <v>10</v>
      </c>
      <c r="M619">
        <v>9</v>
      </c>
      <c r="N619">
        <v>1</v>
      </c>
      <c r="O619">
        <v>7</v>
      </c>
      <c r="P619">
        <v>0</v>
      </c>
      <c r="Q619">
        <v>3</v>
      </c>
      <c r="R619">
        <v>2</v>
      </c>
      <c r="S619" s="6">
        <f>SUM(Table_marketing_data[[#This Row],[MntWines]:[MntGoldProds]])/6</f>
        <v>3.6666666666666665</v>
      </c>
      <c r="T619">
        <v>2</v>
      </c>
      <c r="U619">
        <v>1</v>
      </c>
      <c r="V619">
        <v>0</v>
      </c>
      <c r="W619">
        <v>3</v>
      </c>
      <c r="X619">
        <v>7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f>IF(COUNTIF(Table_marketing_data[[#This Row],[AcceptedCmp3]:[AcceptedCmp2]],1)&gt;0,1,0)</f>
        <v>0</v>
      </c>
      <c r="AE619">
        <f>SUM(Table_marketing_data[[#This Row],[AcceptedCmp3]:[AcceptedCmp2]])</f>
        <v>0</v>
      </c>
      <c r="AF619">
        <v>0</v>
      </c>
      <c r="AG619">
        <v>0</v>
      </c>
      <c r="AH619" t="s">
        <v>36</v>
      </c>
    </row>
    <row r="620" spans="1:34" x14ac:dyDescent="0.3">
      <c r="A620">
        <v>2793</v>
      </c>
      <c r="B620">
        <v>1976</v>
      </c>
      <c r="C620">
        <f ca="1">YEAR(TODAY()) - Table_marketing_data[[#This Row],[Year_Birth]]</f>
        <v>47</v>
      </c>
      <c r="D6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0" t="s">
        <v>37</v>
      </c>
      <c r="F620" t="s">
        <v>29</v>
      </c>
      <c r="G620" s="5">
        <v>70179</v>
      </c>
      <c r="H620" s="5" t="str">
        <f t="shared" si="9"/>
        <v>50k-100k</v>
      </c>
      <c r="I620">
        <v>0</v>
      </c>
      <c r="J620">
        <v>1</v>
      </c>
      <c r="K620" s="1">
        <v>41476</v>
      </c>
      <c r="L620">
        <v>10</v>
      </c>
      <c r="M620">
        <v>532</v>
      </c>
      <c r="N620">
        <v>88</v>
      </c>
      <c r="O620">
        <v>168</v>
      </c>
      <c r="P620">
        <v>69</v>
      </c>
      <c r="Q620">
        <v>44</v>
      </c>
      <c r="R620">
        <v>133</v>
      </c>
      <c r="S620" s="6">
        <f>SUM(Table_marketing_data[[#This Row],[MntWines]:[MntGoldProds]])/6</f>
        <v>172.33333333333334</v>
      </c>
      <c r="T620">
        <v>3</v>
      </c>
      <c r="U620">
        <v>7</v>
      </c>
      <c r="V620">
        <v>3</v>
      </c>
      <c r="W620">
        <v>13</v>
      </c>
      <c r="X620">
        <v>5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f>IF(COUNTIF(Table_marketing_data[[#This Row],[AcceptedCmp3]:[AcceptedCmp2]],1)&gt;0,1,0)</f>
        <v>0</v>
      </c>
      <c r="AE620">
        <f>SUM(Table_marketing_data[[#This Row],[AcceptedCmp3]:[AcceptedCmp2]])</f>
        <v>0</v>
      </c>
      <c r="AF620">
        <v>0</v>
      </c>
      <c r="AG620">
        <v>0</v>
      </c>
      <c r="AH620" t="s">
        <v>43</v>
      </c>
    </row>
    <row r="621" spans="1:34" x14ac:dyDescent="0.3">
      <c r="A621">
        <v>1071</v>
      </c>
      <c r="B621">
        <v>1976</v>
      </c>
      <c r="C621">
        <f ca="1">YEAR(TODAY()) - Table_marketing_data[[#This Row],[Year_Birth]]</f>
        <v>47</v>
      </c>
      <c r="D6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1" t="s">
        <v>37</v>
      </c>
      <c r="F621" t="s">
        <v>29</v>
      </c>
      <c r="G621" s="5">
        <v>70179</v>
      </c>
      <c r="H621" s="5" t="str">
        <f t="shared" si="9"/>
        <v>50k-100k</v>
      </c>
      <c r="I621">
        <v>0</v>
      </c>
      <c r="J621">
        <v>1</v>
      </c>
      <c r="K621" s="1">
        <v>41476</v>
      </c>
      <c r="L621">
        <v>10</v>
      </c>
      <c r="M621">
        <v>532</v>
      </c>
      <c r="N621">
        <v>88</v>
      </c>
      <c r="O621">
        <v>168</v>
      </c>
      <c r="P621">
        <v>69</v>
      </c>
      <c r="Q621">
        <v>44</v>
      </c>
      <c r="R621">
        <v>133</v>
      </c>
      <c r="S621" s="6">
        <f>SUM(Table_marketing_data[[#This Row],[MntWines]:[MntGoldProds]])/6</f>
        <v>172.33333333333334</v>
      </c>
      <c r="T621">
        <v>3</v>
      </c>
      <c r="U621">
        <v>7</v>
      </c>
      <c r="V621">
        <v>3</v>
      </c>
      <c r="W621">
        <v>13</v>
      </c>
      <c r="X621">
        <v>5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f>IF(COUNTIF(Table_marketing_data[[#This Row],[AcceptedCmp3]:[AcceptedCmp2]],1)&gt;0,1,0)</f>
        <v>0</v>
      </c>
      <c r="AE621">
        <f>SUM(Table_marketing_data[[#This Row],[AcceptedCmp3]:[AcceptedCmp2]])</f>
        <v>0</v>
      </c>
      <c r="AF621">
        <v>0</v>
      </c>
      <c r="AG621">
        <v>0</v>
      </c>
      <c r="AH621" t="s">
        <v>34</v>
      </c>
    </row>
    <row r="622" spans="1:34" x14ac:dyDescent="0.3">
      <c r="A622">
        <v>967</v>
      </c>
      <c r="B622">
        <v>1976</v>
      </c>
      <c r="C622">
        <f ca="1">YEAR(TODAY()) - Table_marketing_data[[#This Row],[Year_Birth]]</f>
        <v>47</v>
      </c>
      <c r="D6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2" t="s">
        <v>28</v>
      </c>
      <c r="F622" t="s">
        <v>33</v>
      </c>
      <c r="G622" s="5">
        <v>46049</v>
      </c>
      <c r="H622" s="5" t="str">
        <f t="shared" si="9"/>
        <v>20k-50k</v>
      </c>
      <c r="I622">
        <v>1</v>
      </c>
      <c r="J622">
        <v>1</v>
      </c>
      <c r="K622" s="1">
        <v>41476</v>
      </c>
      <c r="L622">
        <v>11</v>
      </c>
      <c r="M622">
        <v>342</v>
      </c>
      <c r="N622">
        <v>9</v>
      </c>
      <c r="O622">
        <v>112</v>
      </c>
      <c r="P622">
        <v>19</v>
      </c>
      <c r="Q622">
        <v>14</v>
      </c>
      <c r="R622">
        <v>19</v>
      </c>
      <c r="S622" s="6">
        <f>SUM(Table_marketing_data[[#This Row],[MntWines]:[MntGoldProds]])/6</f>
        <v>85.833333333333329</v>
      </c>
      <c r="T622">
        <v>10</v>
      </c>
      <c r="U622">
        <v>5</v>
      </c>
      <c r="V622">
        <v>2</v>
      </c>
      <c r="W622">
        <v>9</v>
      </c>
      <c r="X622">
        <v>7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f>IF(COUNTIF(Table_marketing_data[[#This Row],[AcceptedCmp3]:[AcceptedCmp2]],1)&gt;0,1,0)</f>
        <v>0</v>
      </c>
      <c r="AE622">
        <f>SUM(Table_marketing_data[[#This Row],[AcceptedCmp3]:[AcceptedCmp2]])</f>
        <v>0</v>
      </c>
      <c r="AF622">
        <v>1</v>
      </c>
      <c r="AG622">
        <v>0</v>
      </c>
      <c r="AH622" t="s">
        <v>30</v>
      </c>
    </row>
    <row r="623" spans="1:34" x14ac:dyDescent="0.3">
      <c r="A623">
        <v>10401</v>
      </c>
      <c r="B623">
        <v>1976</v>
      </c>
      <c r="C623">
        <f ca="1">YEAR(TODAY()) - Table_marketing_data[[#This Row],[Year_Birth]]</f>
        <v>47</v>
      </c>
      <c r="D6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3" t="s">
        <v>38</v>
      </c>
      <c r="F623" t="s">
        <v>35</v>
      </c>
      <c r="G623" s="5">
        <v>26326</v>
      </c>
      <c r="H623" s="5" t="str">
        <f t="shared" si="9"/>
        <v>20k-50k</v>
      </c>
      <c r="I623">
        <v>0</v>
      </c>
      <c r="J623">
        <v>0</v>
      </c>
      <c r="K623" s="1">
        <v>41521</v>
      </c>
      <c r="L623">
        <v>12</v>
      </c>
      <c r="M623">
        <v>1</v>
      </c>
      <c r="N623">
        <v>0</v>
      </c>
      <c r="O623">
        <v>5</v>
      </c>
      <c r="P623">
        <v>0</v>
      </c>
      <c r="Q623">
        <v>3</v>
      </c>
      <c r="R623">
        <v>9</v>
      </c>
      <c r="S623" s="6">
        <f>SUM(Table_marketing_data[[#This Row],[MntWines]:[MntGoldProds]])/6</f>
        <v>3</v>
      </c>
      <c r="T623">
        <v>1</v>
      </c>
      <c r="U623">
        <v>0</v>
      </c>
      <c r="V623">
        <v>0</v>
      </c>
      <c r="W623">
        <v>3</v>
      </c>
      <c r="X623">
        <v>3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f>IF(COUNTIF(Table_marketing_data[[#This Row],[AcceptedCmp3]:[AcceptedCmp2]],1)&gt;0,1,0)</f>
        <v>0</v>
      </c>
      <c r="AE623">
        <f>SUM(Table_marketing_data[[#This Row],[AcceptedCmp3]:[AcceptedCmp2]])</f>
        <v>0</v>
      </c>
      <c r="AF623">
        <v>0</v>
      </c>
      <c r="AG623">
        <v>1</v>
      </c>
      <c r="AH623" t="s">
        <v>39</v>
      </c>
    </row>
    <row r="624" spans="1:34" x14ac:dyDescent="0.3">
      <c r="A624">
        <v>7793</v>
      </c>
      <c r="B624">
        <v>1976</v>
      </c>
      <c r="C624">
        <f ca="1">YEAR(TODAY()) - Table_marketing_data[[#This Row],[Year_Birth]]</f>
        <v>47</v>
      </c>
      <c r="D6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4" t="s">
        <v>28</v>
      </c>
      <c r="F624" t="s">
        <v>35</v>
      </c>
      <c r="G624" s="5">
        <v>62061</v>
      </c>
      <c r="H624" s="5" t="str">
        <f t="shared" si="9"/>
        <v>50k-100k</v>
      </c>
      <c r="I624">
        <v>0</v>
      </c>
      <c r="J624">
        <v>1</v>
      </c>
      <c r="K624" s="1">
        <v>41517</v>
      </c>
      <c r="L624">
        <v>12</v>
      </c>
      <c r="M624">
        <v>641</v>
      </c>
      <c r="N624">
        <v>7</v>
      </c>
      <c r="O624">
        <v>84</v>
      </c>
      <c r="P624">
        <v>0</v>
      </c>
      <c r="Q624">
        <v>30</v>
      </c>
      <c r="R624">
        <v>38</v>
      </c>
      <c r="S624" s="6">
        <f>SUM(Table_marketing_data[[#This Row],[MntWines]:[MntGoldProds]])/6</f>
        <v>133.33333333333334</v>
      </c>
      <c r="T624">
        <v>3</v>
      </c>
      <c r="U624">
        <v>10</v>
      </c>
      <c r="V624">
        <v>4</v>
      </c>
      <c r="W624">
        <v>7</v>
      </c>
      <c r="X624">
        <v>6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f>IF(COUNTIF(Table_marketing_data[[#This Row],[AcceptedCmp3]:[AcceptedCmp2]],1)&gt;0,1,0)</f>
        <v>1</v>
      </c>
      <c r="AE624">
        <f>SUM(Table_marketing_data[[#This Row],[AcceptedCmp3]:[AcceptedCmp2]])</f>
        <v>1</v>
      </c>
      <c r="AF624">
        <v>0</v>
      </c>
      <c r="AG624">
        <v>0</v>
      </c>
      <c r="AH624" t="s">
        <v>30</v>
      </c>
    </row>
    <row r="625" spans="1:34" x14ac:dyDescent="0.3">
      <c r="A625">
        <v>9303</v>
      </c>
      <c r="B625">
        <v>1976</v>
      </c>
      <c r="C625">
        <f ca="1">YEAR(TODAY()) - Table_marketing_data[[#This Row],[Year_Birth]]</f>
        <v>47</v>
      </c>
      <c r="D6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5" t="s">
        <v>28</v>
      </c>
      <c r="F625" t="s">
        <v>33</v>
      </c>
      <c r="G625" s="5">
        <v>5305</v>
      </c>
      <c r="H625" s="5" t="str">
        <f t="shared" si="9"/>
        <v>&lt;20k</v>
      </c>
      <c r="I625">
        <v>0</v>
      </c>
      <c r="J625">
        <v>1</v>
      </c>
      <c r="K625" s="1">
        <v>41485</v>
      </c>
      <c r="L625">
        <v>12</v>
      </c>
      <c r="M625">
        <v>12</v>
      </c>
      <c r="N625">
        <v>4</v>
      </c>
      <c r="O625">
        <v>7</v>
      </c>
      <c r="P625">
        <v>1</v>
      </c>
      <c r="Q625">
        <v>3</v>
      </c>
      <c r="R625">
        <v>5</v>
      </c>
      <c r="S625" s="6">
        <f>SUM(Table_marketing_data[[#This Row],[MntWines]:[MntGoldProds]])/6</f>
        <v>5.333333333333333</v>
      </c>
      <c r="T625">
        <v>0</v>
      </c>
      <c r="U625">
        <v>1</v>
      </c>
      <c r="V625">
        <v>0</v>
      </c>
      <c r="W625">
        <v>0</v>
      </c>
      <c r="X625">
        <v>13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f>IF(COUNTIF(Table_marketing_data[[#This Row],[AcceptedCmp3]:[AcceptedCmp2]],1)&gt;0,1,0)</f>
        <v>0</v>
      </c>
      <c r="AE625">
        <f>SUM(Table_marketing_data[[#This Row],[AcceptedCmp3]:[AcceptedCmp2]])</f>
        <v>0</v>
      </c>
      <c r="AF625">
        <v>0</v>
      </c>
      <c r="AG625">
        <v>0</v>
      </c>
      <c r="AH625" t="s">
        <v>40</v>
      </c>
    </row>
    <row r="626" spans="1:34" x14ac:dyDescent="0.3">
      <c r="A626">
        <v>6982</v>
      </c>
      <c r="B626">
        <v>1976</v>
      </c>
      <c r="C626">
        <f ca="1">YEAR(TODAY()) - Table_marketing_data[[#This Row],[Year_Birth]]</f>
        <v>47</v>
      </c>
      <c r="D6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6" t="s">
        <v>28</v>
      </c>
      <c r="F626" t="s">
        <v>33</v>
      </c>
      <c r="G626" s="5">
        <v>74068</v>
      </c>
      <c r="H626" s="5" t="str">
        <f t="shared" si="9"/>
        <v>50k-100k</v>
      </c>
      <c r="I626">
        <v>0</v>
      </c>
      <c r="J626">
        <v>0</v>
      </c>
      <c r="K626" s="1">
        <v>41352</v>
      </c>
      <c r="L626">
        <v>14</v>
      </c>
      <c r="M626">
        <v>783</v>
      </c>
      <c r="N626">
        <v>30</v>
      </c>
      <c r="O626">
        <v>537</v>
      </c>
      <c r="P626">
        <v>140</v>
      </c>
      <c r="Q626">
        <v>76</v>
      </c>
      <c r="R626">
        <v>15</v>
      </c>
      <c r="S626" s="6">
        <f>SUM(Table_marketing_data[[#This Row],[MntWines]:[MntGoldProds]])/6</f>
        <v>263.5</v>
      </c>
      <c r="T626">
        <v>1</v>
      </c>
      <c r="U626">
        <v>4</v>
      </c>
      <c r="V626">
        <v>10</v>
      </c>
      <c r="W626">
        <v>9</v>
      </c>
      <c r="X626">
        <v>2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f>IF(COUNTIF(Table_marketing_data[[#This Row],[AcceptedCmp3]:[AcceptedCmp2]],1)&gt;0,1,0)</f>
        <v>0</v>
      </c>
      <c r="AE626">
        <f>SUM(Table_marketing_data[[#This Row],[AcceptedCmp3]:[AcceptedCmp2]])</f>
        <v>0</v>
      </c>
      <c r="AF626">
        <v>0</v>
      </c>
      <c r="AG626">
        <v>0</v>
      </c>
      <c r="AH626" t="s">
        <v>40</v>
      </c>
    </row>
    <row r="627" spans="1:34" x14ac:dyDescent="0.3">
      <c r="A627">
        <v>2162</v>
      </c>
      <c r="B627">
        <v>1976</v>
      </c>
      <c r="C627">
        <f ca="1">YEAR(TODAY()) - Table_marketing_data[[#This Row],[Year_Birth]]</f>
        <v>47</v>
      </c>
      <c r="D6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7" t="s">
        <v>28</v>
      </c>
      <c r="F627" t="s">
        <v>33</v>
      </c>
      <c r="G627" s="5">
        <v>56939</v>
      </c>
      <c r="H627" s="5" t="str">
        <f t="shared" si="9"/>
        <v>50k-100k</v>
      </c>
      <c r="I627">
        <v>0</v>
      </c>
      <c r="J627">
        <v>1</v>
      </c>
      <c r="K627" s="1">
        <v>41535</v>
      </c>
      <c r="L627">
        <v>19</v>
      </c>
      <c r="M627">
        <v>256</v>
      </c>
      <c r="N627">
        <v>34</v>
      </c>
      <c r="O627">
        <v>103</v>
      </c>
      <c r="P627">
        <v>90</v>
      </c>
      <c r="Q627">
        <v>29</v>
      </c>
      <c r="R627">
        <v>49</v>
      </c>
      <c r="S627" s="6">
        <f>SUM(Table_marketing_data[[#This Row],[MntWines]:[MntGoldProds]])/6</f>
        <v>93.5</v>
      </c>
      <c r="T627">
        <v>2</v>
      </c>
      <c r="U627">
        <v>3</v>
      </c>
      <c r="V627">
        <v>3</v>
      </c>
      <c r="W627">
        <v>10</v>
      </c>
      <c r="X627">
        <v>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f>IF(COUNTIF(Table_marketing_data[[#This Row],[AcceptedCmp3]:[AcceptedCmp2]],1)&gt;0,1,0)</f>
        <v>0</v>
      </c>
      <c r="AE627">
        <f>SUM(Table_marketing_data[[#This Row],[AcceptedCmp3]:[AcceptedCmp2]])</f>
        <v>0</v>
      </c>
      <c r="AF627">
        <v>0</v>
      </c>
      <c r="AG627">
        <v>0</v>
      </c>
      <c r="AH627" t="s">
        <v>30</v>
      </c>
    </row>
    <row r="628" spans="1:34" x14ac:dyDescent="0.3">
      <c r="A628">
        <v>4692</v>
      </c>
      <c r="B628">
        <v>1976</v>
      </c>
      <c r="C628">
        <f ca="1">YEAR(TODAY()) - Table_marketing_data[[#This Row],[Year_Birth]]</f>
        <v>47</v>
      </c>
      <c r="D6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8" t="s">
        <v>28</v>
      </c>
      <c r="F628" t="s">
        <v>33</v>
      </c>
      <c r="G628" s="5">
        <v>7500</v>
      </c>
      <c r="H628" s="5" t="str">
        <f t="shared" si="9"/>
        <v>&lt;20k</v>
      </c>
      <c r="I628">
        <v>1</v>
      </c>
      <c r="J628">
        <v>0</v>
      </c>
      <c r="K628" s="1">
        <v>41122</v>
      </c>
      <c r="L628">
        <v>19</v>
      </c>
      <c r="M628">
        <v>7</v>
      </c>
      <c r="N628">
        <v>0</v>
      </c>
      <c r="O628">
        <v>12</v>
      </c>
      <c r="P628">
        <v>13</v>
      </c>
      <c r="Q628">
        <v>7</v>
      </c>
      <c r="R628">
        <v>32</v>
      </c>
      <c r="S628" s="6">
        <f>SUM(Table_marketing_data[[#This Row],[MntWines]:[MntGoldProds]])/6</f>
        <v>11.833333333333334</v>
      </c>
      <c r="T628">
        <v>5</v>
      </c>
      <c r="U628">
        <v>4</v>
      </c>
      <c r="V628">
        <v>1</v>
      </c>
      <c r="W628">
        <v>2</v>
      </c>
      <c r="X628">
        <v>9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f>IF(COUNTIF(Table_marketing_data[[#This Row],[AcceptedCmp3]:[AcceptedCmp2]],1)&gt;0,1,0)</f>
        <v>1</v>
      </c>
      <c r="AE628">
        <f>SUM(Table_marketing_data[[#This Row],[AcceptedCmp3]:[AcceptedCmp2]])</f>
        <v>1</v>
      </c>
      <c r="AF628">
        <v>1</v>
      </c>
      <c r="AG628">
        <v>0</v>
      </c>
      <c r="AH628" t="s">
        <v>36</v>
      </c>
    </row>
    <row r="629" spans="1:34" x14ac:dyDescent="0.3">
      <c r="A629">
        <v>2408</v>
      </c>
      <c r="B629">
        <v>1976</v>
      </c>
      <c r="C629">
        <f ca="1">YEAR(TODAY()) - Table_marketing_data[[#This Row],[Year_Birth]]</f>
        <v>47</v>
      </c>
      <c r="D6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29" t="s">
        <v>28</v>
      </c>
      <c r="F629" t="s">
        <v>33</v>
      </c>
      <c r="G629" s="5">
        <v>58597</v>
      </c>
      <c r="H629" s="5" t="str">
        <f t="shared" si="9"/>
        <v>50k-100k</v>
      </c>
      <c r="I629">
        <v>1</v>
      </c>
      <c r="J629">
        <v>1</v>
      </c>
      <c r="K629" s="1">
        <v>41233</v>
      </c>
      <c r="L629">
        <v>20</v>
      </c>
      <c r="M629">
        <v>490</v>
      </c>
      <c r="N629">
        <v>0</v>
      </c>
      <c r="O629">
        <v>184</v>
      </c>
      <c r="P629">
        <v>10</v>
      </c>
      <c r="Q629">
        <v>28</v>
      </c>
      <c r="R629">
        <v>21</v>
      </c>
      <c r="S629" s="6">
        <f>SUM(Table_marketing_data[[#This Row],[MntWines]:[MntGoldProds]])/6</f>
        <v>122.16666666666667</v>
      </c>
      <c r="T629">
        <v>12</v>
      </c>
      <c r="U629">
        <v>7</v>
      </c>
      <c r="V629">
        <v>4</v>
      </c>
      <c r="W629">
        <v>9</v>
      </c>
      <c r="X629">
        <v>7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f>IF(COUNTIF(Table_marketing_data[[#This Row],[AcceptedCmp3]:[AcceptedCmp2]],1)&gt;0,1,0)</f>
        <v>0</v>
      </c>
      <c r="AE629">
        <f>SUM(Table_marketing_data[[#This Row],[AcceptedCmp3]:[AcceptedCmp2]])</f>
        <v>0</v>
      </c>
      <c r="AF629">
        <v>0</v>
      </c>
      <c r="AG629">
        <v>0</v>
      </c>
      <c r="AH629" t="s">
        <v>40</v>
      </c>
    </row>
    <row r="630" spans="1:34" x14ac:dyDescent="0.3">
      <c r="A630">
        <v>5493</v>
      </c>
      <c r="B630">
        <v>1976</v>
      </c>
      <c r="C630">
        <f ca="1">YEAR(TODAY()) - Table_marketing_data[[#This Row],[Year_Birth]]</f>
        <v>47</v>
      </c>
      <c r="D6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0" t="s">
        <v>28</v>
      </c>
      <c r="F630" t="s">
        <v>33</v>
      </c>
      <c r="G630" s="5">
        <v>39356</v>
      </c>
      <c r="H630" s="5" t="str">
        <f t="shared" si="9"/>
        <v>20k-50k</v>
      </c>
      <c r="I630">
        <v>1</v>
      </c>
      <c r="J630">
        <v>1</v>
      </c>
      <c r="K630" s="1">
        <v>41717</v>
      </c>
      <c r="L630">
        <v>21</v>
      </c>
      <c r="M630">
        <v>15</v>
      </c>
      <c r="N630">
        <v>0</v>
      </c>
      <c r="O630">
        <v>2</v>
      </c>
      <c r="P630">
        <v>0</v>
      </c>
      <c r="Q630">
        <v>0</v>
      </c>
      <c r="R630">
        <v>6</v>
      </c>
      <c r="S630" s="6">
        <f>SUM(Table_marketing_data[[#This Row],[MntWines]:[MntGoldProds]])/6</f>
        <v>3.8333333333333335</v>
      </c>
      <c r="T630">
        <v>1</v>
      </c>
      <c r="U630">
        <v>1</v>
      </c>
      <c r="V630">
        <v>0</v>
      </c>
      <c r="W630">
        <v>2</v>
      </c>
      <c r="X630">
        <v>6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f>IF(COUNTIF(Table_marketing_data[[#This Row],[AcceptedCmp3]:[AcceptedCmp2]],1)&gt;0,1,0)</f>
        <v>1</v>
      </c>
      <c r="AE630">
        <f>SUM(Table_marketing_data[[#This Row],[AcceptedCmp3]:[AcceptedCmp2]])</f>
        <v>1</v>
      </c>
      <c r="AF630">
        <v>0</v>
      </c>
      <c r="AG630">
        <v>0</v>
      </c>
      <c r="AH630" t="s">
        <v>30</v>
      </c>
    </row>
    <row r="631" spans="1:34" x14ac:dyDescent="0.3">
      <c r="A631">
        <v>6233</v>
      </c>
      <c r="B631">
        <v>1976</v>
      </c>
      <c r="C631">
        <f ca="1">YEAR(TODAY()) - Table_marketing_data[[#This Row],[Year_Birth]]</f>
        <v>47</v>
      </c>
      <c r="D6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1" t="s">
        <v>28</v>
      </c>
      <c r="F631" t="s">
        <v>33</v>
      </c>
      <c r="G631" s="5">
        <v>65991</v>
      </c>
      <c r="H631" s="5" t="str">
        <f t="shared" si="9"/>
        <v>50k-100k</v>
      </c>
      <c r="I631">
        <v>0</v>
      </c>
      <c r="J631">
        <v>1</v>
      </c>
      <c r="K631" s="1">
        <v>41159</v>
      </c>
      <c r="L631">
        <v>21</v>
      </c>
      <c r="M631">
        <v>507</v>
      </c>
      <c r="N631">
        <v>19</v>
      </c>
      <c r="O631">
        <v>364</v>
      </c>
      <c r="P631">
        <v>25</v>
      </c>
      <c r="Q631">
        <v>47</v>
      </c>
      <c r="R631">
        <v>9</v>
      </c>
      <c r="S631" s="6">
        <f>SUM(Table_marketing_data[[#This Row],[MntWines]:[MntGoldProds]])/6</f>
        <v>161.83333333333334</v>
      </c>
      <c r="T631">
        <v>3</v>
      </c>
      <c r="U631">
        <v>9</v>
      </c>
      <c r="V631">
        <v>5</v>
      </c>
      <c r="W631">
        <v>10</v>
      </c>
      <c r="X631">
        <v>7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f>IF(COUNTIF(Table_marketing_data[[#This Row],[AcceptedCmp3]:[AcceptedCmp2]],1)&gt;0,1,0)</f>
        <v>0</v>
      </c>
      <c r="AE631">
        <f>SUM(Table_marketing_data[[#This Row],[AcceptedCmp3]:[AcceptedCmp2]])</f>
        <v>0</v>
      </c>
      <c r="AF631">
        <v>0</v>
      </c>
      <c r="AG631">
        <v>0</v>
      </c>
      <c r="AH631" t="s">
        <v>30</v>
      </c>
    </row>
    <row r="632" spans="1:34" x14ac:dyDescent="0.3">
      <c r="A632">
        <v>8832</v>
      </c>
      <c r="B632">
        <v>1976</v>
      </c>
      <c r="C632">
        <f ca="1">YEAR(TODAY()) - Table_marketing_data[[#This Row],[Year_Birth]]</f>
        <v>47</v>
      </c>
      <c r="D6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2" t="s">
        <v>41</v>
      </c>
      <c r="F632" t="s">
        <v>35</v>
      </c>
      <c r="G632" s="5">
        <v>37509</v>
      </c>
      <c r="H632" s="5" t="str">
        <f t="shared" si="9"/>
        <v>20k-50k</v>
      </c>
      <c r="I632">
        <v>1</v>
      </c>
      <c r="J632">
        <v>0</v>
      </c>
      <c r="K632" s="1">
        <v>41164</v>
      </c>
      <c r="L632">
        <v>24</v>
      </c>
      <c r="M632">
        <v>37</v>
      </c>
      <c r="N632">
        <v>5</v>
      </c>
      <c r="O632">
        <v>56</v>
      </c>
      <c r="P632">
        <v>12</v>
      </c>
      <c r="Q632">
        <v>8</v>
      </c>
      <c r="R632">
        <v>5</v>
      </c>
      <c r="S632" s="6">
        <f>SUM(Table_marketing_data[[#This Row],[MntWines]:[MntGoldProds]])/6</f>
        <v>20.5</v>
      </c>
      <c r="T632">
        <v>2</v>
      </c>
      <c r="U632">
        <v>3</v>
      </c>
      <c r="V632">
        <v>0</v>
      </c>
      <c r="W632">
        <v>4</v>
      </c>
      <c r="X632">
        <v>7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f>IF(COUNTIF(Table_marketing_data[[#This Row],[AcceptedCmp3]:[AcceptedCmp2]],1)&gt;0,1,0)</f>
        <v>0</v>
      </c>
      <c r="AE632">
        <f>SUM(Table_marketing_data[[#This Row],[AcceptedCmp3]:[AcceptedCmp2]])</f>
        <v>0</v>
      </c>
      <c r="AF632">
        <v>0</v>
      </c>
      <c r="AG632">
        <v>0</v>
      </c>
      <c r="AH632" t="s">
        <v>39</v>
      </c>
    </row>
    <row r="633" spans="1:34" x14ac:dyDescent="0.3">
      <c r="A633">
        <v>4436</v>
      </c>
      <c r="B633">
        <v>1976</v>
      </c>
      <c r="C633">
        <f ca="1">YEAR(TODAY()) - Table_marketing_data[[#This Row],[Year_Birth]]</f>
        <v>47</v>
      </c>
      <c r="D6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3" t="s">
        <v>28</v>
      </c>
      <c r="F633" t="s">
        <v>31</v>
      </c>
      <c r="G633" s="5">
        <v>20180</v>
      </c>
      <c r="H633" s="5" t="str">
        <f t="shared" si="9"/>
        <v>20k-50k</v>
      </c>
      <c r="I633">
        <v>0</v>
      </c>
      <c r="J633">
        <v>0</v>
      </c>
      <c r="K633" s="1">
        <v>41325</v>
      </c>
      <c r="L633">
        <v>27</v>
      </c>
      <c r="M633">
        <v>18</v>
      </c>
      <c r="N633">
        <v>42</v>
      </c>
      <c r="O633">
        <v>24</v>
      </c>
      <c r="P633">
        <v>15</v>
      </c>
      <c r="Q633">
        <v>20</v>
      </c>
      <c r="R633">
        <v>18</v>
      </c>
      <c r="S633" s="6">
        <f>SUM(Table_marketing_data[[#This Row],[MntWines]:[MntGoldProds]])/6</f>
        <v>22.833333333333332</v>
      </c>
      <c r="T633">
        <v>1</v>
      </c>
      <c r="U633">
        <v>2</v>
      </c>
      <c r="V633">
        <v>1</v>
      </c>
      <c r="W633">
        <v>4</v>
      </c>
      <c r="X633">
        <v>7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f>IF(COUNTIF(Table_marketing_data[[#This Row],[AcceptedCmp3]:[AcceptedCmp2]],1)&gt;0,1,0)</f>
        <v>0</v>
      </c>
      <c r="AE633">
        <f>SUM(Table_marketing_data[[#This Row],[AcceptedCmp3]:[AcceptedCmp2]])</f>
        <v>0</v>
      </c>
      <c r="AF633">
        <v>0</v>
      </c>
      <c r="AG633">
        <v>0</v>
      </c>
      <c r="AH633" t="s">
        <v>30</v>
      </c>
    </row>
    <row r="634" spans="1:34" x14ac:dyDescent="0.3">
      <c r="A634">
        <v>2929</v>
      </c>
      <c r="B634">
        <v>1976</v>
      </c>
      <c r="C634">
        <f ca="1">YEAR(TODAY()) - Table_marketing_data[[#This Row],[Year_Birth]]</f>
        <v>47</v>
      </c>
      <c r="D6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4" t="s">
        <v>28</v>
      </c>
      <c r="F634" t="s">
        <v>31</v>
      </c>
      <c r="G634" s="5">
        <v>20180</v>
      </c>
      <c r="H634" s="5" t="str">
        <f t="shared" si="9"/>
        <v>20k-50k</v>
      </c>
      <c r="I634">
        <v>0</v>
      </c>
      <c r="J634">
        <v>0</v>
      </c>
      <c r="K634" s="1">
        <v>41325</v>
      </c>
      <c r="L634">
        <v>27</v>
      </c>
      <c r="M634">
        <v>18</v>
      </c>
      <c r="N634">
        <v>42</v>
      </c>
      <c r="O634">
        <v>24</v>
      </c>
      <c r="P634">
        <v>15</v>
      </c>
      <c r="Q634">
        <v>20</v>
      </c>
      <c r="R634">
        <v>18</v>
      </c>
      <c r="S634" s="6">
        <f>SUM(Table_marketing_data[[#This Row],[MntWines]:[MntGoldProds]])/6</f>
        <v>22.833333333333332</v>
      </c>
      <c r="T634">
        <v>1</v>
      </c>
      <c r="U634">
        <v>2</v>
      </c>
      <c r="V634">
        <v>1</v>
      </c>
      <c r="W634">
        <v>4</v>
      </c>
      <c r="X634">
        <v>7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f>IF(COUNTIF(Table_marketing_data[[#This Row],[AcceptedCmp3]:[AcceptedCmp2]],1)&gt;0,1,0)</f>
        <v>0</v>
      </c>
      <c r="AE634">
        <f>SUM(Table_marketing_data[[#This Row],[AcceptedCmp3]:[AcceptedCmp2]])</f>
        <v>0</v>
      </c>
      <c r="AF634">
        <v>0</v>
      </c>
      <c r="AG634">
        <v>0</v>
      </c>
      <c r="AH634" t="s">
        <v>30</v>
      </c>
    </row>
    <row r="635" spans="1:34" x14ac:dyDescent="0.3">
      <c r="A635">
        <v>347</v>
      </c>
      <c r="B635">
        <v>1976</v>
      </c>
      <c r="C635">
        <f ca="1">YEAR(TODAY()) - Table_marketing_data[[#This Row],[Year_Birth]]</f>
        <v>47</v>
      </c>
      <c r="D6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5" t="s">
        <v>28</v>
      </c>
      <c r="F635" t="s">
        <v>29</v>
      </c>
      <c r="G635" s="5">
        <v>40780</v>
      </c>
      <c r="H635" s="5" t="str">
        <f t="shared" si="9"/>
        <v>20k-50k</v>
      </c>
      <c r="I635">
        <v>0</v>
      </c>
      <c r="J635">
        <v>1</v>
      </c>
      <c r="K635" s="1">
        <v>41160</v>
      </c>
      <c r="L635">
        <v>30</v>
      </c>
      <c r="M635">
        <v>229</v>
      </c>
      <c r="N635">
        <v>27</v>
      </c>
      <c r="O635">
        <v>71</v>
      </c>
      <c r="P635">
        <v>13</v>
      </c>
      <c r="Q635">
        <v>3</v>
      </c>
      <c r="R635">
        <v>34</v>
      </c>
      <c r="S635" s="6">
        <f>SUM(Table_marketing_data[[#This Row],[MntWines]:[MntGoldProds]])/6</f>
        <v>62.833333333333336</v>
      </c>
      <c r="T635">
        <v>4</v>
      </c>
      <c r="U635">
        <v>7</v>
      </c>
      <c r="V635">
        <v>1</v>
      </c>
      <c r="W635">
        <v>5</v>
      </c>
      <c r="X635">
        <v>9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f>IF(COUNTIF(Table_marketing_data[[#This Row],[AcceptedCmp3]:[AcceptedCmp2]],1)&gt;0,1,0)</f>
        <v>0</v>
      </c>
      <c r="AE635">
        <f>SUM(Table_marketing_data[[#This Row],[AcceptedCmp3]:[AcceptedCmp2]])</f>
        <v>0</v>
      </c>
      <c r="AF635">
        <v>0</v>
      </c>
      <c r="AG635">
        <v>0</v>
      </c>
      <c r="AH635" t="s">
        <v>32</v>
      </c>
    </row>
    <row r="636" spans="1:34" x14ac:dyDescent="0.3">
      <c r="A636">
        <v>3107</v>
      </c>
      <c r="B636">
        <v>1976</v>
      </c>
      <c r="C636">
        <f ca="1">YEAR(TODAY()) - Table_marketing_data[[#This Row],[Year_Birth]]</f>
        <v>47</v>
      </c>
      <c r="D6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6" t="s">
        <v>28</v>
      </c>
      <c r="F636" t="s">
        <v>35</v>
      </c>
      <c r="G636" s="5">
        <v>71322</v>
      </c>
      <c r="H636" s="5" t="str">
        <f t="shared" si="9"/>
        <v>50k-100k</v>
      </c>
      <c r="I636">
        <v>0</v>
      </c>
      <c r="J636">
        <v>1</v>
      </c>
      <c r="K636" s="1">
        <v>41761</v>
      </c>
      <c r="L636">
        <v>31</v>
      </c>
      <c r="M636">
        <v>121</v>
      </c>
      <c r="N636">
        <v>24</v>
      </c>
      <c r="O636">
        <v>124</v>
      </c>
      <c r="P636">
        <v>24</v>
      </c>
      <c r="Q636">
        <v>15</v>
      </c>
      <c r="R636">
        <v>42</v>
      </c>
      <c r="S636" s="6">
        <f>SUM(Table_marketing_data[[#This Row],[MntWines]:[MntGoldProds]])/6</f>
        <v>58.333333333333336</v>
      </c>
      <c r="T636">
        <v>1</v>
      </c>
      <c r="U636">
        <v>4</v>
      </c>
      <c r="V636">
        <v>1</v>
      </c>
      <c r="W636">
        <v>7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f>IF(COUNTIF(Table_marketing_data[[#This Row],[AcceptedCmp3]:[AcceptedCmp2]],1)&gt;0,1,0)</f>
        <v>0</v>
      </c>
      <c r="AE636">
        <f>SUM(Table_marketing_data[[#This Row],[AcceptedCmp3]:[AcceptedCmp2]])</f>
        <v>0</v>
      </c>
      <c r="AF636">
        <v>0</v>
      </c>
      <c r="AG636">
        <v>0</v>
      </c>
      <c r="AH636" t="s">
        <v>36</v>
      </c>
    </row>
    <row r="637" spans="1:34" x14ac:dyDescent="0.3">
      <c r="A637">
        <v>1503</v>
      </c>
      <c r="B637">
        <v>1976</v>
      </c>
      <c r="C637">
        <f ca="1">YEAR(TODAY()) - Table_marketing_data[[#This Row],[Year_Birth]]</f>
        <v>47</v>
      </c>
      <c r="D6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7" t="s">
        <v>37</v>
      </c>
      <c r="F637" t="s">
        <v>35</v>
      </c>
      <c r="G637" s="5">
        <v>162397</v>
      </c>
      <c r="H637" s="5" t="str">
        <f t="shared" si="9"/>
        <v>100k&lt;</v>
      </c>
      <c r="I637">
        <v>1</v>
      </c>
      <c r="J637">
        <v>1</v>
      </c>
      <c r="K637" s="1">
        <v>41428</v>
      </c>
      <c r="L637">
        <v>31</v>
      </c>
      <c r="M637">
        <v>85</v>
      </c>
      <c r="N637">
        <v>1</v>
      </c>
      <c r="O637">
        <v>16</v>
      </c>
      <c r="P637">
        <v>2</v>
      </c>
      <c r="Q637">
        <v>1</v>
      </c>
      <c r="R637">
        <v>2</v>
      </c>
      <c r="S637" s="6">
        <f>SUM(Table_marketing_data[[#This Row],[MntWines]:[MntGoldProds]])/6</f>
        <v>17.833333333333332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f>IF(COUNTIF(Table_marketing_data[[#This Row],[AcceptedCmp3]:[AcceptedCmp2]],1)&gt;0,1,0)</f>
        <v>0</v>
      </c>
      <c r="AE637">
        <f>SUM(Table_marketing_data[[#This Row],[AcceptedCmp3]:[AcceptedCmp2]])</f>
        <v>0</v>
      </c>
      <c r="AF637">
        <v>0</v>
      </c>
      <c r="AG637">
        <v>0</v>
      </c>
      <c r="AH637" t="s">
        <v>30</v>
      </c>
    </row>
    <row r="638" spans="1:34" x14ac:dyDescent="0.3">
      <c r="A638">
        <v>5342</v>
      </c>
      <c r="B638">
        <v>1976</v>
      </c>
      <c r="C638">
        <f ca="1">YEAR(TODAY()) - Table_marketing_data[[#This Row],[Year_Birth]]</f>
        <v>47</v>
      </c>
      <c r="D6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8" t="s">
        <v>44</v>
      </c>
      <c r="F638" t="s">
        <v>29</v>
      </c>
      <c r="G638" s="5">
        <v>9548</v>
      </c>
      <c r="H638" s="5" t="str">
        <f t="shared" si="9"/>
        <v>&lt;20k</v>
      </c>
      <c r="I638">
        <v>1</v>
      </c>
      <c r="J638">
        <v>0</v>
      </c>
      <c r="K638" s="1">
        <v>41129</v>
      </c>
      <c r="L638">
        <v>31</v>
      </c>
      <c r="M638">
        <v>0</v>
      </c>
      <c r="N638">
        <v>1</v>
      </c>
      <c r="O638">
        <v>3</v>
      </c>
      <c r="P638">
        <v>10</v>
      </c>
      <c r="Q638">
        <v>6</v>
      </c>
      <c r="R638">
        <v>9</v>
      </c>
      <c r="S638" s="6">
        <f>SUM(Table_marketing_data[[#This Row],[MntWines]:[MntGoldProds]])/6</f>
        <v>4.833333333333333</v>
      </c>
      <c r="T638">
        <v>2</v>
      </c>
      <c r="U638">
        <v>1</v>
      </c>
      <c r="V638">
        <v>0</v>
      </c>
      <c r="W638">
        <v>3</v>
      </c>
      <c r="X638">
        <v>8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f>IF(COUNTIF(Table_marketing_data[[#This Row],[AcceptedCmp3]:[AcceptedCmp2]],1)&gt;0,1,0)</f>
        <v>0</v>
      </c>
      <c r="AE638">
        <f>SUM(Table_marketing_data[[#This Row],[AcceptedCmp3]:[AcceptedCmp2]])</f>
        <v>0</v>
      </c>
      <c r="AF638">
        <v>0</v>
      </c>
      <c r="AG638">
        <v>0</v>
      </c>
      <c r="AH638" t="s">
        <v>32</v>
      </c>
    </row>
    <row r="639" spans="1:34" x14ac:dyDescent="0.3">
      <c r="A639">
        <v>9949</v>
      </c>
      <c r="B639">
        <v>1976</v>
      </c>
      <c r="C639">
        <f ca="1">YEAR(TODAY()) - Table_marketing_data[[#This Row],[Year_Birth]]</f>
        <v>47</v>
      </c>
      <c r="D6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39" t="s">
        <v>28</v>
      </c>
      <c r="F639" t="s">
        <v>33</v>
      </c>
      <c r="G639" s="5">
        <v>59809</v>
      </c>
      <c r="H639" s="5" t="str">
        <f t="shared" si="9"/>
        <v>50k-100k</v>
      </c>
      <c r="I639">
        <v>0</v>
      </c>
      <c r="J639">
        <v>2</v>
      </c>
      <c r="K639" s="1">
        <v>41200</v>
      </c>
      <c r="L639">
        <v>36</v>
      </c>
      <c r="M639">
        <v>598</v>
      </c>
      <c r="N639">
        <v>16</v>
      </c>
      <c r="O639">
        <v>141</v>
      </c>
      <c r="P639">
        <v>32</v>
      </c>
      <c r="Q639">
        <v>41</v>
      </c>
      <c r="R639">
        <v>49</v>
      </c>
      <c r="S639" s="6">
        <f>SUM(Table_marketing_data[[#This Row],[MntWines]:[MntGoldProds]])/6</f>
        <v>146.16666666666666</v>
      </c>
      <c r="T639">
        <v>3</v>
      </c>
      <c r="U639">
        <v>3</v>
      </c>
      <c r="V639">
        <v>3</v>
      </c>
      <c r="W639">
        <v>6</v>
      </c>
      <c r="X639">
        <v>8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f>IF(COUNTIF(Table_marketing_data[[#This Row],[AcceptedCmp3]:[AcceptedCmp2]],1)&gt;0,1,0)</f>
        <v>0</v>
      </c>
      <c r="AE639">
        <f>SUM(Table_marketing_data[[#This Row],[AcceptedCmp3]:[AcceptedCmp2]])</f>
        <v>0</v>
      </c>
      <c r="AF639">
        <v>0</v>
      </c>
      <c r="AG639">
        <v>0</v>
      </c>
      <c r="AH639" t="s">
        <v>32</v>
      </c>
    </row>
    <row r="640" spans="1:34" x14ac:dyDescent="0.3">
      <c r="A640">
        <v>6387</v>
      </c>
      <c r="B640">
        <v>1976</v>
      </c>
      <c r="C640">
        <f ca="1">YEAR(TODAY()) - Table_marketing_data[[#This Row],[Year_Birth]]</f>
        <v>47</v>
      </c>
      <c r="D6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0" t="s">
        <v>37</v>
      </c>
      <c r="F640" t="s">
        <v>35</v>
      </c>
      <c r="G640" s="5">
        <v>52190</v>
      </c>
      <c r="H640" s="5" t="str">
        <f t="shared" si="9"/>
        <v>50k-100k</v>
      </c>
      <c r="I640">
        <v>1</v>
      </c>
      <c r="J640">
        <v>1</v>
      </c>
      <c r="K640" s="1">
        <v>41767</v>
      </c>
      <c r="L640">
        <v>39</v>
      </c>
      <c r="M640">
        <v>42</v>
      </c>
      <c r="N640">
        <v>0</v>
      </c>
      <c r="O640">
        <v>17</v>
      </c>
      <c r="P640">
        <v>0</v>
      </c>
      <c r="Q640">
        <v>0</v>
      </c>
      <c r="R640">
        <v>18</v>
      </c>
      <c r="S640" s="6">
        <f>SUM(Table_marketing_data[[#This Row],[MntWines]:[MntGoldProds]])/6</f>
        <v>12.833333333333334</v>
      </c>
      <c r="T640">
        <v>3</v>
      </c>
      <c r="U640">
        <v>2</v>
      </c>
      <c r="V640">
        <v>1</v>
      </c>
      <c r="W640">
        <v>3</v>
      </c>
      <c r="X640">
        <v>5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f>IF(COUNTIF(Table_marketing_data[[#This Row],[AcceptedCmp3]:[AcceptedCmp2]],1)&gt;0,1,0)</f>
        <v>1</v>
      </c>
      <c r="AE640">
        <f>SUM(Table_marketing_data[[#This Row],[AcceptedCmp3]:[AcceptedCmp2]])</f>
        <v>1</v>
      </c>
      <c r="AF640">
        <v>0</v>
      </c>
      <c r="AG640">
        <v>0</v>
      </c>
      <c r="AH640" t="s">
        <v>43</v>
      </c>
    </row>
    <row r="641" spans="1:34" x14ac:dyDescent="0.3">
      <c r="A641">
        <v>5835</v>
      </c>
      <c r="B641">
        <v>1976</v>
      </c>
      <c r="C641">
        <f ca="1">YEAR(TODAY()) - Table_marketing_data[[#This Row],[Year_Birth]]</f>
        <v>47</v>
      </c>
      <c r="D6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1" t="s">
        <v>37</v>
      </c>
      <c r="F641" t="s">
        <v>29</v>
      </c>
      <c r="G641" s="5">
        <v>14849</v>
      </c>
      <c r="H641" s="5" t="str">
        <f t="shared" si="9"/>
        <v>&lt;20k</v>
      </c>
      <c r="I641">
        <v>1</v>
      </c>
      <c r="J641">
        <v>0</v>
      </c>
      <c r="K641" s="1">
        <v>41457</v>
      </c>
      <c r="L641">
        <v>39</v>
      </c>
      <c r="M641">
        <v>21</v>
      </c>
      <c r="N641">
        <v>2</v>
      </c>
      <c r="O641">
        <v>28</v>
      </c>
      <c r="P641">
        <v>3</v>
      </c>
      <c r="Q641">
        <v>2</v>
      </c>
      <c r="R641">
        <v>9</v>
      </c>
      <c r="S641" s="6">
        <f>SUM(Table_marketing_data[[#This Row],[MntWines]:[MntGoldProds]])/6</f>
        <v>10.833333333333334</v>
      </c>
      <c r="T641">
        <v>3</v>
      </c>
      <c r="U641">
        <v>2</v>
      </c>
      <c r="V641">
        <v>0</v>
      </c>
      <c r="W641">
        <v>4</v>
      </c>
      <c r="X641">
        <v>8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f>IF(COUNTIF(Table_marketing_data[[#This Row],[AcceptedCmp3]:[AcceptedCmp2]],1)&gt;0,1,0)</f>
        <v>0</v>
      </c>
      <c r="AE641">
        <f>SUM(Table_marketing_data[[#This Row],[AcceptedCmp3]:[AcceptedCmp2]])</f>
        <v>0</v>
      </c>
      <c r="AF641">
        <v>0</v>
      </c>
      <c r="AG641">
        <v>0</v>
      </c>
      <c r="AH641" t="s">
        <v>30</v>
      </c>
    </row>
    <row r="642" spans="1:34" x14ac:dyDescent="0.3">
      <c r="A642">
        <v>1055</v>
      </c>
      <c r="B642">
        <v>1976</v>
      </c>
      <c r="C642">
        <f ca="1">YEAR(TODAY()) - Table_marketing_data[[#This Row],[Year_Birth]]</f>
        <v>47</v>
      </c>
      <c r="D6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2" t="s">
        <v>41</v>
      </c>
      <c r="F642" t="s">
        <v>33</v>
      </c>
      <c r="G642" s="5">
        <v>53204</v>
      </c>
      <c r="H642" s="5" t="str">
        <f t="shared" ref="H642:H705" si="10">IF(G642&lt;20000,"&lt;20k",IF(G642&lt;50000,"20k-50k",IF(G642&lt;100000,"50k-100k","100k&lt;")))</f>
        <v>50k-100k</v>
      </c>
      <c r="I642">
        <v>1</v>
      </c>
      <c r="J642">
        <v>1</v>
      </c>
      <c r="K642" s="1">
        <v>41718</v>
      </c>
      <c r="L642">
        <v>40</v>
      </c>
      <c r="M642">
        <v>29</v>
      </c>
      <c r="N642">
        <v>0</v>
      </c>
      <c r="O642">
        <v>8</v>
      </c>
      <c r="P642">
        <v>2</v>
      </c>
      <c r="Q642">
        <v>0</v>
      </c>
      <c r="R642">
        <v>6</v>
      </c>
      <c r="S642" s="6">
        <f>SUM(Table_marketing_data[[#This Row],[MntWines]:[MntGoldProds]])/6</f>
        <v>7.5</v>
      </c>
      <c r="T642">
        <v>1</v>
      </c>
      <c r="U642">
        <v>1</v>
      </c>
      <c r="V642">
        <v>0</v>
      </c>
      <c r="W642">
        <v>3</v>
      </c>
      <c r="X642">
        <v>4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f>IF(COUNTIF(Table_marketing_data[[#This Row],[AcceptedCmp3]:[AcceptedCmp2]],1)&gt;0,1,0)</f>
        <v>0</v>
      </c>
      <c r="AE642">
        <f>SUM(Table_marketing_data[[#This Row],[AcceptedCmp3]:[AcceptedCmp2]])</f>
        <v>0</v>
      </c>
      <c r="AF642">
        <v>0</v>
      </c>
      <c r="AG642">
        <v>0</v>
      </c>
      <c r="AH642" t="s">
        <v>39</v>
      </c>
    </row>
    <row r="643" spans="1:34" x14ac:dyDescent="0.3">
      <c r="A643">
        <v>7503</v>
      </c>
      <c r="B643">
        <v>1976</v>
      </c>
      <c r="C643">
        <f ca="1">YEAR(TODAY()) - Table_marketing_data[[#This Row],[Year_Birth]]</f>
        <v>47</v>
      </c>
      <c r="D6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3" t="s">
        <v>28</v>
      </c>
      <c r="F643" t="s">
        <v>31</v>
      </c>
      <c r="G643" s="5">
        <v>75825</v>
      </c>
      <c r="H643" s="5" t="str">
        <f t="shared" si="10"/>
        <v>50k-100k</v>
      </c>
      <c r="I643">
        <v>0</v>
      </c>
      <c r="J643">
        <v>0</v>
      </c>
      <c r="K643" s="1">
        <v>41194</v>
      </c>
      <c r="L643">
        <v>40</v>
      </c>
      <c r="M643">
        <v>1032</v>
      </c>
      <c r="N643">
        <v>105</v>
      </c>
      <c r="O643">
        <v>779</v>
      </c>
      <c r="P643">
        <v>137</v>
      </c>
      <c r="Q643">
        <v>105</v>
      </c>
      <c r="R643">
        <v>51</v>
      </c>
      <c r="S643" s="6">
        <f>SUM(Table_marketing_data[[#This Row],[MntWines]:[MntGoldProds]])/6</f>
        <v>368.16666666666669</v>
      </c>
      <c r="T643">
        <v>0</v>
      </c>
      <c r="U643">
        <v>5</v>
      </c>
      <c r="V643">
        <v>8</v>
      </c>
      <c r="W643">
        <v>9</v>
      </c>
      <c r="X643">
        <v>4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f>IF(COUNTIF(Table_marketing_data[[#This Row],[AcceptedCmp3]:[AcceptedCmp2]],1)&gt;0,1,0)</f>
        <v>1</v>
      </c>
      <c r="AE643">
        <f>SUM(Table_marketing_data[[#This Row],[AcceptedCmp3]:[AcceptedCmp2]])</f>
        <v>1</v>
      </c>
      <c r="AF643">
        <v>1</v>
      </c>
      <c r="AG643">
        <v>0</v>
      </c>
      <c r="AH643" t="s">
        <v>39</v>
      </c>
    </row>
    <row r="644" spans="1:34" x14ac:dyDescent="0.3">
      <c r="A644">
        <v>437</v>
      </c>
      <c r="B644">
        <v>1976</v>
      </c>
      <c r="C644">
        <f ca="1">YEAR(TODAY()) - Table_marketing_data[[#This Row],[Year_Birth]]</f>
        <v>47</v>
      </c>
      <c r="D6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4" t="s">
        <v>41</v>
      </c>
      <c r="F644" t="s">
        <v>29</v>
      </c>
      <c r="G644" s="5">
        <v>75012</v>
      </c>
      <c r="H644" s="5" t="str">
        <f t="shared" si="10"/>
        <v>50k-100k</v>
      </c>
      <c r="I644">
        <v>0</v>
      </c>
      <c r="J644">
        <v>0</v>
      </c>
      <c r="K644" s="1">
        <v>41664</v>
      </c>
      <c r="L644">
        <v>41</v>
      </c>
      <c r="M644">
        <v>294</v>
      </c>
      <c r="N644">
        <v>142</v>
      </c>
      <c r="O644">
        <v>218</v>
      </c>
      <c r="P644">
        <v>164</v>
      </c>
      <c r="Q644">
        <v>58</v>
      </c>
      <c r="R644">
        <v>151</v>
      </c>
      <c r="S644" s="6">
        <f>SUM(Table_marketing_data[[#This Row],[MntWines]:[MntGoldProds]])/6</f>
        <v>171.16666666666666</v>
      </c>
      <c r="T644">
        <v>1</v>
      </c>
      <c r="U644">
        <v>3</v>
      </c>
      <c r="V644">
        <v>8</v>
      </c>
      <c r="W644">
        <v>11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f>IF(COUNTIF(Table_marketing_data[[#This Row],[AcceptedCmp3]:[AcceptedCmp2]],1)&gt;0,1,0)</f>
        <v>0</v>
      </c>
      <c r="AE644">
        <f>SUM(Table_marketing_data[[#This Row],[AcceptedCmp3]:[AcceptedCmp2]])</f>
        <v>0</v>
      </c>
      <c r="AF644">
        <v>0</v>
      </c>
      <c r="AG644">
        <v>0</v>
      </c>
      <c r="AH644" t="s">
        <v>36</v>
      </c>
    </row>
    <row r="645" spans="1:34" x14ac:dyDescent="0.3">
      <c r="A645">
        <v>10839</v>
      </c>
      <c r="B645">
        <v>1976</v>
      </c>
      <c r="C645">
        <f ca="1">YEAR(TODAY()) - Table_marketing_data[[#This Row],[Year_Birth]]</f>
        <v>47</v>
      </c>
      <c r="D6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5" t="s">
        <v>28</v>
      </c>
      <c r="F645" t="s">
        <v>35</v>
      </c>
      <c r="G645" s="5">
        <v>36283</v>
      </c>
      <c r="H645" s="5" t="str">
        <f t="shared" si="10"/>
        <v>20k-50k</v>
      </c>
      <c r="I645">
        <v>1</v>
      </c>
      <c r="J645">
        <v>1</v>
      </c>
      <c r="K645" s="1">
        <v>41743</v>
      </c>
      <c r="L645">
        <v>42</v>
      </c>
      <c r="M645">
        <v>6</v>
      </c>
      <c r="N645">
        <v>5</v>
      </c>
      <c r="O645">
        <v>5</v>
      </c>
      <c r="P645">
        <v>8</v>
      </c>
      <c r="Q645">
        <v>0</v>
      </c>
      <c r="R645">
        <v>5</v>
      </c>
      <c r="S645" s="6">
        <f>SUM(Table_marketing_data[[#This Row],[MntWines]:[MntGoldProds]])/6</f>
        <v>4.833333333333333</v>
      </c>
      <c r="T645">
        <v>2</v>
      </c>
      <c r="U645">
        <v>1</v>
      </c>
      <c r="V645">
        <v>0</v>
      </c>
      <c r="W645">
        <v>3</v>
      </c>
      <c r="X645">
        <v>4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f>IF(COUNTIF(Table_marketing_data[[#This Row],[AcceptedCmp3]:[AcceptedCmp2]],1)&gt;0,1,0)</f>
        <v>0</v>
      </c>
      <c r="AE645">
        <f>SUM(Table_marketing_data[[#This Row],[AcceptedCmp3]:[AcceptedCmp2]])</f>
        <v>0</v>
      </c>
      <c r="AF645">
        <v>0</v>
      </c>
      <c r="AG645">
        <v>0</v>
      </c>
      <c r="AH645" t="s">
        <v>32</v>
      </c>
    </row>
    <row r="646" spans="1:34" x14ac:dyDescent="0.3">
      <c r="A646">
        <v>6320</v>
      </c>
      <c r="B646">
        <v>1976</v>
      </c>
      <c r="C646">
        <f ca="1">YEAR(TODAY()) - Table_marketing_data[[#This Row],[Year_Birth]]</f>
        <v>47</v>
      </c>
      <c r="D6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6" t="s">
        <v>41</v>
      </c>
      <c r="F646" t="s">
        <v>31</v>
      </c>
      <c r="G646" s="5">
        <v>70893</v>
      </c>
      <c r="H646" s="5" t="str">
        <f t="shared" si="10"/>
        <v>50k-100k</v>
      </c>
      <c r="I646">
        <v>0</v>
      </c>
      <c r="J646">
        <v>0</v>
      </c>
      <c r="K646" s="1">
        <v>41311</v>
      </c>
      <c r="L646">
        <v>42</v>
      </c>
      <c r="M646">
        <v>768</v>
      </c>
      <c r="N646">
        <v>44</v>
      </c>
      <c r="O646">
        <v>561</v>
      </c>
      <c r="P646">
        <v>77</v>
      </c>
      <c r="Q646">
        <v>44</v>
      </c>
      <c r="R646">
        <v>14</v>
      </c>
      <c r="S646" s="6">
        <f>SUM(Table_marketing_data[[#This Row],[MntWines]:[MntGoldProds]])/6</f>
        <v>251.33333333333334</v>
      </c>
      <c r="T646">
        <v>1</v>
      </c>
      <c r="U646">
        <v>6</v>
      </c>
      <c r="V646">
        <v>6</v>
      </c>
      <c r="W646">
        <v>10</v>
      </c>
      <c r="X646">
        <v>3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f>IF(COUNTIF(Table_marketing_data[[#This Row],[AcceptedCmp3]:[AcceptedCmp2]],1)&gt;0,1,0)</f>
        <v>0</v>
      </c>
      <c r="AE646">
        <f>SUM(Table_marketing_data[[#This Row],[AcceptedCmp3]:[AcceptedCmp2]])</f>
        <v>0</v>
      </c>
      <c r="AF646">
        <v>0</v>
      </c>
      <c r="AG646">
        <v>0</v>
      </c>
      <c r="AH646" t="s">
        <v>30</v>
      </c>
    </row>
    <row r="647" spans="1:34" x14ac:dyDescent="0.3">
      <c r="A647">
        <v>6211</v>
      </c>
      <c r="B647">
        <v>1976</v>
      </c>
      <c r="C647">
        <f ca="1">YEAR(TODAY()) - Table_marketing_data[[#This Row],[Year_Birth]]</f>
        <v>47</v>
      </c>
      <c r="D6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7" t="s">
        <v>37</v>
      </c>
      <c r="F647" t="s">
        <v>35</v>
      </c>
      <c r="G647" s="5">
        <v>37395</v>
      </c>
      <c r="H647" s="5" t="str">
        <f t="shared" si="10"/>
        <v>20k-50k</v>
      </c>
      <c r="I647">
        <v>1</v>
      </c>
      <c r="J647">
        <v>0</v>
      </c>
      <c r="K647" s="1">
        <v>41761</v>
      </c>
      <c r="L647">
        <v>47</v>
      </c>
      <c r="M647">
        <v>18</v>
      </c>
      <c r="N647">
        <v>0</v>
      </c>
      <c r="O647">
        <v>9</v>
      </c>
      <c r="P647">
        <v>0</v>
      </c>
      <c r="Q647">
        <v>1</v>
      </c>
      <c r="R647">
        <v>11</v>
      </c>
      <c r="S647" s="6">
        <f>SUM(Table_marketing_data[[#This Row],[MntWines]:[MntGoldProds]])/6</f>
        <v>6.5</v>
      </c>
      <c r="T647">
        <v>1</v>
      </c>
      <c r="U647">
        <v>1</v>
      </c>
      <c r="V647">
        <v>0</v>
      </c>
      <c r="W647">
        <v>3</v>
      </c>
      <c r="X647">
        <v>6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f>IF(COUNTIF(Table_marketing_data[[#This Row],[AcceptedCmp3]:[AcceptedCmp2]],1)&gt;0,1,0)</f>
        <v>0</v>
      </c>
      <c r="AE647">
        <f>SUM(Table_marketing_data[[#This Row],[AcceptedCmp3]:[AcceptedCmp2]])</f>
        <v>0</v>
      </c>
      <c r="AF647">
        <v>0</v>
      </c>
      <c r="AG647">
        <v>0</v>
      </c>
      <c r="AH647" t="s">
        <v>30</v>
      </c>
    </row>
    <row r="648" spans="1:34" x14ac:dyDescent="0.3">
      <c r="A648">
        <v>10031</v>
      </c>
      <c r="B648">
        <v>1976</v>
      </c>
      <c r="C648">
        <f ca="1">YEAR(TODAY()) - Table_marketing_data[[#This Row],[Year_Birth]]</f>
        <v>47</v>
      </c>
      <c r="D6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8" t="s">
        <v>37</v>
      </c>
      <c r="F648" t="s">
        <v>33</v>
      </c>
      <c r="G648" s="5">
        <v>16927</v>
      </c>
      <c r="H648" s="5" t="str">
        <f t="shared" si="10"/>
        <v>&lt;20k</v>
      </c>
      <c r="I648">
        <v>1</v>
      </c>
      <c r="J648">
        <v>1</v>
      </c>
      <c r="K648" s="1">
        <v>41315</v>
      </c>
      <c r="L648">
        <v>50</v>
      </c>
      <c r="M648">
        <v>20</v>
      </c>
      <c r="N648">
        <v>2</v>
      </c>
      <c r="O648">
        <v>23</v>
      </c>
      <c r="P648">
        <v>3</v>
      </c>
      <c r="Q648">
        <v>1</v>
      </c>
      <c r="R648">
        <v>4</v>
      </c>
      <c r="S648" s="6">
        <f>SUM(Table_marketing_data[[#This Row],[MntWines]:[MntGoldProds]])/6</f>
        <v>8.8333333333333339</v>
      </c>
      <c r="T648">
        <v>5</v>
      </c>
      <c r="U648">
        <v>3</v>
      </c>
      <c r="V648">
        <v>0</v>
      </c>
      <c r="W648">
        <v>4</v>
      </c>
      <c r="X648">
        <v>8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f>IF(COUNTIF(Table_marketing_data[[#This Row],[AcceptedCmp3]:[AcceptedCmp2]],1)&gt;0,1,0)</f>
        <v>0</v>
      </c>
      <c r="AE648">
        <f>SUM(Table_marketing_data[[#This Row],[AcceptedCmp3]:[AcceptedCmp2]])</f>
        <v>0</v>
      </c>
      <c r="AF648">
        <v>0</v>
      </c>
      <c r="AG648">
        <v>0</v>
      </c>
      <c r="AH648" t="s">
        <v>43</v>
      </c>
    </row>
    <row r="649" spans="1:34" x14ac:dyDescent="0.3">
      <c r="A649">
        <v>10882</v>
      </c>
      <c r="B649">
        <v>1976</v>
      </c>
      <c r="C649">
        <f ca="1">YEAR(TODAY()) - Table_marketing_data[[#This Row],[Year_Birth]]</f>
        <v>47</v>
      </c>
      <c r="D6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49" t="s">
        <v>28</v>
      </c>
      <c r="F649" t="s">
        <v>33</v>
      </c>
      <c r="G649" s="5">
        <v>53858</v>
      </c>
      <c r="H649" s="5" t="str">
        <f t="shared" si="10"/>
        <v>50k-100k</v>
      </c>
      <c r="I649">
        <v>0</v>
      </c>
      <c r="J649">
        <v>1</v>
      </c>
      <c r="K649" s="1">
        <v>41222</v>
      </c>
      <c r="L649">
        <v>50</v>
      </c>
      <c r="M649">
        <v>407</v>
      </c>
      <c r="N649">
        <v>53</v>
      </c>
      <c r="O649">
        <v>221</v>
      </c>
      <c r="P649">
        <v>58</v>
      </c>
      <c r="Q649">
        <v>150</v>
      </c>
      <c r="R649">
        <v>26</v>
      </c>
      <c r="S649" s="6">
        <f>SUM(Table_marketing_data[[#This Row],[MntWines]:[MntGoldProds]])/6</f>
        <v>152.5</v>
      </c>
      <c r="T649">
        <v>4</v>
      </c>
      <c r="U649">
        <v>4</v>
      </c>
      <c r="V649">
        <v>3</v>
      </c>
      <c r="W649">
        <v>6</v>
      </c>
      <c r="X649">
        <v>4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f>IF(COUNTIF(Table_marketing_data[[#This Row],[AcceptedCmp3]:[AcceptedCmp2]],1)&gt;0,1,0)</f>
        <v>0</v>
      </c>
      <c r="AE649">
        <f>SUM(Table_marketing_data[[#This Row],[AcceptedCmp3]:[AcceptedCmp2]])</f>
        <v>0</v>
      </c>
      <c r="AF649">
        <v>0</v>
      </c>
      <c r="AG649">
        <v>0</v>
      </c>
      <c r="AH649" t="s">
        <v>30</v>
      </c>
    </row>
    <row r="650" spans="1:34" x14ac:dyDescent="0.3">
      <c r="A650">
        <v>8370</v>
      </c>
      <c r="B650">
        <v>1976</v>
      </c>
      <c r="C650">
        <f ca="1">YEAR(TODAY()) - Table_marketing_data[[#This Row],[Year_Birth]]</f>
        <v>47</v>
      </c>
      <c r="D6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0" t="s">
        <v>38</v>
      </c>
      <c r="F650" t="s">
        <v>35</v>
      </c>
      <c r="G650" s="5">
        <v>75484</v>
      </c>
      <c r="H650" s="5" t="str">
        <f t="shared" si="10"/>
        <v>50k-100k</v>
      </c>
      <c r="I650">
        <v>0</v>
      </c>
      <c r="J650">
        <v>1</v>
      </c>
      <c r="K650" s="1">
        <v>41123</v>
      </c>
      <c r="L650">
        <v>50</v>
      </c>
      <c r="M650">
        <v>378</v>
      </c>
      <c r="N650">
        <v>97</v>
      </c>
      <c r="O650">
        <v>259</v>
      </c>
      <c r="P650">
        <v>197</v>
      </c>
      <c r="Q650">
        <v>194</v>
      </c>
      <c r="R650">
        <v>34</v>
      </c>
      <c r="S650" s="6">
        <f>SUM(Table_marketing_data[[#This Row],[MntWines]:[MntGoldProds]])/6</f>
        <v>193.16666666666666</v>
      </c>
      <c r="T650">
        <v>2</v>
      </c>
      <c r="U650">
        <v>7</v>
      </c>
      <c r="V650">
        <v>3</v>
      </c>
      <c r="W650">
        <v>6</v>
      </c>
      <c r="X650">
        <v>4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f>IF(COUNTIF(Table_marketing_data[[#This Row],[AcceptedCmp3]:[AcceptedCmp2]],1)&gt;0,1,0)</f>
        <v>0</v>
      </c>
      <c r="AE650">
        <f>SUM(Table_marketing_data[[#This Row],[AcceptedCmp3]:[AcceptedCmp2]])</f>
        <v>0</v>
      </c>
      <c r="AF650">
        <v>0</v>
      </c>
      <c r="AG650">
        <v>0</v>
      </c>
      <c r="AH650" t="s">
        <v>32</v>
      </c>
    </row>
    <row r="651" spans="1:34" x14ac:dyDescent="0.3">
      <c r="A651">
        <v>2698</v>
      </c>
      <c r="B651">
        <v>1976</v>
      </c>
      <c r="C651">
        <f ca="1">YEAR(TODAY()) - Table_marketing_data[[#This Row],[Year_Birth]]</f>
        <v>47</v>
      </c>
      <c r="D6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1" t="s">
        <v>28</v>
      </c>
      <c r="F651" t="s">
        <v>31</v>
      </c>
      <c r="G651" s="5">
        <v>47025</v>
      </c>
      <c r="H651" s="5" t="str">
        <f t="shared" si="10"/>
        <v>20k-50k</v>
      </c>
      <c r="I651">
        <v>0</v>
      </c>
      <c r="J651">
        <v>1</v>
      </c>
      <c r="K651" s="1">
        <v>41585</v>
      </c>
      <c r="L651">
        <v>52</v>
      </c>
      <c r="M651">
        <v>254</v>
      </c>
      <c r="N651">
        <v>7</v>
      </c>
      <c r="O651">
        <v>108</v>
      </c>
      <c r="P651">
        <v>20</v>
      </c>
      <c r="Q651">
        <v>0</v>
      </c>
      <c r="R651">
        <v>26</v>
      </c>
      <c r="S651" s="6">
        <f>SUM(Table_marketing_data[[#This Row],[MntWines]:[MntGoldProds]])/6</f>
        <v>69.166666666666671</v>
      </c>
      <c r="T651">
        <v>3</v>
      </c>
      <c r="U651">
        <v>6</v>
      </c>
      <c r="V651">
        <v>3</v>
      </c>
      <c r="W651">
        <v>5</v>
      </c>
      <c r="X651">
        <v>6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f>IF(COUNTIF(Table_marketing_data[[#This Row],[AcceptedCmp3]:[AcceptedCmp2]],1)&gt;0,1,0)</f>
        <v>0</v>
      </c>
      <c r="AE651">
        <f>SUM(Table_marketing_data[[#This Row],[AcceptedCmp3]:[AcceptedCmp2]])</f>
        <v>0</v>
      </c>
      <c r="AF651">
        <v>0</v>
      </c>
      <c r="AG651">
        <v>0</v>
      </c>
      <c r="AH651" t="s">
        <v>34</v>
      </c>
    </row>
    <row r="652" spans="1:34" x14ac:dyDescent="0.3">
      <c r="A652">
        <v>3276</v>
      </c>
      <c r="B652">
        <v>1976</v>
      </c>
      <c r="C652">
        <f ca="1">YEAR(TODAY()) - Table_marketing_data[[#This Row],[Year_Birth]]</f>
        <v>47</v>
      </c>
      <c r="D6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2" t="s">
        <v>38</v>
      </c>
      <c r="F652" t="s">
        <v>35</v>
      </c>
      <c r="G652" s="5">
        <v>36301</v>
      </c>
      <c r="H652" s="5" t="str">
        <f t="shared" si="10"/>
        <v>20k-50k</v>
      </c>
      <c r="I652">
        <v>1</v>
      </c>
      <c r="J652">
        <v>0</v>
      </c>
      <c r="K652" s="1">
        <v>41572</v>
      </c>
      <c r="L652">
        <v>53</v>
      </c>
      <c r="M652">
        <v>11</v>
      </c>
      <c r="N652">
        <v>12</v>
      </c>
      <c r="O652">
        <v>35</v>
      </c>
      <c r="P652">
        <v>3</v>
      </c>
      <c r="Q652">
        <v>5</v>
      </c>
      <c r="R652">
        <v>12</v>
      </c>
      <c r="S652" s="6">
        <f>SUM(Table_marketing_data[[#This Row],[MntWines]:[MntGoldProds]])/6</f>
        <v>13</v>
      </c>
      <c r="T652">
        <v>1</v>
      </c>
      <c r="U652">
        <v>3</v>
      </c>
      <c r="V652">
        <v>0</v>
      </c>
      <c r="W652">
        <v>3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f>IF(COUNTIF(Table_marketing_data[[#This Row],[AcceptedCmp3]:[AcceptedCmp2]],1)&gt;0,1,0)</f>
        <v>0</v>
      </c>
      <c r="AE652">
        <f>SUM(Table_marketing_data[[#This Row],[AcceptedCmp3]:[AcceptedCmp2]])</f>
        <v>0</v>
      </c>
      <c r="AF652">
        <v>0</v>
      </c>
      <c r="AG652">
        <v>0</v>
      </c>
      <c r="AH652" t="s">
        <v>43</v>
      </c>
    </row>
    <row r="653" spans="1:34" x14ac:dyDescent="0.3">
      <c r="A653">
        <v>3623</v>
      </c>
      <c r="B653">
        <v>1976</v>
      </c>
      <c r="C653">
        <f ca="1">YEAR(TODAY()) - Table_marketing_data[[#This Row],[Year_Birth]]</f>
        <v>47</v>
      </c>
      <c r="D6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3" t="s">
        <v>28</v>
      </c>
      <c r="F653" t="s">
        <v>35</v>
      </c>
      <c r="G653" s="5">
        <v>21675</v>
      </c>
      <c r="H653" s="5" t="str">
        <f t="shared" si="10"/>
        <v>20k-50k</v>
      </c>
      <c r="I653">
        <v>1</v>
      </c>
      <c r="J653">
        <v>0</v>
      </c>
      <c r="K653" s="1">
        <v>41801</v>
      </c>
      <c r="L653">
        <v>55</v>
      </c>
      <c r="M653">
        <v>4</v>
      </c>
      <c r="N653">
        <v>0</v>
      </c>
      <c r="O653">
        <v>16</v>
      </c>
      <c r="P653">
        <v>17</v>
      </c>
      <c r="Q653">
        <v>4</v>
      </c>
      <c r="R653">
        <v>4</v>
      </c>
      <c r="S653" s="6">
        <f>SUM(Table_marketing_data[[#This Row],[MntWines]:[MntGoldProds]])/6</f>
        <v>7.5</v>
      </c>
      <c r="T653">
        <v>3</v>
      </c>
      <c r="U653">
        <v>4</v>
      </c>
      <c r="V653">
        <v>0</v>
      </c>
      <c r="W653">
        <v>3</v>
      </c>
      <c r="X653">
        <v>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f>IF(COUNTIF(Table_marketing_data[[#This Row],[AcceptedCmp3]:[AcceptedCmp2]],1)&gt;0,1,0)</f>
        <v>0</v>
      </c>
      <c r="AE653">
        <f>SUM(Table_marketing_data[[#This Row],[AcceptedCmp3]:[AcceptedCmp2]])</f>
        <v>0</v>
      </c>
      <c r="AF653">
        <v>0</v>
      </c>
      <c r="AG653">
        <v>0</v>
      </c>
      <c r="AH653" t="s">
        <v>40</v>
      </c>
    </row>
    <row r="654" spans="1:34" x14ac:dyDescent="0.3">
      <c r="A654">
        <v>7822</v>
      </c>
      <c r="B654">
        <v>1976</v>
      </c>
      <c r="C654">
        <f ca="1">YEAR(TODAY()) - Table_marketing_data[[#This Row],[Year_Birth]]</f>
        <v>47</v>
      </c>
      <c r="D6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4" t="s">
        <v>28</v>
      </c>
      <c r="F654" t="s">
        <v>35</v>
      </c>
      <c r="G654" s="5">
        <v>54058</v>
      </c>
      <c r="H654" s="5" t="str">
        <f t="shared" si="10"/>
        <v>50k-100k</v>
      </c>
      <c r="I654">
        <v>0</v>
      </c>
      <c r="J654">
        <v>1</v>
      </c>
      <c r="K654" s="1">
        <v>41429</v>
      </c>
      <c r="L654">
        <v>56</v>
      </c>
      <c r="M654">
        <v>198</v>
      </c>
      <c r="N654">
        <v>18</v>
      </c>
      <c r="O654">
        <v>252</v>
      </c>
      <c r="P654">
        <v>32</v>
      </c>
      <c r="Q654">
        <v>108</v>
      </c>
      <c r="R654">
        <v>54</v>
      </c>
      <c r="S654" s="6">
        <f>SUM(Table_marketing_data[[#This Row],[MntWines]:[MntGoldProds]])/6</f>
        <v>110.33333333333333</v>
      </c>
      <c r="T654">
        <v>2</v>
      </c>
      <c r="U654">
        <v>4</v>
      </c>
      <c r="V654">
        <v>6</v>
      </c>
      <c r="W654">
        <v>8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f>IF(COUNTIF(Table_marketing_data[[#This Row],[AcceptedCmp3]:[AcceptedCmp2]],1)&gt;0,1,0)</f>
        <v>0</v>
      </c>
      <c r="AE654">
        <f>SUM(Table_marketing_data[[#This Row],[AcceptedCmp3]:[AcceptedCmp2]])</f>
        <v>0</v>
      </c>
      <c r="AF654">
        <v>0</v>
      </c>
      <c r="AG654">
        <v>0</v>
      </c>
      <c r="AH654" t="s">
        <v>30</v>
      </c>
    </row>
    <row r="655" spans="1:34" x14ac:dyDescent="0.3">
      <c r="A655">
        <v>9365</v>
      </c>
      <c r="B655">
        <v>1976</v>
      </c>
      <c r="C655">
        <f ca="1">YEAR(TODAY()) - Table_marketing_data[[#This Row],[Year_Birth]]</f>
        <v>47</v>
      </c>
      <c r="D6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5" t="s">
        <v>37</v>
      </c>
      <c r="F655" t="s">
        <v>31</v>
      </c>
      <c r="G655" s="5">
        <v>60000</v>
      </c>
      <c r="H655" s="5" t="str">
        <f t="shared" si="10"/>
        <v>50k-100k</v>
      </c>
      <c r="I655">
        <v>0</v>
      </c>
      <c r="J655">
        <v>1</v>
      </c>
      <c r="K655" s="1">
        <v>41265</v>
      </c>
      <c r="L655">
        <v>57</v>
      </c>
      <c r="M655">
        <v>1048</v>
      </c>
      <c r="N655">
        <v>0</v>
      </c>
      <c r="O655">
        <v>217</v>
      </c>
      <c r="P655">
        <v>0</v>
      </c>
      <c r="Q655">
        <v>0</v>
      </c>
      <c r="R655">
        <v>12</v>
      </c>
      <c r="S655" s="6">
        <f>SUM(Table_marketing_data[[#This Row],[MntWines]:[MntGoldProds]])/6</f>
        <v>212.83333333333334</v>
      </c>
      <c r="T655">
        <v>5</v>
      </c>
      <c r="U655">
        <v>11</v>
      </c>
      <c r="V655">
        <v>3</v>
      </c>
      <c r="W655">
        <v>5</v>
      </c>
      <c r="X655">
        <v>6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f>IF(COUNTIF(Table_marketing_data[[#This Row],[AcceptedCmp3]:[AcceptedCmp2]],1)&gt;0,1,0)</f>
        <v>0</v>
      </c>
      <c r="AE655">
        <f>SUM(Table_marketing_data[[#This Row],[AcceptedCmp3]:[AcceptedCmp2]])</f>
        <v>0</v>
      </c>
      <c r="AF655">
        <v>0</v>
      </c>
      <c r="AG655">
        <v>0</v>
      </c>
      <c r="AH655" t="s">
        <v>30</v>
      </c>
    </row>
    <row r="656" spans="1:34" x14ac:dyDescent="0.3">
      <c r="A656">
        <v>8514</v>
      </c>
      <c r="B656">
        <v>1976</v>
      </c>
      <c r="C656">
        <f ca="1">YEAR(TODAY()) - Table_marketing_data[[#This Row],[Year_Birth]]</f>
        <v>47</v>
      </c>
      <c r="D6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6" t="s">
        <v>28</v>
      </c>
      <c r="F656" t="s">
        <v>35</v>
      </c>
      <c r="G656" s="5">
        <v>29478</v>
      </c>
      <c r="H656" s="5" t="str">
        <f t="shared" si="10"/>
        <v>20k-50k</v>
      </c>
      <c r="I656">
        <v>1</v>
      </c>
      <c r="J656">
        <v>0</v>
      </c>
      <c r="K656" s="1">
        <v>41656</v>
      </c>
      <c r="L656">
        <v>59</v>
      </c>
      <c r="M656">
        <v>8</v>
      </c>
      <c r="N656">
        <v>0</v>
      </c>
      <c r="O656">
        <v>7</v>
      </c>
      <c r="P656">
        <v>3</v>
      </c>
      <c r="Q656">
        <v>1</v>
      </c>
      <c r="R656">
        <v>1</v>
      </c>
      <c r="S656" s="6">
        <f>SUM(Table_marketing_data[[#This Row],[MntWines]:[MntGoldProds]])/6</f>
        <v>3.3333333333333335</v>
      </c>
      <c r="T656">
        <v>1</v>
      </c>
      <c r="U656">
        <v>1</v>
      </c>
      <c r="V656">
        <v>0</v>
      </c>
      <c r="W656">
        <v>3</v>
      </c>
      <c r="X656">
        <v>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f>IF(COUNTIF(Table_marketing_data[[#This Row],[AcceptedCmp3]:[AcceptedCmp2]],1)&gt;0,1,0)</f>
        <v>0</v>
      </c>
      <c r="AE656">
        <f>SUM(Table_marketing_data[[#This Row],[AcceptedCmp3]:[AcceptedCmp2]])</f>
        <v>0</v>
      </c>
      <c r="AF656">
        <v>0</v>
      </c>
      <c r="AG656">
        <v>0</v>
      </c>
      <c r="AH656" t="s">
        <v>30</v>
      </c>
    </row>
    <row r="657" spans="1:34" x14ac:dyDescent="0.3">
      <c r="A657">
        <v>387</v>
      </c>
      <c r="B657">
        <v>1976</v>
      </c>
      <c r="C657">
        <f ca="1">YEAR(TODAY()) - Table_marketing_data[[#This Row],[Year_Birth]]</f>
        <v>47</v>
      </c>
      <c r="D6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7" t="s">
        <v>44</v>
      </c>
      <c r="F657" t="s">
        <v>33</v>
      </c>
      <c r="G657" s="5">
        <v>7500</v>
      </c>
      <c r="H657" s="5" t="str">
        <f t="shared" si="10"/>
        <v>&lt;20k</v>
      </c>
      <c r="I657">
        <v>0</v>
      </c>
      <c r="J657">
        <v>0</v>
      </c>
      <c r="K657" s="1">
        <v>41226</v>
      </c>
      <c r="L657">
        <v>59</v>
      </c>
      <c r="M657">
        <v>6</v>
      </c>
      <c r="N657">
        <v>16</v>
      </c>
      <c r="O657">
        <v>11</v>
      </c>
      <c r="P657">
        <v>11</v>
      </c>
      <c r="Q657">
        <v>1</v>
      </c>
      <c r="R657">
        <v>16</v>
      </c>
      <c r="S657" s="6">
        <f>SUM(Table_marketing_data[[#This Row],[MntWines]:[MntGoldProds]])/6</f>
        <v>10.166666666666666</v>
      </c>
      <c r="T657">
        <v>1</v>
      </c>
      <c r="U657">
        <v>2</v>
      </c>
      <c r="V657">
        <v>0</v>
      </c>
      <c r="W657">
        <v>3</v>
      </c>
      <c r="X657">
        <v>8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f>IF(COUNTIF(Table_marketing_data[[#This Row],[AcceptedCmp3]:[AcceptedCmp2]],1)&gt;0,1,0)</f>
        <v>0</v>
      </c>
      <c r="AE657">
        <f>SUM(Table_marketing_data[[#This Row],[AcceptedCmp3]:[AcceptedCmp2]])</f>
        <v>0</v>
      </c>
      <c r="AF657">
        <v>0</v>
      </c>
      <c r="AG657">
        <v>0</v>
      </c>
      <c r="AH657" t="s">
        <v>34</v>
      </c>
    </row>
    <row r="658" spans="1:34" x14ac:dyDescent="0.3">
      <c r="A658">
        <v>1103</v>
      </c>
      <c r="B658">
        <v>1976</v>
      </c>
      <c r="C658">
        <f ca="1">YEAR(TODAY()) - Table_marketing_data[[#This Row],[Year_Birth]]</f>
        <v>47</v>
      </c>
      <c r="D6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8" t="s">
        <v>41</v>
      </c>
      <c r="F658" t="s">
        <v>33</v>
      </c>
      <c r="G658" s="5">
        <v>81929</v>
      </c>
      <c r="H658" s="5" t="str">
        <f t="shared" si="10"/>
        <v>50k-100k</v>
      </c>
      <c r="I658">
        <v>1</v>
      </c>
      <c r="J658">
        <v>0</v>
      </c>
      <c r="K658" s="1">
        <v>41181</v>
      </c>
      <c r="L658">
        <v>60</v>
      </c>
      <c r="M658">
        <v>1486</v>
      </c>
      <c r="N658">
        <v>55</v>
      </c>
      <c r="O658">
        <v>278</v>
      </c>
      <c r="P658">
        <v>49</v>
      </c>
      <c r="Q658">
        <v>0</v>
      </c>
      <c r="R658">
        <v>185</v>
      </c>
      <c r="S658" s="6">
        <f>SUM(Table_marketing_data[[#This Row],[MntWines]:[MntGoldProds]])/6</f>
        <v>342.16666666666669</v>
      </c>
      <c r="T658">
        <v>2</v>
      </c>
      <c r="U658">
        <v>4</v>
      </c>
      <c r="V658">
        <v>4</v>
      </c>
      <c r="W658">
        <v>10</v>
      </c>
      <c r="X658">
        <v>6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f>IF(COUNTIF(Table_marketing_data[[#This Row],[AcceptedCmp3]:[AcceptedCmp2]],1)&gt;0,1,0)</f>
        <v>1</v>
      </c>
      <c r="AE658">
        <f>SUM(Table_marketing_data[[#This Row],[AcceptedCmp3]:[AcceptedCmp2]])</f>
        <v>2</v>
      </c>
      <c r="AF658">
        <v>1</v>
      </c>
      <c r="AG658">
        <v>0</v>
      </c>
      <c r="AH658" t="s">
        <v>36</v>
      </c>
    </row>
    <row r="659" spans="1:34" x14ac:dyDescent="0.3">
      <c r="A659">
        <v>5723</v>
      </c>
      <c r="B659">
        <v>1976</v>
      </c>
      <c r="C659">
        <f ca="1">YEAR(TODAY()) - Table_marketing_data[[#This Row],[Year_Birth]]</f>
        <v>47</v>
      </c>
      <c r="D6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59" t="s">
        <v>37</v>
      </c>
      <c r="F659" t="s">
        <v>35</v>
      </c>
      <c r="G659" s="5">
        <v>49187</v>
      </c>
      <c r="H659" s="5" t="str">
        <f t="shared" si="10"/>
        <v>20k-50k</v>
      </c>
      <c r="I659">
        <v>0</v>
      </c>
      <c r="J659">
        <v>1</v>
      </c>
      <c r="K659" s="1">
        <v>41650</v>
      </c>
      <c r="L659">
        <v>63</v>
      </c>
      <c r="M659">
        <v>81</v>
      </c>
      <c r="N659">
        <v>1</v>
      </c>
      <c r="O659">
        <v>31</v>
      </c>
      <c r="P659">
        <v>2</v>
      </c>
      <c r="Q659">
        <v>1</v>
      </c>
      <c r="R659">
        <v>0</v>
      </c>
      <c r="S659" s="6">
        <f>SUM(Table_marketing_data[[#This Row],[MntWines]:[MntGoldProds]])/6</f>
        <v>19.333333333333332</v>
      </c>
      <c r="T659">
        <v>1</v>
      </c>
      <c r="U659">
        <v>1</v>
      </c>
      <c r="V659">
        <v>1</v>
      </c>
      <c r="W659">
        <v>5</v>
      </c>
      <c r="X659">
        <v>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f>IF(COUNTIF(Table_marketing_data[[#This Row],[AcceptedCmp3]:[AcceptedCmp2]],1)&gt;0,1,0)</f>
        <v>0</v>
      </c>
      <c r="AE659">
        <f>SUM(Table_marketing_data[[#This Row],[AcceptedCmp3]:[AcceptedCmp2]])</f>
        <v>0</v>
      </c>
      <c r="AF659">
        <v>0</v>
      </c>
      <c r="AG659">
        <v>0</v>
      </c>
      <c r="AH659" t="s">
        <v>30</v>
      </c>
    </row>
    <row r="660" spans="1:34" x14ac:dyDescent="0.3">
      <c r="A660">
        <v>3919</v>
      </c>
      <c r="B660">
        <v>1976</v>
      </c>
      <c r="C660">
        <f ca="1">YEAR(TODAY()) - Table_marketing_data[[#This Row],[Year_Birth]]</f>
        <v>47</v>
      </c>
      <c r="D6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0" t="s">
        <v>41</v>
      </c>
      <c r="F660" t="s">
        <v>31</v>
      </c>
      <c r="G660" s="5">
        <v>72309</v>
      </c>
      <c r="H660" s="5" t="str">
        <f t="shared" si="10"/>
        <v>50k-100k</v>
      </c>
      <c r="I660">
        <v>0</v>
      </c>
      <c r="J660">
        <v>0</v>
      </c>
      <c r="K660" s="1">
        <v>41344</v>
      </c>
      <c r="L660">
        <v>64</v>
      </c>
      <c r="M660">
        <v>960</v>
      </c>
      <c r="N660">
        <v>0</v>
      </c>
      <c r="O660">
        <v>883</v>
      </c>
      <c r="P660">
        <v>50</v>
      </c>
      <c r="Q660">
        <v>38</v>
      </c>
      <c r="R660">
        <v>0</v>
      </c>
      <c r="S660" s="6">
        <f>SUM(Table_marketing_data[[#This Row],[MntWines]:[MntGoldProds]])/6</f>
        <v>321.83333333333331</v>
      </c>
      <c r="T660">
        <v>1</v>
      </c>
      <c r="U660">
        <v>5</v>
      </c>
      <c r="V660">
        <v>6</v>
      </c>
      <c r="W660">
        <v>8</v>
      </c>
      <c r="X660">
        <v>3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f>IF(COUNTIF(Table_marketing_data[[#This Row],[AcceptedCmp3]:[AcceptedCmp2]],1)&gt;0,1,0)</f>
        <v>1</v>
      </c>
      <c r="AE660">
        <f>SUM(Table_marketing_data[[#This Row],[AcceptedCmp3]:[AcceptedCmp2]])</f>
        <v>1</v>
      </c>
      <c r="AF660">
        <v>1</v>
      </c>
      <c r="AG660">
        <v>0</v>
      </c>
      <c r="AH660" t="s">
        <v>32</v>
      </c>
    </row>
    <row r="661" spans="1:34" x14ac:dyDescent="0.3">
      <c r="A661">
        <v>4887</v>
      </c>
      <c r="B661">
        <v>1976</v>
      </c>
      <c r="C661">
        <f ca="1">YEAR(TODAY()) - Table_marketing_data[[#This Row],[Year_Birth]]</f>
        <v>47</v>
      </c>
      <c r="D6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1" t="s">
        <v>37</v>
      </c>
      <c r="F661" t="s">
        <v>29</v>
      </c>
      <c r="G661" s="5">
        <v>55412</v>
      </c>
      <c r="H661" s="5" t="str">
        <f t="shared" si="10"/>
        <v>50k-100k</v>
      </c>
      <c r="I661">
        <v>1</v>
      </c>
      <c r="J661">
        <v>1</v>
      </c>
      <c r="K661" s="1">
        <v>41600</v>
      </c>
      <c r="L661">
        <v>65</v>
      </c>
      <c r="M661">
        <v>10</v>
      </c>
      <c r="N661">
        <v>5</v>
      </c>
      <c r="O661">
        <v>28</v>
      </c>
      <c r="P661">
        <v>11</v>
      </c>
      <c r="Q661">
        <v>1</v>
      </c>
      <c r="R661">
        <v>8</v>
      </c>
      <c r="S661" s="6">
        <f>SUM(Table_marketing_data[[#This Row],[MntWines]:[MntGoldProds]])/6</f>
        <v>10.5</v>
      </c>
      <c r="T661">
        <v>1</v>
      </c>
      <c r="U661">
        <v>2</v>
      </c>
      <c r="V661">
        <v>0</v>
      </c>
      <c r="W661">
        <v>3</v>
      </c>
      <c r="X661">
        <v>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f>IF(COUNTIF(Table_marketing_data[[#This Row],[AcceptedCmp3]:[AcceptedCmp2]],1)&gt;0,1,0)</f>
        <v>0</v>
      </c>
      <c r="AE661">
        <f>SUM(Table_marketing_data[[#This Row],[AcceptedCmp3]:[AcceptedCmp2]])</f>
        <v>0</v>
      </c>
      <c r="AF661">
        <v>0</v>
      </c>
      <c r="AG661">
        <v>0</v>
      </c>
      <c r="AH661" t="s">
        <v>32</v>
      </c>
    </row>
    <row r="662" spans="1:34" x14ac:dyDescent="0.3">
      <c r="A662">
        <v>9305</v>
      </c>
      <c r="B662">
        <v>1976</v>
      </c>
      <c r="C662">
        <f ca="1">YEAR(TODAY()) - Table_marketing_data[[#This Row],[Year_Birth]]</f>
        <v>47</v>
      </c>
      <c r="D6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2" t="s">
        <v>38</v>
      </c>
      <c r="F662" t="s">
        <v>31</v>
      </c>
      <c r="G662" s="5">
        <v>79689</v>
      </c>
      <c r="H662" s="5" t="str">
        <f t="shared" si="10"/>
        <v>50k-100k</v>
      </c>
      <c r="I662">
        <v>0</v>
      </c>
      <c r="J662">
        <v>0</v>
      </c>
      <c r="K662" s="1">
        <v>41406</v>
      </c>
      <c r="L662">
        <v>65</v>
      </c>
      <c r="M662">
        <v>311</v>
      </c>
      <c r="N662">
        <v>26</v>
      </c>
      <c r="O662">
        <v>640</v>
      </c>
      <c r="P662">
        <v>180</v>
      </c>
      <c r="Q662">
        <v>37</v>
      </c>
      <c r="R662">
        <v>121</v>
      </c>
      <c r="S662" s="6">
        <f>SUM(Table_marketing_data[[#This Row],[MntWines]:[MntGoldProds]])/6</f>
        <v>219.16666666666666</v>
      </c>
      <c r="T662">
        <v>1</v>
      </c>
      <c r="U662">
        <v>4</v>
      </c>
      <c r="V662">
        <v>9</v>
      </c>
      <c r="W662">
        <v>13</v>
      </c>
      <c r="X662">
        <v>2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f>IF(COUNTIF(Table_marketing_data[[#This Row],[AcceptedCmp3]:[AcceptedCmp2]],1)&gt;0,1,0)</f>
        <v>0</v>
      </c>
      <c r="AE662">
        <f>SUM(Table_marketing_data[[#This Row],[AcceptedCmp3]:[AcceptedCmp2]])</f>
        <v>0</v>
      </c>
      <c r="AF662">
        <v>0</v>
      </c>
      <c r="AG662">
        <v>0</v>
      </c>
      <c r="AH662" t="s">
        <v>30</v>
      </c>
    </row>
    <row r="663" spans="1:34" x14ac:dyDescent="0.3">
      <c r="A663">
        <v>4599</v>
      </c>
      <c r="B663">
        <v>1976</v>
      </c>
      <c r="C663">
        <f ca="1">YEAR(TODAY()) - Table_marketing_data[[#This Row],[Year_Birth]]</f>
        <v>47</v>
      </c>
      <c r="D6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3" t="s">
        <v>41</v>
      </c>
      <c r="F663" t="s">
        <v>33</v>
      </c>
      <c r="G663" s="5">
        <v>49681</v>
      </c>
      <c r="H663" s="5" t="str">
        <f t="shared" si="10"/>
        <v>20k-50k</v>
      </c>
      <c r="I663">
        <v>0</v>
      </c>
      <c r="J663">
        <v>2</v>
      </c>
      <c r="K663" s="1">
        <v>41582</v>
      </c>
      <c r="L663">
        <v>66</v>
      </c>
      <c r="M663">
        <v>411</v>
      </c>
      <c r="N663">
        <v>0</v>
      </c>
      <c r="O663">
        <v>26</v>
      </c>
      <c r="P663">
        <v>0</v>
      </c>
      <c r="Q663">
        <v>0</v>
      </c>
      <c r="R663">
        <v>21</v>
      </c>
      <c r="S663" s="6">
        <f>SUM(Table_marketing_data[[#This Row],[MntWines]:[MntGoldProds]])/6</f>
        <v>76.333333333333329</v>
      </c>
      <c r="T663">
        <v>6</v>
      </c>
      <c r="U663">
        <v>7</v>
      </c>
      <c r="V663">
        <v>1</v>
      </c>
      <c r="W663">
        <v>7</v>
      </c>
      <c r="X663">
        <v>7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f>IF(COUNTIF(Table_marketing_data[[#This Row],[AcceptedCmp3]:[AcceptedCmp2]],1)&gt;0,1,0)</f>
        <v>0</v>
      </c>
      <c r="AE663">
        <f>SUM(Table_marketing_data[[#This Row],[AcceptedCmp3]:[AcceptedCmp2]])</f>
        <v>0</v>
      </c>
      <c r="AF663">
        <v>0</v>
      </c>
      <c r="AG663">
        <v>0</v>
      </c>
      <c r="AH663" t="s">
        <v>32</v>
      </c>
    </row>
    <row r="664" spans="1:34" x14ac:dyDescent="0.3">
      <c r="A664">
        <v>879</v>
      </c>
      <c r="B664">
        <v>1976</v>
      </c>
      <c r="C664">
        <f ca="1">YEAR(TODAY()) - Table_marketing_data[[#This Row],[Year_Birth]]</f>
        <v>47</v>
      </c>
      <c r="D6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4" t="s">
        <v>41</v>
      </c>
      <c r="F664" t="s">
        <v>33</v>
      </c>
      <c r="G664" s="5">
        <v>49681</v>
      </c>
      <c r="H664" s="5" t="str">
        <f t="shared" si="10"/>
        <v>20k-50k</v>
      </c>
      <c r="I664">
        <v>0</v>
      </c>
      <c r="J664">
        <v>2</v>
      </c>
      <c r="K664" s="1">
        <v>41582</v>
      </c>
      <c r="L664">
        <v>66</v>
      </c>
      <c r="M664">
        <v>411</v>
      </c>
      <c r="N664">
        <v>0</v>
      </c>
      <c r="O664">
        <v>26</v>
      </c>
      <c r="P664">
        <v>0</v>
      </c>
      <c r="Q664">
        <v>0</v>
      </c>
      <c r="R664">
        <v>21</v>
      </c>
      <c r="S664" s="6">
        <f>SUM(Table_marketing_data[[#This Row],[MntWines]:[MntGoldProds]])/6</f>
        <v>76.333333333333329</v>
      </c>
      <c r="T664">
        <v>6</v>
      </c>
      <c r="U664">
        <v>7</v>
      </c>
      <c r="V664">
        <v>1</v>
      </c>
      <c r="W664">
        <v>7</v>
      </c>
      <c r="X664">
        <v>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f>IF(COUNTIF(Table_marketing_data[[#This Row],[AcceptedCmp3]:[AcceptedCmp2]],1)&gt;0,1,0)</f>
        <v>0</v>
      </c>
      <c r="AE664">
        <f>SUM(Table_marketing_data[[#This Row],[AcceptedCmp3]:[AcceptedCmp2]])</f>
        <v>0</v>
      </c>
      <c r="AF664">
        <v>0</v>
      </c>
      <c r="AG664">
        <v>0</v>
      </c>
      <c r="AH664" t="s">
        <v>43</v>
      </c>
    </row>
    <row r="665" spans="1:34" x14ac:dyDescent="0.3">
      <c r="A665">
        <v>8625</v>
      </c>
      <c r="B665">
        <v>1976</v>
      </c>
      <c r="C665">
        <f ca="1">YEAR(TODAY()) - Table_marketing_data[[#This Row],[Year_Birth]]</f>
        <v>47</v>
      </c>
      <c r="D6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5" t="s">
        <v>28</v>
      </c>
      <c r="F665" t="s">
        <v>33</v>
      </c>
      <c r="G665" s="5">
        <v>17649</v>
      </c>
      <c r="H665" s="5" t="str">
        <f t="shared" si="10"/>
        <v>&lt;20k</v>
      </c>
      <c r="I665">
        <v>1</v>
      </c>
      <c r="J665">
        <v>0</v>
      </c>
      <c r="K665" s="1">
        <v>41590</v>
      </c>
      <c r="L665">
        <v>70</v>
      </c>
      <c r="M665">
        <v>15</v>
      </c>
      <c r="N665">
        <v>1</v>
      </c>
      <c r="O665">
        <v>23</v>
      </c>
      <c r="P665">
        <v>0</v>
      </c>
      <c r="Q665">
        <v>5</v>
      </c>
      <c r="R665">
        <v>1</v>
      </c>
      <c r="S665" s="6">
        <f>SUM(Table_marketing_data[[#This Row],[MntWines]:[MntGoldProds]])/6</f>
        <v>7.5</v>
      </c>
      <c r="T665">
        <v>3</v>
      </c>
      <c r="U665">
        <v>3</v>
      </c>
      <c r="V665">
        <v>0</v>
      </c>
      <c r="W665">
        <v>3</v>
      </c>
      <c r="X665">
        <v>8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f>IF(COUNTIF(Table_marketing_data[[#This Row],[AcceptedCmp3]:[AcceptedCmp2]],1)&gt;0,1,0)</f>
        <v>0</v>
      </c>
      <c r="AE665">
        <f>SUM(Table_marketing_data[[#This Row],[AcceptedCmp3]:[AcceptedCmp2]])</f>
        <v>0</v>
      </c>
      <c r="AF665">
        <v>0</v>
      </c>
      <c r="AG665">
        <v>0</v>
      </c>
      <c r="AH665" t="s">
        <v>34</v>
      </c>
    </row>
    <row r="666" spans="1:34" x14ac:dyDescent="0.3">
      <c r="A666">
        <v>3972</v>
      </c>
      <c r="B666">
        <v>1976</v>
      </c>
      <c r="C666">
        <f ca="1">YEAR(TODAY()) - Table_marketing_data[[#This Row],[Year_Birth]]</f>
        <v>47</v>
      </c>
      <c r="D6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6" t="s">
        <v>28</v>
      </c>
      <c r="F666" t="s">
        <v>35</v>
      </c>
      <c r="G666" s="5">
        <v>50200</v>
      </c>
      <c r="H666" s="5" t="str">
        <f t="shared" si="10"/>
        <v>50k-100k</v>
      </c>
      <c r="I666">
        <v>1</v>
      </c>
      <c r="J666">
        <v>1</v>
      </c>
      <c r="K666" s="1">
        <v>41367</v>
      </c>
      <c r="L666">
        <v>70</v>
      </c>
      <c r="M666">
        <v>266</v>
      </c>
      <c r="N666">
        <v>6</v>
      </c>
      <c r="O666">
        <v>51</v>
      </c>
      <c r="P666">
        <v>8</v>
      </c>
      <c r="Q666">
        <v>6</v>
      </c>
      <c r="R666">
        <v>64</v>
      </c>
      <c r="S666" s="6">
        <f>SUM(Table_marketing_data[[#This Row],[MntWines]:[MntGoldProds]])/6</f>
        <v>66.833333333333329</v>
      </c>
      <c r="T666">
        <v>6</v>
      </c>
      <c r="U666">
        <v>7</v>
      </c>
      <c r="V666">
        <v>1</v>
      </c>
      <c r="W666">
        <v>5</v>
      </c>
      <c r="X666">
        <v>8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f>IF(COUNTIF(Table_marketing_data[[#This Row],[AcceptedCmp3]:[AcceptedCmp2]],1)&gt;0,1,0)</f>
        <v>0</v>
      </c>
      <c r="AE666">
        <f>SUM(Table_marketing_data[[#This Row],[AcceptedCmp3]:[AcceptedCmp2]])</f>
        <v>0</v>
      </c>
      <c r="AF666">
        <v>0</v>
      </c>
      <c r="AG666">
        <v>0</v>
      </c>
      <c r="AH666" t="s">
        <v>30</v>
      </c>
    </row>
    <row r="667" spans="1:34" x14ac:dyDescent="0.3">
      <c r="A667">
        <v>1371</v>
      </c>
      <c r="B667">
        <v>1976</v>
      </c>
      <c r="C667">
        <f ca="1">YEAR(TODAY()) - Table_marketing_data[[#This Row],[Year_Birth]]</f>
        <v>47</v>
      </c>
      <c r="D6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7" t="s">
        <v>28</v>
      </c>
      <c r="F667" t="s">
        <v>31</v>
      </c>
      <c r="G667" s="5">
        <v>79941</v>
      </c>
      <c r="H667" s="5" t="str">
        <f t="shared" si="10"/>
        <v>50k-100k</v>
      </c>
      <c r="I667">
        <v>0</v>
      </c>
      <c r="J667">
        <v>0</v>
      </c>
      <c r="K667" s="1">
        <v>41818</v>
      </c>
      <c r="L667">
        <v>72</v>
      </c>
      <c r="M667">
        <v>123</v>
      </c>
      <c r="N667">
        <v>164</v>
      </c>
      <c r="O667">
        <v>266</v>
      </c>
      <c r="P667">
        <v>227</v>
      </c>
      <c r="Q667">
        <v>30</v>
      </c>
      <c r="R667">
        <v>174</v>
      </c>
      <c r="S667" s="6">
        <f>SUM(Table_marketing_data[[#This Row],[MntWines]:[MntGoldProds]])/6</f>
        <v>164</v>
      </c>
      <c r="T667">
        <v>1</v>
      </c>
      <c r="U667">
        <v>2</v>
      </c>
      <c r="V667">
        <v>4</v>
      </c>
      <c r="W667">
        <v>9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f>IF(COUNTIF(Table_marketing_data[[#This Row],[AcceptedCmp3]:[AcceptedCmp2]],1)&gt;0,1,0)</f>
        <v>0</v>
      </c>
      <c r="AE667">
        <f>SUM(Table_marketing_data[[#This Row],[AcceptedCmp3]:[AcceptedCmp2]])</f>
        <v>0</v>
      </c>
      <c r="AF667">
        <v>0</v>
      </c>
      <c r="AG667">
        <v>0</v>
      </c>
      <c r="AH667" t="s">
        <v>36</v>
      </c>
    </row>
    <row r="668" spans="1:34" x14ac:dyDescent="0.3">
      <c r="A668">
        <v>5283</v>
      </c>
      <c r="B668">
        <v>1976</v>
      </c>
      <c r="C668">
        <f ca="1">YEAR(TODAY()) - Table_marketing_data[[#This Row],[Year_Birth]]</f>
        <v>47</v>
      </c>
      <c r="D6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8" t="s">
        <v>37</v>
      </c>
      <c r="F668" t="s">
        <v>31</v>
      </c>
      <c r="G668" s="5">
        <v>42473</v>
      </c>
      <c r="H668" s="5" t="str">
        <f t="shared" si="10"/>
        <v>20k-50k</v>
      </c>
      <c r="I668">
        <v>1</v>
      </c>
      <c r="J668">
        <v>1</v>
      </c>
      <c r="K668" s="1">
        <v>41687</v>
      </c>
      <c r="L668">
        <v>72</v>
      </c>
      <c r="M668">
        <v>93</v>
      </c>
      <c r="N668">
        <v>1</v>
      </c>
      <c r="O668">
        <v>21</v>
      </c>
      <c r="P668">
        <v>0</v>
      </c>
      <c r="Q668">
        <v>4</v>
      </c>
      <c r="R668">
        <v>25</v>
      </c>
      <c r="S668" s="6">
        <f>SUM(Table_marketing_data[[#This Row],[MntWines]:[MntGoldProds]])/6</f>
        <v>24</v>
      </c>
      <c r="T668">
        <v>3</v>
      </c>
      <c r="U668">
        <v>2</v>
      </c>
      <c r="V668">
        <v>1</v>
      </c>
      <c r="W668">
        <v>4</v>
      </c>
      <c r="X668">
        <v>5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f>IF(COUNTIF(Table_marketing_data[[#This Row],[AcceptedCmp3]:[AcceptedCmp2]],1)&gt;0,1,0)</f>
        <v>0</v>
      </c>
      <c r="AE668">
        <f>SUM(Table_marketing_data[[#This Row],[AcceptedCmp3]:[AcceptedCmp2]])</f>
        <v>0</v>
      </c>
      <c r="AF668">
        <v>0</v>
      </c>
      <c r="AG668">
        <v>0</v>
      </c>
      <c r="AH668" t="s">
        <v>30</v>
      </c>
    </row>
    <row r="669" spans="1:34" x14ac:dyDescent="0.3">
      <c r="A669">
        <v>10755</v>
      </c>
      <c r="B669">
        <v>1976</v>
      </c>
      <c r="C669">
        <f ca="1">YEAR(TODAY()) - Table_marketing_data[[#This Row],[Year_Birth]]</f>
        <v>47</v>
      </c>
      <c r="D6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69" t="s">
        <v>38</v>
      </c>
      <c r="F669" t="s">
        <v>33</v>
      </c>
      <c r="G669" s="5">
        <v>23718</v>
      </c>
      <c r="H669" s="5" t="str">
        <f t="shared" si="10"/>
        <v>20k-50k</v>
      </c>
      <c r="I669">
        <v>1</v>
      </c>
      <c r="J669">
        <v>0</v>
      </c>
      <c r="K669" s="1">
        <v>41519</v>
      </c>
      <c r="L669">
        <v>76</v>
      </c>
      <c r="M669">
        <v>6</v>
      </c>
      <c r="N669">
        <v>3</v>
      </c>
      <c r="O669">
        <v>14</v>
      </c>
      <c r="P669">
        <v>15</v>
      </c>
      <c r="Q669">
        <v>7</v>
      </c>
      <c r="R669">
        <v>36</v>
      </c>
      <c r="S669" s="6">
        <f>SUM(Table_marketing_data[[#This Row],[MntWines]:[MntGoldProds]])/6</f>
        <v>13.5</v>
      </c>
      <c r="T669">
        <v>3</v>
      </c>
      <c r="U669">
        <v>3</v>
      </c>
      <c r="V669">
        <v>1</v>
      </c>
      <c r="W669">
        <v>2</v>
      </c>
      <c r="X669">
        <v>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f>IF(COUNTIF(Table_marketing_data[[#This Row],[AcceptedCmp3]:[AcceptedCmp2]],1)&gt;0,1,0)</f>
        <v>0</v>
      </c>
      <c r="AE669">
        <f>SUM(Table_marketing_data[[#This Row],[AcceptedCmp3]:[AcceptedCmp2]])</f>
        <v>0</v>
      </c>
      <c r="AF669">
        <v>0</v>
      </c>
      <c r="AG669">
        <v>0</v>
      </c>
      <c r="AH669" t="s">
        <v>36</v>
      </c>
    </row>
    <row r="670" spans="1:34" x14ac:dyDescent="0.3">
      <c r="A670">
        <v>6457</v>
      </c>
      <c r="B670">
        <v>1976</v>
      </c>
      <c r="C670">
        <f ca="1">YEAR(TODAY()) - Table_marketing_data[[#This Row],[Year_Birth]]</f>
        <v>47</v>
      </c>
      <c r="D6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0" t="s">
        <v>28</v>
      </c>
      <c r="F670" t="s">
        <v>29</v>
      </c>
      <c r="G670" s="5">
        <v>64892</v>
      </c>
      <c r="H670" s="5" t="str">
        <f t="shared" si="10"/>
        <v>50k-100k</v>
      </c>
      <c r="I670">
        <v>0</v>
      </c>
      <c r="J670">
        <v>1</v>
      </c>
      <c r="K670" s="1">
        <v>41788</v>
      </c>
      <c r="L670">
        <v>77</v>
      </c>
      <c r="M670">
        <v>527</v>
      </c>
      <c r="N670">
        <v>24</v>
      </c>
      <c r="O670">
        <v>230</v>
      </c>
      <c r="P670">
        <v>32</v>
      </c>
      <c r="Q670">
        <v>24</v>
      </c>
      <c r="R670">
        <v>65</v>
      </c>
      <c r="S670" s="6">
        <f>SUM(Table_marketing_data[[#This Row],[MntWines]:[MntGoldProds]])/6</f>
        <v>150.33333333333334</v>
      </c>
      <c r="T670">
        <v>2</v>
      </c>
      <c r="U670">
        <v>6</v>
      </c>
      <c r="V670">
        <v>4</v>
      </c>
      <c r="W670">
        <v>12</v>
      </c>
      <c r="X670">
        <v>4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f>IF(COUNTIF(Table_marketing_data[[#This Row],[AcceptedCmp3]:[AcceptedCmp2]],1)&gt;0,1,0)</f>
        <v>0</v>
      </c>
      <c r="AE670">
        <f>SUM(Table_marketing_data[[#This Row],[AcceptedCmp3]:[AcceptedCmp2]])</f>
        <v>0</v>
      </c>
      <c r="AF670">
        <v>0</v>
      </c>
      <c r="AG670">
        <v>0</v>
      </c>
      <c r="AH670" t="s">
        <v>43</v>
      </c>
    </row>
    <row r="671" spans="1:34" x14ac:dyDescent="0.3">
      <c r="A671">
        <v>10584</v>
      </c>
      <c r="B671">
        <v>1976</v>
      </c>
      <c r="C671">
        <f ca="1">YEAR(TODAY()) - Table_marketing_data[[#This Row],[Year_Birth]]</f>
        <v>47</v>
      </c>
      <c r="D6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1" t="s">
        <v>28</v>
      </c>
      <c r="F671" t="s">
        <v>33</v>
      </c>
      <c r="G671" s="5">
        <v>65665</v>
      </c>
      <c r="H671" s="5" t="str">
        <f t="shared" si="10"/>
        <v>50k-100k</v>
      </c>
      <c r="I671">
        <v>0</v>
      </c>
      <c r="J671">
        <v>1</v>
      </c>
      <c r="K671" s="1">
        <v>41610</v>
      </c>
      <c r="L671">
        <v>77</v>
      </c>
      <c r="M671">
        <v>225</v>
      </c>
      <c r="N671">
        <v>162</v>
      </c>
      <c r="O671">
        <v>387</v>
      </c>
      <c r="P671">
        <v>106</v>
      </c>
      <c r="Q671">
        <v>36</v>
      </c>
      <c r="R671">
        <v>29</v>
      </c>
      <c r="S671" s="6">
        <f>SUM(Table_marketing_data[[#This Row],[MntWines]:[MntGoldProds]])/6</f>
        <v>157.5</v>
      </c>
      <c r="T671">
        <v>1</v>
      </c>
      <c r="U671">
        <v>5</v>
      </c>
      <c r="V671">
        <v>10</v>
      </c>
      <c r="W671">
        <v>8</v>
      </c>
      <c r="X671">
        <v>3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f>IF(COUNTIF(Table_marketing_data[[#This Row],[AcceptedCmp3]:[AcceptedCmp2]],1)&gt;0,1,0)</f>
        <v>0</v>
      </c>
      <c r="AE671">
        <f>SUM(Table_marketing_data[[#This Row],[AcceptedCmp3]:[AcceptedCmp2]])</f>
        <v>0</v>
      </c>
      <c r="AF671">
        <v>0</v>
      </c>
      <c r="AG671">
        <v>0</v>
      </c>
      <c r="AH671" t="s">
        <v>30</v>
      </c>
    </row>
    <row r="672" spans="1:34" x14ac:dyDescent="0.3">
      <c r="A672">
        <v>4037</v>
      </c>
      <c r="B672">
        <v>1976</v>
      </c>
      <c r="C672">
        <f ca="1">YEAR(TODAY()) - Table_marketing_data[[#This Row],[Year_Birth]]</f>
        <v>47</v>
      </c>
      <c r="D6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2" t="s">
        <v>28</v>
      </c>
      <c r="F672" t="s">
        <v>29</v>
      </c>
      <c r="G672" s="5">
        <v>31859</v>
      </c>
      <c r="H672" s="5" t="str">
        <f t="shared" si="10"/>
        <v>20k-50k</v>
      </c>
      <c r="I672">
        <v>1</v>
      </c>
      <c r="J672">
        <v>0</v>
      </c>
      <c r="K672" s="1">
        <v>41439</v>
      </c>
      <c r="L672">
        <v>77</v>
      </c>
      <c r="M672">
        <v>3</v>
      </c>
      <c r="N672">
        <v>1</v>
      </c>
      <c r="O672">
        <v>3</v>
      </c>
      <c r="P672">
        <v>8</v>
      </c>
      <c r="Q672">
        <v>0</v>
      </c>
      <c r="R672">
        <v>5</v>
      </c>
      <c r="S672" s="6">
        <f>SUM(Table_marketing_data[[#This Row],[MntWines]:[MntGoldProds]])/6</f>
        <v>3.3333333333333335</v>
      </c>
      <c r="T672">
        <v>1</v>
      </c>
      <c r="U672">
        <v>1</v>
      </c>
      <c r="V672">
        <v>0</v>
      </c>
      <c r="W672">
        <v>2</v>
      </c>
      <c r="X672">
        <v>7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f>IF(COUNTIF(Table_marketing_data[[#This Row],[AcceptedCmp3]:[AcceptedCmp2]],1)&gt;0,1,0)</f>
        <v>0</v>
      </c>
      <c r="AE672">
        <f>SUM(Table_marketing_data[[#This Row],[AcceptedCmp3]:[AcceptedCmp2]])</f>
        <v>0</v>
      </c>
      <c r="AF672">
        <v>0</v>
      </c>
      <c r="AG672">
        <v>0</v>
      </c>
      <c r="AH672" t="s">
        <v>43</v>
      </c>
    </row>
    <row r="673" spans="1:34" x14ac:dyDescent="0.3">
      <c r="A673">
        <v>10067</v>
      </c>
      <c r="B673">
        <v>1976</v>
      </c>
      <c r="C673">
        <f ca="1">YEAR(TODAY()) - Table_marketing_data[[#This Row],[Year_Birth]]</f>
        <v>47</v>
      </c>
      <c r="D6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3" t="s">
        <v>38</v>
      </c>
      <c r="F673" t="s">
        <v>35</v>
      </c>
      <c r="G673" s="5">
        <v>25176</v>
      </c>
      <c r="H673" s="5" t="str">
        <f t="shared" si="10"/>
        <v>20k-50k</v>
      </c>
      <c r="I673">
        <v>1</v>
      </c>
      <c r="J673">
        <v>1</v>
      </c>
      <c r="K673" s="1">
        <v>41496</v>
      </c>
      <c r="L673">
        <v>79</v>
      </c>
      <c r="M673">
        <v>4</v>
      </c>
      <c r="N673">
        <v>0</v>
      </c>
      <c r="O673">
        <v>4</v>
      </c>
      <c r="P673">
        <v>0</v>
      </c>
      <c r="Q673">
        <v>0</v>
      </c>
      <c r="R673">
        <v>5</v>
      </c>
      <c r="S673" s="6">
        <f>SUM(Table_marketing_data[[#This Row],[MntWines]:[MntGoldProds]])/6</f>
        <v>2.1666666666666665</v>
      </c>
      <c r="T673">
        <v>1</v>
      </c>
      <c r="U673">
        <v>1</v>
      </c>
      <c r="V673">
        <v>0</v>
      </c>
      <c r="W673">
        <v>2</v>
      </c>
      <c r="X673">
        <v>7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f>IF(COUNTIF(Table_marketing_data[[#This Row],[AcceptedCmp3]:[AcceptedCmp2]],1)&gt;0,1,0)</f>
        <v>0</v>
      </c>
      <c r="AE673">
        <f>SUM(Table_marketing_data[[#This Row],[AcceptedCmp3]:[AcceptedCmp2]])</f>
        <v>0</v>
      </c>
      <c r="AF673">
        <v>0</v>
      </c>
      <c r="AG673">
        <v>0</v>
      </c>
      <c r="AH673" t="s">
        <v>39</v>
      </c>
    </row>
    <row r="674" spans="1:34" x14ac:dyDescent="0.3">
      <c r="A674">
        <v>9481</v>
      </c>
      <c r="B674">
        <v>1976</v>
      </c>
      <c r="C674">
        <f ca="1">YEAR(TODAY()) - Table_marketing_data[[#This Row],[Year_Birth]]</f>
        <v>47</v>
      </c>
      <c r="D6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4" t="s">
        <v>28</v>
      </c>
      <c r="F674" t="s">
        <v>33</v>
      </c>
      <c r="G674" s="5">
        <v>17148</v>
      </c>
      <c r="H674" s="5" t="str">
        <f t="shared" si="10"/>
        <v>&lt;20k</v>
      </c>
      <c r="I674">
        <v>1</v>
      </c>
      <c r="J674">
        <v>0</v>
      </c>
      <c r="K674" s="1">
        <v>41667</v>
      </c>
      <c r="L674">
        <v>80</v>
      </c>
      <c r="M674">
        <v>9</v>
      </c>
      <c r="N674">
        <v>9</v>
      </c>
      <c r="O674">
        <v>11</v>
      </c>
      <c r="P674">
        <v>13</v>
      </c>
      <c r="Q674">
        <v>10</v>
      </c>
      <c r="R674">
        <v>16</v>
      </c>
      <c r="S674" s="6">
        <f>SUM(Table_marketing_data[[#This Row],[MntWines]:[MntGoldProds]])/6</f>
        <v>11.333333333333334</v>
      </c>
      <c r="T674">
        <v>4</v>
      </c>
      <c r="U674">
        <v>3</v>
      </c>
      <c r="V674">
        <v>1</v>
      </c>
      <c r="W674">
        <v>3</v>
      </c>
      <c r="X674">
        <v>8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f>IF(COUNTIF(Table_marketing_data[[#This Row],[AcceptedCmp3]:[AcceptedCmp2]],1)&gt;0,1,0)</f>
        <v>0</v>
      </c>
      <c r="AE674">
        <f>SUM(Table_marketing_data[[#This Row],[AcceptedCmp3]:[AcceptedCmp2]])</f>
        <v>0</v>
      </c>
      <c r="AF674">
        <v>0</v>
      </c>
      <c r="AG674">
        <v>0</v>
      </c>
      <c r="AH674" t="s">
        <v>32</v>
      </c>
    </row>
    <row r="675" spans="1:34" x14ac:dyDescent="0.3">
      <c r="A675">
        <v>8852</v>
      </c>
      <c r="B675">
        <v>1976</v>
      </c>
      <c r="C675">
        <f ca="1">YEAR(TODAY()) - Table_marketing_data[[#This Row],[Year_Birth]]</f>
        <v>47</v>
      </c>
      <c r="D6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5" t="s">
        <v>28</v>
      </c>
      <c r="F675" t="s">
        <v>33</v>
      </c>
      <c r="G675" s="5">
        <v>61064</v>
      </c>
      <c r="H675" s="5" t="str">
        <f t="shared" si="10"/>
        <v>50k-100k</v>
      </c>
      <c r="I675">
        <v>0</v>
      </c>
      <c r="J675">
        <v>1</v>
      </c>
      <c r="K675" s="1">
        <v>41152</v>
      </c>
      <c r="L675">
        <v>80</v>
      </c>
      <c r="M675">
        <v>387</v>
      </c>
      <c r="N675">
        <v>126</v>
      </c>
      <c r="O675">
        <v>342</v>
      </c>
      <c r="P675">
        <v>0</v>
      </c>
      <c r="Q675">
        <v>45</v>
      </c>
      <c r="R675">
        <v>180</v>
      </c>
      <c r="S675" s="6">
        <f>SUM(Table_marketing_data[[#This Row],[MntWines]:[MntGoldProds]])/6</f>
        <v>180</v>
      </c>
      <c r="T675">
        <v>5</v>
      </c>
      <c r="U675">
        <v>8</v>
      </c>
      <c r="V675">
        <v>4</v>
      </c>
      <c r="W675">
        <v>11</v>
      </c>
      <c r="X675">
        <v>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f>IF(COUNTIF(Table_marketing_data[[#This Row],[AcceptedCmp3]:[AcceptedCmp2]],1)&gt;0,1,0)</f>
        <v>0</v>
      </c>
      <c r="AE675">
        <f>SUM(Table_marketing_data[[#This Row],[AcceptedCmp3]:[AcceptedCmp2]])</f>
        <v>0</v>
      </c>
      <c r="AF675">
        <v>0</v>
      </c>
      <c r="AG675">
        <v>0</v>
      </c>
      <c r="AH675" t="s">
        <v>30</v>
      </c>
    </row>
    <row r="676" spans="1:34" x14ac:dyDescent="0.3">
      <c r="A676">
        <v>7698</v>
      </c>
      <c r="B676">
        <v>1976</v>
      </c>
      <c r="C676">
        <f ca="1">YEAR(TODAY()) - Table_marketing_data[[#This Row],[Year_Birth]]</f>
        <v>47</v>
      </c>
      <c r="D6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6" t="s">
        <v>37</v>
      </c>
      <c r="F676" t="s">
        <v>33</v>
      </c>
      <c r="G676" s="5">
        <v>51650</v>
      </c>
      <c r="H676" s="5" t="str">
        <f t="shared" si="10"/>
        <v>50k-100k</v>
      </c>
      <c r="I676">
        <v>0</v>
      </c>
      <c r="J676">
        <v>1</v>
      </c>
      <c r="K676" s="1">
        <v>41770</v>
      </c>
      <c r="L676">
        <v>81</v>
      </c>
      <c r="M676">
        <v>152</v>
      </c>
      <c r="N676">
        <v>3</v>
      </c>
      <c r="O676">
        <v>22</v>
      </c>
      <c r="P676">
        <v>2</v>
      </c>
      <c r="Q676">
        <v>5</v>
      </c>
      <c r="R676">
        <v>7</v>
      </c>
      <c r="S676" s="6">
        <f>SUM(Table_marketing_data[[#This Row],[MntWines]:[MntGoldProds]])/6</f>
        <v>31.833333333333332</v>
      </c>
      <c r="T676">
        <v>1</v>
      </c>
      <c r="U676">
        <v>4</v>
      </c>
      <c r="V676">
        <v>1</v>
      </c>
      <c r="W676">
        <v>4</v>
      </c>
      <c r="X676">
        <v>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f>IF(COUNTIF(Table_marketing_data[[#This Row],[AcceptedCmp3]:[AcceptedCmp2]],1)&gt;0,1,0)</f>
        <v>0</v>
      </c>
      <c r="AE676">
        <f>SUM(Table_marketing_data[[#This Row],[AcceptedCmp3]:[AcceptedCmp2]])</f>
        <v>0</v>
      </c>
      <c r="AF676">
        <v>0</v>
      </c>
      <c r="AG676">
        <v>0</v>
      </c>
      <c r="AH676" t="s">
        <v>40</v>
      </c>
    </row>
    <row r="677" spans="1:34" x14ac:dyDescent="0.3">
      <c r="A677">
        <v>6257</v>
      </c>
      <c r="B677">
        <v>1976</v>
      </c>
      <c r="C677">
        <f ca="1">YEAR(TODAY()) - Table_marketing_data[[#This Row],[Year_Birth]]</f>
        <v>47</v>
      </c>
      <c r="D6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7" t="s">
        <v>41</v>
      </c>
      <c r="F677" t="s">
        <v>31</v>
      </c>
      <c r="G677" s="5">
        <v>60482</v>
      </c>
      <c r="H677" s="5" t="str">
        <f t="shared" si="10"/>
        <v>50k-100k</v>
      </c>
      <c r="I677">
        <v>0</v>
      </c>
      <c r="J677">
        <v>1</v>
      </c>
      <c r="K677" s="1">
        <v>41297</v>
      </c>
      <c r="L677">
        <v>81</v>
      </c>
      <c r="M677">
        <v>255</v>
      </c>
      <c r="N677">
        <v>43</v>
      </c>
      <c r="O677">
        <v>134</v>
      </c>
      <c r="P677">
        <v>37</v>
      </c>
      <c r="Q677">
        <v>14</v>
      </c>
      <c r="R677">
        <v>24</v>
      </c>
      <c r="S677" s="6">
        <f>SUM(Table_marketing_data[[#This Row],[MntWines]:[MntGoldProds]])/6</f>
        <v>84.5</v>
      </c>
      <c r="T677">
        <v>1</v>
      </c>
      <c r="U677">
        <v>7</v>
      </c>
      <c r="V677">
        <v>2</v>
      </c>
      <c r="W677">
        <v>7</v>
      </c>
      <c r="X677">
        <v>7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f>IF(COUNTIF(Table_marketing_data[[#This Row],[AcceptedCmp3]:[AcceptedCmp2]],1)&gt;0,1,0)</f>
        <v>0</v>
      </c>
      <c r="AE677">
        <f>SUM(Table_marketing_data[[#This Row],[AcceptedCmp3]:[AcceptedCmp2]])</f>
        <v>0</v>
      </c>
      <c r="AF677">
        <v>0</v>
      </c>
      <c r="AG677">
        <v>0</v>
      </c>
      <c r="AH677" t="s">
        <v>43</v>
      </c>
    </row>
    <row r="678" spans="1:34" x14ac:dyDescent="0.3">
      <c r="A678">
        <v>1998</v>
      </c>
      <c r="B678">
        <v>1976</v>
      </c>
      <c r="C678">
        <f ca="1">YEAR(TODAY()) - Table_marketing_data[[#This Row],[Year_Birth]]</f>
        <v>47</v>
      </c>
      <c r="D6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8" t="s">
        <v>28</v>
      </c>
      <c r="F678" t="s">
        <v>31</v>
      </c>
      <c r="G678" s="5">
        <v>37697</v>
      </c>
      <c r="H678" s="5" t="str">
        <f t="shared" si="10"/>
        <v>20k-50k</v>
      </c>
      <c r="I678">
        <v>1</v>
      </c>
      <c r="J678">
        <v>0</v>
      </c>
      <c r="K678" s="1">
        <v>41677</v>
      </c>
      <c r="L678">
        <v>82</v>
      </c>
      <c r="M678">
        <v>34</v>
      </c>
      <c r="N678">
        <v>6</v>
      </c>
      <c r="O678">
        <v>21</v>
      </c>
      <c r="P678">
        <v>11</v>
      </c>
      <c r="Q678">
        <v>4</v>
      </c>
      <c r="R678">
        <v>8</v>
      </c>
      <c r="S678" s="6">
        <f>SUM(Table_marketing_data[[#This Row],[MntWines]:[MntGoldProds]])/6</f>
        <v>14</v>
      </c>
      <c r="T678">
        <v>1</v>
      </c>
      <c r="U678">
        <v>2</v>
      </c>
      <c r="V678">
        <v>1</v>
      </c>
      <c r="W678">
        <v>3</v>
      </c>
      <c r="X678">
        <v>6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f>IF(COUNTIF(Table_marketing_data[[#This Row],[AcceptedCmp3]:[AcceptedCmp2]],1)&gt;0,1,0)</f>
        <v>0</v>
      </c>
      <c r="AE678">
        <f>SUM(Table_marketing_data[[#This Row],[AcceptedCmp3]:[AcceptedCmp2]])</f>
        <v>0</v>
      </c>
      <c r="AF678">
        <v>0</v>
      </c>
      <c r="AG678">
        <v>0</v>
      </c>
      <c r="AH678" t="s">
        <v>40</v>
      </c>
    </row>
    <row r="679" spans="1:34" x14ac:dyDescent="0.3">
      <c r="A679">
        <v>1250</v>
      </c>
      <c r="B679">
        <v>1976</v>
      </c>
      <c r="C679">
        <f ca="1">YEAR(TODAY()) - Table_marketing_data[[#This Row],[Year_Birth]]</f>
        <v>47</v>
      </c>
      <c r="D6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79" t="s">
        <v>28</v>
      </c>
      <c r="F679" t="s">
        <v>31</v>
      </c>
      <c r="G679" s="5">
        <v>37697</v>
      </c>
      <c r="H679" s="5" t="str">
        <f t="shared" si="10"/>
        <v>20k-50k</v>
      </c>
      <c r="I679">
        <v>1</v>
      </c>
      <c r="J679">
        <v>0</v>
      </c>
      <c r="K679" s="1">
        <v>41677</v>
      </c>
      <c r="L679">
        <v>82</v>
      </c>
      <c r="M679">
        <v>34</v>
      </c>
      <c r="N679">
        <v>6</v>
      </c>
      <c r="O679">
        <v>21</v>
      </c>
      <c r="P679">
        <v>11</v>
      </c>
      <c r="Q679">
        <v>4</v>
      </c>
      <c r="R679">
        <v>8</v>
      </c>
      <c r="S679" s="6">
        <f>SUM(Table_marketing_data[[#This Row],[MntWines]:[MntGoldProds]])/6</f>
        <v>14</v>
      </c>
      <c r="T679">
        <v>1</v>
      </c>
      <c r="U679">
        <v>2</v>
      </c>
      <c r="V679">
        <v>1</v>
      </c>
      <c r="W679">
        <v>3</v>
      </c>
      <c r="X679">
        <v>6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f>IF(COUNTIF(Table_marketing_data[[#This Row],[AcceptedCmp3]:[AcceptedCmp2]],1)&gt;0,1,0)</f>
        <v>0</v>
      </c>
      <c r="AE679">
        <f>SUM(Table_marketing_data[[#This Row],[AcceptedCmp3]:[AcceptedCmp2]])</f>
        <v>0</v>
      </c>
      <c r="AF679">
        <v>0</v>
      </c>
      <c r="AG679">
        <v>0</v>
      </c>
      <c r="AH679" t="s">
        <v>30</v>
      </c>
    </row>
    <row r="680" spans="1:34" x14ac:dyDescent="0.3">
      <c r="A680">
        <v>4432</v>
      </c>
      <c r="B680">
        <v>1976</v>
      </c>
      <c r="C680">
        <f ca="1">YEAR(TODAY()) - Table_marketing_data[[#This Row],[Year_Birth]]</f>
        <v>47</v>
      </c>
      <c r="D6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0" t="s">
        <v>28</v>
      </c>
      <c r="F680" t="s">
        <v>29</v>
      </c>
      <c r="G680" s="5">
        <v>31615</v>
      </c>
      <c r="H680" s="5" t="str">
        <f t="shared" si="10"/>
        <v>20k-50k</v>
      </c>
      <c r="I680">
        <v>1</v>
      </c>
      <c r="J680">
        <v>0</v>
      </c>
      <c r="K680" s="1">
        <v>41349</v>
      </c>
      <c r="L680">
        <v>82</v>
      </c>
      <c r="M680">
        <v>2</v>
      </c>
      <c r="N680">
        <v>3</v>
      </c>
      <c r="O680">
        <v>20</v>
      </c>
      <c r="P680">
        <v>6</v>
      </c>
      <c r="Q680">
        <v>11</v>
      </c>
      <c r="R680">
        <v>9</v>
      </c>
      <c r="S680" s="6">
        <f>SUM(Table_marketing_data[[#This Row],[MntWines]:[MntGoldProds]])/6</f>
        <v>8.5</v>
      </c>
      <c r="T680">
        <v>2</v>
      </c>
      <c r="U680">
        <v>2</v>
      </c>
      <c r="V680">
        <v>0</v>
      </c>
      <c r="W680">
        <v>3</v>
      </c>
      <c r="X680">
        <v>7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f>IF(COUNTIF(Table_marketing_data[[#This Row],[AcceptedCmp3]:[AcceptedCmp2]],1)&gt;0,1,0)</f>
        <v>0</v>
      </c>
      <c r="AE680">
        <f>SUM(Table_marketing_data[[#This Row],[AcceptedCmp3]:[AcceptedCmp2]])</f>
        <v>0</v>
      </c>
      <c r="AF680">
        <v>0</v>
      </c>
      <c r="AG680">
        <v>0</v>
      </c>
      <c r="AH680" t="s">
        <v>30</v>
      </c>
    </row>
    <row r="681" spans="1:34" x14ac:dyDescent="0.3">
      <c r="A681">
        <v>7386</v>
      </c>
      <c r="B681">
        <v>1976</v>
      </c>
      <c r="C681">
        <f ca="1">YEAR(TODAY()) - Table_marketing_data[[#This Row],[Year_Birth]]</f>
        <v>47</v>
      </c>
      <c r="D6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1" t="s">
        <v>28</v>
      </c>
      <c r="F681" t="s">
        <v>29</v>
      </c>
      <c r="G681" s="5">
        <v>30992</v>
      </c>
      <c r="H681" s="5" t="str">
        <f t="shared" si="10"/>
        <v>20k-50k</v>
      </c>
      <c r="I681">
        <v>1</v>
      </c>
      <c r="J681">
        <v>0</v>
      </c>
      <c r="K681" s="1">
        <v>41386</v>
      </c>
      <c r="L681">
        <v>83</v>
      </c>
      <c r="M681">
        <v>17</v>
      </c>
      <c r="N681">
        <v>0</v>
      </c>
      <c r="O681">
        <v>14</v>
      </c>
      <c r="P681">
        <v>7</v>
      </c>
      <c r="Q681">
        <v>3</v>
      </c>
      <c r="R681">
        <v>2</v>
      </c>
      <c r="S681" s="6">
        <f>SUM(Table_marketing_data[[#This Row],[MntWines]:[MntGoldProds]])/6</f>
        <v>7.166666666666667</v>
      </c>
      <c r="T681">
        <v>1</v>
      </c>
      <c r="U681">
        <v>1</v>
      </c>
      <c r="V681">
        <v>0</v>
      </c>
      <c r="W681">
        <v>3</v>
      </c>
      <c r="X681">
        <v>7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f>IF(COUNTIF(Table_marketing_data[[#This Row],[AcceptedCmp3]:[AcceptedCmp2]],1)&gt;0,1,0)</f>
        <v>0</v>
      </c>
      <c r="AE681">
        <f>SUM(Table_marketing_data[[#This Row],[AcceptedCmp3]:[AcceptedCmp2]])</f>
        <v>0</v>
      </c>
      <c r="AF681">
        <v>0</v>
      </c>
      <c r="AG681">
        <v>0</v>
      </c>
      <c r="AH681" t="s">
        <v>32</v>
      </c>
    </row>
    <row r="682" spans="1:34" x14ac:dyDescent="0.3">
      <c r="A682">
        <v>3006</v>
      </c>
      <c r="B682">
        <v>1976</v>
      </c>
      <c r="C682">
        <f ca="1">YEAR(TODAY()) - Table_marketing_data[[#This Row],[Year_Birth]]</f>
        <v>47</v>
      </c>
      <c r="D6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2" t="s">
        <v>28</v>
      </c>
      <c r="F682" t="s">
        <v>29</v>
      </c>
      <c r="G682" s="5">
        <v>30992</v>
      </c>
      <c r="H682" s="5" t="str">
        <f t="shared" si="10"/>
        <v>20k-50k</v>
      </c>
      <c r="I682">
        <v>1</v>
      </c>
      <c r="J682">
        <v>0</v>
      </c>
      <c r="K682" s="1">
        <v>41386</v>
      </c>
      <c r="L682">
        <v>83</v>
      </c>
      <c r="M682">
        <v>17</v>
      </c>
      <c r="N682">
        <v>0</v>
      </c>
      <c r="O682">
        <v>14</v>
      </c>
      <c r="P682">
        <v>7</v>
      </c>
      <c r="Q682">
        <v>3</v>
      </c>
      <c r="R682">
        <v>2</v>
      </c>
      <c r="S682" s="6">
        <f>SUM(Table_marketing_data[[#This Row],[MntWines]:[MntGoldProds]])/6</f>
        <v>7.166666666666667</v>
      </c>
      <c r="T682">
        <v>1</v>
      </c>
      <c r="U682">
        <v>1</v>
      </c>
      <c r="V682">
        <v>0</v>
      </c>
      <c r="W682">
        <v>3</v>
      </c>
      <c r="X682">
        <v>7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f>IF(COUNTIF(Table_marketing_data[[#This Row],[AcceptedCmp3]:[AcceptedCmp2]],1)&gt;0,1,0)</f>
        <v>0</v>
      </c>
      <c r="AE682">
        <f>SUM(Table_marketing_data[[#This Row],[AcceptedCmp3]:[AcceptedCmp2]])</f>
        <v>0</v>
      </c>
      <c r="AF682">
        <v>0</v>
      </c>
      <c r="AG682">
        <v>0</v>
      </c>
      <c r="AH682" t="s">
        <v>32</v>
      </c>
    </row>
    <row r="683" spans="1:34" x14ac:dyDescent="0.3">
      <c r="A683">
        <v>8146</v>
      </c>
      <c r="B683">
        <v>1976</v>
      </c>
      <c r="C683">
        <f ca="1">YEAR(TODAY()) - Table_marketing_data[[#This Row],[Year_Birth]]</f>
        <v>47</v>
      </c>
      <c r="D6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3" t="s">
        <v>41</v>
      </c>
      <c r="F683" t="s">
        <v>35</v>
      </c>
      <c r="G683" s="5">
        <v>46106</v>
      </c>
      <c r="H683" s="5" t="str">
        <f t="shared" si="10"/>
        <v>20k-50k</v>
      </c>
      <c r="I683">
        <v>1</v>
      </c>
      <c r="J683">
        <v>1</v>
      </c>
      <c r="K683" s="1">
        <v>41770</v>
      </c>
      <c r="L683">
        <v>84</v>
      </c>
      <c r="M683">
        <v>30</v>
      </c>
      <c r="N683">
        <v>0</v>
      </c>
      <c r="O683">
        <v>8</v>
      </c>
      <c r="P683">
        <v>2</v>
      </c>
      <c r="Q683">
        <v>0</v>
      </c>
      <c r="R683">
        <v>14</v>
      </c>
      <c r="S683" s="6">
        <f>SUM(Table_marketing_data[[#This Row],[MntWines]:[MntGoldProds]])/6</f>
        <v>9</v>
      </c>
      <c r="T683">
        <v>1</v>
      </c>
      <c r="U683">
        <v>1</v>
      </c>
      <c r="V683">
        <v>1</v>
      </c>
      <c r="W683">
        <v>2</v>
      </c>
      <c r="X683">
        <v>6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f>IF(COUNTIF(Table_marketing_data[[#This Row],[AcceptedCmp3]:[AcceptedCmp2]],1)&gt;0,1,0)</f>
        <v>0</v>
      </c>
      <c r="AE683">
        <f>SUM(Table_marketing_data[[#This Row],[AcceptedCmp3]:[AcceptedCmp2]])</f>
        <v>0</v>
      </c>
      <c r="AF683">
        <v>0</v>
      </c>
      <c r="AG683">
        <v>0</v>
      </c>
      <c r="AH683" t="s">
        <v>43</v>
      </c>
    </row>
    <row r="684" spans="1:34" x14ac:dyDescent="0.3">
      <c r="A684">
        <v>9988</v>
      </c>
      <c r="B684">
        <v>1976</v>
      </c>
      <c r="C684">
        <f ca="1">YEAR(TODAY()) - Table_marketing_data[[#This Row],[Year_Birth]]</f>
        <v>47</v>
      </c>
      <c r="D6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4" t="s">
        <v>41</v>
      </c>
      <c r="F684" t="s">
        <v>31</v>
      </c>
      <c r="G684" s="5">
        <v>70379</v>
      </c>
      <c r="H684" s="5" t="str">
        <f t="shared" si="10"/>
        <v>50k-100k</v>
      </c>
      <c r="I684">
        <v>0</v>
      </c>
      <c r="J684">
        <v>1</v>
      </c>
      <c r="K684" s="1">
        <v>41336</v>
      </c>
      <c r="L684">
        <v>84</v>
      </c>
      <c r="M684">
        <v>553</v>
      </c>
      <c r="N684">
        <v>25</v>
      </c>
      <c r="O684">
        <v>142</v>
      </c>
      <c r="P684">
        <v>65</v>
      </c>
      <c r="Q684">
        <v>67</v>
      </c>
      <c r="R684">
        <v>8</v>
      </c>
      <c r="S684" s="6">
        <f>SUM(Table_marketing_data[[#This Row],[MntWines]:[MntGoldProds]])/6</f>
        <v>143.33333333333334</v>
      </c>
      <c r="T684">
        <v>3</v>
      </c>
      <c r="U684">
        <v>6</v>
      </c>
      <c r="V684">
        <v>3</v>
      </c>
      <c r="W684">
        <v>13</v>
      </c>
      <c r="X684">
        <v>4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f>IF(COUNTIF(Table_marketing_data[[#This Row],[AcceptedCmp3]:[AcceptedCmp2]],1)&gt;0,1,0)</f>
        <v>0</v>
      </c>
      <c r="AE684">
        <f>SUM(Table_marketing_data[[#This Row],[AcceptedCmp3]:[AcceptedCmp2]])</f>
        <v>0</v>
      </c>
      <c r="AF684">
        <v>0</v>
      </c>
      <c r="AG684">
        <v>0</v>
      </c>
      <c r="AH684" t="s">
        <v>32</v>
      </c>
    </row>
    <row r="685" spans="1:34" x14ac:dyDescent="0.3">
      <c r="A685">
        <v>7375</v>
      </c>
      <c r="B685">
        <v>1976</v>
      </c>
      <c r="C685">
        <f ca="1">YEAR(TODAY()) - Table_marketing_data[[#This Row],[Year_Birth]]</f>
        <v>47</v>
      </c>
      <c r="D6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5" t="s">
        <v>28</v>
      </c>
      <c r="F685" t="s">
        <v>35</v>
      </c>
      <c r="G685" s="5">
        <v>51369</v>
      </c>
      <c r="H685" s="5" t="str">
        <f t="shared" si="10"/>
        <v>50k-100k</v>
      </c>
      <c r="I685">
        <v>0</v>
      </c>
      <c r="J685">
        <v>1</v>
      </c>
      <c r="K685" s="1">
        <v>41207</v>
      </c>
      <c r="L685">
        <v>84</v>
      </c>
      <c r="M685">
        <v>297</v>
      </c>
      <c r="N685">
        <v>7</v>
      </c>
      <c r="O685">
        <v>79</v>
      </c>
      <c r="P685">
        <v>0</v>
      </c>
      <c r="Q685">
        <v>11</v>
      </c>
      <c r="R685">
        <v>182</v>
      </c>
      <c r="S685" s="6">
        <f>SUM(Table_marketing_data[[#This Row],[MntWines]:[MntGoldProds]])/6</f>
        <v>96</v>
      </c>
      <c r="T685">
        <v>2</v>
      </c>
      <c r="U685">
        <v>8</v>
      </c>
      <c r="V685">
        <v>2</v>
      </c>
      <c r="W685">
        <v>4</v>
      </c>
      <c r="X685">
        <v>8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f>IF(COUNTIF(Table_marketing_data[[#This Row],[AcceptedCmp3]:[AcceptedCmp2]],1)&gt;0,1,0)</f>
        <v>0</v>
      </c>
      <c r="AE685">
        <f>SUM(Table_marketing_data[[#This Row],[AcceptedCmp3]:[AcceptedCmp2]])</f>
        <v>0</v>
      </c>
      <c r="AF685">
        <v>0</v>
      </c>
      <c r="AG685">
        <v>0</v>
      </c>
      <c r="AH685" t="s">
        <v>43</v>
      </c>
    </row>
    <row r="686" spans="1:34" x14ac:dyDescent="0.3">
      <c r="A686">
        <v>10144</v>
      </c>
      <c r="B686">
        <v>1976</v>
      </c>
      <c r="C686">
        <f ca="1">YEAR(TODAY()) - Table_marketing_data[[#This Row],[Year_Birth]]</f>
        <v>47</v>
      </c>
      <c r="D6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6" t="s">
        <v>28</v>
      </c>
      <c r="F686" t="s">
        <v>35</v>
      </c>
      <c r="G686" s="5">
        <v>51369</v>
      </c>
      <c r="H686" s="5" t="str">
        <f t="shared" si="10"/>
        <v>50k-100k</v>
      </c>
      <c r="I686">
        <v>0</v>
      </c>
      <c r="J686">
        <v>1</v>
      </c>
      <c r="K686" s="1">
        <v>41207</v>
      </c>
      <c r="L686">
        <v>84</v>
      </c>
      <c r="M686">
        <v>297</v>
      </c>
      <c r="N686">
        <v>7</v>
      </c>
      <c r="O686">
        <v>79</v>
      </c>
      <c r="P686">
        <v>0</v>
      </c>
      <c r="Q686">
        <v>11</v>
      </c>
      <c r="R686">
        <v>182</v>
      </c>
      <c r="S686" s="6">
        <f>SUM(Table_marketing_data[[#This Row],[MntWines]:[MntGoldProds]])/6</f>
        <v>96</v>
      </c>
      <c r="T686">
        <v>2</v>
      </c>
      <c r="U686">
        <v>8</v>
      </c>
      <c r="V686">
        <v>2</v>
      </c>
      <c r="W686">
        <v>4</v>
      </c>
      <c r="X686">
        <v>8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f>IF(COUNTIF(Table_marketing_data[[#This Row],[AcceptedCmp3]:[AcceptedCmp2]],1)&gt;0,1,0)</f>
        <v>0</v>
      </c>
      <c r="AE686">
        <f>SUM(Table_marketing_data[[#This Row],[AcceptedCmp3]:[AcceptedCmp2]])</f>
        <v>0</v>
      </c>
      <c r="AF686">
        <v>0</v>
      </c>
      <c r="AG686">
        <v>0</v>
      </c>
      <c r="AH686" t="s">
        <v>43</v>
      </c>
    </row>
    <row r="687" spans="1:34" x14ac:dyDescent="0.3">
      <c r="A687">
        <v>10032</v>
      </c>
      <c r="B687">
        <v>1976</v>
      </c>
      <c r="C687">
        <f ca="1">YEAR(TODAY()) - Table_marketing_data[[#This Row],[Year_Birth]]</f>
        <v>47</v>
      </c>
      <c r="D6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7" t="s">
        <v>28</v>
      </c>
      <c r="F687" t="s">
        <v>29</v>
      </c>
      <c r="G687" s="5">
        <v>12571</v>
      </c>
      <c r="H687" s="5" t="str">
        <f t="shared" si="10"/>
        <v>&lt;20k</v>
      </c>
      <c r="I687">
        <v>1</v>
      </c>
      <c r="J687">
        <v>0</v>
      </c>
      <c r="K687" s="1">
        <v>41657</v>
      </c>
      <c r="L687">
        <v>86</v>
      </c>
      <c r="M687">
        <v>3</v>
      </c>
      <c r="N687">
        <v>5</v>
      </c>
      <c r="O687">
        <v>14</v>
      </c>
      <c r="P687">
        <v>2</v>
      </c>
      <c r="Q687">
        <v>12</v>
      </c>
      <c r="R687">
        <v>17</v>
      </c>
      <c r="S687" s="6">
        <f>SUM(Table_marketing_data[[#This Row],[MntWines]:[MntGoldProds]])/6</f>
        <v>8.8333333333333339</v>
      </c>
      <c r="T687">
        <v>4</v>
      </c>
      <c r="U687">
        <v>3</v>
      </c>
      <c r="V687">
        <v>1</v>
      </c>
      <c r="W687">
        <v>3</v>
      </c>
      <c r="X687">
        <v>6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f>IF(COUNTIF(Table_marketing_data[[#This Row],[AcceptedCmp3]:[AcceptedCmp2]],1)&gt;0,1,0)</f>
        <v>0</v>
      </c>
      <c r="AE687">
        <f>SUM(Table_marketing_data[[#This Row],[AcceptedCmp3]:[AcceptedCmp2]])</f>
        <v>0</v>
      </c>
      <c r="AF687">
        <v>0</v>
      </c>
      <c r="AG687">
        <v>0</v>
      </c>
      <c r="AH687" t="s">
        <v>43</v>
      </c>
    </row>
    <row r="688" spans="1:34" x14ac:dyDescent="0.3">
      <c r="A688">
        <v>2986</v>
      </c>
      <c r="B688">
        <v>1976</v>
      </c>
      <c r="C688">
        <f ca="1">YEAR(TODAY()) - Table_marketing_data[[#This Row],[Year_Birth]]</f>
        <v>47</v>
      </c>
      <c r="D6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8" t="s">
        <v>28</v>
      </c>
      <c r="F688" t="s">
        <v>33</v>
      </c>
      <c r="G688" s="5">
        <v>30772</v>
      </c>
      <c r="H688" s="5" t="str">
        <f t="shared" si="10"/>
        <v>20k-50k</v>
      </c>
      <c r="I688">
        <v>1</v>
      </c>
      <c r="J688">
        <v>1</v>
      </c>
      <c r="K688" s="1">
        <v>41710</v>
      </c>
      <c r="L688">
        <v>89</v>
      </c>
      <c r="M688">
        <v>7</v>
      </c>
      <c r="N688">
        <v>2</v>
      </c>
      <c r="O688">
        <v>4</v>
      </c>
      <c r="P688">
        <v>2</v>
      </c>
      <c r="Q688">
        <v>1</v>
      </c>
      <c r="R688">
        <v>4</v>
      </c>
      <c r="S688" s="6">
        <f>SUM(Table_marketing_data[[#This Row],[MntWines]:[MntGoldProds]])/6</f>
        <v>3.3333333333333335</v>
      </c>
      <c r="T688">
        <v>1</v>
      </c>
      <c r="U688">
        <v>1</v>
      </c>
      <c r="V688">
        <v>0</v>
      </c>
      <c r="W688">
        <v>2</v>
      </c>
      <c r="X688">
        <v>6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f>IF(COUNTIF(Table_marketing_data[[#This Row],[AcceptedCmp3]:[AcceptedCmp2]],1)&gt;0,1,0)</f>
        <v>0</v>
      </c>
      <c r="AE688">
        <f>SUM(Table_marketing_data[[#This Row],[AcceptedCmp3]:[AcceptedCmp2]])</f>
        <v>0</v>
      </c>
      <c r="AF688">
        <v>0</v>
      </c>
      <c r="AG688">
        <v>0</v>
      </c>
      <c r="AH688" t="s">
        <v>32</v>
      </c>
    </row>
    <row r="689" spans="1:34" x14ac:dyDescent="0.3">
      <c r="A689">
        <v>5316</v>
      </c>
      <c r="B689">
        <v>1976</v>
      </c>
      <c r="C689">
        <f ca="1">YEAR(TODAY()) - Table_marketing_data[[#This Row],[Year_Birth]]</f>
        <v>47</v>
      </c>
      <c r="D6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89" t="s">
        <v>41</v>
      </c>
      <c r="F689" t="s">
        <v>35</v>
      </c>
      <c r="G689" s="5">
        <v>21024</v>
      </c>
      <c r="H689" s="5" t="str">
        <f t="shared" si="10"/>
        <v>20k-50k</v>
      </c>
      <c r="I689">
        <v>0</v>
      </c>
      <c r="J689">
        <v>0</v>
      </c>
      <c r="K689" s="1">
        <v>41459</v>
      </c>
      <c r="L689">
        <v>89</v>
      </c>
      <c r="M689">
        <v>36</v>
      </c>
      <c r="N689">
        <v>4</v>
      </c>
      <c r="O689">
        <v>18</v>
      </c>
      <c r="P689">
        <v>6</v>
      </c>
      <c r="Q689">
        <v>2</v>
      </c>
      <c r="R689">
        <v>18</v>
      </c>
      <c r="S689" s="6">
        <f>SUM(Table_marketing_data[[#This Row],[MntWines]:[MntGoldProds]])/6</f>
        <v>14</v>
      </c>
      <c r="T689">
        <v>1</v>
      </c>
      <c r="U689">
        <v>2</v>
      </c>
      <c r="V689">
        <v>0</v>
      </c>
      <c r="W689">
        <v>4</v>
      </c>
      <c r="X689">
        <v>7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f>IF(COUNTIF(Table_marketing_data[[#This Row],[AcceptedCmp3]:[AcceptedCmp2]],1)&gt;0,1,0)</f>
        <v>0</v>
      </c>
      <c r="AE689">
        <f>SUM(Table_marketing_data[[#This Row],[AcceptedCmp3]:[AcceptedCmp2]])</f>
        <v>0</v>
      </c>
      <c r="AF689">
        <v>0</v>
      </c>
      <c r="AG689">
        <v>0</v>
      </c>
      <c r="AH689" t="s">
        <v>30</v>
      </c>
    </row>
    <row r="690" spans="1:34" x14ac:dyDescent="0.3">
      <c r="A690">
        <v>2975</v>
      </c>
      <c r="B690">
        <v>1976</v>
      </c>
      <c r="C690">
        <f ca="1">YEAR(TODAY()) - Table_marketing_data[[#This Row],[Year_Birth]]</f>
        <v>47</v>
      </c>
      <c r="D6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0" t="s">
        <v>28</v>
      </c>
      <c r="F690" t="s">
        <v>35</v>
      </c>
      <c r="G690" s="5">
        <v>85606</v>
      </c>
      <c r="H690" s="5" t="str">
        <f t="shared" si="10"/>
        <v>50k-100k</v>
      </c>
      <c r="I690">
        <v>0</v>
      </c>
      <c r="J690">
        <v>1</v>
      </c>
      <c r="K690" s="1">
        <v>41225</v>
      </c>
      <c r="L690">
        <v>89</v>
      </c>
      <c r="M690">
        <v>717</v>
      </c>
      <c r="N690">
        <v>42</v>
      </c>
      <c r="O690">
        <v>864</v>
      </c>
      <c r="P690">
        <v>219</v>
      </c>
      <c r="Q690">
        <v>30</v>
      </c>
      <c r="R690">
        <v>84</v>
      </c>
      <c r="S690" s="6">
        <f>SUM(Table_marketing_data[[#This Row],[MntWines]:[MntGoldProds]])/6</f>
        <v>326</v>
      </c>
      <c r="T690">
        <v>2</v>
      </c>
      <c r="U690">
        <v>6</v>
      </c>
      <c r="V690">
        <v>7</v>
      </c>
      <c r="W690">
        <v>9</v>
      </c>
      <c r="X690">
        <v>3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f>IF(COUNTIF(Table_marketing_data[[#This Row],[AcceptedCmp3]:[AcceptedCmp2]],1)&gt;0,1,0)</f>
        <v>1</v>
      </c>
      <c r="AE690">
        <f>SUM(Table_marketing_data[[#This Row],[AcceptedCmp3]:[AcceptedCmp2]])</f>
        <v>1</v>
      </c>
      <c r="AF690">
        <v>0</v>
      </c>
      <c r="AG690">
        <v>0</v>
      </c>
      <c r="AH690" t="s">
        <v>30</v>
      </c>
    </row>
    <row r="691" spans="1:34" x14ac:dyDescent="0.3">
      <c r="A691">
        <v>11030</v>
      </c>
      <c r="B691">
        <v>1976</v>
      </c>
      <c r="C691">
        <f ca="1">YEAR(TODAY()) - Table_marketing_data[[#This Row],[Year_Birth]]</f>
        <v>47</v>
      </c>
      <c r="D6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1" t="s">
        <v>41</v>
      </c>
      <c r="F691" t="s">
        <v>33</v>
      </c>
      <c r="G691" s="5">
        <v>33181</v>
      </c>
      <c r="H691" s="5" t="str">
        <f t="shared" si="10"/>
        <v>20k-50k</v>
      </c>
      <c r="I691">
        <v>1</v>
      </c>
      <c r="J691">
        <v>0</v>
      </c>
      <c r="K691" s="1">
        <v>41642</v>
      </c>
      <c r="L691">
        <v>90</v>
      </c>
      <c r="M691">
        <v>9</v>
      </c>
      <c r="N691">
        <v>0</v>
      </c>
      <c r="O691">
        <v>3</v>
      </c>
      <c r="P691">
        <v>0</v>
      </c>
      <c r="Q691">
        <v>0</v>
      </c>
      <c r="R691">
        <v>4</v>
      </c>
      <c r="S691" s="6">
        <f>SUM(Table_marketing_data[[#This Row],[MntWines]:[MntGoldProds]])/6</f>
        <v>2.6666666666666665</v>
      </c>
      <c r="T691">
        <v>1</v>
      </c>
      <c r="U691">
        <v>1</v>
      </c>
      <c r="V691">
        <v>0</v>
      </c>
      <c r="W691">
        <v>2</v>
      </c>
      <c r="X691">
        <v>6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f>IF(COUNTIF(Table_marketing_data[[#This Row],[AcceptedCmp3]:[AcceptedCmp2]],1)&gt;0,1,0)</f>
        <v>1</v>
      </c>
      <c r="AE691">
        <f>SUM(Table_marketing_data[[#This Row],[AcceptedCmp3]:[AcceptedCmp2]])</f>
        <v>1</v>
      </c>
      <c r="AF691">
        <v>0</v>
      </c>
      <c r="AG691">
        <v>0</v>
      </c>
      <c r="AH691" t="s">
        <v>30</v>
      </c>
    </row>
    <row r="692" spans="1:34" x14ac:dyDescent="0.3">
      <c r="A692">
        <v>3641</v>
      </c>
      <c r="B692">
        <v>1976</v>
      </c>
      <c r="C692">
        <f ca="1">YEAR(TODAY()) - Table_marketing_data[[#This Row],[Year_Birth]]</f>
        <v>47</v>
      </c>
      <c r="D6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2" t="s">
        <v>28</v>
      </c>
      <c r="F692" t="s">
        <v>33</v>
      </c>
      <c r="G692" s="5">
        <v>13624</v>
      </c>
      <c r="H692" s="5" t="str">
        <f t="shared" si="10"/>
        <v>&lt;20k</v>
      </c>
      <c r="I692">
        <v>1</v>
      </c>
      <c r="J692">
        <v>0</v>
      </c>
      <c r="K692" s="1">
        <v>41294</v>
      </c>
      <c r="L692">
        <v>93</v>
      </c>
      <c r="M692">
        <v>10</v>
      </c>
      <c r="N692">
        <v>2</v>
      </c>
      <c r="O692">
        <v>15</v>
      </c>
      <c r="P692">
        <v>2</v>
      </c>
      <c r="Q692">
        <v>1</v>
      </c>
      <c r="R692">
        <v>6</v>
      </c>
      <c r="S692" s="6">
        <f>SUM(Table_marketing_data[[#This Row],[MntWines]:[MntGoldProds]])/6</f>
        <v>6</v>
      </c>
      <c r="T692">
        <v>2</v>
      </c>
      <c r="U692">
        <v>2</v>
      </c>
      <c r="V692">
        <v>0</v>
      </c>
      <c r="W692">
        <v>3</v>
      </c>
      <c r="X692">
        <v>6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f>IF(COUNTIF(Table_marketing_data[[#This Row],[AcceptedCmp3]:[AcceptedCmp2]],1)&gt;0,1,0)</f>
        <v>0</v>
      </c>
      <c r="AE692">
        <f>SUM(Table_marketing_data[[#This Row],[AcceptedCmp3]:[AcceptedCmp2]])</f>
        <v>0</v>
      </c>
      <c r="AF692">
        <v>0</v>
      </c>
      <c r="AG692">
        <v>0</v>
      </c>
      <c r="AH692" t="s">
        <v>30</v>
      </c>
    </row>
    <row r="693" spans="1:34" x14ac:dyDescent="0.3">
      <c r="A693">
        <v>5015</v>
      </c>
      <c r="B693">
        <v>1976</v>
      </c>
      <c r="C693">
        <f ca="1">YEAR(TODAY()) - Table_marketing_data[[#This Row],[Year_Birth]]</f>
        <v>47</v>
      </c>
      <c r="D6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3" t="s">
        <v>41</v>
      </c>
      <c r="F693" t="s">
        <v>33</v>
      </c>
      <c r="G693" s="5">
        <v>34529</v>
      </c>
      <c r="H693" s="5" t="str">
        <f t="shared" si="10"/>
        <v>20k-50k</v>
      </c>
      <c r="I693">
        <v>1</v>
      </c>
      <c r="J693">
        <v>0</v>
      </c>
      <c r="K693" s="1">
        <v>41166</v>
      </c>
      <c r="L693">
        <v>94</v>
      </c>
      <c r="M693">
        <v>68</v>
      </c>
      <c r="N693">
        <v>6</v>
      </c>
      <c r="O693">
        <v>38</v>
      </c>
      <c r="P693">
        <v>3</v>
      </c>
      <c r="Q693">
        <v>6</v>
      </c>
      <c r="R693">
        <v>41</v>
      </c>
      <c r="S693" s="6">
        <f>SUM(Table_marketing_data[[#This Row],[MntWines]:[MntGoldProds]])/6</f>
        <v>27</v>
      </c>
      <c r="T693">
        <v>2</v>
      </c>
      <c r="U693">
        <v>2</v>
      </c>
      <c r="V693">
        <v>2</v>
      </c>
      <c r="W693">
        <v>3</v>
      </c>
      <c r="X693">
        <v>7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f>IF(COUNTIF(Table_marketing_data[[#This Row],[AcceptedCmp3]:[AcceptedCmp2]],1)&gt;0,1,0)</f>
        <v>0</v>
      </c>
      <c r="AE693">
        <f>SUM(Table_marketing_data[[#This Row],[AcceptedCmp3]:[AcceptedCmp2]])</f>
        <v>0</v>
      </c>
      <c r="AF693">
        <v>0</v>
      </c>
      <c r="AG693">
        <v>0</v>
      </c>
      <c r="AH693" t="s">
        <v>30</v>
      </c>
    </row>
    <row r="694" spans="1:34" x14ac:dyDescent="0.3">
      <c r="A694">
        <v>2831</v>
      </c>
      <c r="B694">
        <v>1976</v>
      </c>
      <c r="C694">
        <f ca="1">YEAR(TODAY()) - Table_marketing_data[[#This Row],[Year_Birth]]</f>
        <v>47</v>
      </c>
      <c r="D6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4" t="s">
        <v>28</v>
      </c>
      <c r="F694" t="s">
        <v>35</v>
      </c>
      <c r="G694" s="5">
        <v>78416</v>
      </c>
      <c r="H694" s="5" t="str">
        <f t="shared" si="10"/>
        <v>50k-100k</v>
      </c>
      <c r="I694">
        <v>0</v>
      </c>
      <c r="J694">
        <v>1</v>
      </c>
      <c r="K694" s="1">
        <v>41817</v>
      </c>
      <c r="L694">
        <v>99</v>
      </c>
      <c r="M694">
        <v>453</v>
      </c>
      <c r="N694">
        <v>38</v>
      </c>
      <c r="O694">
        <v>279</v>
      </c>
      <c r="P694">
        <v>188</v>
      </c>
      <c r="Q694">
        <v>38</v>
      </c>
      <c r="R694">
        <v>183</v>
      </c>
      <c r="S694" s="6">
        <f>SUM(Table_marketing_data[[#This Row],[MntWines]:[MntGoldProds]])/6</f>
        <v>196.5</v>
      </c>
      <c r="T694">
        <v>2</v>
      </c>
      <c r="U694">
        <v>7</v>
      </c>
      <c r="V694">
        <v>7</v>
      </c>
      <c r="W694">
        <v>10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f>IF(COUNTIF(Table_marketing_data[[#This Row],[AcceptedCmp3]:[AcceptedCmp2]],1)&gt;0,1,0)</f>
        <v>0</v>
      </c>
      <c r="AE694">
        <f>SUM(Table_marketing_data[[#This Row],[AcceptedCmp3]:[AcceptedCmp2]])</f>
        <v>0</v>
      </c>
      <c r="AF694">
        <v>0</v>
      </c>
      <c r="AG694">
        <v>0</v>
      </c>
      <c r="AH694" t="s">
        <v>30</v>
      </c>
    </row>
    <row r="695" spans="1:34" x14ac:dyDescent="0.3">
      <c r="A695">
        <v>10142</v>
      </c>
      <c r="B695">
        <v>1976</v>
      </c>
      <c r="C695">
        <f ca="1">YEAR(TODAY()) - Table_marketing_data[[#This Row],[Year_Birth]]</f>
        <v>47</v>
      </c>
      <c r="D6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5" t="s">
        <v>37</v>
      </c>
      <c r="F695" t="s">
        <v>29</v>
      </c>
      <c r="G695" s="5">
        <v>66476</v>
      </c>
      <c r="H695" s="5" t="str">
        <f t="shared" si="10"/>
        <v>50k-100k</v>
      </c>
      <c r="I695">
        <v>0</v>
      </c>
      <c r="J695">
        <v>1</v>
      </c>
      <c r="K695" s="1">
        <v>41340</v>
      </c>
      <c r="L695">
        <v>99</v>
      </c>
      <c r="M695">
        <v>372</v>
      </c>
      <c r="N695">
        <v>18</v>
      </c>
      <c r="O695">
        <v>126</v>
      </c>
      <c r="P695">
        <v>47</v>
      </c>
      <c r="Q695">
        <v>48</v>
      </c>
      <c r="R695">
        <v>78</v>
      </c>
      <c r="S695" s="6">
        <f>SUM(Table_marketing_data[[#This Row],[MntWines]:[MntGoldProds]])/6</f>
        <v>114.83333333333333</v>
      </c>
      <c r="T695">
        <v>2</v>
      </c>
      <c r="U695">
        <v>5</v>
      </c>
      <c r="V695">
        <v>2</v>
      </c>
      <c r="W695">
        <v>11</v>
      </c>
      <c r="X695">
        <v>4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f>IF(COUNTIF(Table_marketing_data[[#This Row],[AcceptedCmp3]:[AcceptedCmp2]],1)&gt;0,1,0)</f>
        <v>0</v>
      </c>
      <c r="AE695">
        <f>SUM(Table_marketing_data[[#This Row],[AcceptedCmp3]:[AcceptedCmp2]])</f>
        <v>0</v>
      </c>
      <c r="AF695">
        <v>0</v>
      </c>
      <c r="AG695">
        <v>0</v>
      </c>
      <c r="AH695" t="s">
        <v>34</v>
      </c>
    </row>
    <row r="696" spans="1:34" x14ac:dyDescent="0.3">
      <c r="A696">
        <v>22</v>
      </c>
      <c r="B696">
        <v>1976</v>
      </c>
      <c r="C696">
        <f ca="1">YEAR(TODAY()) - Table_marketing_data[[#This Row],[Year_Birth]]</f>
        <v>47</v>
      </c>
      <c r="D6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6" t="s">
        <v>28</v>
      </c>
      <c r="F696" t="s">
        <v>29</v>
      </c>
      <c r="G696" s="5">
        <v>46310</v>
      </c>
      <c r="H696" s="5" t="str">
        <f t="shared" si="10"/>
        <v>20k-50k</v>
      </c>
      <c r="I696">
        <v>1</v>
      </c>
      <c r="J696">
        <v>0</v>
      </c>
      <c r="K696" s="1">
        <v>41246</v>
      </c>
      <c r="L696">
        <v>99</v>
      </c>
      <c r="M696">
        <v>185</v>
      </c>
      <c r="N696">
        <v>2</v>
      </c>
      <c r="O696">
        <v>88</v>
      </c>
      <c r="P696">
        <v>15</v>
      </c>
      <c r="Q696">
        <v>5</v>
      </c>
      <c r="R696">
        <v>14</v>
      </c>
      <c r="S696" s="6">
        <f>SUM(Table_marketing_data[[#This Row],[MntWines]:[MntGoldProds]])/6</f>
        <v>51.5</v>
      </c>
      <c r="T696">
        <v>2</v>
      </c>
      <c r="U696">
        <v>6</v>
      </c>
      <c r="V696">
        <v>1</v>
      </c>
      <c r="W696">
        <v>5</v>
      </c>
      <c r="X696">
        <v>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f>IF(COUNTIF(Table_marketing_data[[#This Row],[AcceptedCmp3]:[AcceptedCmp2]],1)&gt;0,1,0)</f>
        <v>0</v>
      </c>
      <c r="AE696">
        <f>SUM(Table_marketing_data[[#This Row],[AcceptedCmp3]:[AcceptedCmp2]])</f>
        <v>0</v>
      </c>
      <c r="AF696">
        <v>0</v>
      </c>
      <c r="AG696">
        <v>0</v>
      </c>
      <c r="AH696" t="s">
        <v>30</v>
      </c>
    </row>
    <row r="697" spans="1:34" x14ac:dyDescent="0.3">
      <c r="A697">
        <v>9687</v>
      </c>
      <c r="B697">
        <v>1975</v>
      </c>
      <c r="C697">
        <f ca="1">YEAR(TODAY()) - Table_marketing_data[[#This Row],[Year_Birth]]</f>
        <v>48</v>
      </c>
      <c r="D6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7" t="s">
        <v>28</v>
      </c>
      <c r="F697" t="s">
        <v>31</v>
      </c>
      <c r="G697" s="5">
        <v>73170</v>
      </c>
      <c r="H697" s="5" t="str">
        <f t="shared" si="10"/>
        <v>50k-100k</v>
      </c>
      <c r="I697">
        <v>0</v>
      </c>
      <c r="J697">
        <v>0</v>
      </c>
      <c r="K697" s="1">
        <v>41790</v>
      </c>
      <c r="L697">
        <v>1</v>
      </c>
      <c r="M697">
        <v>184</v>
      </c>
      <c r="N697">
        <v>174</v>
      </c>
      <c r="O697">
        <v>256</v>
      </c>
      <c r="P697">
        <v>50</v>
      </c>
      <c r="Q697">
        <v>30</v>
      </c>
      <c r="R697">
        <v>32</v>
      </c>
      <c r="S697" s="6">
        <f>SUM(Table_marketing_data[[#This Row],[MntWines]:[MntGoldProds]])/6</f>
        <v>121</v>
      </c>
      <c r="T697">
        <v>1</v>
      </c>
      <c r="U697">
        <v>5</v>
      </c>
      <c r="V697">
        <v>4</v>
      </c>
      <c r="W697">
        <v>6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f>IF(COUNTIF(Table_marketing_data[[#This Row],[AcceptedCmp3]:[AcceptedCmp2]],1)&gt;0,1,0)</f>
        <v>0</v>
      </c>
      <c r="AE697">
        <f>SUM(Table_marketing_data[[#This Row],[AcceptedCmp3]:[AcceptedCmp2]])</f>
        <v>0</v>
      </c>
      <c r="AF697">
        <v>0</v>
      </c>
      <c r="AG697">
        <v>0</v>
      </c>
      <c r="AH697" t="s">
        <v>32</v>
      </c>
    </row>
    <row r="698" spans="1:34" x14ac:dyDescent="0.3">
      <c r="A698">
        <v>3066</v>
      </c>
      <c r="B698">
        <v>1975</v>
      </c>
      <c r="C698">
        <f ca="1">YEAR(TODAY()) - Table_marketing_data[[#This Row],[Year_Birth]]</f>
        <v>48</v>
      </c>
      <c r="D6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8" t="s">
        <v>37</v>
      </c>
      <c r="F698" t="s">
        <v>35</v>
      </c>
      <c r="G698" s="5">
        <v>61905</v>
      </c>
      <c r="H698" s="5" t="str">
        <f t="shared" si="10"/>
        <v>50k-100k</v>
      </c>
      <c r="I698">
        <v>0</v>
      </c>
      <c r="J698">
        <v>1</v>
      </c>
      <c r="K698" s="1">
        <v>41674</v>
      </c>
      <c r="L698">
        <v>2</v>
      </c>
      <c r="M698">
        <v>167</v>
      </c>
      <c r="N698">
        <v>0</v>
      </c>
      <c r="O698">
        <v>43</v>
      </c>
      <c r="P698">
        <v>6</v>
      </c>
      <c r="Q698">
        <v>2</v>
      </c>
      <c r="R698">
        <v>13</v>
      </c>
      <c r="S698" s="6">
        <f>SUM(Table_marketing_data[[#This Row],[MntWines]:[MntGoldProds]])/6</f>
        <v>38.5</v>
      </c>
      <c r="T698">
        <v>2</v>
      </c>
      <c r="U698">
        <v>4</v>
      </c>
      <c r="V698">
        <v>2</v>
      </c>
      <c r="W698">
        <v>4</v>
      </c>
      <c r="X698">
        <v>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f>IF(COUNTIF(Table_marketing_data[[#This Row],[AcceptedCmp3]:[AcceptedCmp2]],1)&gt;0,1,0)</f>
        <v>0</v>
      </c>
      <c r="AE698">
        <f>SUM(Table_marketing_data[[#This Row],[AcceptedCmp3]:[AcceptedCmp2]])</f>
        <v>0</v>
      </c>
      <c r="AF698">
        <v>0</v>
      </c>
      <c r="AG698">
        <v>0</v>
      </c>
      <c r="AH698" t="s">
        <v>43</v>
      </c>
    </row>
    <row r="699" spans="1:34" x14ac:dyDescent="0.3">
      <c r="A699">
        <v>1772</v>
      </c>
      <c r="B699">
        <v>1975</v>
      </c>
      <c r="C699">
        <f ca="1">YEAR(TODAY()) - Table_marketing_data[[#This Row],[Year_Birth]]</f>
        <v>48</v>
      </c>
      <c r="D6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699" t="s">
        <v>37</v>
      </c>
      <c r="F699" t="s">
        <v>33</v>
      </c>
      <c r="G699" s="5">
        <v>79174</v>
      </c>
      <c r="H699" s="5" t="str">
        <f t="shared" si="10"/>
        <v>50k-100k</v>
      </c>
      <c r="I699">
        <v>0</v>
      </c>
      <c r="J699">
        <v>0</v>
      </c>
      <c r="K699" s="1">
        <v>41285</v>
      </c>
      <c r="L699">
        <v>2</v>
      </c>
      <c r="M699">
        <v>1074</v>
      </c>
      <c r="N699">
        <v>37</v>
      </c>
      <c r="O699">
        <v>518</v>
      </c>
      <c r="P699">
        <v>193</v>
      </c>
      <c r="Q699">
        <v>92</v>
      </c>
      <c r="R699">
        <v>129</v>
      </c>
      <c r="S699" s="6">
        <f>SUM(Table_marketing_data[[#This Row],[MntWines]:[MntGoldProds]])/6</f>
        <v>340.5</v>
      </c>
      <c r="T699">
        <v>1</v>
      </c>
      <c r="U699">
        <v>5</v>
      </c>
      <c r="V699">
        <v>6</v>
      </c>
      <c r="W699">
        <v>7</v>
      </c>
      <c r="X699">
        <v>2</v>
      </c>
      <c r="Y699">
        <v>0</v>
      </c>
      <c r="Z699">
        <v>0</v>
      </c>
      <c r="AA699">
        <v>1</v>
      </c>
      <c r="AB699">
        <v>1</v>
      </c>
      <c r="AC699">
        <v>0</v>
      </c>
      <c r="AD699">
        <f>IF(COUNTIF(Table_marketing_data[[#This Row],[AcceptedCmp3]:[AcceptedCmp2]],1)&gt;0,1,0)</f>
        <v>1</v>
      </c>
      <c r="AE699">
        <f>SUM(Table_marketing_data[[#This Row],[AcceptedCmp3]:[AcceptedCmp2]])</f>
        <v>2</v>
      </c>
      <c r="AF699">
        <v>1</v>
      </c>
      <c r="AG699">
        <v>0</v>
      </c>
      <c r="AH699" t="s">
        <v>32</v>
      </c>
    </row>
    <row r="700" spans="1:34" x14ac:dyDescent="0.3">
      <c r="A700">
        <v>2296</v>
      </c>
      <c r="B700">
        <v>1975</v>
      </c>
      <c r="C700">
        <f ca="1">YEAR(TODAY()) - Table_marketing_data[[#This Row],[Year_Birth]]</f>
        <v>48</v>
      </c>
      <c r="D7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0" t="s">
        <v>41</v>
      </c>
      <c r="F700" t="s">
        <v>33</v>
      </c>
      <c r="G700" s="5">
        <v>37368</v>
      </c>
      <c r="H700" s="5" t="str">
        <f t="shared" si="10"/>
        <v>20k-50k</v>
      </c>
      <c r="I700">
        <v>1</v>
      </c>
      <c r="J700">
        <v>0</v>
      </c>
      <c r="K700" s="1">
        <v>41624</v>
      </c>
      <c r="L700">
        <v>4</v>
      </c>
      <c r="M700">
        <v>3</v>
      </c>
      <c r="N700">
        <v>2</v>
      </c>
      <c r="O700">
        <v>11</v>
      </c>
      <c r="P700">
        <v>2</v>
      </c>
      <c r="Q700">
        <v>2</v>
      </c>
      <c r="R700">
        <v>10</v>
      </c>
      <c r="S700" s="6">
        <f>SUM(Table_marketing_data[[#This Row],[MntWines]:[MntGoldProds]])/6</f>
        <v>5</v>
      </c>
      <c r="T700">
        <v>1</v>
      </c>
      <c r="U700">
        <v>1</v>
      </c>
      <c r="V700">
        <v>0</v>
      </c>
      <c r="W700">
        <v>2</v>
      </c>
      <c r="X700">
        <v>6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f>IF(COUNTIF(Table_marketing_data[[#This Row],[AcceptedCmp3]:[AcceptedCmp2]],1)&gt;0,1,0)</f>
        <v>1</v>
      </c>
      <c r="AE700">
        <f>SUM(Table_marketing_data[[#This Row],[AcceptedCmp3]:[AcceptedCmp2]])</f>
        <v>1</v>
      </c>
      <c r="AF700">
        <v>0</v>
      </c>
      <c r="AG700">
        <v>0</v>
      </c>
      <c r="AH700" t="s">
        <v>30</v>
      </c>
    </row>
    <row r="701" spans="1:34" x14ac:dyDescent="0.3">
      <c r="A701">
        <v>7872</v>
      </c>
      <c r="B701">
        <v>1975</v>
      </c>
      <c r="C701">
        <f ca="1">YEAR(TODAY()) - Table_marketing_data[[#This Row],[Year_Birth]]</f>
        <v>48</v>
      </c>
      <c r="D7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1" t="s">
        <v>37</v>
      </c>
      <c r="F701" t="s">
        <v>33</v>
      </c>
      <c r="G701" s="5">
        <v>86836</v>
      </c>
      <c r="H701" s="5" t="str">
        <f t="shared" si="10"/>
        <v>50k-100k</v>
      </c>
      <c r="I701">
        <v>0</v>
      </c>
      <c r="J701">
        <v>0</v>
      </c>
      <c r="K701" s="1">
        <v>41164</v>
      </c>
      <c r="L701">
        <v>7</v>
      </c>
      <c r="M701">
        <v>179</v>
      </c>
      <c r="N701">
        <v>21</v>
      </c>
      <c r="O701">
        <v>273</v>
      </c>
      <c r="P701">
        <v>0</v>
      </c>
      <c r="Q701">
        <v>21</v>
      </c>
      <c r="R701">
        <v>63</v>
      </c>
      <c r="S701" s="6">
        <f>SUM(Table_marketing_data[[#This Row],[MntWines]:[MntGoldProds]])/6</f>
        <v>92.833333333333329</v>
      </c>
      <c r="T701">
        <v>1</v>
      </c>
      <c r="U701">
        <v>6</v>
      </c>
      <c r="V701">
        <v>10</v>
      </c>
      <c r="W701">
        <v>6</v>
      </c>
      <c r="X701">
        <v>5</v>
      </c>
      <c r="Y701">
        <v>1</v>
      </c>
      <c r="Z701">
        <v>0</v>
      </c>
      <c r="AA701">
        <v>1</v>
      </c>
      <c r="AB701">
        <v>1</v>
      </c>
      <c r="AC701">
        <v>0</v>
      </c>
      <c r="AD701">
        <f>IF(COUNTIF(Table_marketing_data[[#This Row],[AcceptedCmp3]:[AcceptedCmp2]],1)&gt;0,1,0)</f>
        <v>1</v>
      </c>
      <c r="AE701">
        <f>SUM(Table_marketing_data[[#This Row],[AcceptedCmp3]:[AcceptedCmp2]])</f>
        <v>3</v>
      </c>
      <c r="AF701">
        <v>1</v>
      </c>
      <c r="AG701">
        <v>0</v>
      </c>
      <c r="AH701" t="s">
        <v>30</v>
      </c>
    </row>
    <row r="702" spans="1:34" x14ac:dyDescent="0.3">
      <c r="A702">
        <v>760</v>
      </c>
      <c r="B702">
        <v>1975</v>
      </c>
      <c r="C702">
        <f ca="1">YEAR(TODAY()) - Table_marketing_data[[#This Row],[Year_Birth]]</f>
        <v>48</v>
      </c>
      <c r="D7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2" t="s">
        <v>37</v>
      </c>
      <c r="F702" t="s">
        <v>29</v>
      </c>
      <c r="G702" s="5">
        <v>60554</v>
      </c>
      <c r="H702" s="5" t="str">
        <f t="shared" si="10"/>
        <v>50k-100k</v>
      </c>
      <c r="I702">
        <v>1</v>
      </c>
      <c r="J702">
        <v>0</v>
      </c>
      <c r="K702" s="1">
        <v>41495</v>
      </c>
      <c r="L702">
        <v>8</v>
      </c>
      <c r="M702">
        <v>588</v>
      </c>
      <c r="N702">
        <v>7</v>
      </c>
      <c r="O702">
        <v>76</v>
      </c>
      <c r="P702">
        <v>110</v>
      </c>
      <c r="Q702">
        <v>15</v>
      </c>
      <c r="R702">
        <v>15</v>
      </c>
      <c r="S702" s="6">
        <f>SUM(Table_marketing_data[[#This Row],[MntWines]:[MntGoldProds]])/6</f>
        <v>135.16666666666666</v>
      </c>
      <c r="T702">
        <v>2</v>
      </c>
      <c r="U702">
        <v>8</v>
      </c>
      <c r="V702">
        <v>4</v>
      </c>
      <c r="W702">
        <v>9</v>
      </c>
      <c r="X702">
        <v>6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f>IF(COUNTIF(Table_marketing_data[[#This Row],[AcceptedCmp3]:[AcceptedCmp2]],1)&gt;0,1,0)</f>
        <v>0</v>
      </c>
      <c r="AE702">
        <f>SUM(Table_marketing_data[[#This Row],[AcceptedCmp3]:[AcceptedCmp2]])</f>
        <v>0</v>
      </c>
      <c r="AF702">
        <v>0</v>
      </c>
      <c r="AG702">
        <v>0</v>
      </c>
      <c r="AH702" t="s">
        <v>43</v>
      </c>
    </row>
    <row r="703" spans="1:34" x14ac:dyDescent="0.3">
      <c r="A703">
        <v>1515</v>
      </c>
      <c r="B703">
        <v>1975</v>
      </c>
      <c r="C703">
        <f ca="1">YEAR(TODAY()) - Table_marketing_data[[#This Row],[Year_Birth]]</f>
        <v>48</v>
      </c>
      <c r="D7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3" t="s">
        <v>41</v>
      </c>
      <c r="F703" t="s">
        <v>35</v>
      </c>
      <c r="G703" s="5">
        <v>34176</v>
      </c>
      <c r="H703" s="5" t="str">
        <f t="shared" si="10"/>
        <v>20k-50k</v>
      </c>
      <c r="I703">
        <v>0</v>
      </c>
      <c r="J703">
        <v>1</v>
      </c>
      <c r="K703" s="1">
        <v>41661</v>
      </c>
      <c r="L703">
        <v>9</v>
      </c>
      <c r="M703">
        <v>11</v>
      </c>
      <c r="N703">
        <v>2</v>
      </c>
      <c r="O703">
        <v>7</v>
      </c>
      <c r="P703">
        <v>4</v>
      </c>
      <c r="Q703">
        <v>2</v>
      </c>
      <c r="R703">
        <v>2</v>
      </c>
      <c r="S703" s="6">
        <f>SUM(Table_marketing_data[[#This Row],[MntWines]:[MntGoldProds]])/6</f>
        <v>4.666666666666667</v>
      </c>
      <c r="T703">
        <v>1</v>
      </c>
      <c r="U703">
        <v>1</v>
      </c>
      <c r="V703">
        <v>0</v>
      </c>
      <c r="W703">
        <v>3</v>
      </c>
      <c r="X703">
        <v>3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f>IF(COUNTIF(Table_marketing_data[[#This Row],[AcceptedCmp3]:[AcceptedCmp2]],1)&gt;0,1,0)</f>
        <v>0</v>
      </c>
      <c r="AE703">
        <f>SUM(Table_marketing_data[[#This Row],[AcceptedCmp3]:[AcceptedCmp2]])</f>
        <v>0</v>
      </c>
      <c r="AF703">
        <v>0</v>
      </c>
      <c r="AG703">
        <v>0</v>
      </c>
      <c r="AH703" t="s">
        <v>32</v>
      </c>
    </row>
    <row r="704" spans="1:34" x14ac:dyDescent="0.3">
      <c r="A704">
        <v>10095</v>
      </c>
      <c r="B704">
        <v>1975</v>
      </c>
      <c r="C704">
        <f ca="1">YEAR(TODAY()) - Table_marketing_data[[#This Row],[Year_Birth]]</f>
        <v>48</v>
      </c>
      <c r="D7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4" t="s">
        <v>37</v>
      </c>
      <c r="F704" t="s">
        <v>29</v>
      </c>
      <c r="G704" s="5">
        <v>74165</v>
      </c>
      <c r="H704" s="5" t="str">
        <f t="shared" si="10"/>
        <v>50k-100k</v>
      </c>
      <c r="I704">
        <v>0</v>
      </c>
      <c r="J704">
        <v>0</v>
      </c>
      <c r="K704" s="1">
        <v>41395</v>
      </c>
      <c r="L704">
        <v>9</v>
      </c>
      <c r="M704">
        <v>1001</v>
      </c>
      <c r="N704">
        <v>12</v>
      </c>
      <c r="O704">
        <v>240</v>
      </c>
      <c r="P704">
        <v>16</v>
      </c>
      <c r="Q704">
        <v>12</v>
      </c>
      <c r="R704">
        <v>12</v>
      </c>
      <c r="S704" s="6">
        <f>SUM(Table_marketing_data[[#This Row],[MntWines]:[MntGoldProds]])/6</f>
        <v>215.5</v>
      </c>
      <c r="T704">
        <v>1</v>
      </c>
      <c r="U704">
        <v>5</v>
      </c>
      <c r="V704">
        <v>4</v>
      </c>
      <c r="W704">
        <v>10</v>
      </c>
      <c r="X704">
        <v>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f>IF(COUNTIF(Table_marketing_data[[#This Row],[AcceptedCmp3]:[AcceptedCmp2]],1)&gt;0,1,0)</f>
        <v>0</v>
      </c>
      <c r="AE704">
        <f>SUM(Table_marketing_data[[#This Row],[AcceptedCmp3]:[AcceptedCmp2]])</f>
        <v>0</v>
      </c>
      <c r="AF704">
        <v>0</v>
      </c>
      <c r="AG704">
        <v>0</v>
      </c>
      <c r="AH704" t="s">
        <v>32</v>
      </c>
    </row>
    <row r="705" spans="1:34" x14ac:dyDescent="0.3">
      <c r="A705">
        <v>1388</v>
      </c>
      <c r="B705">
        <v>1975</v>
      </c>
      <c r="C705">
        <f ca="1">YEAR(TODAY()) - Table_marketing_data[[#This Row],[Year_Birth]]</f>
        <v>48</v>
      </c>
      <c r="D7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5" t="s">
        <v>28</v>
      </c>
      <c r="F705" t="s">
        <v>31</v>
      </c>
      <c r="G705" s="5">
        <v>33249</v>
      </c>
      <c r="H705" s="5" t="str">
        <f t="shared" si="10"/>
        <v>20k-50k</v>
      </c>
      <c r="I705">
        <v>1</v>
      </c>
      <c r="J705">
        <v>0</v>
      </c>
      <c r="K705" s="1">
        <v>41325</v>
      </c>
      <c r="L705">
        <v>11</v>
      </c>
      <c r="M705">
        <v>6</v>
      </c>
      <c r="N705">
        <v>10</v>
      </c>
      <c r="O705">
        <v>21</v>
      </c>
      <c r="P705">
        <v>19</v>
      </c>
      <c r="Q705">
        <v>14</v>
      </c>
      <c r="R705">
        <v>42</v>
      </c>
      <c r="S705" s="6">
        <f>SUM(Table_marketing_data[[#This Row],[MntWines]:[MntGoldProds]])/6</f>
        <v>18.666666666666668</v>
      </c>
      <c r="T705">
        <v>2</v>
      </c>
      <c r="U705">
        <v>2</v>
      </c>
      <c r="V705">
        <v>1</v>
      </c>
      <c r="W705">
        <v>3</v>
      </c>
      <c r="X705">
        <v>6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f>IF(COUNTIF(Table_marketing_data[[#This Row],[AcceptedCmp3]:[AcceptedCmp2]],1)&gt;0,1,0)</f>
        <v>0</v>
      </c>
      <c r="AE705">
        <f>SUM(Table_marketing_data[[#This Row],[AcceptedCmp3]:[AcceptedCmp2]])</f>
        <v>0</v>
      </c>
      <c r="AF705">
        <v>0</v>
      </c>
      <c r="AG705">
        <v>0</v>
      </c>
      <c r="AH705" t="s">
        <v>36</v>
      </c>
    </row>
    <row r="706" spans="1:34" x14ac:dyDescent="0.3">
      <c r="A706">
        <v>979</v>
      </c>
      <c r="B706">
        <v>1975</v>
      </c>
      <c r="C706">
        <f ca="1">YEAR(TODAY()) - Table_marketing_data[[#This Row],[Year_Birth]]</f>
        <v>48</v>
      </c>
      <c r="D7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6" t="s">
        <v>28</v>
      </c>
      <c r="F706" t="s">
        <v>31</v>
      </c>
      <c r="G706" s="5">
        <v>33249</v>
      </c>
      <c r="H706" s="5" t="str">
        <f t="shared" ref="H706:H769" si="11">IF(G706&lt;20000,"&lt;20k",IF(G706&lt;50000,"20k-50k",IF(G706&lt;100000,"50k-100k","100k&lt;")))</f>
        <v>20k-50k</v>
      </c>
      <c r="I706">
        <v>1</v>
      </c>
      <c r="J706">
        <v>0</v>
      </c>
      <c r="K706" s="1">
        <v>41325</v>
      </c>
      <c r="L706">
        <v>11</v>
      </c>
      <c r="M706">
        <v>6</v>
      </c>
      <c r="N706">
        <v>10</v>
      </c>
      <c r="O706">
        <v>21</v>
      </c>
      <c r="P706">
        <v>19</v>
      </c>
      <c r="Q706">
        <v>14</v>
      </c>
      <c r="R706">
        <v>42</v>
      </c>
      <c r="S706" s="6">
        <f>SUM(Table_marketing_data[[#This Row],[MntWines]:[MntGoldProds]])/6</f>
        <v>18.666666666666668</v>
      </c>
      <c r="T706">
        <v>2</v>
      </c>
      <c r="U706">
        <v>2</v>
      </c>
      <c r="V706">
        <v>1</v>
      </c>
      <c r="W706">
        <v>3</v>
      </c>
      <c r="X706">
        <v>6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f>IF(COUNTIF(Table_marketing_data[[#This Row],[AcceptedCmp3]:[AcceptedCmp2]],1)&gt;0,1,0)</f>
        <v>0</v>
      </c>
      <c r="AE706">
        <f>SUM(Table_marketing_data[[#This Row],[AcceptedCmp3]:[AcceptedCmp2]])</f>
        <v>0</v>
      </c>
      <c r="AF706">
        <v>0</v>
      </c>
      <c r="AG706">
        <v>0</v>
      </c>
      <c r="AH706" t="s">
        <v>30</v>
      </c>
    </row>
    <row r="707" spans="1:34" x14ac:dyDescent="0.3">
      <c r="A707">
        <v>4992</v>
      </c>
      <c r="B707">
        <v>1975</v>
      </c>
      <c r="C707">
        <f ca="1">YEAR(TODAY()) - Table_marketing_data[[#This Row],[Year_Birth]]</f>
        <v>48</v>
      </c>
      <c r="D7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7" t="s">
        <v>41</v>
      </c>
      <c r="F707" t="s">
        <v>35</v>
      </c>
      <c r="G707" s="5">
        <v>17459</v>
      </c>
      <c r="H707" s="5" t="str">
        <f t="shared" si="11"/>
        <v>&lt;20k</v>
      </c>
      <c r="I707">
        <v>1</v>
      </c>
      <c r="J707">
        <v>0</v>
      </c>
      <c r="K707" s="1">
        <v>41536</v>
      </c>
      <c r="L707">
        <v>12</v>
      </c>
      <c r="M707">
        <v>6</v>
      </c>
      <c r="N707">
        <v>4</v>
      </c>
      <c r="O707">
        <v>16</v>
      </c>
      <c r="P707">
        <v>3</v>
      </c>
      <c r="Q707">
        <v>10</v>
      </c>
      <c r="R707">
        <v>30</v>
      </c>
      <c r="S707" s="6">
        <f>SUM(Table_marketing_data[[#This Row],[MntWines]:[MntGoldProds]])/6</f>
        <v>11.5</v>
      </c>
      <c r="T707">
        <v>3</v>
      </c>
      <c r="U707">
        <v>3</v>
      </c>
      <c r="V707">
        <v>1</v>
      </c>
      <c r="W707">
        <v>2</v>
      </c>
      <c r="X707">
        <v>7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f>IF(COUNTIF(Table_marketing_data[[#This Row],[AcceptedCmp3]:[AcceptedCmp2]],1)&gt;0,1,0)</f>
        <v>0</v>
      </c>
      <c r="AE707">
        <f>SUM(Table_marketing_data[[#This Row],[AcceptedCmp3]:[AcceptedCmp2]])</f>
        <v>0</v>
      </c>
      <c r="AF707">
        <v>1</v>
      </c>
      <c r="AG707">
        <v>0</v>
      </c>
      <c r="AH707" t="s">
        <v>30</v>
      </c>
    </row>
    <row r="708" spans="1:34" x14ac:dyDescent="0.3">
      <c r="A708">
        <v>10241</v>
      </c>
      <c r="B708">
        <v>1975</v>
      </c>
      <c r="C708">
        <f ca="1">YEAR(TODAY()) - Table_marketing_data[[#This Row],[Year_Birth]]</f>
        <v>48</v>
      </c>
      <c r="D7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8" t="s">
        <v>38</v>
      </c>
      <c r="F708" t="s">
        <v>29</v>
      </c>
      <c r="G708" s="5">
        <v>11448</v>
      </c>
      <c r="H708" s="5" t="str">
        <f t="shared" si="11"/>
        <v>&lt;20k</v>
      </c>
      <c r="I708">
        <v>0</v>
      </c>
      <c r="J708">
        <v>0</v>
      </c>
      <c r="K708" s="1">
        <v>41623</v>
      </c>
      <c r="L708">
        <v>16</v>
      </c>
      <c r="M708">
        <v>0</v>
      </c>
      <c r="N708">
        <v>0</v>
      </c>
      <c r="O708">
        <v>0</v>
      </c>
      <c r="P708">
        <v>6</v>
      </c>
      <c r="Q708">
        <v>2</v>
      </c>
      <c r="R708">
        <v>6</v>
      </c>
      <c r="S708" s="6">
        <f>SUM(Table_marketing_data[[#This Row],[MntWines]:[MntGoldProds]])/6</f>
        <v>2.3333333333333335</v>
      </c>
      <c r="T708">
        <v>1</v>
      </c>
      <c r="U708">
        <v>1</v>
      </c>
      <c r="V708">
        <v>0</v>
      </c>
      <c r="W708">
        <v>2</v>
      </c>
      <c r="X708">
        <v>6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f>IF(COUNTIF(Table_marketing_data[[#This Row],[AcceptedCmp3]:[AcceptedCmp2]],1)&gt;0,1,0)</f>
        <v>0</v>
      </c>
      <c r="AE708">
        <f>SUM(Table_marketing_data[[#This Row],[AcceptedCmp3]:[AcceptedCmp2]])</f>
        <v>0</v>
      </c>
      <c r="AF708">
        <v>0</v>
      </c>
      <c r="AG708">
        <v>0</v>
      </c>
      <c r="AH708" t="s">
        <v>30</v>
      </c>
    </row>
    <row r="709" spans="1:34" x14ac:dyDescent="0.3">
      <c r="A709">
        <v>9653</v>
      </c>
      <c r="B709">
        <v>1975</v>
      </c>
      <c r="C709">
        <f ca="1">YEAR(TODAY()) - Table_marketing_data[[#This Row],[Year_Birth]]</f>
        <v>48</v>
      </c>
      <c r="D7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09" t="s">
        <v>28</v>
      </c>
      <c r="F709" t="s">
        <v>33</v>
      </c>
      <c r="G709" s="5">
        <v>35797</v>
      </c>
      <c r="H709" s="5" t="str">
        <f t="shared" si="11"/>
        <v>20k-50k</v>
      </c>
      <c r="I709">
        <v>0</v>
      </c>
      <c r="J709">
        <v>1</v>
      </c>
      <c r="K709" s="1">
        <v>41198</v>
      </c>
      <c r="L709">
        <v>16</v>
      </c>
      <c r="M709">
        <v>27</v>
      </c>
      <c r="N709">
        <v>1</v>
      </c>
      <c r="O709">
        <v>14</v>
      </c>
      <c r="P709">
        <v>4</v>
      </c>
      <c r="Q709">
        <v>1</v>
      </c>
      <c r="R709">
        <v>21</v>
      </c>
      <c r="S709" s="6">
        <f>SUM(Table_marketing_data[[#This Row],[MntWines]:[MntGoldProds]])/6</f>
        <v>11.333333333333334</v>
      </c>
      <c r="T709">
        <v>2</v>
      </c>
      <c r="U709">
        <v>2</v>
      </c>
      <c r="V709">
        <v>0</v>
      </c>
      <c r="W709">
        <v>3</v>
      </c>
      <c r="X709">
        <v>8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f>IF(COUNTIF(Table_marketing_data[[#This Row],[AcceptedCmp3]:[AcceptedCmp2]],1)&gt;0,1,0)</f>
        <v>0</v>
      </c>
      <c r="AE709">
        <f>SUM(Table_marketing_data[[#This Row],[AcceptedCmp3]:[AcceptedCmp2]])</f>
        <v>0</v>
      </c>
      <c r="AF709">
        <v>0</v>
      </c>
      <c r="AG709">
        <v>0</v>
      </c>
      <c r="AH709" t="s">
        <v>43</v>
      </c>
    </row>
    <row r="710" spans="1:34" x14ac:dyDescent="0.3">
      <c r="A710">
        <v>8962</v>
      </c>
      <c r="B710">
        <v>1975</v>
      </c>
      <c r="C710">
        <f ca="1">YEAR(TODAY()) - Table_marketing_data[[#This Row],[Year_Birth]]</f>
        <v>48</v>
      </c>
      <c r="D7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0" t="s">
        <v>41</v>
      </c>
      <c r="F710" t="s">
        <v>33</v>
      </c>
      <c r="G710" s="5">
        <v>44319</v>
      </c>
      <c r="H710" s="5" t="str">
        <f t="shared" si="11"/>
        <v>20k-50k</v>
      </c>
      <c r="I710">
        <v>1</v>
      </c>
      <c r="J710">
        <v>1</v>
      </c>
      <c r="K710" s="1">
        <v>41746</v>
      </c>
      <c r="L710">
        <v>18</v>
      </c>
      <c r="M710">
        <v>26</v>
      </c>
      <c r="N710">
        <v>0</v>
      </c>
      <c r="O710">
        <v>8</v>
      </c>
      <c r="P710">
        <v>0</v>
      </c>
      <c r="Q710">
        <v>0</v>
      </c>
      <c r="R710">
        <v>3</v>
      </c>
      <c r="S710" s="6">
        <f>SUM(Table_marketing_data[[#This Row],[MntWines]:[MntGoldProds]])/6</f>
        <v>6.166666666666667</v>
      </c>
      <c r="T710">
        <v>2</v>
      </c>
      <c r="U710">
        <v>2</v>
      </c>
      <c r="V710">
        <v>0</v>
      </c>
      <c r="W710">
        <v>3</v>
      </c>
      <c r="X710">
        <v>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f>IF(COUNTIF(Table_marketing_data[[#This Row],[AcceptedCmp3]:[AcceptedCmp2]],1)&gt;0,1,0)</f>
        <v>0</v>
      </c>
      <c r="AE710">
        <f>SUM(Table_marketing_data[[#This Row],[AcceptedCmp3]:[AcceptedCmp2]])</f>
        <v>0</v>
      </c>
      <c r="AF710">
        <v>0</v>
      </c>
      <c r="AG710">
        <v>0</v>
      </c>
      <c r="AH710" t="s">
        <v>43</v>
      </c>
    </row>
    <row r="711" spans="1:34" x14ac:dyDescent="0.3">
      <c r="A711">
        <v>9507</v>
      </c>
      <c r="B711">
        <v>1975</v>
      </c>
      <c r="C711">
        <f ca="1">YEAR(TODAY()) - Table_marketing_data[[#This Row],[Year_Birth]]</f>
        <v>48</v>
      </c>
      <c r="D7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1" t="s">
        <v>28</v>
      </c>
      <c r="F711" t="s">
        <v>33</v>
      </c>
      <c r="G711" s="5">
        <v>40794</v>
      </c>
      <c r="H711" s="5" t="str">
        <f t="shared" si="11"/>
        <v>20k-50k</v>
      </c>
      <c r="I711">
        <v>0</v>
      </c>
      <c r="J711">
        <v>1</v>
      </c>
      <c r="K711" s="1">
        <v>41371</v>
      </c>
      <c r="L711">
        <v>18</v>
      </c>
      <c r="M711">
        <v>261</v>
      </c>
      <c r="N711">
        <v>23</v>
      </c>
      <c r="O711">
        <v>73</v>
      </c>
      <c r="P711">
        <v>4</v>
      </c>
      <c r="Q711">
        <v>23</v>
      </c>
      <c r="R711">
        <v>50</v>
      </c>
      <c r="S711" s="6">
        <f>SUM(Table_marketing_data[[#This Row],[MntWines]:[MntGoldProds]])/6</f>
        <v>72.333333333333329</v>
      </c>
      <c r="T711">
        <v>2</v>
      </c>
      <c r="U711">
        <v>6</v>
      </c>
      <c r="V711">
        <v>3</v>
      </c>
      <c r="W711">
        <v>5</v>
      </c>
      <c r="X711">
        <v>7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f>IF(COUNTIF(Table_marketing_data[[#This Row],[AcceptedCmp3]:[AcceptedCmp2]],1)&gt;0,1,0)</f>
        <v>0</v>
      </c>
      <c r="AE711">
        <f>SUM(Table_marketing_data[[#This Row],[AcceptedCmp3]:[AcceptedCmp2]])</f>
        <v>0</v>
      </c>
      <c r="AF711">
        <v>0</v>
      </c>
      <c r="AG711">
        <v>0</v>
      </c>
      <c r="AH711" t="s">
        <v>30</v>
      </c>
    </row>
    <row r="712" spans="1:34" x14ac:dyDescent="0.3">
      <c r="A712">
        <v>3076</v>
      </c>
      <c r="B712">
        <v>1975</v>
      </c>
      <c r="C712">
        <f ca="1">YEAR(TODAY()) - Table_marketing_data[[#This Row],[Year_Birth]]</f>
        <v>48</v>
      </c>
      <c r="D7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2" t="s">
        <v>28</v>
      </c>
      <c r="F712" t="s">
        <v>35</v>
      </c>
      <c r="G712" s="5">
        <v>66653</v>
      </c>
      <c r="H712" s="5" t="str">
        <f t="shared" si="11"/>
        <v>50k-100k</v>
      </c>
      <c r="I712">
        <v>1</v>
      </c>
      <c r="J712">
        <v>1</v>
      </c>
      <c r="K712" s="1">
        <v>41159</v>
      </c>
      <c r="L712">
        <v>18</v>
      </c>
      <c r="M712">
        <v>452</v>
      </c>
      <c r="N712">
        <v>18</v>
      </c>
      <c r="O712">
        <v>102</v>
      </c>
      <c r="P712">
        <v>16</v>
      </c>
      <c r="Q712">
        <v>18</v>
      </c>
      <c r="R712">
        <v>6</v>
      </c>
      <c r="S712" s="6">
        <f>SUM(Table_marketing_data[[#This Row],[MntWines]:[MntGoldProds]])/6</f>
        <v>102</v>
      </c>
      <c r="T712">
        <v>4</v>
      </c>
      <c r="U712">
        <v>4</v>
      </c>
      <c r="V712">
        <v>2</v>
      </c>
      <c r="W712">
        <v>12</v>
      </c>
      <c r="X712">
        <v>3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f>IF(COUNTIF(Table_marketing_data[[#This Row],[AcceptedCmp3]:[AcceptedCmp2]],1)&gt;0,1,0)</f>
        <v>0</v>
      </c>
      <c r="AE712">
        <f>SUM(Table_marketing_data[[#This Row],[AcceptedCmp3]:[AcceptedCmp2]])</f>
        <v>0</v>
      </c>
      <c r="AF712">
        <v>0</v>
      </c>
      <c r="AG712">
        <v>0</v>
      </c>
      <c r="AH712" t="s">
        <v>36</v>
      </c>
    </row>
    <row r="713" spans="1:34" x14ac:dyDescent="0.3">
      <c r="A713">
        <v>2139</v>
      </c>
      <c r="B713">
        <v>1975</v>
      </c>
      <c r="C713">
        <f ca="1">YEAR(TODAY()) - Table_marketing_data[[#This Row],[Year_Birth]]</f>
        <v>48</v>
      </c>
      <c r="D7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3" t="s">
        <v>41</v>
      </c>
      <c r="F713" t="s">
        <v>33</v>
      </c>
      <c r="G713" s="5">
        <v>7500</v>
      </c>
      <c r="H713" s="5" t="str">
        <f t="shared" si="11"/>
        <v>&lt;20k</v>
      </c>
      <c r="I713">
        <v>1</v>
      </c>
      <c r="J713">
        <v>0</v>
      </c>
      <c r="K713" s="1">
        <v>41549</v>
      </c>
      <c r="L713">
        <v>19</v>
      </c>
      <c r="M713">
        <v>3</v>
      </c>
      <c r="N713">
        <v>1</v>
      </c>
      <c r="O713">
        <v>10</v>
      </c>
      <c r="P713">
        <v>3</v>
      </c>
      <c r="Q713">
        <v>2</v>
      </c>
      <c r="R713">
        <v>12</v>
      </c>
      <c r="S713" s="6">
        <f>SUM(Table_marketing_data[[#This Row],[MntWines]:[MntGoldProds]])/6</f>
        <v>5.166666666666667</v>
      </c>
      <c r="T713">
        <v>3</v>
      </c>
      <c r="U713">
        <v>2</v>
      </c>
      <c r="V713">
        <v>0</v>
      </c>
      <c r="W713">
        <v>3</v>
      </c>
      <c r="X713">
        <v>5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f>IF(COUNTIF(Table_marketing_data[[#This Row],[AcceptedCmp3]:[AcceptedCmp2]],1)&gt;0,1,0)</f>
        <v>0</v>
      </c>
      <c r="AE713">
        <f>SUM(Table_marketing_data[[#This Row],[AcceptedCmp3]:[AcceptedCmp2]])</f>
        <v>0</v>
      </c>
      <c r="AF713">
        <v>0</v>
      </c>
      <c r="AG713">
        <v>0</v>
      </c>
      <c r="AH713" t="s">
        <v>36</v>
      </c>
    </row>
    <row r="714" spans="1:34" x14ac:dyDescent="0.3">
      <c r="A714">
        <v>2457</v>
      </c>
      <c r="B714">
        <v>1975</v>
      </c>
      <c r="C714">
        <f ca="1">YEAR(TODAY()) - Table_marketing_data[[#This Row],[Year_Birth]]</f>
        <v>48</v>
      </c>
      <c r="D7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4" t="s">
        <v>44</v>
      </c>
      <c r="F714" t="s">
        <v>33</v>
      </c>
      <c r="G714" s="5">
        <v>30801</v>
      </c>
      <c r="H714" s="5" t="str">
        <f t="shared" si="11"/>
        <v>20k-50k</v>
      </c>
      <c r="I714">
        <v>0</v>
      </c>
      <c r="J714">
        <v>1</v>
      </c>
      <c r="K714" s="1">
        <v>41208</v>
      </c>
      <c r="L714">
        <v>23</v>
      </c>
      <c r="M714">
        <v>8</v>
      </c>
      <c r="N714">
        <v>4</v>
      </c>
      <c r="O714">
        <v>5</v>
      </c>
      <c r="P714">
        <v>15</v>
      </c>
      <c r="Q714">
        <v>2</v>
      </c>
      <c r="R714">
        <v>11</v>
      </c>
      <c r="S714" s="6">
        <f>SUM(Table_marketing_data[[#This Row],[MntWines]:[MntGoldProds]])/6</f>
        <v>7.5</v>
      </c>
      <c r="T714">
        <v>2</v>
      </c>
      <c r="U714">
        <v>1</v>
      </c>
      <c r="V714">
        <v>0</v>
      </c>
      <c r="W714">
        <v>3</v>
      </c>
      <c r="X714">
        <v>7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f>IF(COUNTIF(Table_marketing_data[[#This Row],[AcceptedCmp3]:[AcceptedCmp2]],1)&gt;0,1,0)</f>
        <v>0</v>
      </c>
      <c r="AE714">
        <f>SUM(Table_marketing_data[[#This Row],[AcceptedCmp3]:[AcceptedCmp2]])</f>
        <v>0</v>
      </c>
      <c r="AF714">
        <v>0</v>
      </c>
      <c r="AG714">
        <v>0</v>
      </c>
      <c r="AH714" t="s">
        <v>30</v>
      </c>
    </row>
    <row r="715" spans="1:34" x14ac:dyDescent="0.3">
      <c r="A715">
        <v>6504</v>
      </c>
      <c r="B715">
        <v>1975</v>
      </c>
      <c r="C715">
        <f ca="1">YEAR(TODAY()) - Table_marketing_data[[#This Row],[Year_Birth]]</f>
        <v>48</v>
      </c>
      <c r="D7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5" t="s">
        <v>38</v>
      </c>
      <c r="F715" t="s">
        <v>35</v>
      </c>
      <c r="G715" s="5">
        <v>19789</v>
      </c>
      <c r="H715" s="5" t="str">
        <f t="shared" si="11"/>
        <v>&lt;20k</v>
      </c>
      <c r="I715">
        <v>1</v>
      </c>
      <c r="J715">
        <v>0</v>
      </c>
      <c r="K715" s="1">
        <v>41598</v>
      </c>
      <c r="L715">
        <v>24</v>
      </c>
      <c r="M715">
        <v>2</v>
      </c>
      <c r="N715">
        <v>5</v>
      </c>
      <c r="O715">
        <v>9</v>
      </c>
      <c r="P715">
        <v>28</v>
      </c>
      <c r="Q715">
        <v>6</v>
      </c>
      <c r="R715">
        <v>28</v>
      </c>
      <c r="S715" s="6">
        <f>SUM(Table_marketing_data[[#This Row],[MntWines]:[MntGoldProds]])/6</f>
        <v>13</v>
      </c>
      <c r="T715">
        <v>3</v>
      </c>
      <c r="U715">
        <v>2</v>
      </c>
      <c r="V715">
        <v>1</v>
      </c>
      <c r="W715">
        <v>3</v>
      </c>
      <c r="X715">
        <v>5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f>IF(COUNTIF(Table_marketing_data[[#This Row],[AcceptedCmp3]:[AcceptedCmp2]],1)&gt;0,1,0)</f>
        <v>1</v>
      </c>
      <c r="AE715">
        <f>SUM(Table_marketing_data[[#This Row],[AcceptedCmp3]:[AcceptedCmp2]])</f>
        <v>1</v>
      </c>
      <c r="AF715">
        <v>0</v>
      </c>
      <c r="AG715">
        <v>0</v>
      </c>
      <c r="AH715" t="s">
        <v>30</v>
      </c>
    </row>
    <row r="716" spans="1:34" x14ac:dyDescent="0.3">
      <c r="A716">
        <v>7627</v>
      </c>
      <c r="B716">
        <v>1975</v>
      </c>
      <c r="C716">
        <f ca="1">YEAR(TODAY()) - Table_marketing_data[[#This Row],[Year_Birth]]</f>
        <v>48</v>
      </c>
      <c r="D7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6" t="s">
        <v>41</v>
      </c>
      <c r="F716" t="s">
        <v>33</v>
      </c>
      <c r="G716" s="5">
        <v>92163</v>
      </c>
      <c r="H716" s="5" t="str">
        <f t="shared" si="11"/>
        <v>50k-100k</v>
      </c>
      <c r="I716">
        <v>0</v>
      </c>
      <c r="J716">
        <v>0</v>
      </c>
      <c r="K716" s="1">
        <v>41255</v>
      </c>
      <c r="L716">
        <v>25</v>
      </c>
      <c r="M716">
        <v>817</v>
      </c>
      <c r="N716">
        <v>183</v>
      </c>
      <c r="O716">
        <v>797</v>
      </c>
      <c r="P716">
        <v>106</v>
      </c>
      <c r="Q716">
        <v>163</v>
      </c>
      <c r="R716">
        <v>20</v>
      </c>
      <c r="S716" s="6">
        <f>SUM(Table_marketing_data[[#This Row],[MntWines]:[MntGoldProds]])/6</f>
        <v>347.66666666666669</v>
      </c>
      <c r="T716">
        <v>0</v>
      </c>
      <c r="U716">
        <v>5</v>
      </c>
      <c r="V716">
        <v>11</v>
      </c>
      <c r="W716">
        <v>5</v>
      </c>
      <c r="X716">
        <v>2</v>
      </c>
      <c r="Y716">
        <v>0</v>
      </c>
      <c r="Z716">
        <v>0</v>
      </c>
      <c r="AA716">
        <v>1</v>
      </c>
      <c r="AB716">
        <v>1</v>
      </c>
      <c r="AC716">
        <v>0</v>
      </c>
      <c r="AD716">
        <f>IF(COUNTIF(Table_marketing_data[[#This Row],[AcceptedCmp3]:[AcceptedCmp2]],1)&gt;0,1,0)</f>
        <v>1</v>
      </c>
      <c r="AE716">
        <f>SUM(Table_marketing_data[[#This Row],[AcceptedCmp3]:[AcceptedCmp2]])</f>
        <v>2</v>
      </c>
      <c r="AF716">
        <v>1</v>
      </c>
      <c r="AG716">
        <v>0</v>
      </c>
      <c r="AH716" t="s">
        <v>30</v>
      </c>
    </row>
    <row r="717" spans="1:34" x14ac:dyDescent="0.3">
      <c r="A717">
        <v>1542</v>
      </c>
      <c r="B717">
        <v>1975</v>
      </c>
      <c r="C717">
        <f ca="1">YEAR(TODAY()) - Table_marketing_data[[#This Row],[Year_Birth]]</f>
        <v>48</v>
      </c>
      <c r="D7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7" t="s">
        <v>28</v>
      </c>
      <c r="F717" t="s">
        <v>31</v>
      </c>
      <c r="G717" s="5">
        <v>56243</v>
      </c>
      <c r="H717" s="5" t="str">
        <f t="shared" si="11"/>
        <v>50k-100k</v>
      </c>
      <c r="I717">
        <v>1</v>
      </c>
      <c r="J717">
        <v>2</v>
      </c>
      <c r="K717" s="1">
        <v>41638</v>
      </c>
      <c r="L717">
        <v>26</v>
      </c>
      <c r="M717">
        <v>347</v>
      </c>
      <c r="N717">
        <v>0</v>
      </c>
      <c r="O717">
        <v>35</v>
      </c>
      <c r="P717">
        <v>4</v>
      </c>
      <c r="Q717">
        <v>3</v>
      </c>
      <c r="R717">
        <v>7</v>
      </c>
      <c r="S717" s="6">
        <f>SUM(Table_marketing_data[[#This Row],[MntWines]:[MntGoldProds]])/6</f>
        <v>66</v>
      </c>
      <c r="T717">
        <v>6</v>
      </c>
      <c r="U717">
        <v>4</v>
      </c>
      <c r="V717">
        <v>2</v>
      </c>
      <c r="W717">
        <v>8</v>
      </c>
      <c r="X717">
        <v>5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f>IF(COUNTIF(Table_marketing_data[[#This Row],[AcceptedCmp3]:[AcceptedCmp2]],1)&gt;0,1,0)</f>
        <v>0</v>
      </c>
      <c r="AE717">
        <f>SUM(Table_marketing_data[[#This Row],[AcceptedCmp3]:[AcceptedCmp2]])</f>
        <v>0</v>
      </c>
      <c r="AF717">
        <v>0</v>
      </c>
      <c r="AG717">
        <v>0</v>
      </c>
      <c r="AH717" t="s">
        <v>34</v>
      </c>
    </row>
    <row r="718" spans="1:34" x14ac:dyDescent="0.3">
      <c r="A718">
        <v>1506</v>
      </c>
      <c r="B718">
        <v>1975</v>
      </c>
      <c r="C718">
        <f ca="1">YEAR(TODAY()) - Table_marketing_data[[#This Row],[Year_Birth]]</f>
        <v>48</v>
      </c>
      <c r="D7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8" t="s">
        <v>28</v>
      </c>
      <c r="F718" t="s">
        <v>31</v>
      </c>
      <c r="G718" s="5">
        <v>42160</v>
      </c>
      <c r="H718" s="5" t="str">
        <f t="shared" si="11"/>
        <v>20k-50k</v>
      </c>
      <c r="I718">
        <v>1</v>
      </c>
      <c r="J718">
        <v>1</v>
      </c>
      <c r="K718" s="1">
        <v>41453</v>
      </c>
      <c r="L718">
        <v>26</v>
      </c>
      <c r="M718">
        <v>48</v>
      </c>
      <c r="N718">
        <v>9</v>
      </c>
      <c r="O718">
        <v>45</v>
      </c>
      <c r="P718">
        <v>3</v>
      </c>
      <c r="Q718">
        <v>15</v>
      </c>
      <c r="R718">
        <v>20</v>
      </c>
      <c r="S718" s="6">
        <f>SUM(Table_marketing_data[[#This Row],[MntWines]:[MntGoldProds]])/6</f>
        <v>23.333333333333332</v>
      </c>
      <c r="T718">
        <v>4</v>
      </c>
      <c r="U718">
        <v>2</v>
      </c>
      <c r="V718">
        <v>1</v>
      </c>
      <c r="W718">
        <v>4</v>
      </c>
      <c r="X718">
        <v>6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f>IF(COUNTIF(Table_marketing_data[[#This Row],[AcceptedCmp3]:[AcceptedCmp2]],1)&gt;0,1,0)</f>
        <v>0</v>
      </c>
      <c r="AE718">
        <f>SUM(Table_marketing_data[[#This Row],[AcceptedCmp3]:[AcceptedCmp2]])</f>
        <v>0</v>
      </c>
      <c r="AF718">
        <v>1</v>
      </c>
      <c r="AG718">
        <v>0</v>
      </c>
      <c r="AH718" t="s">
        <v>30</v>
      </c>
    </row>
    <row r="719" spans="1:34" x14ac:dyDescent="0.3">
      <c r="A719">
        <v>1676</v>
      </c>
      <c r="B719">
        <v>1975</v>
      </c>
      <c r="C719">
        <f ca="1">YEAR(TODAY()) - Table_marketing_data[[#This Row],[Year_Birth]]</f>
        <v>48</v>
      </c>
      <c r="D7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19" t="s">
        <v>28</v>
      </c>
      <c r="F719" t="s">
        <v>33</v>
      </c>
      <c r="G719" s="5">
        <v>43057</v>
      </c>
      <c r="H719" s="5" t="str">
        <f t="shared" si="11"/>
        <v>20k-50k</v>
      </c>
      <c r="I719">
        <v>0</v>
      </c>
      <c r="J719">
        <v>1</v>
      </c>
      <c r="K719" s="1">
        <v>41577</v>
      </c>
      <c r="L719">
        <v>30</v>
      </c>
      <c r="M719">
        <v>213</v>
      </c>
      <c r="N719">
        <v>2</v>
      </c>
      <c r="O719">
        <v>44</v>
      </c>
      <c r="P719">
        <v>0</v>
      </c>
      <c r="Q719">
        <v>2</v>
      </c>
      <c r="R719">
        <v>5</v>
      </c>
      <c r="S719" s="6">
        <f>SUM(Table_marketing_data[[#This Row],[MntWines]:[MntGoldProds]])/6</f>
        <v>44.333333333333336</v>
      </c>
      <c r="T719">
        <v>4</v>
      </c>
      <c r="U719">
        <v>4</v>
      </c>
      <c r="V719">
        <v>2</v>
      </c>
      <c r="W719">
        <v>5</v>
      </c>
      <c r="X719">
        <v>5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f>IF(COUNTIF(Table_marketing_data[[#This Row],[AcceptedCmp3]:[AcceptedCmp2]],1)&gt;0,1,0)</f>
        <v>0</v>
      </c>
      <c r="AE719">
        <f>SUM(Table_marketing_data[[#This Row],[AcceptedCmp3]:[AcceptedCmp2]])</f>
        <v>0</v>
      </c>
      <c r="AF719">
        <v>0</v>
      </c>
      <c r="AG719">
        <v>0</v>
      </c>
      <c r="AH719" t="s">
        <v>30</v>
      </c>
    </row>
    <row r="720" spans="1:34" x14ac:dyDescent="0.3">
      <c r="A720">
        <v>5534</v>
      </c>
      <c r="B720">
        <v>1975</v>
      </c>
      <c r="C720">
        <f ca="1">YEAR(TODAY()) - Table_marketing_data[[#This Row],[Year_Birth]]</f>
        <v>48</v>
      </c>
      <c r="D7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0" t="s">
        <v>41</v>
      </c>
      <c r="F720" t="s">
        <v>33</v>
      </c>
      <c r="G720" s="5">
        <v>47808</v>
      </c>
      <c r="H720" s="5" t="str">
        <f t="shared" si="11"/>
        <v>20k-50k</v>
      </c>
      <c r="I720">
        <v>0</v>
      </c>
      <c r="J720">
        <v>1</v>
      </c>
      <c r="K720" s="1">
        <v>41567</v>
      </c>
      <c r="L720">
        <v>30</v>
      </c>
      <c r="M720">
        <v>123</v>
      </c>
      <c r="N720">
        <v>1</v>
      </c>
      <c r="O720">
        <v>26</v>
      </c>
      <c r="P720">
        <v>2</v>
      </c>
      <c r="Q720">
        <v>0</v>
      </c>
      <c r="R720">
        <v>72</v>
      </c>
      <c r="S720" s="6">
        <f>SUM(Table_marketing_data[[#This Row],[MntWines]:[MntGoldProds]])/6</f>
        <v>37.333333333333336</v>
      </c>
      <c r="T720">
        <v>2</v>
      </c>
      <c r="U720">
        <v>3</v>
      </c>
      <c r="V720">
        <v>2</v>
      </c>
      <c r="W720">
        <v>3</v>
      </c>
      <c r="X720">
        <v>7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f>IF(COUNTIF(Table_marketing_data[[#This Row],[AcceptedCmp3]:[AcceptedCmp2]],1)&gt;0,1,0)</f>
        <v>1</v>
      </c>
      <c r="AE720">
        <f>SUM(Table_marketing_data[[#This Row],[AcceptedCmp3]:[AcceptedCmp2]])</f>
        <v>1</v>
      </c>
      <c r="AF720">
        <v>0</v>
      </c>
      <c r="AG720">
        <v>0</v>
      </c>
      <c r="AH720" t="s">
        <v>30</v>
      </c>
    </row>
    <row r="721" spans="1:34" x14ac:dyDescent="0.3">
      <c r="A721">
        <v>1087</v>
      </c>
      <c r="B721">
        <v>1975</v>
      </c>
      <c r="C721">
        <f ca="1">YEAR(TODAY()) - Table_marketing_data[[#This Row],[Year_Birth]]</f>
        <v>48</v>
      </c>
      <c r="D7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1" t="s">
        <v>41</v>
      </c>
      <c r="F721" t="s">
        <v>35</v>
      </c>
      <c r="G721" s="5">
        <v>22669</v>
      </c>
      <c r="H721" s="5" t="str">
        <f t="shared" si="11"/>
        <v>20k-50k</v>
      </c>
      <c r="I721">
        <v>1</v>
      </c>
      <c r="J721">
        <v>0</v>
      </c>
      <c r="K721" s="1">
        <v>41416</v>
      </c>
      <c r="L721">
        <v>30</v>
      </c>
      <c r="M721">
        <v>16</v>
      </c>
      <c r="N721">
        <v>14</v>
      </c>
      <c r="O721">
        <v>36</v>
      </c>
      <c r="P721">
        <v>37</v>
      </c>
      <c r="Q721">
        <v>22</v>
      </c>
      <c r="R721">
        <v>48</v>
      </c>
      <c r="S721" s="6">
        <f>SUM(Table_marketing_data[[#This Row],[MntWines]:[MntGoldProds]])/6</f>
        <v>28.833333333333332</v>
      </c>
      <c r="T721">
        <v>3</v>
      </c>
      <c r="U721">
        <v>4</v>
      </c>
      <c r="V721">
        <v>1</v>
      </c>
      <c r="W721">
        <v>2</v>
      </c>
      <c r="X721">
        <v>9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f>IF(COUNTIF(Table_marketing_data[[#This Row],[AcceptedCmp3]:[AcceptedCmp2]],1)&gt;0,1,0)</f>
        <v>0</v>
      </c>
      <c r="AE721">
        <f>SUM(Table_marketing_data[[#This Row],[AcceptedCmp3]:[AcceptedCmp2]])</f>
        <v>0</v>
      </c>
      <c r="AF721">
        <v>1</v>
      </c>
      <c r="AG721">
        <v>0</v>
      </c>
      <c r="AH721" t="s">
        <v>30</v>
      </c>
    </row>
    <row r="722" spans="1:34" x14ac:dyDescent="0.3">
      <c r="A722">
        <v>5289</v>
      </c>
      <c r="B722">
        <v>1975</v>
      </c>
      <c r="C722">
        <f ca="1">YEAR(TODAY()) - Table_marketing_data[[#This Row],[Year_Birth]]</f>
        <v>48</v>
      </c>
      <c r="D7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2" t="s">
        <v>38</v>
      </c>
      <c r="F722" t="s">
        <v>31</v>
      </c>
      <c r="G722" s="5">
        <v>41658</v>
      </c>
      <c r="H722" s="5" t="str">
        <f t="shared" si="11"/>
        <v>20k-50k</v>
      </c>
      <c r="I722">
        <v>1</v>
      </c>
      <c r="J722">
        <v>1</v>
      </c>
      <c r="K722" s="1">
        <v>41222</v>
      </c>
      <c r="L722">
        <v>30</v>
      </c>
      <c r="M722">
        <v>8</v>
      </c>
      <c r="N722">
        <v>4</v>
      </c>
      <c r="O722">
        <v>12</v>
      </c>
      <c r="P722">
        <v>15</v>
      </c>
      <c r="Q722">
        <v>4</v>
      </c>
      <c r="R722">
        <v>29</v>
      </c>
      <c r="S722" s="6">
        <f>SUM(Table_marketing_data[[#This Row],[MntWines]:[MntGoldProds]])/6</f>
        <v>12</v>
      </c>
      <c r="T722">
        <v>2</v>
      </c>
      <c r="U722">
        <v>1</v>
      </c>
      <c r="V722">
        <v>1</v>
      </c>
      <c r="W722">
        <v>2</v>
      </c>
      <c r="X722">
        <v>4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f>IF(COUNTIF(Table_marketing_data[[#This Row],[AcceptedCmp3]:[AcceptedCmp2]],1)&gt;0,1,0)</f>
        <v>0</v>
      </c>
      <c r="AE722">
        <f>SUM(Table_marketing_data[[#This Row],[AcceptedCmp3]:[AcceptedCmp2]])</f>
        <v>0</v>
      </c>
      <c r="AF722">
        <v>0</v>
      </c>
      <c r="AG722">
        <v>0</v>
      </c>
      <c r="AH722" t="s">
        <v>36</v>
      </c>
    </row>
    <row r="723" spans="1:34" x14ac:dyDescent="0.3">
      <c r="A723">
        <v>2882</v>
      </c>
      <c r="B723">
        <v>1975</v>
      </c>
      <c r="C723">
        <f ca="1">YEAR(TODAY()) - Table_marketing_data[[#This Row],[Year_Birth]]</f>
        <v>48</v>
      </c>
      <c r="D7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3" t="s">
        <v>38</v>
      </c>
      <c r="F723" t="s">
        <v>29</v>
      </c>
      <c r="G723" s="5">
        <v>67893</v>
      </c>
      <c r="H723" s="5" t="str">
        <f t="shared" si="11"/>
        <v>50k-100k</v>
      </c>
      <c r="I723">
        <v>0</v>
      </c>
      <c r="J723">
        <v>1</v>
      </c>
      <c r="K723" s="1">
        <v>41183</v>
      </c>
      <c r="L723">
        <v>31</v>
      </c>
      <c r="M723">
        <v>711</v>
      </c>
      <c r="N723">
        <v>28</v>
      </c>
      <c r="O723">
        <v>142</v>
      </c>
      <c r="P723">
        <v>49</v>
      </c>
      <c r="Q723">
        <v>18</v>
      </c>
      <c r="R723">
        <v>47</v>
      </c>
      <c r="S723" s="6">
        <f>SUM(Table_marketing_data[[#This Row],[MntWines]:[MntGoldProds]])/6</f>
        <v>165.83333333333334</v>
      </c>
      <c r="T723">
        <v>2</v>
      </c>
      <c r="U723">
        <v>3</v>
      </c>
      <c r="V723">
        <v>2</v>
      </c>
      <c r="W723">
        <v>9</v>
      </c>
      <c r="X723">
        <v>8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f>IF(COUNTIF(Table_marketing_data[[#This Row],[AcceptedCmp3]:[AcceptedCmp2]],1)&gt;0,1,0)</f>
        <v>0</v>
      </c>
      <c r="AE723">
        <f>SUM(Table_marketing_data[[#This Row],[AcceptedCmp3]:[AcceptedCmp2]])</f>
        <v>0</v>
      </c>
      <c r="AF723">
        <v>0</v>
      </c>
      <c r="AG723">
        <v>0</v>
      </c>
      <c r="AH723" t="s">
        <v>43</v>
      </c>
    </row>
    <row r="724" spans="1:34" x14ac:dyDescent="0.3">
      <c r="A724">
        <v>3491</v>
      </c>
      <c r="B724">
        <v>1975</v>
      </c>
      <c r="C724">
        <f ca="1">YEAR(TODAY()) - Table_marketing_data[[#This Row],[Year_Birth]]</f>
        <v>48</v>
      </c>
      <c r="D7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4" t="s">
        <v>28</v>
      </c>
      <c r="F724" t="s">
        <v>35</v>
      </c>
      <c r="G724" s="5">
        <v>55914</v>
      </c>
      <c r="H724" s="5" t="str">
        <f t="shared" si="11"/>
        <v>50k-100k</v>
      </c>
      <c r="I724">
        <v>0</v>
      </c>
      <c r="J724">
        <v>1</v>
      </c>
      <c r="K724" s="1">
        <v>41393</v>
      </c>
      <c r="L724">
        <v>32</v>
      </c>
      <c r="M724">
        <v>384</v>
      </c>
      <c r="N724">
        <v>60</v>
      </c>
      <c r="O724">
        <v>364</v>
      </c>
      <c r="P724">
        <v>119</v>
      </c>
      <c r="Q724">
        <v>101</v>
      </c>
      <c r="R724">
        <v>232</v>
      </c>
      <c r="S724" s="6">
        <f>SUM(Table_marketing_data[[#This Row],[MntWines]:[MntGoldProds]])/6</f>
        <v>210</v>
      </c>
      <c r="T724">
        <v>4</v>
      </c>
      <c r="U724">
        <v>11</v>
      </c>
      <c r="V724">
        <v>6</v>
      </c>
      <c r="W724">
        <v>8</v>
      </c>
      <c r="X724">
        <v>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f>IF(COUNTIF(Table_marketing_data[[#This Row],[AcceptedCmp3]:[AcceptedCmp2]],1)&gt;0,1,0)</f>
        <v>0</v>
      </c>
      <c r="AE724">
        <f>SUM(Table_marketing_data[[#This Row],[AcceptedCmp3]:[AcceptedCmp2]])</f>
        <v>0</v>
      </c>
      <c r="AF724">
        <v>0</v>
      </c>
      <c r="AG724">
        <v>0</v>
      </c>
      <c r="AH724" t="s">
        <v>34</v>
      </c>
    </row>
    <row r="725" spans="1:34" x14ac:dyDescent="0.3">
      <c r="A725">
        <v>6050</v>
      </c>
      <c r="B725">
        <v>1975</v>
      </c>
      <c r="C725">
        <f ca="1">YEAR(TODAY()) - Table_marketing_data[[#This Row],[Year_Birth]]</f>
        <v>48</v>
      </c>
      <c r="D7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5" t="s">
        <v>38</v>
      </c>
      <c r="F725" t="s">
        <v>33</v>
      </c>
      <c r="G725" s="5">
        <v>57036</v>
      </c>
      <c r="H725" s="5" t="str">
        <f t="shared" si="11"/>
        <v>50k-100k</v>
      </c>
      <c r="I725">
        <v>0</v>
      </c>
      <c r="J725">
        <v>1</v>
      </c>
      <c r="K725" s="1">
        <v>41254</v>
      </c>
      <c r="L725">
        <v>33</v>
      </c>
      <c r="M725">
        <v>1171</v>
      </c>
      <c r="N725">
        <v>43</v>
      </c>
      <c r="O725">
        <v>219</v>
      </c>
      <c r="P725">
        <v>19</v>
      </c>
      <c r="Q725">
        <v>14</v>
      </c>
      <c r="R725">
        <v>47</v>
      </c>
      <c r="S725" s="6">
        <f>SUM(Table_marketing_data[[#This Row],[MntWines]:[MntGoldProds]])/6</f>
        <v>252.16666666666666</v>
      </c>
      <c r="T725">
        <v>4</v>
      </c>
      <c r="U725">
        <v>6</v>
      </c>
      <c r="V725">
        <v>3</v>
      </c>
      <c r="W725">
        <v>13</v>
      </c>
      <c r="X725">
        <v>9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f>IF(COUNTIF(Table_marketing_data[[#This Row],[AcceptedCmp3]:[AcceptedCmp2]],1)&gt;0,1,0)</f>
        <v>1</v>
      </c>
      <c r="AE725">
        <f>SUM(Table_marketing_data[[#This Row],[AcceptedCmp3]:[AcceptedCmp2]])</f>
        <v>1</v>
      </c>
      <c r="AF725">
        <v>0</v>
      </c>
      <c r="AG725">
        <v>0</v>
      </c>
      <c r="AH725" t="s">
        <v>40</v>
      </c>
    </row>
    <row r="726" spans="1:34" x14ac:dyDescent="0.3">
      <c r="A726">
        <v>4426</v>
      </c>
      <c r="B726">
        <v>1975</v>
      </c>
      <c r="C726">
        <f ca="1">YEAR(TODAY()) - Table_marketing_data[[#This Row],[Year_Birth]]</f>
        <v>48</v>
      </c>
      <c r="D7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6" t="s">
        <v>28</v>
      </c>
      <c r="F726" t="s">
        <v>31</v>
      </c>
      <c r="G726" s="5">
        <v>55801</v>
      </c>
      <c r="H726" s="5" t="str">
        <f t="shared" si="11"/>
        <v>50k-100k</v>
      </c>
      <c r="I726">
        <v>1</v>
      </c>
      <c r="J726">
        <v>1</v>
      </c>
      <c r="K726" s="1">
        <v>41539</v>
      </c>
      <c r="L726">
        <v>35</v>
      </c>
      <c r="M726">
        <v>367</v>
      </c>
      <c r="N726">
        <v>4</v>
      </c>
      <c r="O726">
        <v>51</v>
      </c>
      <c r="P726">
        <v>6</v>
      </c>
      <c r="Q726">
        <v>4</v>
      </c>
      <c r="R726">
        <v>95</v>
      </c>
      <c r="S726" s="6">
        <f>SUM(Table_marketing_data[[#This Row],[MntWines]:[MntGoldProds]])/6</f>
        <v>87.833333333333329</v>
      </c>
      <c r="T726">
        <v>6</v>
      </c>
      <c r="U726">
        <v>7</v>
      </c>
      <c r="V726">
        <v>2</v>
      </c>
      <c r="W726">
        <v>6</v>
      </c>
      <c r="X726">
        <v>7</v>
      </c>
      <c r="Y726">
        <v>0</v>
      </c>
      <c r="Z726">
        <v>0</v>
      </c>
      <c r="AA726">
        <v>0</v>
      </c>
      <c r="AB726">
        <v>1</v>
      </c>
      <c r="AC726">
        <v>0</v>
      </c>
      <c r="AD726">
        <f>IF(COUNTIF(Table_marketing_data[[#This Row],[AcceptedCmp3]:[AcceptedCmp2]],1)&gt;0,1,0)</f>
        <v>1</v>
      </c>
      <c r="AE726">
        <f>SUM(Table_marketing_data[[#This Row],[AcceptedCmp3]:[AcceptedCmp2]])</f>
        <v>1</v>
      </c>
      <c r="AF726">
        <v>0</v>
      </c>
      <c r="AG726">
        <v>0</v>
      </c>
      <c r="AH726" t="s">
        <v>34</v>
      </c>
    </row>
    <row r="727" spans="1:34" x14ac:dyDescent="0.3">
      <c r="A727">
        <v>907</v>
      </c>
      <c r="B727">
        <v>1975</v>
      </c>
      <c r="C727">
        <f ca="1">YEAR(TODAY()) - Table_marketing_data[[#This Row],[Year_Birth]]</f>
        <v>48</v>
      </c>
      <c r="D7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7" t="s">
        <v>28</v>
      </c>
      <c r="F727" t="s">
        <v>33</v>
      </c>
      <c r="G727" s="5">
        <v>46149</v>
      </c>
      <c r="H727" s="5" t="str">
        <f t="shared" si="11"/>
        <v>20k-50k</v>
      </c>
      <c r="I727">
        <v>0</v>
      </c>
      <c r="J727">
        <v>1</v>
      </c>
      <c r="K727" s="1">
        <v>41607</v>
      </c>
      <c r="L727">
        <v>36</v>
      </c>
      <c r="M727">
        <v>254</v>
      </c>
      <c r="N727">
        <v>6</v>
      </c>
      <c r="O727">
        <v>71</v>
      </c>
      <c r="P727">
        <v>4</v>
      </c>
      <c r="Q727">
        <v>0</v>
      </c>
      <c r="R727">
        <v>27</v>
      </c>
      <c r="S727" s="6">
        <f>SUM(Table_marketing_data[[#This Row],[MntWines]:[MntGoldProds]])/6</f>
        <v>60.333333333333336</v>
      </c>
      <c r="T727">
        <v>5</v>
      </c>
      <c r="U727">
        <v>5</v>
      </c>
      <c r="V727">
        <v>1</v>
      </c>
      <c r="W727">
        <v>7</v>
      </c>
      <c r="X727">
        <v>5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f>IF(COUNTIF(Table_marketing_data[[#This Row],[AcceptedCmp3]:[AcceptedCmp2]],1)&gt;0,1,0)</f>
        <v>0</v>
      </c>
      <c r="AE727">
        <f>SUM(Table_marketing_data[[#This Row],[AcceptedCmp3]:[AcceptedCmp2]])</f>
        <v>0</v>
      </c>
      <c r="AF727">
        <v>0</v>
      </c>
      <c r="AG727">
        <v>0</v>
      </c>
      <c r="AH727" t="s">
        <v>30</v>
      </c>
    </row>
    <row r="728" spans="1:34" x14ac:dyDescent="0.3">
      <c r="A728">
        <v>7235</v>
      </c>
      <c r="B728">
        <v>1975</v>
      </c>
      <c r="C728">
        <f ca="1">YEAR(TODAY()) - Table_marketing_data[[#This Row],[Year_Birth]]</f>
        <v>48</v>
      </c>
      <c r="D7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8" t="s">
        <v>38</v>
      </c>
      <c r="F728" t="s">
        <v>33</v>
      </c>
      <c r="G728" s="5">
        <v>17003</v>
      </c>
      <c r="H728" s="5" t="str">
        <f t="shared" si="11"/>
        <v>&lt;20k</v>
      </c>
      <c r="I728">
        <v>1</v>
      </c>
      <c r="J728">
        <v>0</v>
      </c>
      <c r="K728" s="1">
        <v>41617</v>
      </c>
      <c r="L728">
        <v>37</v>
      </c>
      <c r="M728">
        <v>2</v>
      </c>
      <c r="N728">
        <v>5</v>
      </c>
      <c r="O728">
        <v>12</v>
      </c>
      <c r="P728">
        <v>4</v>
      </c>
      <c r="Q728">
        <v>8</v>
      </c>
      <c r="R728">
        <v>7</v>
      </c>
      <c r="S728" s="6">
        <f>SUM(Table_marketing_data[[#This Row],[MntWines]:[MntGoldProds]])/6</f>
        <v>6.333333333333333</v>
      </c>
      <c r="T728">
        <v>3</v>
      </c>
      <c r="U728">
        <v>2</v>
      </c>
      <c r="V728">
        <v>0</v>
      </c>
      <c r="W728">
        <v>4</v>
      </c>
      <c r="X728">
        <v>5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f>IF(COUNTIF(Table_marketing_data[[#This Row],[AcceptedCmp3]:[AcceptedCmp2]],1)&gt;0,1,0)</f>
        <v>0</v>
      </c>
      <c r="AE728">
        <f>SUM(Table_marketing_data[[#This Row],[AcceptedCmp3]:[AcceptedCmp2]])</f>
        <v>0</v>
      </c>
      <c r="AF728">
        <v>0</v>
      </c>
      <c r="AG728">
        <v>0</v>
      </c>
      <c r="AH728" t="s">
        <v>39</v>
      </c>
    </row>
    <row r="729" spans="1:34" x14ac:dyDescent="0.3">
      <c r="A729">
        <v>10858</v>
      </c>
      <c r="B729">
        <v>1975</v>
      </c>
      <c r="C729">
        <f ca="1">YEAR(TODAY()) - Table_marketing_data[[#This Row],[Year_Birth]]</f>
        <v>48</v>
      </c>
      <c r="D7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29" t="s">
        <v>28</v>
      </c>
      <c r="F729" t="s">
        <v>35</v>
      </c>
      <c r="G729" s="5">
        <v>76532</v>
      </c>
      <c r="H729" s="5" t="str">
        <f t="shared" si="11"/>
        <v>50k-100k</v>
      </c>
      <c r="I729">
        <v>1</v>
      </c>
      <c r="J729">
        <v>1</v>
      </c>
      <c r="K729" s="1">
        <v>41526</v>
      </c>
      <c r="L729">
        <v>38</v>
      </c>
      <c r="M729">
        <v>355</v>
      </c>
      <c r="N729">
        <v>30</v>
      </c>
      <c r="O729">
        <v>177</v>
      </c>
      <c r="P729">
        <v>90</v>
      </c>
      <c r="Q729">
        <v>138</v>
      </c>
      <c r="R729">
        <v>30</v>
      </c>
      <c r="S729" s="6">
        <f>SUM(Table_marketing_data[[#This Row],[MntWines]:[MntGoldProds]])/6</f>
        <v>136.66666666666666</v>
      </c>
      <c r="T729">
        <v>4</v>
      </c>
      <c r="U729">
        <v>9</v>
      </c>
      <c r="V729">
        <v>5</v>
      </c>
      <c r="W729">
        <v>7</v>
      </c>
      <c r="X729">
        <v>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f>IF(COUNTIF(Table_marketing_data[[#This Row],[AcceptedCmp3]:[AcceptedCmp2]],1)&gt;0,1,0)</f>
        <v>0</v>
      </c>
      <c r="AE729">
        <f>SUM(Table_marketing_data[[#This Row],[AcceptedCmp3]:[AcceptedCmp2]])</f>
        <v>0</v>
      </c>
      <c r="AF729">
        <v>0</v>
      </c>
      <c r="AG729">
        <v>0</v>
      </c>
      <c r="AH729" t="s">
        <v>30</v>
      </c>
    </row>
    <row r="730" spans="1:34" x14ac:dyDescent="0.3">
      <c r="A730">
        <v>7943</v>
      </c>
      <c r="B730">
        <v>1975</v>
      </c>
      <c r="C730">
        <f ca="1">YEAR(TODAY()) - Table_marketing_data[[#This Row],[Year_Birth]]</f>
        <v>48</v>
      </c>
      <c r="D7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0" t="s">
        <v>37</v>
      </c>
      <c r="F730" t="s">
        <v>33</v>
      </c>
      <c r="G730" s="5">
        <v>36663</v>
      </c>
      <c r="H730" s="5" t="str">
        <f t="shared" si="11"/>
        <v>20k-50k</v>
      </c>
      <c r="I730">
        <v>1</v>
      </c>
      <c r="J730">
        <v>0</v>
      </c>
      <c r="K730" s="1">
        <v>41754</v>
      </c>
      <c r="L730">
        <v>40</v>
      </c>
      <c r="M730">
        <v>18</v>
      </c>
      <c r="N730">
        <v>0</v>
      </c>
      <c r="O730">
        <v>6</v>
      </c>
      <c r="P730">
        <v>3</v>
      </c>
      <c r="Q730">
        <v>3</v>
      </c>
      <c r="R730">
        <v>5</v>
      </c>
      <c r="S730" s="6">
        <f>SUM(Table_marketing_data[[#This Row],[MntWines]:[MntGoldProds]])/6</f>
        <v>5.833333333333333</v>
      </c>
      <c r="T730">
        <v>1</v>
      </c>
      <c r="U730">
        <v>1</v>
      </c>
      <c r="V730">
        <v>1</v>
      </c>
      <c r="W730">
        <v>3</v>
      </c>
      <c r="X730">
        <v>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f>IF(COUNTIF(Table_marketing_data[[#This Row],[AcceptedCmp3]:[AcceptedCmp2]],1)&gt;0,1,0)</f>
        <v>0</v>
      </c>
      <c r="AE730">
        <f>SUM(Table_marketing_data[[#This Row],[AcceptedCmp3]:[AcceptedCmp2]])</f>
        <v>0</v>
      </c>
      <c r="AF730">
        <v>0</v>
      </c>
      <c r="AG730">
        <v>0</v>
      </c>
      <c r="AH730" t="s">
        <v>43</v>
      </c>
    </row>
    <row r="731" spans="1:34" x14ac:dyDescent="0.3">
      <c r="A731">
        <v>1403</v>
      </c>
      <c r="B731">
        <v>1975</v>
      </c>
      <c r="C731">
        <f ca="1">YEAR(TODAY()) - Table_marketing_data[[#This Row],[Year_Birth]]</f>
        <v>48</v>
      </c>
      <c r="D7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1" t="s">
        <v>38</v>
      </c>
      <c r="F731" t="s">
        <v>35</v>
      </c>
      <c r="G731" s="5">
        <v>34984</v>
      </c>
      <c r="H731" s="5" t="str">
        <f t="shared" si="11"/>
        <v>20k-50k</v>
      </c>
      <c r="I731">
        <v>1</v>
      </c>
      <c r="J731">
        <v>1</v>
      </c>
      <c r="K731" s="1">
        <v>41158</v>
      </c>
      <c r="L731">
        <v>40</v>
      </c>
      <c r="M731">
        <v>8</v>
      </c>
      <c r="N731">
        <v>4</v>
      </c>
      <c r="O731">
        <v>15</v>
      </c>
      <c r="P731">
        <v>3</v>
      </c>
      <c r="Q731">
        <v>5</v>
      </c>
      <c r="R731">
        <v>3</v>
      </c>
      <c r="S731" s="6">
        <f>SUM(Table_marketing_data[[#This Row],[MntWines]:[MntGoldProds]])/6</f>
        <v>6.333333333333333</v>
      </c>
      <c r="T731">
        <v>2</v>
      </c>
      <c r="U731">
        <v>1</v>
      </c>
      <c r="V731">
        <v>0</v>
      </c>
      <c r="W731">
        <v>3</v>
      </c>
      <c r="X731">
        <v>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f>IF(COUNTIF(Table_marketing_data[[#This Row],[AcceptedCmp3]:[AcceptedCmp2]],1)&gt;0,1,0)</f>
        <v>0</v>
      </c>
      <c r="AE731">
        <f>SUM(Table_marketing_data[[#This Row],[AcceptedCmp3]:[AcceptedCmp2]])</f>
        <v>0</v>
      </c>
      <c r="AF731">
        <v>0</v>
      </c>
      <c r="AG731">
        <v>0</v>
      </c>
      <c r="AH731" t="s">
        <v>30</v>
      </c>
    </row>
    <row r="732" spans="1:34" x14ac:dyDescent="0.3">
      <c r="A732">
        <v>3463</v>
      </c>
      <c r="B732">
        <v>1975</v>
      </c>
      <c r="C732">
        <f ca="1">YEAR(TODAY()) - Table_marketing_data[[#This Row],[Year_Birth]]</f>
        <v>48</v>
      </c>
      <c r="D7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2" t="s">
        <v>37</v>
      </c>
      <c r="F732" t="s">
        <v>33</v>
      </c>
      <c r="G732" s="5">
        <v>69283</v>
      </c>
      <c r="H732" s="5" t="str">
        <f t="shared" si="11"/>
        <v>50k-100k</v>
      </c>
      <c r="I732">
        <v>0</v>
      </c>
      <c r="J732">
        <v>1</v>
      </c>
      <c r="K732" s="1">
        <v>41804</v>
      </c>
      <c r="L732">
        <v>41</v>
      </c>
      <c r="M732">
        <v>674</v>
      </c>
      <c r="N732">
        <v>62</v>
      </c>
      <c r="O732">
        <v>134</v>
      </c>
      <c r="P732">
        <v>0</v>
      </c>
      <c r="Q732">
        <v>26</v>
      </c>
      <c r="R732">
        <v>8</v>
      </c>
      <c r="S732" s="6">
        <f>SUM(Table_marketing_data[[#This Row],[MntWines]:[MntGoldProds]])/6</f>
        <v>150.66666666666666</v>
      </c>
      <c r="T732">
        <v>4</v>
      </c>
      <c r="U732">
        <v>7</v>
      </c>
      <c r="V732">
        <v>3</v>
      </c>
      <c r="W732">
        <v>13</v>
      </c>
      <c r="X732">
        <v>5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f>IF(COUNTIF(Table_marketing_data[[#This Row],[AcceptedCmp3]:[AcceptedCmp2]],1)&gt;0,1,0)</f>
        <v>0</v>
      </c>
      <c r="AE732">
        <f>SUM(Table_marketing_data[[#This Row],[AcceptedCmp3]:[AcceptedCmp2]])</f>
        <v>0</v>
      </c>
      <c r="AF732">
        <v>0</v>
      </c>
      <c r="AG732">
        <v>0</v>
      </c>
      <c r="AH732" t="s">
        <v>40</v>
      </c>
    </row>
    <row r="733" spans="1:34" x14ac:dyDescent="0.3">
      <c r="A733">
        <v>4084</v>
      </c>
      <c r="B733">
        <v>1975</v>
      </c>
      <c r="C733">
        <f ca="1">YEAR(TODAY()) - Table_marketing_data[[#This Row],[Year_Birth]]</f>
        <v>48</v>
      </c>
      <c r="D7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3" t="s">
        <v>28</v>
      </c>
      <c r="F733" t="s">
        <v>35</v>
      </c>
      <c r="G733" s="5">
        <v>60934</v>
      </c>
      <c r="H733" s="5" t="str">
        <f t="shared" si="11"/>
        <v>50k-100k</v>
      </c>
      <c r="I733">
        <v>0</v>
      </c>
      <c r="J733">
        <v>1</v>
      </c>
      <c r="K733" s="1">
        <v>41656</v>
      </c>
      <c r="L733">
        <v>41</v>
      </c>
      <c r="M733">
        <v>224</v>
      </c>
      <c r="N733">
        <v>155</v>
      </c>
      <c r="O733">
        <v>155</v>
      </c>
      <c r="P733">
        <v>192</v>
      </c>
      <c r="Q733">
        <v>93</v>
      </c>
      <c r="R733">
        <v>54</v>
      </c>
      <c r="S733" s="6">
        <f>SUM(Table_marketing_data[[#This Row],[MntWines]:[MntGoldProds]])/6</f>
        <v>145.5</v>
      </c>
      <c r="T733">
        <v>2</v>
      </c>
      <c r="U733">
        <v>6</v>
      </c>
      <c r="V733">
        <v>4</v>
      </c>
      <c r="W733">
        <v>11</v>
      </c>
      <c r="X733">
        <v>4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f>IF(COUNTIF(Table_marketing_data[[#This Row],[AcceptedCmp3]:[AcceptedCmp2]],1)&gt;0,1,0)</f>
        <v>0</v>
      </c>
      <c r="AE733">
        <f>SUM(Table_marketing_data[[#This Row],[AcceptedCmp3]:[AcceptedCmp2]])</f>
        <v>0</v>
      </c>
      <c r="AF733">
        <v>0</v>
      </c>
      <c r="AG733">
        <v>0</v>
      </c>
      <c r="AH733" t="s">
        <v>32</v>
      </c>
    </row>
    <row r="734" spans="1:34" x14ac:dyDescent="0.3">
      <c r="A734">
        <v>1170</v>
      </c>
      <c r="B734">
        <v>1975</v>
      </c>
      <c r="C734">
        <f ca="1">YEAR(TODAY()) - Table_marketing_data[[#This Row],[Year_Birth]]</f>
        <v>48</v>
      </c>
      <c r="D7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4" t="s">
        <v>28</v>
      </c>
      <c r="F734" t="s">
        <v>33</v>
      </c>
      <c r="G734" s="5">
        <v>27573</v>
      </c>
      <c r="H734" s="5" t="str">
        <f t="shared" si="11"/>
        <v>20k-50k</v>
      </c>
      <c r="I734">
        <v>1</v>
      </c>
      <c r="J734">
        <v>0</v>
      </c>
      <c r="K734" s="1">
        <v>41358</v>
      </c>
      <c r="L734">
        <v>45</v>
      </c>
      <c r="M734">
        <v>50</v>
      </c>
      <c r="N734">
        <v>15</v>
      </c>
      <c r="O734">
        <v>110</v>
      </c>
      <c r="P734">
        <v>39</v>
      </c>
      <c r="Q734">
        <v>15</v>
      </c>
      <c r="R734">
        <v>15</v>
      </c>
      <c r="S734" s="6">
        <f>SUM(Table_marketing_data[[#This Row],[MntWines]:[MntGoldProds]])/6</f>
        <v>40.666666666666664</v>
      </c>
      <c r="T734">
        <v>4</v>
      </c>
      <c r="U734">
        <v>5</v>
      </c>
      <c r="V734">
        <v>1</v>
      </c>
      <c r="W734">
        <v>4</v>
      </c>
      <c r="X734">
        <v>8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f>IF(COUNTIF(Table_marketing_data[[#This Row],[AcceptedCmp3]:[AcceptedCmp2]],1)&gt;0,1,0)</f>
        <v>0</v>
      </c>
      <c r="AE734">
        <f>SUM(Table_marketing_data[[#This Row],[AcceptedCmp3]:[AcceptedCmp2]])</f>
        <v>0</v>
      </c>
      <c r="AF734">
        <v>0</v>
      </c>
      <c r="AG734">
        <v>0</v>
      </c>
      <c r="AH734" t="s">
        <v>30</v>
      </c>
    </row>
    <row r="735" spans="1:34" x14ac:dyDescent="0.3">
      <c r="A735">
        <v>2815</v>
      </c>
      <c r="B735">
        <v>1975</v>
      </c>
      <c r="C735">
        <f ca="1">YEAR(TODAY()) - Table_marketing_data[[#This Row],[Year_Birth]]</f>
        <v>48</v>
      </c>
      <c r="D7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5" t="s">
        <v>28</v>
      </c>
      <c r="F735" t="s">
        <v>33</v>
      </c>
      <c r="G735" s="5">
        <v>33183</v>
      </c>
      <c r="H735" s="5" t="str">
        <f t="shared" si="11"/>
        <v>20k-50k</v>
      </c>
      <c r="I735">
        <v>1</v>
      </c>
      <c r="J735">
        <v>0</v>
      </c>
      <c r="K735" s="1">
        <v>41694</v>
      </c>
      <c r="L735">
        <v>46</v>
      </c>
      <c r="M735">
        <v>7</v>
      </c>
      <c r="N735">
        <v>5</v>
      </c>
      <c r="O735">
        <v>39</v>
      </c>
      <c r="P735">
        <v>17</v>
      </c>
      <c r="Q735">
        <v>15</v>
      </c>
      <c r="R735">
        <v>37</v>
      </c>
      <c r="S735" s="6">
        <f>SUM(Table_marketing_data[[#This Row],[MntWines]:[MntGoldProds]])/6</f>
        <v>20</v>
      </c>
      <c r="T735">
        <v>2</v>
      </c>
      <c r="U735">
        <v>4</v>
      </c>
      <c r="V735">
        <v>0</v>
      </c>
      <c r="W735">
        <v>3</v>
      </c>
      <c r="X735">
        <v>7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f>IF(COUNTIF(Table_marketing_data[[#This Row],[AcceptedCmp3]:[AcceptedCmp2]],1)&gt;0,1,0)</f>
        <v>0</v>
      </c>
      <c r="AE735">
        <f>SUM(Table_marketing_data[[#This Row],[AcceptedCmp3]:[AcceptedCmp2]])</f>
        <v>0</v>
      </c>
      <c r="AF735">
        <v>0</v>
      </c>
      <c r="AG735">
        <v>0</v>
      </c>
      <c r="AH735" t="s">
        <v>30</v>
      </c>
    </row>
    <row r="736" spans="1:34" x14ac:dyDescent="0.3">
      <c r="A736">
        <v>2217</v>
      </c>
      <c r="B736">
        <v>1975</v>
      </c>
      <c r="C736">
        <f ca="1">YEAR(TODAY()) - Table_marketing_data[[#This Row],[Year_Birth]]</f>
        <v>48</v>
      </c>
      <c r="D7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6" t="s">
        <v>38</v>
      </c>
      <c r="F736" t="s">
        <v>33</v>
      </c>
      <c r="G736" s="5">
        <v>37284</v>
      </c>
      <c r="H736" s="5" t="str">
        <f t="shared" si="11"/>
        <v>20k-50k</v>
      </c>
      <c r="I736">
        <v>1</v>
      </c>
      <c r="J736">
        <v>1</v>
      </c>
      <c r="K736" s="1">
        <v>41362</v>
      </c>
      <c r="L736">
        <v>46</v>
      </c>
      <c r="M736">
        <v>11</v>
      </c>
      <c r="N736">
        <v>1</v>
      </c>
      <c r="O736">
        <v>2</v>
      </c>
      <c r="P736">
        <v>2</v>
      </c>
      <c r="Q736">
        <v>1</v>
      </c>
      <c r="R736">
        <v>6</v>
      </c>
      <c r="S736" s="6">
        <f>SUM(Table_marketing_data[[#This Row],[MntWines]:[MntGoldProds]])/6</f>
        <v>3.8333333333333335</v>
      </c>
      <c r="T736">
        <v>1</v>
      </c>
      <c r="U736">
        <v>0</v>
      </c>
      <c r="V736">
        <v>0</v>
      </c>
      <c r="W736">
        <v>3</v>
      </c>
      <c r="X736">
        <v>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f>IF(COUNTIF(Table_marketing_data[[#This Row],[AcceptedCmp3]:[AcceptedCmp2]],1)&gt;0,1,0)</f>
        <v>0</v>
      </c>
      <c r="AE736">
        <f>SUM(Table_marketing_data[[#This Row],[AcceptedCmp3]:[AcceptedCmp2]])</f>
        <v>0</v>
      </c>
      <c r="AF736">
        <v>0</v>
      </c>
      <c r="AG736">
        <v>0</v>
      </c>
      <c r="AH736" t="s">
        <v>40</v>
      </c>
    </row>
    <row r="737" spans="1:34" x14ac:dyDescent="0.3">
      <c r="A737">
        <v>4102</v>
      </c>
      <c r="B737">
        <v>1975</v>
      </c>
      <c r="C737">
        <f ca="1">YEAR(TODAY()) - Table_marketing_data[[#This Row],[Year_Birth]]</f>
        <v>48</v>
      </c>
      <c r="D7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7" t="s">
        <v>38</v>
      </c>
      <c r="F737" t="s">
        <v>33</v>
      </c>
      <c r="G737" s="5">
        <v>37284</v>
      </c>
      <c r="H737" s="5" t="str">
        <f t="shared" si="11"/>
        <v>20k-50k</v>
      </c>
      <c r="I737">
        <v>1</v>
      </c>
      <c r="J737">
        <v>1</v>
      </c>
      <c r="K737" s="1">
        <v>41362</v>
      </c>
      <c r="L737">
        <v>46</v>
      </c>
      <c r="M737">
        <v>11</v>
      </c>
      <c r="N737">
        <v>1</v>
      </c>
      <c r="O737">
        <v>2</v>
      </c>
      <c r="P737">
        <v>2</v>
      </c>
      <c r="Q737">
        <v>1</v>
      </c>
      <c r="R737">
        <v>6</v>
      </c>
      <c r="S737" s="6">
        <f>SUM(Table_marketing_data[[#This Row],[MntWines]:[MntGoldProds]])/6</f>
        <v>3.8333333333333335</v>
      </c>
      <c r="T737">
        <v>1</v>
      </c>
      <c r="U737">
        <v>0</v>
      </c>
      <c r="V737">
        <v>0</v>
      </c>
      <c r="W737">
        <v>3</v>
      </c>
      <c r="X737">
        <v>6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f>IF(COUNTIF(Table_marketing_data[[#This Row],[AcceptedCmp3]:[AcceptedCmp2]],1)&gt;0,1,0)</f>
        <v>0</v>
      </c>
      <c r="AE737">
        <f>SUM(Table_marketing_data[[#This Row],[AcceptedCmp3]:[AcceptedCmp2]])</f>
        <v>0</v>
      </c>
      <c r="AF737">
        <v>0</v>
      </c>
      <c r="AG737">
        <v>0</v>
      </c>
      <c r="AH737" t="s">
        <v>30</v>
      </c>
    </row>
    <row r="738" spans="1:34" x14ac:dyDescent="0.3">
      <c r="A738">
        <v>10841</v>
      </c>
      <c r="B738">
        <v>1975</v>
      </c>
      <c r="C738">
        <f ca="1">YEAR(TODAY()) - Table_marketing_data[[#This Row],[Year_Birth]]</f>
        <v>48</v>
      </c>
      <c r="D7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8" t="s">
        <v>37</v>
      </c>
      <c r="F738" t="s">
        <v>35</v>
      </c>
      <c r="G738" s="5">
        <v>56559</v>
      </c>
      <c r="H738" s="5" t="str">
        <f t="shared" si="11"/>
        <v>50k-100k</v>
      </c>
      <c r="I738">
        <v>0</v>
      </c>
      <c r="J738">
        <v>1</v>
      </c>
      <c r="K738" s="1">
        <v>41268</v>
      </c>
      <c r="L738">
        <v>46</v>
      </c>
      <c r="M738">
        <v>226</v>
      </c>
      <c r="N738">
        <v>22</v>
      </c>
      <c r="O738">
        <v>133</v>
      </c>
      <c r="P738">
        <v>41</v>
      </c>
      <c r="Q738">
        <v>31</v>
      </c>
      <c r="R738">
        <v>31</v>
      </c>
      <c r="S738" s="6">
        <f>SUM(Table_marketing_data[[#This Row],[MntWines]:[MntGoldProds]])/6</f>
        <v>80.666666666666671</v>
      </c>
      <c r="T738">
        <v>3</v>
      </c>
      <c r="U738">
        <v>4</v>
      </c>
      <c r="V738">
        <v>3</v>
      </c>
      <c r="W738">
        <v>8</v>
      </c>
      <c r="X738">
        <v>4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f>IF(COUNTIF(Table_marketing_data[[#This Row],[AcceptedCmp3]:[AcceptedCmp2]],1)&gt;0,1,0)</f>
        <v>0</v>
      </c>
      <c r="AE738">
        <f>SUM(Table_marketing_data[[#This Row],[AcceptedCmp3]:[AcceptedCmp2]])</f>
        <v>0</v>
      </c>
      <c r="AF738">
        <v>0</v>
      </c>
      <c r="AG738">
        <v>0</v>
      </c>
      <c r="AH738" t="s">
        <v>30</v>
      </c>
    </row>
    <row r="739" spans="1:34" x14ac:dyDescent="0.3">
      <c r="A739">
        <v>6616</v>
      </c>
      <c r="B739">
        <v>1975</v>
      </c>
      <c r="C739">
        <f ca="1">YEAR(TODAY()) - Table_marketing_data[[#This Row],[Year_Birth]]</f>
        <v>48</v>
      </c>
      <c r="D7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39" t="s">
        <v>28</v>
      </c>
      <c r="F739" t="s">
        <v>35</v>
      </c>
      <c r="G739" s="5">
        <v>59481</v>
      </c>
      <c r="H739" s="5" t="str">
        <f t="shared" si="11"/>
        <v>50k-100k</v>
      </c>
      <c r="I739">
        <v>0</v>
      </c>
      <c r="J739">
        <v>1</v>
      </c>
      <c r="K739" s="1">
        <v>41570</v>
      </c>
      <c r="L739">
        <v>47</v>
      </c>
      <c r="M739">
        <v>178</v>
      </c>
      <c r="N739">
        <v>3</v>
      </c>
      <c r="O739">
        <v>85</v>
      </c>
      <c r="P739">
        <v>71</v>
      </c>
      <c r="Q739">
        <v>66</v>
      </c>
      <c r="R739">
        <v>58</v>
      </c>
      <c r="S739" s="6">
        <f>SUM(Table_marketing_data[[#This Row],[MntWines]:[MntGoldProds]])/6</f>
        <v>76.833333333333329</v>
      </c>
      <c r="T739">
        <v>2</v>
      </c>
      <c r="U739">
        <v>3</v>
      </c>
      <c r="V739">
        <v>3</v>
      </c>
      <c r="W739">
        <v>8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f>IF(COUNTIF(Table_marketing_data[[#This Row],[AcceptedCmp3]:[AcceptedCmp2]],1)&gt;0,1,0)</f>
        <v>0</v>
      </c>
      <c r="AE739">
        <f>SUM(Table_marketing_data[[#This Row],[AcceptedCmp3]:[AcceptedCmp2]])</f>
        <v>0</v>
      </c>
      <c r="AF739">
        <v>0</v>
      </c>
      <c r="AG739">
        <v>0</v>
      </c>
      <c r="AH739" t="s">
        <v>30</v>
      </c>
    </row>
    <row r="740" spans="1:34" x14ac:dyDescent="0.3">
      <c r="A740">
        <v>7428</v>
      </c>
      <c r="B740">
        <v>1975</v>
      </c>
      <c r="C740">
        <f ca="1">YEAR(TODAY()) - Table_marketing_data[[#This Row],[Year_Birth]]</f>
        <v>48</v>
      </c>
      <c r="D7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0" t="s">
        <v>28</v>
      </c>
      <c r="F740" t="s">
        <v>35</v>
      </c>
      <c r="G740" s="5">
        <v>80144</v>
      </c>
      <c r="H740" s="5" t="str">
        <f t="shared" si="11"/>
        <v>50k-100k</v>
      </c>
      <c r="I740">
        <v>0</v>
      </c>
      <c r="J740">
        <v>0</v>
      </c>
      <c r="K740" s="1">
        <v>41547</v>
      </c>
      <c r="L740">
        <v>47</v>
      </c>
      <c r="M740">
        <v>240</v>
      </c>
      <c r="N740">
        <v>132</v>
      </c>
      <c r="O740">
        <v>445</v>
      </c>
      <c r="P740">
        <v>250</v>
      </c>
      <c r="Q740">
        <v>192</v>
      </c>
      <c r="R740">
        <v>108</v>
      </c>
      <c r="S740" s="6">
        <f>SUM(Table_marketing_data[[#This Row],[MntWines]:[MntGoldProds]])/6</f>
        <v>227.83333333333334</v>
      </c>
      <c r="T740">
        <v>1</v>
      </c>
      <c r="U740">
        <v>3</v>
      </c>
      <c r="V740">
        <v>7</v>
      </c>
      <c r="W740">
        <v>8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f>IF(COUNTIF(Table_marketing_data[[#This Row],[AcceptedCmp3]:[AcceptedCmp2]],1)&gt;0,1,0)</f>
        <v>0</v>
      </c>
      <c r="AE740">
        <f>SUM(Table_marketing_data[[#This Row],[AcceptedCmp3]:[AcceptedCmp2]])</f>
        <v>0</v>
      </c>
      <c r="AF740">
        <v>0</v>
      </c>
      <c r="AG740">
        <v>0</v>
      </c>
      <c r="AH740" t="s">
        <v>36</v>
      </c>
    </row>
    <row r="741" spans="1:34" x14ac:dyDescent="0.3">
      <c r="A741">
        <v>203</v>
      </c>
      <c r="B741">
        <v>1975</v>
      </c>
      <c r="C741">
        <f ca="1">YEAR(TODAY()) - Table_marketing_data[[#This Row],[Year_Birth]]</f>
        <v>48</v>
      </c>
      <c r="D7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1" t="s">
        <v>41</v>
      </c>
      <c r="F741" t="s">
        <v>31</v>
      </c>
      <c r="G741" s="5">
        <v>81169</v>
      </c>
      <c r="H741" s="5" t="str">
        <f t="shared" si="11"/>
        <v>50k-100k</v>
      </c>
      <c r="I741">
        <v>0</v>
      </c>
      <c r="J741">
        <v>0</v>
      </c>
      <c r="K741" s="1">
        <v>41378</v>
      </c>
      <c r="L741">
        <v>47</v>
      </c>
      <c r="M741">
        <v>1288</v>
      </c>
      <c r="N741">
        <v>20</v>
      </c>
      <c r="O741">
        <v>613</v>
      </c>
      <c r="P741">
        <v>80</v>
      </c>
      <c r="Q741">
        <v>61</v>
      </c>
      <c r="R741">
        <v>27</v>
      </c>
      <c r="S741" s="6">
        <f>SUM(Table_marketing_data[[#This Row],[MntWines]:[MntGoldProds]])/6</f>
        <v>348.16666666666669</v>
      </c>
      <c r="T741">
        <v>1</v>
      </c>
      <c r="U741">
        <v>5</v>
      </c>
      <c r="V741">
        <v>7</v>
      </c>
      <c r="W741">
        <v>9</v>
      </c>
      <c r="X741">
        <v>2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f>IF(COUNTIF(Table_marketing_data[[#This Row],[AcceptedCmp3]:[AcceptedCmp2]],1)&gt;0,1,0)</f>
        <v>0</v>
      </c>
      <c r="AE741">
        <f>SUM(Table_marketing_data[[#This Row],[AcceptedCmp3]:[AcceptedCmp2]])</f>
        <v>0</v>
      </c>
      <c r="AF741">
        <v>0</v>
      </c>
      <c r="AG741">
        <v>0</v>
      </c>
      <c r="AH741" t="s">
        <v>30</v>
      </c>
    </row>
    <row r="742" spans="1:34" x14ac:dyDescent="0.3">
      <c r="A742">
        <v>2021</v>
      </c>
      <c r="B742">
        <v>1975</v>
      </c>
      <c r="C742">
        <f ca="1">YEAR(TODAY()) - Table_marketing_data[[#This Row],[Year_Birth]]</f>
        <v>48</v>
      </c>
      <c r="D7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2" t="s">
        <v>28</v>
      </c>
      <c r="F742" t="s">
        <v>33</v>
      </c>
      <c r="G742" s="5">
        <v>61456</v>
      </c>
      <c r="H742" s="5" t="str">
        <f t="shared" si="11"/>
        <v>50k-100k</v>
      </c>
      <c r="I742">
        <v>0</v>
      </c>
      <c r="J742">
        <v>1</v>
      </c>
      <c r="K742" s="1">
        <v>41360</v>
      </c>
      <c r="L742">
        <v>47</v>
      </c>
      <c r="M742">
        <v>563</v>
      </c>
      <c r="N742">
        <v>76</v>
      </c>
      <c r="O742">
        <v>384</v>
      </c>
      <c r="P742">
        <v>84</v>
      </c>
      <c r="Q742">
        <v>192</v>
      </c>
      <c r="R742">
        <v>89</v>
      </c>
      <c r="S742" s="6">
        <f>SUM(Table_marketing_data[[#This Row],[MntWines]:[MntGoldProds]])/6</f>
        <v>231.33333333333334</v>
      </c>
      <c r="T742">
        <v>4</v>
      </c>
      <c r="U742">
        <v>6</v>
      </c>
      <c r="V742">
        <v>10</v>
      </c>
      <c r="W742">
        <v>13</v>
      </c>
      <c r="X742">
        <v>4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f>IF(COUNTIF(Table_marketing_data[[#This Row],[AcceptedCmp3]:[AcceptedCmp2]],1)&gt;0,1,0)</f>
        <v>0</v>
      </c>
      <c r="AE742">
        <f>SUM(Table_marketing_data[[#This Row],[AcceptedCmp3]:[AcceptedCmp2]])</f>
        <v>0</v>
      </c>
      <c r="AF742">
        <v>0</v>
      </c>
      <c r="AG742">
        <v>0</v>
      </c>
      <c r="AH742" t="s">
        <v>30</v>
      </c>
    </row>
    <row r="743" spans="1:34" x14ac:dyDescent="0.3">
      <c r="A743">
        <v>10837</v>
      </c>
      <c r="B743">
        <v>1975</v>
      </c>
      <c r="C743">
        <f ca="1">YEAR(TODAY()) - Table_marketing_data[[#This Row],[Year_Birth]]</f>
        <v>48</v>
      </c>
      <c r="D7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3" t="s">
        <v>28</v>
      </c>
      <c r="F743" t="s">
        <v>33</v>
      </c>
      <c r="G743" s="5">
        <v>23957</v>
      </c>
      <c r="H743" s="5" t="str">
        <f t="shared" si="11"/>
        <v>20k-50k</v>
      </c>
      <c r="I743">
        <v>1</v>
      </c>
      <c r="J743">
        <v>0</v>
      </c>
      <c r="K743" s="1">
        <v>41210</v>
      </c>
      <c r="L743">
        <v>47</v>
      </c>
      <c r="M743">
        <v>2</v>
      </c>
      <c r="N743">
        <v>1</v>
      </c>
      <c r="O743">
        <v>18</v>
      </c>
      <c r="P743">
        <v>20</v>
      </c>
      <c r="Q743">
        <v>11</v>
      </c>
      <c r="R743">
        <v>16</v>
      </c>
      <c r="S743" s="6">
        <f>SUM(Table_marketing_data[[#This Row],[MntWines]:[MntGoldProds]])/6</f>
        <v>11.333333333333334</v>
      </c>
      <c r="T743">
        <v>1</v>
      </c>
      <c r="U743">
        <v>2</v>
      </c>
      <c r="V743">
        <v>0</v>
      </c>
      <c r="W743">
        <v>3</v>
      </c>
      <c r="X743">
        <v>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f>IF(COUNTIF(Table_marketing_data[[#This Row],[AcceptedCmp3]:[AcceptedCmp2]],1)&gt;0,1,0)</f>
        <v>0</v>
      </c>
      <c r="AE743">
        <f>SUM(Table_marketing_data[[#This Row],[AcceptedCmp3]:[AcceptedCmp2]])</f>
        <v>0</v>
      </c>
      <c r="AF743">
        <v>1</v>
      </c>
      <c r="AG743">
        <v>0</v>
      </c>
      <c r="AH743" t="s">
        <v>32</v>
      </c>
    </row>
    <row r="744" spans="1:34" x14ac:dyDescent="0.3">
      <c r="A744">
        <v>810</v>
      </c>
      <c r="B744">
        <v>1975</v>
      </c>
      <c r="C744">
        <f ca="1">YEAR(TODAY()) - Table_marketing_data[[#This Row],[Year_Birth]]</f>
        <v>48</v>
      </c>
      <c r="D7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4" t="s">
        <v>28</v>
      </c>
      <c r="F744" t="s">
        <v>33</v>
      </c>
      <c r="G744" s="5">
        <v>74190</v>
      </c>
      <c r="H744" s="5" t="str">
        <f t="shared" si="11"/>
        <v>50k-100k</v>
      </c>
      <c r="I744">
        <v>0</v>
      </c>
      <c r="J744">
        <v>1</v>
      </c>
      <c r="K744" s="1">
        <v>41771</v>
      </c>
      <c r="L744">
        <v>49</v>
      </c>
      <c r="M744">
        <v>151</v>
      </c>
      <c r="N744">
        <v>81</v>
      </c>
      <c r="O744">
        <v>86</v>
      </c>
      <c r="P744">
        <v>168</v>
      </c>
      <c r="Q744">
        <v>91</v>
      </c>
      <c r="R744">
        <v>64</v>
      </c>
      <c r="S744" s="6">
        <f>SUM(Table_marketing_data[[#This Row],[MntWines]:[MntGoldProds]])/6</f>
        <v>106.83333333333333</v>
      </c>
      <c r="T744">
        <v>2</v>
      </c>
      <c r="U744">
        <v>4</v>
      </c>
      <c r="V744">
        <v>2</v>
      </c>
      <c r="W744">
        <v>11</v>
      </c>
      <c r="X744">
        <v>2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f>IF(COUNTIF(Table_marketing_data[[#This Row],[AcceptedCmp3]:[AcceptedCmp2]],1)&gt;0,1,0)</f>
        <v>0</v>
      </c>
      <c r="AE744">
        <f>SUM(Table_marketing_data[[#This Row],[AcceptedCmp3]:[AcceptedCmp2]])</f>
        <v>0</v>
      </c>
      <c r="AF744">
        <v>0</v>
      </c>
      <c r="AG744">
        <v>0</v>
      </c>
      <c r="AH744" t="s">
        <v>30</v>
      </c>
    </row>
    <row r="745" spans="1:34" x14ac:dyDescent="0.3">
      <c r="A745">
        <v>89</v>
      </c>
      <c r="B745">
        <v>1975</v>
      </c>
      <c r="C745">
        <f ca="1">YEAR(TODAY()) - Table_marketing_data[[#This Row],[Year_Birth]]</f>
        <v>48</v>
      </c>
      <c r="D7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5" t="s">
        <v>38</v>
      </c>
      <c r="F745" t="s">
        <v>33</v>
      </c>
      <c r="G745" s="5">
        <v>22212</v>
      </c>
      <c r="H745" s="5" t="str">
        <f t="shared" si="11"/>
        <v>20k-50k</v>
      </c>
      <c r="I745">
        <v>1</v>
      </c>
      <c r="J745">
        <v>0</v>
      </c>
      <c r="K745" s="1">
        <v>41617</v>
      </c>
      <c r="L745">
        <v>49</v>
      </c>
      <c r="M745">
        <v>5</v>
      </c>
      <c r="N745">
        <v>9</v>
      </c>
      <c r="O745">
        <v>20</v>
      </c>
      <c r="P745">
        <v>6</v>
      </c>
      <c r="Q745">
        <v>8</v>
      </c>
      <c r="R745">
        <v>21</v>
      </c>
      <c r="S745" s="6">
        <f>SUM(Table_marketing_data[[#This Row],[MntWines]:[MntGoldProds]])/6</f>
        <v>11.5</v>
      </c>
      <c r="T745">
        <v>2</v>
      </c>
      <c r="U745">
        <v>2</v>
      </c>
      <c r="V745">
        <v>0</v>
      </c>
      <c r="W745">
        <v>4</v>
      </c>
      <c r="X745">
        <v>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f>IF(COUNTIF(Table_marketing_data[[#This Row],[AcceptedCmp3]:[AcceptedCmp2]],1)&gt;0,1,0)</f>
        <v>0</v>
      </c>
      <c r="AE745">
        <f>SUM(Table_marketing_data[[#This Row],[AcceptedCmp3]:[AcceptedCmp2]])</f>
        <v>0</v>
      </c>
      <c r="AF745">
        <v>0</v>
      </c>
      <c r="AG745">
        <v>0</v>
      </c>
      <c r="AH745" t="s">
        <v>43</v>
      </c>
    </row>
    <row r="746" spans="1:34" x14ac:dyDescent="0.3">
      <c r="A746">
        <v>1406</v>
      </c>
      <c r="B746">
        <v>1975</v>
      </c>
      <c r="C746">
        <f ca="1">YEAR(TODAY()) - Table_marketing_data[[#This Row],[Year_Birth]]</f>
        <v>48</v>
      </c>
      <c r="D7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6" t="s">
        <v>28</v>
      </c>
      <c r="F746" t="s">
        <v>31</v>
      </c>
      <c r="G746" s="5">
        <v>53201</v>
      </c>
      <c r="H746" s="5" t="str">
        <f t="shared" si="11"/>
        <v>50k-100k</v>
      </c>
      <c r="I746">
        <v>1</v>
      </c>
      <c r="J746">
        <v>1</v>
      </c>
      <c r="K746" s="1">
        <v>41317</v>
      </c>
      <c r="L746">
        <v>49</v>
      </c>
      <c r="M746">
        <v>280</v>
      </c>
      <c r="N746">
        <v>7</v>
      </c>
      <c r="O746">
        <v>81</v>
      </c>
      <c r="P746">
        <v>20</v>
      </c>
      <c r="Q746">
        <v>0</v>
      </c>
      <c r="R746">
        <v>27</v>
      </c>
      <c r="S746" s="6">
        <f>SUM(Table_marketing_data[[#This Row],[MntWines]:[MntGoldProds]])/6</f>
        <v>69.166666666666671</v>
      </c>
      <c r="T746">
        <v>8</v>
      </c>
      <c r="U746">
        <v>6</v>
      </c>
      <c r="V746">
        <v>3</v>
      </c>
      <c r="W746">
        <v>5</v>
      </c>
      <c r="X746">
        <v>7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f>IF(COUNTIF(Table_marketing_data[[#This Row],[AcceptedCmp3]:[AcceptedCmp2]],1)&gt;0,1,0)</f>
        <v>0</v>
      </c>
      <c r="AE746">
        <f>SUM(Table_marketing_data[[#This Row],[AcceptedCmp3]:[AcceptedCmp2]])</f>
        <v>0</v>
      </c>
      <c r="AF746">
        <v>0</v>
      </c>
      <c r="AG746">
        <v>0</v>
      </c>
      <c r="AH746" t="s">
        <v>30</v>
      </c>
    </row>
    <row r="747" spans="1:34" x14ac:dyDescent="0.3">
      <c r="A747">
        <v>11039</v>
      </c>
      <c r="B747">
        <v>1975</v>
      </c>
      <c r="C747">
        <f ca="1">YEAR(TODAY()) - Table_marketing_data[[#This Row],[Year_Birth]]</f>
        <v>48</v>
      </c>
      <c r="D7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7" t="s">
        <v>28</v>
      </c>
      <c r="F747" t="s">
        <v>33</v>
      </c>
      <c r="G747" s="5">
        <v>51948</v>
      </c>
      <c r="H747" s="5" t="str">
        <f t="shared" si="11"/>
        <v>50k-100k</v>
      </c>
      <c r="I747">
        <v>0</v>
      </c>
      <c r="J747">
        <v>1</v>
      </c>
      <c r="K747" s="1">
        <v>41534</v>
      </c>
      <c r="L747">
        <v>51</v>
      </c>
      <c r="M747">
        <v>82</v>
      </c>
      <c r="N747">
        <v>33</v>
      </c>
      <c r="O747">
        <v>54</v>
      </c>
      <c r="P747">
        <v>71</v>
      </c>
      <c r="Q747">
        <v>30</v>
      </c>
      <c r="R747">
        <v>41</v>
      </c>
      <c r="S747" s="6">
        <f>SUM(Table_marketing_data[[#This Row],[MntWines]:[MntGoldProds]])/6</f>
        <v>51.833333333333336</v>
      </c>
      <c r="T747">
        <v>2</v>
      </c>
      <c r="U747">
        <v>5</v>
      </c>
      <c r="V747">
        <v>2</v>
      </c>
      <c r="W747">
        <v>4</v>
      </c>
      <c r="X747">
        <v>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f>IF(COUNTIF(Table_marketing_data[[#This Row],[AcceptedCmp3]:[AcceptedCmp2]],1)&gt;0,1,0)</f>
        <v>0</v>
      </c>
      <c r="AE747">
        <f>SUM(Table_marketing_data[[#This Row],[AcceptedCmp3]:[AcceptedCmp2]])</f>
        <v>0</v>
      </c>
      <c r="AF747">
        <v>0</v>
      </c>
      <c r="AG747">
        <v>0</v>
      </c>
      <c r="AH747" t="s">
        <v>30</v>
      </c>
    </row>
    <row r="748" spans="1:34" x14ac:dyDescent="0.3">
      <c r="A748">
        <v>839</v>
      </c>
      <c r="B748">
        <v>1975</v>
      </c>
      <c r="C748">
        <f ca="1">YEAR(TODAY()) - Table_marketing_data[[#This Row],[Year_Birth]]</f>
        <v>48</v>
      </c>
      <c r="D7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8" t="s">
        <v>37</v>
      </c>
      <c r="F748" t="s">
        <v>33</v>
      </c>
      <c r="G748" s="5">
        <v>45503</v>
      </c>
      <c r="H748" s="5" t="str">
        <f t="shared" si="11"/>
        <v>20k-50k</v>
      </c>
      <c r="I748">
        <v>1</v>
      </c>
      <c r="J748">
        <v>0</v>
      </c>
      <c r="K748" s="1">
        <v>41542</v>
      </c>
      <c r="L748">
        <v>54</v>
      </c>
      <c r="M748">
        <v>97</v>
      </c>
      <c r="N748">
        <v>4</v>
      </c>
      <c r="O748">
        <v>44</v>
      </c>
      <c r="P748">
        <v>6</v>
      </c>
      <c r="Q748">
        <v>1</v>
      </c>
      <c r="R748">
        <v>18</v>
      </c>
      <c r="S748" s="6">
        <f>SUM(Table_marketing_data[[#This Row],[MntWines]:[MntGoldProds]])/6</f>
        <v>28.333333333333332</v>
      </c>
      <c r="T748">
        <v>1</v>
      </c>
      <c r="U748">
        <v>3</v>
      </c>
      <c r="V748">
        <v>1</v>
      </c>
      <c r="W748">
        <v>4</v>
      </c>
      <c r="X748">
        <v>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f>IF(COUNTIF(Table_marketing_data[[#This Row],[AcceptedCmp3]:[AcceptedCmp2]],1)&gt;0,1,0)</f>
        <v>0</v>
      </c>
      <c r="AE748">
        <f>SUM(Table_marketing_data[[#This Row],[AcceptedCmp3]:[AcceptedCmp2]])</f>
        <v>0</v>
      </c>
      <c r="AF748">
        <v>0</v>
      </c>
      <c r="AG748">
        <v>0</v>
      </c>
      <c r="AH748" t="s">
        <v>30</v>
      </c>
    </row>
    <row r="749" spans="1:34" x14ac:dyDescent="0.3">
      <c r="A749">
        <v>10833</v>
      </c>
      <c r="B749">
        <v>1975</v>
      </c>
      <c r="C749">
        <f ca="1">YEAR(TODAY()) - Table_marketing_data[[#This Row],[Year_Birth]]</f>
        <v>48</v>
      </c>
      <c r="D7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49" t="s">
        <v>28</v>
      </c>
      <c r="F749" t="s">
        <v>33</v>
      </c>
      <c r="G749" s="5">
        <v>65106</v>
      </c>
      <c r="H749" s="5" t="str">
        <f t="shared" si="11"/>
        <v>50k-100k</v>
      </c>
      <c r="I749">
        <v>0</v>
      </c>
      <c r="J749">
        <v>1</v>
      </c>
      <c r="K749" s="1">
        <v>41783</v>
      </c>
      <c r="L749">
        <v>55</v>
      </c>
      <c r="M749">
        <v>790</v>
      </c>
      <c r="N749">
        <v>19</v>
      </c>
      <c r="O749">
        <v>133</v>
      </c>
      <c r="P749">
        <v>12</v>
      </c>
      <c r="Q749">
        <v>0</v>
      </c>
      <c r="R749">
        <v>19</v>
      </c>
      <c r="S749" s="6">
        <f>SUM(Table_marketing_data[[#This Row],[MntWines]:[MntGoldProds]])/6</f>
        <v>162.16666666666666</v>
      </c>
      <c r="T749">
        <v>3</v>
      </c>
      <c r="U749">
        <v>8</v>
      </c>
      <c r="V749">
        <v>3</v>
      </c>
      <c r="W749">
        <v>13</v>
      </c>
      <c r="X749">
        <v>6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f>IF(COUNTIF(Table_marketing_data[[#This Row],[AcceptedCmp3]:[AcceptedCmp2]],1)&gt;0,1,0)</f>
        <v>1</v>
      </c>
      <c r="AE749">
        <f>SUM(Table_marketing_data[[#This Row],[AcceptedCmp3]:[AcceptedCmp2]])</f>
        <v>1</v>
      </c>
      <c r="AF749">
        <v>0</v>
      </c>
      <c r="AG749">
        <v>0</v>
      </c>
      <c r="AH749" t="s">
        <v>30</v>
      </c>
    </row>
    <row r="750" spans="1:34" x14ac:dyDescent="0.3">
      <c r="A750">
        <v>10156</v>
      </c>
      <c r="B750">
        <v>1975</v>
      </c>
      <c r="C750">
        <f ca="1">YEAR(TODAY()) - Table_marketing_data[[#This Row],[Year_Birth]]</f>
        <v>48</v>
      </c>
      <c r="D7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0" t="s">
        <v>28</v>
      </c>
      <c r="F750" t="s">
        <v>31</v>
      </c>
      <c r="G750" s="5">
        <v>84196</v>
      </c>
      <c r="H750" s="5" t="str">
        <f t="shared" si="11"/>
        <v>50k-100k</v>
      </c>
      <c r="I750">
        <v>0</v>
      </c>
      <c r="J750">
        <v>1</v>
      </c>
      <c r="K750" s="1">
        <v>41428</v>
      </c>
      <c r="L750">
        <v>56</v>
      </c>
      <c r="M750">
        <v>215</v>
      </c>
      <c r="N750">
        <v>63</v>
      </c>
      <c r="O750">
        <v>507</v>
      </c>
      <c r="P750">
        <v>231</v>
      </c>
      <c r="Q750">
        <v>31</v>
      </c>
      <c r="R750">
        <v>190</v>
      </c>
      <c r="S750" s="6">
        <f>SUM(Table_marketing_data[[#This Row],[MntWines]:[MntGoldProds]])/6</f>
        <v>206.16666666666666</v>
      </c>
      <c r="T750">
        <v>1</v>
      </c>
      <c r="U750">
        <v>8</v>
      </c>
      <c r="V750">
        <v>4</v>
      </c>
      <c r="W750">
        <v>7</v>
      </c>
      <c r="X750">
        <v>3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f>IF(COUNTIF(Table_marketing_data[[#This Row],[AcceptedCmp3]:[AcceptedCmp2]],1)&gt;0,1,0)</f>
        <v>0</v>
      </c>
      <c r="AE750">
        <f>SUM(Table_marketing_data[[#This Row],[AcceptedCmp3]:[AcceptedCmp2]])</f>
        <v>0</v>
      </c>
      <c r="AF750">
        <v>0</v>
      </c>
      <c r="AG750">
        <v>0</v>
      </c>
      <c r="AH750" t="s">
        <v>30</v>
      </c>
    </row>
    <row r="751" spans="1:34" x14ac:dyDescent="0.3">
      <c r="A751">
        <v>8717</v>
      </c>
      <c r="B751">
        <v>1975</v>
      </c>
      <c r="C751">
        <f ca="1">YEAR(TODAY()) - Table_marketing_data[[#This Row],[Year_Birth]]</f>
        <v>48</v>
      </c>
      <c r="D7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1" t="s">
        <v>37</v>
      </c>
      <c r="F751" t="s">
        <v>33</v>
      </c>
      <c r="G751" s="5">
        <v>80427</v>
      </c>
      <c r="H751" s="5" t="str">
        <f t="shared" si="11"/>
        <v>50k-100k</v>
      </c>
      <c r="I751">
        <v>0</v>
      </c>
      <c r="J751">
        <v>1</v>
      </c>
      <c r="K751" s="1">
        <v>41164</v>
      </c>
      <c r="L751">
        <v>56</v>
      </c>
      <c r="M751">
        <v>1149</v>
      </c>
      <c r="N751">
        <v>71</v>
      </c>
      <c r="O751">
        <v>449</v>
      </c>
      <c r="P751">
        <v>69</v>
      </c>
      <c r="Q751">
        <v>71</v>
      </c>
      <c r="R751">
        <v>26</v>
      </c>
      <c r="S751" s="6">
        <f>SUM(Table_marketing_data[[#This Row],[MntWines]:[MntGoldProds]])/6</f>
        <v>305.83333333333331</v>
      </c>
      <c r="T751">
        <v>1</v>
      </c>
      <c r="U751">
        <v>11</v>
      </c>
      <c r="V751">
        <v>8</v>
      </c>
      <c r="W751">
        <v>8</v>
      </c>
      <c r="X751">
        <v>5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f>IF(COUNTIF(Table_marketing_data[[#This Row],[AcceptedCmp3]:[AcceptedCmp2]],1)&gt;0,1,0)</f>
        <v>0</v>
      </c>
      <c r="AE751">
        <f>SUM(Table_marketing_data[[#This Row],[AcceptedCmp3]:[AcceptedCmp2]])</f>
        <v>0</v>
      </c>
      <c r="AF751">
        <v>0</v>
      </c>
      <c r="AG751">
        <v>0</v>
      </c>
      <c r="AH751" t="s">
        <v>40</v>
      </c>
    </row>
    <row r="752" spans="1:34" x14ac:dyDescent="0.3">
      <c r="A752">
        <v>10236</v>
      </c>
      <c r="B752">
        <v>1975</v>
      </c>
      <c r="C752">
        <f ca="1">YEAR(TODAY()) - Table_marketing_data[[#This Row],[Year_Birth]]</f>
        <v>48</v>
      </c>
      <c r="D7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2" t="s">
        <v>41</v>
      </c>
      <c r="F752" t="s">
        <v>31</v>
      </c>
      <c r="G752" s="5">
        <v>31160</v>
      </c>
      <c r="H752" s="5" t="str">
        <f t="shared" si="11"/>
        <v>20k-50k</v>
      </c>
      <c r="I752">
        <v>1</v>
      </c>
      <c r="J752">
        <v>0</v>
      </c>
      <c r="K752" s="1">
        <v>41533</v>
      </c>
      <c r="L752">
        <v>59</v>
      </c>
      <c r="M752">
        <v>16</v>
      </c>
      <c r="N752">
        <v>3</v>
      </c>
      <c r="O752">
        <v>25</v>
      </c>
      <c r="P752">
        <v>6</v>
      </c>
      <c r="Q752">
        <v>1</v>
      </c>
      <c r="R752">
        <v>13</v>
      </c>
      <c r="S752" s="6">
        <f>SUM(Table_marketing_data[[#This Row],[MntWines]:[MntGoldProds]])/6</f>
        <v>10.666666666666666</v>
      </c>
      <c r="T752">
        <v>2</v>
      </c>
      <c r="U752">
        <v>2</v>
      </c>
      <c r="V752">
        <v>0</v>
      </c>
      <c r="W752">
        <v>3</v>
      </c>
      <c r="X752">
        <v>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f>IF(COUNTIF(Table_marketing_data[[#This Row],[AcceptedCmp3]:[AcceptedCmp2]],1)&gt;0,1,0)</f>
        <v>0</v>
      </c>
      <c r="AE752">
        <f>SUM(Table_marketing_data[[#This Row],[AcceptedCmp3]:[AcceptedCmp2]])</f>
        <v>0</v>
      </c>
      <c r="AF752">
        <v>0</v>
      </c>
      <c r="AG752">
        <v>0</v>
      </c>
      <c r="AH752" t="s">
        <v>43</v>
      </c>
    </row>
    <row r="753" spans="1:34" x14ac:dyDescent="0.3">
      <c r="A753">
        <v>4120</v>
      </c>
      <c r="B753">
        <v>1975</v>
      </c>
      <c r="C753">
        <f ca="1">YEAR(TODAY()) - Table_marketing_data[[#This Row],[Year_Birth]]</f>
        <v>48</v>
      </c>
      <c r="D7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3" t="s">
        <v>38</v>
      </c>
      <c r="F753" t="s">
        <v>31</v>
      </c>
      <c r="G753" s="5">
        <v>49514</v>
      </c>
      <c r="H753" s="5" t="str">
        <f t="shared" si="11"/>
        <v>20k-50k</v>
      </c>
      <c r="I753">
        <v>1</v>
      </c>
      <c r="J753">
        <v>0</v>
      </c>
      <c r="K753" s="1">
        <v>41625</v>
      </c>
      <c r="L753">
        <v>61</v>
      </c>
      <c r="M753">
        <v>88</v>
      </c>
      <c r="N753">
        <v>39</v>
      </c>
      <c r="O753">
        <v>78</v>
      </c>
      <c r="P753">
        <v>58</v>
      </c>
      <c r="Q753">
        <v>13</v>
      </c>
      <c r="R753">
        <v>93</v>
      </c>
      <c r="S753" s="6">
        <f>SUM(Table_marketing_data[[#This Row],[MntWines]:[MntGoldProds]])/6</f>
        <v>61.5</v>
      </c>
      <c r="T753">
        <v>2</v>
      </c>
      <c r="U753">
        <v>6</v>
      </c>
      <c r="V753">
        <v>1</v>
      </c>
      <c r="W753">
        <v>4</v>
      </c>
      <c r="X753">
        <v>7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f>IF(COUNTIF(Table_marketing_data[[#This Row],[AcceptedCmp3]:[AcceptedCmp2]],1)&gt;0,1,0)</f>
        <v>0</v>
      </c>
      <c r="AE753">
        <f>SUM(Table_marketing_data[[#This Row],[AcceptedCmp3]:[AcceptedCmp2]])</f>
        <v>0</v>
      </c>
      <c r="AF753">
        <v>0</v>
      </c>
      <c r="AG753">
        <v>0</v>
      </c>
      <c r="AH753" t="s">
        <v>40</v>
      </c>
    </row>
    <row r="754" spans="1:34" x14ac:dyDescent="0.3">
      <c r="A754">
        <v>4093</v>
      </c>
      <c r="B754">
        <v>1975</v>
      </c>
      <c r="C754">
        <f ca="1">YEAR(TODAY()) - Table_marketing_data[[#This Row],[Year_Birth]]</f>
        <v>48</v>
      </c>
      <c r="D7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4" t="s">
        <v>41</v>
      </c>
      <c r="F754" t="s">
        <v>35</v>
      </c>
      <c r="G754" s="5">
        <v>53253</v>
      </c>
      <c r="H754" s="5" t="str">
        <f t="shared" si="11"/>
        <v>50k-100k</v>
      </c>
      <c r="I754">
        <v>1</v>
      </c>
      <c r="J754">
        <v>1</v>
      </c>
      <c r="K754" s="1">
        <v>41316</v>
      </c>
      <c r="L754">
        <v>61</v>
      </c>
      <c r="M754">
        <v>216</v>
      </c>
      <c r="N754">
        <v>9</v>
      </c>
      <c r="O754">
        <v>57</v>
      </c>
      <c r="P754">
        <v>20</v>
      </c>
      <c r="Q754">
        <v>9</v>
      </c>
      <c r="R754">
        <v>125</v>
      </c>
      <c r="S754" s="6">
        <f>SUM(Table_marketing_data[[#This Row],[MntWines]:[MntGoldProds]])/6</f>
        <v>72.666666666666671</v>
      </c>
      <c r="T754">
        <v>7</v>
      </c>
      <c r="U754">
        <v>4</v>
      </c>
      <c r="V754">
        <v>3</v>
      </c>
      <c r="W754">
        <v>5</v>
      </c>
      <c r="X754">
        <v>5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f>IF(COUNTIF(Table_marketing_data[[#This Row],[AcceptedCmp3]:[AcceptedCmp2]],1)&gt;0,1,0)</f>
        <v>0</v>
      </c>
      <c r="AE754">
        <f>SUM(Table_marketing_data[[#This Row],[AcceptedCmp3]:[AcceptedCmp2]])</f>
        <v>0</v>
      </c>
      <c r="AF754">
        <v>0</v>
      </c>
      <c r="AG754">
        <v>0</v>
      </c>
      <c r="AH754" t="s">
        <v>32</v>
      </c>
    </row>
    <row r="755" spans="1:34" x14ac:dyDescent="0.3">
      <c r="A755">
        <v>2928</v>
      </c>
      <c r="B755">
        <v>1975</v>
      </c>
      <c r="C755">
        <f ca="1">YEAR(TODAY()) - Table_marketing_data[[#This Row],[Year_Birth]]</f>
        <v>48</v>
      </c>
      <c r="D7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5" t="s">
        <v>37</v>
      </c>
      <c r="F755" t="s">
        <v>31</v>
      </c>
      <c r="G755" s="5">
        <v>52614</v>
      </c>
      <c r="H755" s="5" t="str">
        <f t="shared" si="11"/>
        <v>50k-100k</v>
      </c>
      <c r="I755">
        <v>0</v>
      </c>
      <c r="J755">
        <v>1</v>
      </c>
      <c r="K755" s="1">
        <v>41244</v>
      </c>
      <c r="L755">
        <v>63</v>
      </c>
      <c r="M755">
        <v>789</v>
      </c>
      <c r="N755">
        <v>0</v>
      </c>
      <c r="O755">
        <v>142</v>
      </c>
      <c r="P755">
        <v>12</v>
      </c>
      <c r="Q755">
        <v>9</v>
      </c>
      <c r="R755">
        <v>38</v>
      </c>
      <c r="S755" s="6">
        <f>SUM(Table_marketing_data[[#This Row],[MntWines]:[MntGoldProds]])/6</f>
        <v>165</v>
      </c>
      <c r="T755">
        <v>2</v>
      </c>
      <c r="U755">
        <v>2</v>
      </c>
      <c r="V755">
        <v>4</v>
      </c>
      <c r="W755">
        <v>8</v>
      </c>
      <c r="X755">
        <v>8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f>IF(COUNTIF(Table_marketing_data[[#This Row],[AcceptedCmp3]:[AcceptedCmp2]],1)&gt;0,1,0)</f>
        <v>0</v>
      </c>
      <c r="AE755">
        <f>SUM(Table_marketing_data[[#This Row],[AcceptedCmp3]:[AcceptedCmp2]])</f>
        <v>0</v>
      </c>
      <c r="AF755">
        <v>0</v>
      </c>
      <c r="AG755">
        <v>0</v>
      </c>
      <c r="AH755" t="s">
        <v>30</v>
      </c>
    </row>
    <row r="756" spans="1:34" x14ac:dyDescent="0.3">
      <c r="A756">
        <v>2920</v>
      </c>
      <c r="B756">
        <v>1975</v>
      </c>
      <c r="C756">
        <f ca="1">YEAR(TODAY()) - Table_marketing_data[[#This Row],[Year_Birth]]</f>
        <v>48</v>
      </c>
      <c r="D7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6" t="s">
        <v>37</v>
      </c>
      <c r="F756" t="s">
        <v>31</v>
      </c>
      <c r="G756" s="5">
        <v>52614</v>
      </c>
      <c r="H756" s="5" t="str">
        <f t="shared" si="11"/>
        <v>50k-100k</v>
      </c>
      <c r="I756">
        <v>0</v>
      </c>
      <c r="J756">
        <v>1</v>
      </c>
      <c r="K756" s="1">
        <v>41244</v>
      </c>
      <c r="L756">
        <v>63</v>
      </c>
      <c r="M756">
        <v>789</v>
      </c>
      <c r="N756">
        <v>0</v>
      </c>
      <c r="O756">
        <v>142</v>
      </c>
      <c r="P756">
        <v>12</v>
      </c>
      <c r="Q756">
        <v>9</v>
      </c>
      <c r="R756">
        <v>38</v>
      </c>
      <c r="S756" s="6">
        <f>SUM(Table_marketing_data[[#This Row],[MntWines]:[MntGoldProds]])/6</f>
        <v>165</v>
      </c>
      <c r="T756">
        <v>2</v>
      </c>
      <c r="U756">
        <v>2</v>
      </c>
      <c r="V756">
        <v>4</v>
      </c>
      <c r="W756">
        <v>8</v>
      </c>
      <c r="X756">
        <v>8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f>IF(COUNTIF(Table_marketing_data[[#This Row],[AcceptedCmp3]:[AcceptedCmp2]],1)&gt;0,1,0)</f>
        <v>0</v>
      </c>
      <c r="AE756">
        <f>SUM(Table_marketing_data[[#This Row],[AcceptedCmp3]:[AcceptedCmp2]])</f>
        <v>0</v>
      </c>
      <c r="AF756">
        <v>0</v>
      </c>
      <c r="AG756">
        <v>0</v>
      </c>
      <c r="AH756" t="s">
        <v>46</v>
      </c>
    </row>
    <row r="757" spans="1:34" x14ac:dyDescent="0.3">
      <c r="A757">
        <v>8210</v>
      </c>
      <c r="B757">
        <v>1975</v>
      </c>
      <c r="C757">
        <f ca="1">YEAR(TODAY()) - Table_marketing_data[[#This Row],[Year_Birth]]</f>
        <v>48</v>
      </c>
      <c r="D7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7" t="s">
        <v>41</v>
      </c>
      <c r="F757" t="s">
        <v>33</v>
      </c>
      <c r="G757" s="5">
        <v>54730</v>
      </c>
      <c r="H757" s="5" t="str">
        <f t="shared" si="11"/>
        <v>50k-100k</v>
      </c>
      <c r="I757">
        <v>0</v>
      </c>
      <c r="J757">
        <v>1</v>
      </c>
      <c r="K757" s="1">
        <v>41501</v>
      </c>
      <c r="L757">
        <v>64</v>
      </c>
      <c r="M757">
        <v>318</v>
      </c>
      <c r="N757">
        <v>3</v>
      </c>
      <c r="O757">
        <v>17</v>
      </c>
      <c r="P757">
        <v>4</v>
      </c>
      <c r="Q757">
        <v>7</v>
      </c>
      <c r="R757">
        <v>56</v>
      </c>
      <c r="S757" s="6">
        <f>SUM(Table_marketing_data[[#This Row],[MntWines]:[MntGoldProds]])/6</f>
        <v>67.5</v>
      </c>
      <c r="T757">
        <v>5</v>
      </c>
      <c r="U757">
        <v>4</v>
      </c>
      <c r="V757">
        <v>1</v>
      </c>
      <c r="W757">
        <v>8</v>
      </c>
      <c r="X757">
        <v>4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f>IF(COUNTIF(Table_marketing_data[[#This Row],[AcceptedCmp3]:[AcceptedCmp2]],1)&gt;0,1,0)</f>
        <v>0</v>
      </c>
      <c r="AE757">
        <f>SUM(Table_marketing_data[[#This Row],[AcceptedCmp3]:[AcceptedCmp2]])</f>
        <v>0</v>
      </c>
      <c r="AF757">
        <v>0</v>
      </c>
      <c r="AG757">
        <v>0</v>
      </c>
      <c r="AH757" t="s">
        <v>30</v>
      </c>
    </row>
    <row r="758" spans="1:34" x14ac:dyDescent="0.3">
      <c r="A758">
        <v>10479</v>
      </c>
      <c r="B758">
        <v>1975</v>
      </c>
      <c r="C758">
        <f ca="1">YEAR(TODAY()) - Table_marketing_data[[#This Row],[Year_Birth]]</f>
        <v>48</v>
      </c>
      <c r="D7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8" t="s">
        <v>37</v>
      </c>
      <c r="F758" t="s">
        <v>33</v>
      </c>
      <c r="G758" s="5">
        <v>76618</v>
      </c>
      <c r="H758" s="5" t="str">
        <f t="shared" si="11"/>
        <v>50k-100k</v>
      </c>
      <c r="I758">
        <v>0</v>
      </c>
      <c r="J758">
        <v>0</v>
      </c>
      <c r="K758" s="1">
        <v>41250</v>
      </c>
      <c r="L758">
        <v>64</v>
      </c>
      <c r="M758">
        <v>749</v>
      </c>
      <c r="N758">
        <v>40</v>
      </c>
      <c r="O758">
        <v>294</v>
      </c>
      <c r="P758">
        <v>121</v>
      </c>
      <c r="Q758">
        <v>160</v>
      </c>
      <c r="R758">
        <v>147</v>
      </c>
      <c r="S758" s="6">
        <f>SUM(Table_marketing_data[[#This Row],[MntWines]:[MntGoldProds]])/6</f>
        <v>251.83333333333334</v>
      </c>
      <c r="T758">
        <v>1</v>
      </c>
      <c r="U758">
        <v>3</v>
      </c>
      <c r="V758">
        <v>2</v>
      </c>
      <c r="W758">
        <v>5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f>IF(COUNTIF(Table_marketing_data[[#This Row],[AcceptedCmp3]:[AcceptedCmp2]],1)&gt;0,1,0)</f>
        <v>0</v>
      </c>
      <c r="AE758">
        <f>SUM(Table_marketing_data[[#This Row],[AcceptedCmp3]:[AcceptedCmp2]])</f>
        <v>0</v>
      </c>
      <c r="AF758">
        <v>0</v>
      </c>
      <c r="AG758">
        <v>0</v>
      </c>
      <c r="AH758" t="s">
        <v>36</v>
      </c>
    </row>
    <row r="759" spans="1:34" x14ac:dyDescent="0.3">
      <c r="A759">
        <v>9014</v>
      </c>
      <c r="B759">
        <v>1975</v>
      </c>
      <c r="C759">
        <f ca="1">YEAR(TODAY()) - Table_marketing_data[[#This Row],[Year_Birth]]</f>
        <v>48</v>
      </c>
      <c r="D7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59" t="s">
        <v>28</v>
      </c>
      <c r="F759" t="s">
        <v>33</v>
      </c>
      <c r="G759" s="5">
        <v>37085</v>
      </c>
      <c r="H759" s="5" t="str">
        <f t="shared" si="11"/>
        <v>20k-50k</v>
      </c>
      <c r="I759">
        <v>1</v>
      </c>
      <c r="J759">
        <v>1</v>
      </c>
      <c r="K759" s="1">
        <v>41816</v>
      </c>
      <c r="L759">
        <v>65</v>
      </c>
      <c r="M759">
        <v>39</v>
      </c>
      <c r="N759">
        <v>1</v>
      </c>
      <c r="O759">
        <v>16</v>
      </c>
      <c r="P759">
        <v>2</v>
      </c>
      <c r="Q759">
        <v>0</v>
      </c>
      <c r="R759">
        <v>3</v>
      </c>
      <c r="S759" s="6">
        <f>SUM(Table_marketing_data[[#This Row],[MntWines]:[MntGoldProds]])/6</f>
        <v>10.166666666666666</v>
      </c>
      <c r="T759">
        <v>4</v>
      </c>
      <c r="U759">
        <v>3</v>
      </c>
      <c r="V759">
        <v>0</v>
      </c>
      <c r="W759">
        <v>3</v>
      </c>
      <c r="X759">
        <v>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f>IF(COUNTIF(Table_marketing_data[[#This Row],[AcceptedCmp3]:[AcceptedCmp2]],1)&gt;0,1,0)</f>
        <v>0</v>
      </c>
      <c r="AE759">
        <f>SUM(Table_marketing_data[[#This Row],[AcceptedCmp3]:[AcceptedCmp2]])</f>
        <v>0</v>
      </c>
      <c r="AF759">
        <v>0</v>
      </c>
      <c r="AG759">
        <v>0</v>
      </c>
      <c r="AH759" t="s">
        <v>40</v>
      </c>
    </row>
    <row r="760" spans="1:34" x14ac:dyDescent="0.3">
      <c r="A760">
        <v>3422</v>
      </c>
      <c r="B760">
        <v>1975</v>
      </c>
      <c r="C760">
        <f ca="1">YEAR(TODAY()) - Table_marketing_data[[#This Row],[Year_Birth]]</f>
        <v>48</v>
      </c>
      <c r="D7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0" t="s">
        <v>28</v>
      </c>
      <c r="F760" t="s">
        <v>33</v>
      </c>
      <c r="G760" s="5">
        <v>76068</v>
      </c>
      <c r="H760" s="5" t="str">
        <f t="shared" si="11"/>
        <v>50k-100k</v>
      </c>
      <c r="I760">
        <v>0</v>
      </c>
      <c r="J760">
        <v>1</v>
      </c>
      <c r="K760" s="1">
        <v>41242</v>
      </c>
      <c r="L760">
        <v>67</v>
      </c>
      <c r="M760">
        <v>1115</v>
      </c>
      <c r="N760">
        <v>12</v>
      </c>
      <c r="O760">
        <v>128</v>
      </c>
      <c r="P760">
        <v>33</v>
      </c>
      <c r="Q760">
        <v>12</v>
      </c>
      <c r="R760">
        <v>76</v>
      </c>
      <c r="S760" s="6">
        <f>SUM(Table_marketing_data[[#This Row],[MntWines]:[MntGoldProds]])/6</f>
        <v>229.33333333333334</v>
      </c>
      <c r="T760">
        <v>1</v>
      </c>
      <c r="U760">
        <v>2</v>
      </c>
      <c r="V760">
        <v>3</v>
      </c>
      <c r="W760">
        <v>4</v>
      </c>
      <c r="X760">
        <v>6</v>
      </c>
      <c r="Y760">
        <v>0</v>
      </c>
      <c r="Z760">
        <v>1</v>
      </c>
      <c r="AA760">
        <v>0</v>
      </c>
      <c r="AB760">
        <v>0</v>
      </c>
      <c r="AC760">
        <v>1</v>
      </c>
      <c r="AD760">
        <f>IF(COUNTIF(Table_marketing_data[[#This Row],[AcceptedCmp3]:[AcceptedCmp2]],1)&gt;0,1,0)</f>
        <v>1</v>
      </c>
      <c r="AE760">
        <f>SUM(Table_marketing_data[[#This Row],[AcceptedCmp3]:[AcceptedCmp2]])</f>
        <v>2</v>
      </c>
      <c r="AF760">
        <v>0</v>
      </c>
      <c r="AG760">
        <v>0</v>
      </c>
      <c r="AH760" t="s">
        <v>39</v>
      </c>
    </row>
    <row r="761" spans="1:34" x14ac:dyDescent="0.3">
      <c r="A761">
        <v>10313</v>
      </c>
      <c r="B761">
        <v>1975</v>
      </c>
      <c r="C761">
        <f ca="1">YEAR(TODAY()) - Table_marketing_data[[#This Row],[Year_Birth]]</f>
        <v>48</v>
      </c>
      <c r="D7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1" t="s">
        <v>28</v>
      </c>
      <c r="F761" t="s">
        <v>33</v>
      </c>
      <c r="G761" s="5">
        <v>48178</v>
      </c>
      <c r="H761" s="5" t="str">
        <f t="shared" si="11"/>
        <v>20k-50k</v>
      </c>
      <c r="I761">
        <v>1</v>
      </c>
      <c r="J761">
        <v>1</v>
      </c>
      <c r="K761" s="1">
        <v>41210</v>
      </c>
      <c r="L761">
        <v>69</v>
      </c>
      <c r="M761">
        <v>159</v>
      </c>
      <c r="N761">
        <v>4</v>
      </c>
      <c r="O761">
        <v>45</v>
      </c>
      <c r="P761">
        <v>6</v>
      </c>
      <c r="Q761">
        <v>2</v>
      </c>
      <c r="R761">
        <v>38</v>
      </c>
      <c r="S761" s="6">
        <f>SUM(Table_marketing_data[[#This Row],[MntWines]:[MntGoldProds]])/6</f>
        <v>42.333333333333336</v>
      </c>
      <c r="T761">
        <v>6</v>
      </c>
      <c r="U761">
        <v>5</v>
      </c>
      <c r="V761">
        <v>1</v>
      </c>
      <c r="W761">
        <v>4</v>
      </c>
      <c r="X761">
        <v>8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f>IF(COUNTIF(Table_marketing_data[[#This Row],[AcceptedCmp3]:[AcceptedCmp2]],1)&gt;0,1,0)</f>
        <v>0</v>
      </c>
      <c r="AE761">
        <f>SUM(Table_marketing_data[[#This Row],[AcceptedCmp3]:[AcceptedCmp2]])</f>
        <v>0</v>
      </c>
      <c r="AF761">
        <v>0</v>
      </c>
      <c r="AG761">
        <v>0</v>
      </c>
      <c r="AH761" t="s">
        <v>30</v>
      </c>
    </row>
    <row r="762" spans="1:34" x14ac:dyDescent="0.3">
      <c r="A762">
        <v>4122</v>
      </c>
      <c r="B762">
        <v>1975</v>
      </c>
      <c r="C762">
        <f ca="1">YEAR(TODAY()) - Table_marketing_data[[#This Row],[Year_Birth]]</f>
        <v>48</v>
      </c>
      <c r="D7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2" t="s">
        <v>28</v>
      </c>
      <c r="F762" t="s">
        <v>33</v>
      </c>
      <c r="G762" s="5">
        <v>79205</v>
      </c>
      <c r="H762" s="5" t="str">
        <f t="shared" si="11"/>
        <v>50k-100k</v>
      </c>
      <c r="I762">
        <v>0</v>
      </c>
      <c r="J762">
        <v>0</v>
      </c>
      <c r="K762" s="1">
        <v>41150</v>
      </c>
      <c r="L762">
        <v>73</v>
      </c>
      <c r="M762">
        <v>504</v>
      </c>
      <c r="N762">
        <v>23</v>
      </c>
      <c r="O762">
        <v>117</v>
      </c>
      <c r="P762">
        <v>179</v>
      </c>
      <c r="Q762">
        <v>28</v>
      </c>
      <c r="R762">
        <v>44</v>
      </c>
      <c r="S762" s="6">
        <f>SUM(Table_marketing_data[[#This Row],[MntWines]:[MntGoldProds]])/6</f>
        <v>149.16666666666666</v>
      </c>
      <c r="T762">
        <v>1</v>
      </c>
      <c r="U762">
        <v>6</v>
      </c>
      <c r="V762">
        <v>5</v>
      </c>
      <c r="W762">
        <v>4</v>
      </c>
      <c r="X762">
        <v>4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f>IF(COUNTIF(Table_marketing_data[[#This Row],[AcceptedCmp3]:[AcceptedCmp2]],1)&gt;0,1,0)</f>
        <v>1</v>
      </c>
      <c r="AE762">
        <f>SUM(Table_marketing_data[[#This Row],[AcceptedCmp3]:[AcceptedCmp2]])</f>
        <v>1</v>
      </c>
      <c r="AF762">
        <v>1</v>
      </c>
      <c r="AG762">
        <v>0</v>
      </c>
      <c r="AH762" t="s">
        <v>30</v>
      </c>
    </row>
    <row r="763" spans="1:34" x14ac:dyDescent="0.3">
      <c r="A763">
        <v>5538</v>
      </c>
      <c r="B763">
        <v>1975</v>
      </c>
      <c r="C763">
        <f ca="1">YEAR(TODAY()) - Table_marketing_data[[#This Row],[Year_Birth]]</f>
        <v>48</v>
      </c>
      <c r="D7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3" t="s">
        <v>28</v>
      </c>
      <c r="F763" t="s">
        <v>29</v>
      </c>
      <c r="G763" s="5">
        <v>83829</v>
      </c>
      <c r="H763" s="5" t="str">
        <f t="shared" si="11"/>
        <v>50k-100k</v>
      </c>
      <c r="I763">
        <v>0</v>
      </c>
      <c r="J763">
        <v>0</v>
      </c>
      <c r="K763" s="1">
        <v>41555</v>
      </c>
      <c r="L763">
        <v>78</v>
      </c>
      <c r="M763">
        <v>897</v>
      </c>
      <c r="N763">
        <v>161</v>
      </c>
      <c r="O763">
        <v>430</v>
      </c>
      <c r="P763">
        <v>186</v>
      </c>
      <c r="Q763">
        <v>161</v>
      </c>
      <c r="R763">
        <v>27</v>
      </c>
      <c r="S763" s="6">
        <f>SUM(Table_marketing_data[[#This Row],[MntWines]:[MntGoldProds]])/6</f>
        <v>310.33333333333331</v>
      </c>
      <c r="T763">
        <v>0</v>
      </c>
      <c r="U763">
        <v>4</v>
      </c>
      <c r="V763">
        <v>7</v>
      </c>
      <c r="W763">
        <v>6</v>
      </c>
      <c r="X763">
        <v>1</v>
      </c>
      <c r="Y763">
        <v>1</v>
      </c>
      <c r="Z763">
        <v>0</v>
      </c>
      <c r="AA763">
        <v>1</v>
      </c>
      <c r="AB763">
        <v>1</v>
      </c>
      <c r="AC763">
        <v>0</v>
      </c>
      <c r="AD763">
        <f>IF(COUNTIF(Table_marketing_data[[#This Row],[AcceptedCmp3]:[AcceptedCmp2]],1)&gt;0,1,0)</f>
        <v>1</v>
      </c>
      <c r="AE763">
        <f>SUM(Table_marketing_data[[#This Row],[AcceptedCmp3]:[AcceptedCmp2]])</f>
        <v>3</v>
      </c>
      <c r="AF763">
        <v>1</v>
      </c>
      <c r="AG763">
        <v>0</v>
      </c>
      <c r="AH763" t="s">
        <v>30</v>
      </c>
    </row>
    <row r="764" spans="1:34" x14ac:dyDescent="0.3">
      <c r="A764">
        <v>3910</v>
      </c>
      <c r="B764">
        <v>1975</v>
      </c>
      <c r="C764">
        <f ca="1">YEAR(TODAY()) - Table_marketing_data[[#This Row],[Year_Birth]]</f>
        <v>48</v>
      </c>
      <c r="D7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4" t="s">
        <v>28</v>
      </c>
      <c r="F764" t="s">
        <v>29</v>
      </c>
      <c r="G764" s="5">
        <v>83829</v>
      </c>
      <c r="H764" s="5" t="str">
        <f t="shared" si="11"/>
        <v>50k-100k</v>
      </c>
      <c r="I764">
        <v>0</v>
      </c>
      <c r="J764">
        <v>0</v>
      </c>
      <c r="K764" s="1">
        <v>41555</v>
      </c>
      <c r="L764">
        <v>78</v>
      </c>
      <c r="M764">
        <v>897</v>
      </c>
      <c r="N764">
        <v>161</v>
      </c>
      <c r="O764">
        <v>430</v>
      </c>
      <c r="P764">
        <v>186</v>
      </c>
      <c r="Q764">
        <v>161</v>
      </c>
      <c r="R764">
        <v>27</v>
      </c>
      <c r="S764" s="6">
        <f>SUM(Table_marketing_data[[#This Row],[MntWines]:[MntGoldProds]])/6</f>
        <v>310.33333333333331</v>
      </c>
      <c r="T764">
        <v>0</v>
      </c>
      <c r="U764">
        <v>4</v>
      </c>
      <c r="V764">
        <v>7</v>
      </c>
      <c r="W764">
        <v>6</v>
      </c>
      <c r="X764">
        <v>1</v>
      </c>
      <c r="Y764">
        <v>1</v>
      </c>
      <c r="Z764">
        <v>0</v>
      </c>
      <c r="AA764">
        <v>1</v>
      </c>
      <c r="AB764">
        <v>1</v>
      </c>
      <c r="AC764">
        <v>0</v>
      </c>
      <c r="AD764">
        <f>IF(COUNTIF(Table_marketing_data[[#This Row],[AcceptedCmp3]:[AcceptedCmp2]],1)&gt;0,1,0)</f>
        <v>1</v>
      </c>
      <c r="AE764">
        <f>SUM(Table_marketing_data[[#This Row],[AcceptedCmp3]:[AcceptedCmp2]])</f>
        <v>3</v>
      </c>
      <c r="AF764">
        <v>1</v>
      </c>
      <c r="AG764">
        <v>0</v>
      </c>
      <c r="AH764" t="s">
        <v>30</v>
      </c>
    </row>
    <row r="765" spans="1:34" x14ac:dyDescent="0.3">
      <c r="A765">
        <v>8916</v>
      </c>
      <c r="B765">
        <v>1975</v>
      </c>
      <c r="C765">
        <f ca="1">YEAR(TODAY()) - Table_marketing_data[[#This Row],[Year_Birth]]</f>
        <v>48</v>
      </c>
      <c r="D7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5" t="s">
        <v>28</v>
      </c>
      <c r="F765" t="s">
        <v>29</v>
      </c>
      <c r="G765" s="5">
        <v>36627</v>
      </c>
      <c r="H765" s="5" t="str">
        <f t="shared" si="11"/>
        <v>20k-50k</v>
      </c>
      <c r="I765">
        <v>2</v>
      </c>
      <c r="J765">
        <v>0</v>
      </c>
      <c r="K765" s="1">
        <v>41478</v>
      </c>
      <c r="L765">
        <v>78</v>
      </c>
      <c r="M765">
        <v>9</v>
      </c>
      <c r="N765">
        <v>1</v>
      </c>
      <c r="O765">
        <v>5</v>
      </c>
      <c r="P765">
        <v>0</v>
      </c>
      <c r="Q765">
        <v>0</v>
      </c>
      <c r="R765">
        <v>1</v>
      </c>
      <c r="S765" s="6">
        <f>SUM(Table_marketing_data[[#This Row],[MntWines]:[MntGoldProds]])/6</f>
        <v>2.6666666666666665</v>
      </c>
      <c r="T765">
        <v>1</v>
      </c>
      <c r="U765">
        <v>0</v>
      </c>
      <c r="V765">
        <v>0</v>
      </c>
      <c r="W765">
        <v>3</v>
      </c>
      <c r="X765">
        <v>5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f>IF(COUNTIF(Table_marketing_data[[#This Row],[AcceptedCmp3]:[AcceptedCmp2]],1)&gt;0,1,0)</f>
        <v>0</v>
      </c>
      <c r="AE765">
        <f>SUM(Table_marketing_data[[#This Row],[AcceptedCmp3]:[AcceptedCmp2]])</f>
        <v>0</v>
      </c>
      <c r="AF765">
        <v>0</v>
      </c>
      <c r="AG765">
        <v>0</v>
      </c>
      <c r="AH765" t="s">
        <v>43</v>
      </c>
    </row>
    <row r="766" spans="1:34" x14ac:dyDescent="0.3">
      <c r="A766">
        <v>702</v>
      </c>
      <c r="B766">
        <v>1975</v>
      </c>
      <c r="C766">
        <f ca="1">YEAR(TODAY()) - Table_marketing_data[[#This Row],[Year_Birth]]</f>
        <v>48</v>
      </c>
      <c r="D7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6" t="s">
        <v>38</v>
      </c>
      <c r="F766" t="s">
        <v>42</v>
      </c>
      <c r="G766" s="5">
        <v>47682</v>
      </c>
      <c r="H766" s="5" t="str">
        <f t="shared" si="11"/>
        <v>20k-50k</v>
      </c>
      <c r="I766">
        <v>0</v>
      </c>
      <c r="J766">
        <v>1</v>
      </c>
      <c r="K766" s="1">
        <v>41320</v>
      </c>
      <c r="L766">
        <v>80</v>
      </c>
      <c r="M766">
        <v>162</v>
      </c>
      <c r="N766">
        <v>61</v>
      </c>
      <c r="O766">
        <v>83</v>
      </c>
      <c r="P766">
        <v>97</v>
      </c>
      <c r="Q766">
        <v>57</v>
      </c>
      <c r="R766">
        <v>61</v>
      </c>
      <c r="S766" s="6">
        <f>SUM(Table_marketing_data[[#This Row],[MntWines]:[MntGoldProds]])/6</f>
        <v>86.833333333333329</v>
      </c>
      <c r="T766">
        <v>4</v>
      </c>
      <c r="U766">
        <v>4</v>
      </c>
      <c r="V766">
        <v>3</v>
      </c>
      <c r="W766">
        <v>8</v>
      </c>
      <c r="X766">
        <v>5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f>IF(COUNTIF(Table_marketing_data[[#This Row],[AcceptedCmp3]:[AcceptedCmp2]],1)&gt;0,1,0)</f>
        <v>0</v>
      </c>
      <c r="AE766">
        <f>SUM(Table_marketing_data[[#This Row],[AcceptedCmp3]:[AcceptedCmp2]])</f>
        <v>0</v>
      </c>
      <c r="AF766">
        <v>0</v>
      </c>
      <c r="AG766">
        <v>0</v>
      </c>
      <c r="AH766" t="s">
        <v>30</v>
      </c>
    </row>
    <row r="767" spans="1:34" x14ac:dyDescent="0.3">
      <c r="A767">
        <v>5555</v>
      </c>
      <c r="B767">
        <v>1975</v>
      </c>
      <c r="C767">
        <f ca="1">YEAR(TODAY()) - Table_marketing_data[[#This Row],[Year_Birth]]</f>
        <v>48</v>
      </c>
      <c r="D7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7" t="s">
        <v>28</v>
      </c>
      <c r="F767" t="s">
        <v>29</v>
      </c>
      <c r="G767" s="5">
        <v>153924</v>
      </c>
      <c r="H767" s="5" t="str">
        <f t="shared" si="11"/>
        <v>100k&lt;</v>
      </c>
      <c r="I767">
        <v>0</v>
      </c>
      <c r="J767">
        <v>0</v>
      </c>
      <c r="K767" s="1">
        <v>41677</v>
      </c>
      <c r="L767">
        <v>81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 s="6">
        <f>SUM(Table_marketing_data[[#This Row],[MntWines]:[MntGoldProds]])/6</f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f>IF(COUNTIF(Table_marketing_data[[#This Row],[AcceptedCmp3]:[AcceptedCmp2]],1)&gt;0,1,0)</f>
        <v>0</v>
      </c>
      <c r="AE767">
        <f>SUM(Table_marketing_data[[#This Row],[AcceptedCmp3]:[AcceptedCmp2]])</f>
        <v>0</v>
      </c>
      <c r="AF767">
        <v>0</v>
      </c>
      <c r="AG767">
        <v>0</v>
      </c>
      <c r="AH767" t="s">
        <v>30</v>
      </c>
    </row>
    <row r="768" spans="1:34" x14ac:dyDescent="0.3">
      <c r="A768">
        <v>2456</v>
      </c>
      <c r="B768">
        <v>1975</v>
      </c>
      <c r="C768">
        <f ca="1">YEAR(TODAY()) - Table_marketing_data[[#This Row],[Year_Birth]]</f>
        <v>48</v>
      </c>
      <c r="D7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8" t="s">
        <v>37</v>
      </c>
      <c r="F768" t="s">
        <v>33</v>
      </c>
      <c r="G768" s="5">
        <v>40233</v>
      </c>
      <c r="H768" s="5" t="str">
        <f t="shared" si="11"/>
        <v>20k-50k</v>
      </c>
      <c r="I768">
        <v>0</v>
      </c>
      <c r="J768">
        <v>1</v>
      </c>
      <c r="K768" s="1">
        <v>41561</v>
      </c>
      <c r="L768">
        <v>84</v>
      </c>
      <c r="M768">
        <v>80</v>
      </c>
      <c r="N768">
        <v>4</v>
      </c>
      <c r="O768">
        <v>46</v>
      </c>
      <c r="P768">
        <v>0</v>
      </c>
      <c r="Q768">
        <v>17</v>
      </c>
      <c r="R768">
        <v>2</v>
      </c>
      <c r="S768" s="6">
        <f>SUM(Table_marketing_data[[#This Row],[MntWines]:[MntGoldProds]])/6</f>
        <v>24.833333333333332</v>
      </c>
      <c r="T768">
        <v>5</v>
      </c>
      <c r="U768">
        <v>2</v>
      </c>
      <c r="V768">
        <v>1</v>
      </c>
      <c r="W768">
        <v>5</v>
      </c>
      <c r="X768">
        <v>6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f>IF(COUNTIF(Table_marketing_data[[#This Row],[AcceptedCmp3]:[AcceptedCmp2]],1)&gt;0,1,0)</f>
        <v>0</v>
      </c>
      <c r="AE768">
        <f>SUM(Table_marketing_data[[#This Row],[AcceptedCmp3]:[AcceptedCmp2]])</f>
        <v>0</v>
      </c>
      <c r="AF768">
        <v>0</v>
      </c>
      <c r="AG768">
        <v>0</v>
      </c>
      <c r="AH768" t="s">
        <v>43</v>
      </c>
    </row>
    <row r="769" spans="1:34" x14ac:dyDescent="0.3">
      <c r="A769">
        <v>11148</v>
      </c>
      <c r="B769">
        <v>1975</v>
      </c>
      <c r="C769">
        <f ca="1">YEAR(TODAY()) - Table_marketing_data[[#This Row],[Year_Birth]]</f>
        <v>48</v>
      </c>
      <c r="D7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69" t="s">
        <v>28</v>
      </c>
      <c r="F769" t="s">
        <v>35</v>
      </c>
      <c r="G769" s="5">
        <v>22280</v>
      </c>
      <c r="H769" s="5" t="str">
        <f t="shared" si="11"/>
        <v>20k-50k</v>
      </c>
      <c r="I769">
        <v>1</v>
      </c>
      <c r="J769">
        <v>0</v>
      </c>
      <c r="K769" s="1">
        <v>41413</v>
      </c>
      <c r="L769">
        <v>85</v>
      </c>
      <c r="M769">
        <v>2</v>
      </c>
      <c r="N769">
        <v>1</v>
      </c>
      <c r="O769">
        <v>4</v>
      </c>
      <c r="P769">
        <v>3</v>
      </c>
      <c r="Q769">
        <v>1</v>
      </c>
      <c r="R769">
        <v>2</v>
      </c>
      <c r="S769" s="6">
        <f>SUM(Table_marketing_data[[#This Row],[MntWines]:[MntGoldProds]])/6</f>
        <v>2.1666666666666665</v>
      </c>
      <c r="T769">
        <v>1</v>
      </c>
      <c r="U769">
        <v>1</v>
      </c>
      <c r="V769">
        <v>0</v>
      </c>
      <c r="W769">
        <v>2</v>
      </c>
      <c r="X769">
        <v>8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f>IF(COUNTIF(Table_marketing_data[[#This Row],[AcceptedCmp3]:[AcceptedCmp2]],1)&gt;0,1,0)</f>
        <v>0</v>
      </c>
      <c r="AE769">
        <f>SUM(Table_marketing_data[[#This Row],[AcceptedCmp3]:[AcceptedCmp2]])</f>
        <v>0</v>
      </c>
      <c r="AF769">
        <v>0</v>
      </c>
      <c r="AG769">
        <v>0</v>
      </c>
      <c r="AH769" t="s">
        <v>30</v>
      </c>
    </row>
    <row r="770" spans="1:34" x14ac:dyDescent="0.3">
      <c r="A770">
        <v>10703</v>
      </c>
      <c r="B770">
        <v>1975</v>
      </c>
      <c r="C770">
        <f ca="1">YEAR(TODAY()) - Table_marketing_data[[#This Row],[Year_Birth]]</f>
        <v>48</v>
      </c>
      <c r="D7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0" t="s">
        <v>41</v>
      </c>
      <c r="F770" t="s">
        <v>31</v>
      </c>
      <c r="G770" s="5">
        <v>46098</v>
      </c>
      <c r="H770" s="5" t="str">
        <f t="shared" ref="H770:H833" si="12">IF(G770&lt;20000,"&lt;20k",IF(G770&lt;50000,"20k-50k",IF(G770&lt;100000,"50k-100k","100k&lt;")))</f>
        <v>20k-50k</v>
      </c>
      <c r="I770">
        <v>1</v>
      </c>
      <c r="J770">
        <v>1</v>
      </c>
      <c r="K770" s="1">
        <v>41139</v>
      </c>
      <c r="L770">
        <v>86</v>
      </c>
      <c r="M770">
        <v>57</v>
      </c>
      <c r="N770">
        <v>0</v>
      </c>
      <c r="O770">
        <v>27</v>
      </c>
      <c r="P770">
        <v>0</v>
      </c>
      <c r="Q770">
        <v>0</v>
      </c>
      <c r="R770">
        <v>36</v>
      </c>
      <c r="S770" s="6">
        <f>SUM(Table_marketing_data[[#This Row],[MntWines]:[MntGoldProds]])/6</f>
        <v>20</v>
      </c>
      <c r="T770">
        <v>4</v>
      </c>
      <c r="U770">
        <v>3</v>
      </c>
      <c r="V770">
        <v>2</v>
      </c>
      <c r="W770">
        <v>2</v>
      </c>
      <c r="X770">
        <v>8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f>IF(COUNTIF(Table_marketing_data[[#This Row],[AcceptedCmp3]:[AcceptedCmp2]],1)&gt;0,1,0)</f>
        <v>0</v>
      </c>
      <c r="AE770">
        <f>SUM(Table_marketing_data[[#This Row],[AcceptedCmp3]:[AcceptedCmp2]])</f>
        <v>0</v>
      </c>
      <c r="AF770">
        <v>0</v>
      </c>
      <c r="AG770">
        <v>0</v>
      </c>
      <c r="AH770" t="s">
        <v>30</v>
      </c>
    </row>
    <row r="771" spans="1:34" x14ac:dyDescent="0.3">
      <c r="A771">
        <v>9</v>
      </c>
      <c r="B771">
        <v>1975</v>
      </c>
      <c r="C771">
        <f ca="1">YEAR(TODAY()) - Table_marketing_data[[#This Row],[Year_Birth]]</f>
        <v>48</v>
      </c>
      <c r="D7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1" t="s">
        <v>41</v>
      </c>
      <c r="F771" t="s">
        <v>31</v>
      </c>
      <c r="G771" s="5">
        <v>46098</v>
      </c>
      <c r="H771" s="5" t="str">
        <f t="shared" si="12"/>
        <v>20k-50k</v>
      </c>
      <c r="I771">
        <v>1</v>
      </c>
      <c r="J771">
        <v>1</v>
      </c>
      <c r="K771" s="1">
        <v>41139</v>
      </c>
      <c r="L771">
        <v>86</v>
      </c>
      <c r="M771">
        <v>57</v>
      </c>
      <c r="N771">
        <v>0</v>
      </c>
      <c r="O771">
        <v>27</v>
      </c>
      <c r="P771">
        <v>0</v>
      </c>
      <c r="Q771">
        <v>0</v>
      </c>
      <c r="R771">
        <v>36</v>
      </c>
      <c r="S771" s="6">
        <f>SUM(Table_marketing_data[[#This Row],[MntWines]:[MntGoldProds]])/6</f>
        <v>20</v>
      </c>
      <c r="T771">
        <v>4</v>
      </c>
      <c r="U771">
        <v>3</v>
      </c>
      <c r="V771">
        <v>2</v>
      </c>
      <c r="W771">
        <v>2</v>
      </c>
      <c r="X771">
        <v>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f>IF(COUNTIF(Table_marketing_data[[#This Row],[AcceptedCmp3]:[AcceptedCmp2]],1)&gt;0,1,0)</f>
        <v>0</v>
      </c>
      <c r="AE771">
        <f>SUM(Table_marketing_data[[#This Row],[AcceptedCmp3]:[AcceptedCmp2]])</f>
        <v>0</v>
      </c>
      <c r="AF771">
        <v>0</v>
      </c>
      <c r="AG771">
        <v>0</v>
      </c>
      <c r="AH771" t="s">
        <v>32</v>
      </c>
    </row>
    <row r="772" spans="1:34" x14ac:dyDescent="0.3">
      <c r="A772">
        <v>2804</v>
      </c>
      <c r="B772">
        <v>1975</v>
      </c>
      <c r="C772">
        <f ca="1">YEAR(TODAY()) - Table_marketing_data[[#This Row],[Year_Birth]]</f>
        <v>48</v>
      </c>
      <c r="D7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2" t="s">
        <v>41</v>
      </c>
      <c r="F772" t="s">
        <v>31</v>
      </c>
      <c r="G772" s="5">
        <v>46098</v>
      </c>
      <c r="H772" s="5" t="str">
        <f t="shared" si="12"/>
        <v>20k-50k</v>
      </c>
      <c r="I772">
        <v>1</v>
      </c>
      <c r="J772">
        <v>1</v>
      </c>
      <c r="K772" s="1">
        <v>41139</v>
      </c>
      <c r="L772">
        <v>86</v>
      </c>
      <c r="M772">
        <v>57</v>
      </c>
      <c r="N772">
        <v>0</v>
      </c>
      <c r="O772">
        <v>27</v>
      </c>
      <c r="P772">
        <v>0</v>
      </c>
      <c r="Q772">
        <v>0</v>
      </c>
      <c r="R772">
        <v>36</v>
      </c>
      <c r="S772" s="6">
        <f>SUM(Table_marketing_data[[#This Row],[MntWines]:[MntGoldProds]])/6</f>
        <v>20</v>
      </c>
      <c r="T772">
        <v>4</v>
      </c>
      <c r="U772">
        <v>3</v>
      </c>
      <c r="V772">
        <v>2</v>
      </c>
      <c r="W772">
        <v>2</v>
      </c>
      <c r="X772">
        <v>8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f>IF(COUNTIF(Table_marketing_data[[#This Row],[AcceptedCmp3]:[AcceptedCmp2]],1)&gt;0,1,0)</f>
        <v>0</v>
      </c>
      <c r="AE772">
        <f>SUM(Table_marketing_data[[#This Row],[AcceptedCmp3]:[AcceptedCmp2]])</f>
        <v>0</v>
      </c>
      <c r="AF772">
        <v>1</v>
      </c>
      <c r="AG772">
        <v>0</v>
      </c>
      <c r="AH772" t="s">
        <v>40</v>
      </c>
    </row>
    <row r="773" spans="1:34" x14ac:dyDescent="0.3">
      <c r="A773">
        <v>5084</v>
      </c>
      <c r="B773">
        <v>1975</v>
      </c>
      <c r="C773">
        <f ca="1">YEAR(TODAY()) - Table_marketing_data[[#This Row],[Year_Birth]]</f>
        <v>48</v>
      </c>
      <c r="D7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3" t="s">
        <v>28</v>
      </c>
      <c r="F773" t="s">
        <v>42</v>
      </c>
      <c r="G773" s="5">
        <v>58330</v>
      </c>
      <c r="H773" s="5" t="str">
        <f t="shared" si="12"/>
        <v>50k-100k</v>
      </c>
      <c r="I773">
        <v>0</v>
      </c>
      <c r="J773">
        <v>1</v>
      </c>
      <c r="K773" s="1">
        <v>41633</v>
      </c>
      <c r="L773">
        <v>87</v>
      </c>
      <c r="M773">
        <v>445</v>
      </c>
      <c r="N773">
        <v>53</v>
      </c>
      <c r="O773">
        <v>213</v>
      </c>
      <c r="P773">
        <v>104</v>
      </c>
      <c r="Q773">
        <v>98</v>
      </c>
      <c r="R773">
        <v>151</v>
      </c>
      <c r="S773" s="6">
        <f>SUM(Table_marketing_data[[#This Row],[MntWines]:[MntGoldProds]])/6</f>
        <v>177.33333333333334</v>
      </c>
      <c r="T773">
        <v>1</v>
      </c>
      <c r="U773">
        <v>6</v>
      </c>
      <c r="V773">
        <v>4</v>
      </c>
      <c r="W773">
        <v>13</v>
      </c>
      <c r="X773">
        <v>4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f>IF(COUNTIF(Table_marketing_data[[#This Row],[AcceptedCmp3]:[AcceptedCmp2]],1)&gt;0,1,0)</f>
        <v>0</v>
      </c>
      <c r="AE773">
        <f>SUM(Table_marketing_data[[#This Row],[AcceptedCmp3]:[AcceptedCmp2]])</f>
        <v>0</v>
      </c>
      <c r="AF773">
        <v>0</v>
      </c>
      <c r="AG773">
        <v>0</v>
      </c>
      <c r="AH773" t="s">
        <v>30</v>
      </c>
    </row>
    <row r="774" spans="1:34" x14ac:dyDescent="0.3">
      <c r="A774">
        <v>7094</v>
      </c>
      <c r="B774">
        <v>1975</v>
      </c>
      <c r="C774">
        <f ca="1">YEAR(TODAY()) - Table_marketing_data[[#This Row],[Year_Birth]]</f>
        <v>48</v>
      </c>
      <c r="D7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4" t="s">
        <v>28</v>
      </c>
      <c r="F774" t="s">
        <v>42</v>
      </c>
      <c r="G774" s="5">
        <v>58330</v>
      </c>
      <c r="H774" s="5" t="str">
        <f t="shared" si="12"/>
        <v>50k-100k</v>
      </c>
      <c r="I774">
        <v>0</v>
      </c>
      <c r="J774">
        <v>1</v>
      </c>
      <c r="K774" s="1">
        <v>41633</v>
      </c>
      <c r="L774">
        <v>87</v>
      </c>
      <c r="M774">
        <v>445</v>
      </c>
      <c r="N774">
        <v>53</v>
      </c>
      <c r="O774">
        <v>213</v>
      </c>
      <c r="P774">
        <v>104</v>
      </c>
      <c r="Q774">
        <v>98</v>
      </c>
      <c r="R774">
        <v>151</v>
      </c>
      <c r="S774" s="6">
        <f>SUM(Table_marketing_data[[#This Row],[MntWines]:[MntGoldProds]])/6</f>
        <v>177.33333333333334</v>
      </c>
      <c r="T774">
        <v>1</v>
      </c>
      <c r="U774">
        <v>6</v>
      </c>
      <c r="V774">
        <v>4</v>
      </c>
      <c r="W774">
        <v>13</v>
      </c>
      <c r="X774">
        <v>4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f>IF(COUNTIF(Table_marketing_data[[#This Row],[AcceptedCmp3]:[AcceptedCmp2]],1)&gt;0,1,0)</f>
        <v>0</v>
      </c>
      <c r="AE774">
        <f>SUM(Table_marketing_data[[#This Row],[AcceptedCmp3]:[AcceptedCmp2]])</f>
        <v>0</v>
      </c>
      <c r="AF774">
        <v>0</v>
      </c>
      <c r="AG774">
        <v>0</v>
      </c>
      <c r="AH774" t="s">
        <v>39</v>
      </c>
    </row>
    <row r="775" spans="1:34" x14ac:dyDescent="0.3">
      <c r="A775">
        <v>8132</v>
      </c>
      <c r="B775">
        <v>1975</v>
      </c>
      <c r="C775">
        <f ca="1">YEAR(TODAY()) - Table_marketing_data[[#This Row],[Year_Birth]]</f>
        <v>48</v>
      </c>
      <c r="D7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5" t="s">
        <v>37</v>
      </c>
      <c r="F775" t="s">
        <v>33</v>
      </c>
      <c r="G775" s="5">
        <v>60631</v>
      </c>
      <c r="H775" s="5" t="str">
        <f t="shared" si="12"/>
        <v>50k-100k</v>
      </c>
      <c r="I775">
        <v>1</v>
      </c>
      <c r="J775">
        <v>1</v>
      </c>
      <c r="K775" s="1">
        <v>41369</v>
      </c>
      <c r="L775">
        <v>88</v>
      </c>
      <c r="M775">
        <v>565</v>
      </c>
      <c r="N775">
        <v>6</v>
      </c>
      <c r="O775">
        <v>65</v>
      </c>
      <c r="P775">
        <v>0</v>
      </c>
      <c r="Q775">
        <v>6</v>
      </c>
      <c r="R775">
        <v>19</v>
      </c>
      <c r="S775" s="6">
        <f>SUM(Table_marketing_data[[#This Row],[MntWines]:[MntGoldProds]])/6</f>
        <v>110.16666666666667</v>
      </c>
      <c r="T775">
        <v>5</v>
      </c>
      <c r="U775">
        <v>9</v>
      </c>
      <c r="V775">
        <v>2</v>
      </c>
      <c r="W775">
        <v>8</v>
      </c>
      <c r="X775">
        <v>7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f>IF(COUNTIF(Table_marketing_data[[#This Row],[AcceptedCmp3]:[AcceptedCmp2]],1)&gt;0,1,0)</f>
        <v>1</v>
      </c>
      <c r="AE775">
        <f>SUM(Table_marketing_data[[#This Row],[AcceptedCmp3]:[AcceptedCmp2]])</f>
        <v>1</v>
      </c>
      <c r="AF775">
        <v>0</v>
      </c>
      <c r="AG775">
        <v>0</v>
      </c>
      <c r="AH775" t="s">
        <v>39</v>
      </c>
    </row>
    <row r="776" spans="1:34" x14ac:dyDescent="0.3">
      <c r="A776">
        <v>7706</v>
      </c>
      <c r="B776">
        <v>1975</v>
      </c>
      <c r="C776">
        <f ca="1">YEAR(TODAY()) - Table_marketing_data[[#This Row],[Year_Birth]]</f>
        <v>48</v>
      </c>
      <c r="D7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6" t="s">
        <v>38</v>
      </c>
      <c r="F776" t="s">
        <v>35</v>
      </c>
      <c r="G776" s="5">
        <v>46772</v>
      </c>
      <c r="H776" s="5" t="str">
        <f t="shared" si="12"/>
        <v>20k-50k</v>
      </c>
      <c r="I776">
        <v>0</v>
      </c>
      <c r="J776">
        <v>1</v>
      </c>
      <c r="K776" s="1">
        <v>41220</v>
      </c>
      <c r="L776">
        <v>88</v>
      </c>
      <c r="M776">
        <v>350</v>
      </c>
      <c r="N776">
        <v>104</v>
      </c>
      <c r="O776">
        <v>189</v>
      </c>
      <c r="P776">
        <v>197</v>
      </c>
      <c r="Q776">
        <v>151</v>
      </c>
      <c r="R776">
        <v>57</v>
      </c>
      <c r="S776" s="6">
        <f>SUM(Table_marketing_data[[#This Row],[MntWines]:[MntGoldProds]])/6</f>
        <v>174.66666666666666</v>
      </c>
      <c r="T776">
        <v>6</v>
      </c>
      <c r="U776">
        <v>11</v>
      </c>
      <c r="V776">
        <v>8</v>
      </c>
      <c r="W776">
        <v>5</v>
      </c>
      <c r="X776">
        <v>8</v>
      </c>
      <c r="Y776">
        <v>1</v>
      </c>
      <c r="Z776">
        <v>0</v>
      </c>
      <c r="AA776">
        <v>0</v>
      </c>
      <c r="AB776">
        <v>0</v>
      </c>
      <c r="AC776">
        <v>0</v>
      </c>
      <c r="AD776">
        <f>IF(COUNTIF(Table_marketing_data[[#This Row],[AcceptedCmp3]:[AcceptedCmp2]],1)&gt;0,1,0)</f>
        <v>1</v>
      </c>
      <c r="AE776">
        <f>SUM(Table_marketing_data[[#This Row],[AcceptedCmp3]:[AcceptedCmp2]])</f>
        <v>1</v>
      </c>
      <c r="AF776">
        <v>0</v>
      </c>
      <c r="AG776">
        <v>0</v>
      </c>
      <c r="AH776" t="s">
        <v>32</v>
      </c>
    </row>
    <row r="777" spans="1:34" x14ac:dyDescent="0.3">
      <c r="A777">
        <v>3426</v>
      </c>
      <c r="B777">
        <v>1975</v>
      </c>
      <c r="C777">
        <f ca="1">YEAR(TODAY()) - Table_marketing_data[[#This Row],[Year_Birth]]</f>
        <v>48</v>
      </c>
      <c r="D7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7" t="s">
        <v>28</v>
      </c>
      <c r="F777" t="s">
        <v>29</v>
      </c>
      <c r="G777" s="5">
        <v>70300</v>
      </c>
      <c r="H777" s="5" t="str">
        <f t="shared" si="12"/>
        <v>50k-100k</v>
      </c>
      <c r="I777">
        <v>1</v>
      </c>
      <c r="J777">
        <v>0</v>
      </c>
      <c r="K777" s="1">
        <v>41470</v>
      </c>
      <c r="L777">
        <v>89</v>
      </c>
      <c r="M777">
        <v>1045</v>
      </c>
      <c r="N777">
        <v>61</v>
      </c>
      <c r="O777">
        <v>338</v>
      </c>
      <c r="P777">
        <v>60</v>
      </c>
      <c r="Q777">
        <v>46</v>
      </c>
      <c r="R777">
        <v>46</v>
      </c>
      <c r="S777" s="6">
        <f>SUM(Table_marketing_data[[#This Row],[MntWines]:[MntGoldProds]])/6</f>
        <v>266</v>
      </c>
      <c r="T777">
        <v>3</v>
      </c>
      <c r="U777">
        <v>5</v>
      </c>
      <c r="V777">
        <v>5</v>
      </c>
      <c r="W777">
        <v>13</v>
      </c>
      <c r="X777">
        <v>8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f>IF(COUNTIF(Table_marketing_data[[#This Row],[AcceptedCmp3]:[AcceptedCmp2]],1)&gt;0,1,0)</f>
        <v>0</v>
      </c>
      <c r="AE777">
        <f>SUM(Table_marketing_data[[#This Row],[AcceptedCmp3]:[AcceptedCmp2]])</f>
        <v>0</v>
      </c>
      <c r="AF777">
        <v>0</v>
      </c>
      <c r="AG777">
        <v>0</v>
      </c>
      <c r="AH777" t="s">
        <v>30</v>
      </c>
    </row>
    <row r="778" spans="1:34" x14ac:dyDescent="0.3">
      <c r="A778">
        <v>1764</v>
      </c>
      <c r="B778">
        <v>1975</v>
      </c>
      <c r="C778">
        <f ca="1">YEAR(TODAY()) - Table_marketing_data[[#This Row],[Year_Birth]]</f>
        <v>48</v>
      </c>
      <c r="D7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8" t="s">
        <v>28</v>
      </c>
      <c r="F778" t="s">
        <v>31</v>
      </c>
      <c r="G778" s="5">
        <v>33955</v>
      </c>
      <c r="H778" s="5" t="str">
        <f t="shared" si="12"/>
        <v>20k-50k</v>
      </c>
      <c r="I778">
        <v>1</v>
      </c>
      <c r="J778">
        <v>0</v>
      </c>
      <c r="K778" s="1">
        <v>41495</v>
      </c>
      <c r="L778">
        <v>92</v>
      </c>
      <c r="M778">
        <v>100</v>
      </c>
      <c r="N778">
        <v>2</v>
      </c>
      <c r="O778">
        <v>128</v>
      </c>
      <c r="P778">
        <v>23</v>
      </c>
      <c r="Q778">
        <v>7</v>
      </c>
      <c r="R778">
        <v>10</v>
      </c>
      <c r="S778" s="6">
        <f>SUM(Table_marketing_data[[#This Row],[MntWines]:[MntGoldProds]])/6</f>
        <v>45</v>
      </c>
      <c r="T778">
        <v>4</v>
      </c>
      <c r="U778">
        <v>5</v>
      </c>
      <c r="V778">
        <v>1</v>
      </c>
      <c r="W778">
        <v>5</v>
      </c>
      <c r="X778">
        <v>8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f>IF(COUNTIF(Table_marketing_data[[#This Row],[AcceptedCmp3]:[AcceptedCmp2]],1)&gt;0,1,0)</f>
        <v>0</v>
      </c>
      <c r="AE778">
        <f>SUM(Table_marketing_data[[#This Row],[AcceptedCmp3]:[AcceptedCmp2]])</f>
        <v>0</v>
      </c>
      <c r="AF778">
        <v>0</v>
      </c>
      <c r="AG778">
        <v>0</v>
      </c>
      <c r="AH778" t="s">
        <v>43</v>
      </c>
    </row>
    <row r="779" spans="1:34" x14ac:dyDescent="0.3">
      <c r="A779">
        <v>5948</v>
      </c>
      <c r="B779">
        <v>1975</v>
      </c>
      <c r="C779">
        <f ca="1">YEAR(TODAY()) - Table_marketing_data[[#This Row],[Year_Birth]]</f>
        <v>48</v>
      </c>
      <c r="D7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79" t="s">
        <v>28</v>
      </c>
      <c r="F779" t="s">
        <v>31</v>
      </c>
      <c r="G779" s="5">
        <v>57338</v>
      </c>
      <c r="H779" s="5" t="str">
        <f t="shared" si="12"/>
        <v>50k-100k</v>
      </c>
      <c r="I779">
        <v>0</v>
      </c>
      <c r="J779">
        <v>1</v>
      </c>
      <c r="K779" s="1">
        <v>41758</v>
      </c>
      <c r="L779">
        <v>96</v>
      </c>
      <c r="M779">
        <v>143</v>
      </c>
      <c r="N779">
        <v>6</v>
      </c>
      <c r="O779">
        <v>52</v>
      </c>
      <c r="P779">
        <v>11</v>
      </c>
      <c r="Q779">
        <v>8</v>
      </c>
      <c r="R779">
        <v>17</v>
      </c>
      <c r="S779" s="6">
        <f>SUM(Table_marketing_data[[#This Row],[MntWines]:[MntGoldProds]])/6</f>
        <v>39.5</v>
      </c>
      <c r="T779">
        <v>2</v>
      </c>
      <c r="U779">
        <v>4</v>
      </c>
      <c r="V779">
        <v>1</v>
      </c>
      <c r="W779">
        <v>5</v>
      </c>
      <c r="X779">
        <v>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f>IF(COUNTIF(Table_marketing_data[[#This Row],[AcceptedCmp3]:[AcceptedCmp2]],1)&gt;0,1,0)</f>
        <v>0</v>
      </c>
      <c r="AE779">
        <f>SUM(Table_marketing_data[[#This Row],[AcceptedCmp3]:[AcceptedCmp2]])</f>
        <v>0</v>
      </c>
      <c r="AF779">
        <v>0</v>
      </c>
      <c r="AG779">
        <v>0</v>
      </c>
      <c r="AH779" t="s">
        <v>34</v>
      </c>
    </row>
    <row r="780" spans="1:34" x14ac:dyDescent="0.3">
      <c r="A780">
        <v>5794</v>
      </c>
      <c r="B780">
        <v>1974</v>
      </c>
      <c r="C780">
        <f ca="1">YEAR(TODAY()) - Table_marketing_data[[#This Row],[Year_Birth]]</f>
        <v>49</v>
      </c>
      <c r="D7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0" t="s">
        <v>37</v>
      </c>
      <c r="F780" t="s">
        <v>33</v>
      </c>
      <c r="G780" s="5">
        <v>46374</v>
      </c>
      <c r="H780" s="5" t="str">
        <f t="shared" si="12"/>
        <v>20k-50k</v>
      </c>
      <c r="I780">
        <v>0</v>
      </c>
      <c r="J780">
        <v>1</v>
      </c>
      <c r="K780" s="1">
        <v>41715</v>
      </c>
      <c r="L780">
        <v>1</v>
      </c>
      <c r="M780">
        <v>408</v>
      </c>
      <c r="N780">
        <v>0</v>
      </c>
      <c r="O780">
        <v>21</v>
      </c>
      <c r="P780">
        <v>0</v>
      </c>
      <c r="Q780">
        <v>0</v>
      </c>
      <c r="R780">
        <v>17</v>
      </c>
      <c r="S780" s="6">
        <f>SUM(Table_marketing_data[[#This Row],[MntWines]:[MntGoldProds]])/6</f>
        <v>74.333333333333329</v>
      </c>
      <c r="T780">
        <v>3</v>
      </c>
      <c r="U780">
        <v>7</v>
      </c>
      <c r="V780">
        <v>1</v>
      </c>
      <c r="W780">
        <v>7</v>
      </c>
      <c r="X780">
        <v>8</v>
      </c>
      <c r="Y780">
        <v>0</v>
      </c>
      <c r="Z780">
        <v>1</v>
      </c>
      <c r="AA780">
        <v>0</v>
      </c>
      <c r="AB780">
        <v>1</v>
      </c>
      <c r="AC780">
        <v>0</v>
      </c>
      <c r="AD780">
        <f>IF(COUNTIF(Table_marketing_data[[#This Row],[AcceptedCmp3]:[AcceptedCmp2]],1)&gt;0,1,0)</f>
        <v>1</v>
      </c>
      <c r="AE780">
        <f>SUM(Table_marketing_data[[#This Row],[AcceptedCmp3]:[AcceptedCmp2]])</f>
        <v>2</v>
      </c>
      <c r="AF780">
        <v>1</v>
      </c>
      <c r="AG780">
        <v>0</v>
      </c>
      <c r="AH780" t="s">
        <v>40</v>
      </c>
    </row>
    <row r="781" spans="1:34" x14ac:dyDescent="0.3">
      <c r="A781">
        <v>6398</v>
      </c>
      <c r="B781">
        <v>1974</v>
      </c>
      <c r="C781">
        <f ca="1">YEAR(TODAY()) - Table_marketing_data[[#This Row],[Year_Birth]]</f>
        <v>49</v>
      </c>
      <c r="D7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1" t="s">
        <v>44</v>
      </c>
      <c r="F781" t="s">
        <v>33</v>
      </c>
      <c r="G781" s="5">
        <v>18393</v>
      </c>
      <c r="H781" s="5" t="str">
        <f t="shared" si="12"/>
        <v>&lt;20k</v>
      </c>
      <c r="I781">
        <v>1</v>
      </c>
      <c r="J781">
        <v>0</v>
      </c>
      <c r="K781" s="1">
        <v>41727</v>
      </c>
      <c r="L781">
        <v>2</v>
      </c>
      <c r="M781">
        <v>7</v>
      </c>
      <c r="N781">
        <v>10</v>
      </c>
      <c r="O781">
        <v>13</v>
      </c>
      <c r="P781">
        <v>16</v>
      </c>
      <c r="Q781">
        <v>0</v>
      </c>
      <c r="R781">
        <v>4</v>
      </c>
      <c r="S781" s="6">
        <f>SUM(Table_marketing_data[[#This Row],[MntWines]:[MntGoldProds]])/6</f>
        <v>8.3333333333333339</v>
      </c>
      <c r="T781">
        <v>2</v>
      </c>
      <c r="U781">
        <v>3</v>
      </c>
      <c r="V781">
        <v>0</v>
      </c>
      <c r="W781">
        <v>3</v>
      </c>
      <c r="X781">
        <v>8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f>IF(COUNTIF(Table_marketing_data[[#This Row],[AcceptedCmp3]:[AcceptedCmp2]],1)&gt;0,1,0)</f>
        <v>0</v>
      </c>
      <c r="AE781">
        <f>SUM(Table_marketing_data[[#This Row],[AcceptedCmp3]:[AcceptedCmp2]])</f>
        <v>0</v>
      </c>
      <c r="AF781">
        <v>0</v>
      </c>
      <c r="AG781">
        <v>0</v>
      </c>
      <c r="AH781" t="s">
        <v>30</v>
      </c>
    </row>
    <row r="782" spans="1:34" x14ac:dyDescent="0.3">
      <c r="A782">
        <v>4865</v>
      </c>
      <c r="B782">
        <v>1974</v>
      </c>
      <c r="C782">
        <f ca="1">YEAR(TODAY()) - Table_marketing_data[[#This Row],[Year_Birth]]</f>
        <v>49</v>
      </c>
      <c r="D7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2" t="s">
        <v>41</v>
      </c>
      <c r="F782" t="s">
        <v>29</v>
      </c>
      <c r="G782" s="5">
        <v>53367</v>
      </c>
      <c r="H782" s="5" t="str">
        <f t="shared" si="12"/>
        <v>50k-100k</v>
      </c>
      <c r="I782">
        <v>1</v>
      </c>
      <c r="J782">
        <v>1</v>
      </c>
      <c r="K782" s="1">
        <v>41517</v>
      </c>
      <c r="L782">
        <v>2</v>
      </c>
      <c r="M782">
        <v>229</v>
      </c>
      <c r="N782">
        <v>7</v>
      </c>
      <c r="O782">
        <v>140</v>
      </c>
      <c r="P782">
        <v>10</v>
      </c>
      <c r="Q782">
        <v>3</v>
      </c>
      <c r="R782">
        <v>11</v>
      </c>
      <c r="S782" s="6">
        <f>SUM(Table_marketing_data[[#This Row],[MntWines]:[MntGoldProds]])/6</f>
        <v>66.666666666666671</v>
      </c>
      <c r="T782">
        <v>7</v>
      </c>
      <c r="U782">
        <v>5</v>
      </c>
      <c r="V782">
        <v>1</v>
      </c>
      <c r="W782">
        <v>8</v>
      </c>
      <c r="X782">
        <v>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f>IF(COUNTIF(Table_marketing_data[[#This Row],[AcceptedCmp3]:[AcceptedCmp2]],1)&gt;0,1,0)</f>
        <v>0</v>
      </c>
      <c r="AE782">
        <f>SUM(Table_marketing_data[[#This Row],[AcceptedCmp3]:[AcceptedCmp2]])</f>
        <v>0</v>
      </c>
      <c r="AF782">
        <v>1</v>
      </c>
      <c r="AG782">
        <v>0</v>
      </c>
      <c r="AH782" t="s">
        <v>36</v>
      </c>
    </row>
    <row r="783" spans="1:34" x14ac:dyDescent="0.3">
      <c r="A783">
        <v>10089</v>
      </c>
      <c r="B783">
        <v>1974</v>
      </c>
      <c r="C783">
        <f ca="1">YEAR(TODAY()) - Table_marketing_data[[#This Row],[Year_Birth]]</f>
        <v>49</v>
      </c>
      <c r="D7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3" t="s">
        <v>28</v>
      </c>
      <c r="F783" t="s">
        <v>29</v>
      </c>
      <c r="G783" s="5">
        <v>102692</v>
      </c>
      <c r="H783" s="5" t="str">
        <f t="shared" si="12"/>
        <v>100k&lt;</v>
      </c>
      <c r="I783">
        <v>0</v>
      </c>
      <c r="J783">
        <v>0</v>
      </c>
      <c r="K783" s="1">
        <v>41369</v>
      </c>
      <c r="L783">
        <v>5</v>
      </c>
      <c r="M783">
        <v>168</v>
      </c>
      <c r="N783">
        <v>148</v>
      </c>
      <c r="O783">
        <v>444</v>
      </c>
      <c r="P783">
        <v>32</v>
      </c>
      <c r="Q783">
        <v>172</v>
      </c>
      <c r="R783">
        <v>148</v>
      </c>
      <c r="S783" s="6">
        <f>SUM(Table_marketing_data[[#This Row],[MntWines]:[MntGoldProds]])/6</f>
        <v>185.33333333333334</v>
      </c>
      <c r="T783">
        <v>1</v>
      </c>
      <c r="U783">
        <v>6</v>
      </c>
      <c r="V783">
        <v>9</v>
      </c>
      <c r="W783">
        <v>13</v>
      </c>
      <c r="X783">
        <v>2</v>
      </c>
      <c r="Y783">
        <v>0</v>
      </c>
      <c r="Z783">
        <v>1</v>
      </c>
      <c r="AA783">
        <v>1</v>
      </c>
      <c r="AB783">
        <v>1</v>
      </c>
      <c r="AC783">
        <v>1</v>
      </c>
      <c r="AD783">
        <f>IF(COUNTIF(Table_marketing_data[[#This Row],[AcceptedCmp3]:[AcceptedCmp2]],1)&gt;0,1,0)</f>
        <v>1</v>
      </c>
      <c r="AE783">
        <f>SUM(Table_marketing_data[[#This Row],[AcceptedCmp3]:[AcceptedCmp2]])</f>
        <v>4</v>
      </c>
      <c r="AF783">
        <v>1</v>
      </c>
      <c r="AG783">
        <v>0</v>
      </c>
      <c r="AH783" t="s">
        <v>43</v>
      </c>
    </row>
    <row r="784" spans="1:34" x14ac:dyDescent="0.3">
      <c r="A784">
        <v>5031</v>
      </c>
      <c r="B784">
        <v>1974</v>
      </c>
      <c r="C784">
        <f ca="1">YEAR(TODAY()) - Table_marketing_data[[#This Row],[Year_Birth]]</f>
        <v>49</v>
      </c>
      <c r="D7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4" t="s">
        <v>28</v>
      </c>
      <c r="F784" t="s">
        <v>35</v>
      </c>
      <c r="G784" s="5">
        <v>83145</v>
      </c>
      <c r="H784" s="5" t="str">
        <f t="shared" si="12"/>
        <v>50k-100k</v>
      </c>
      <c r="I784">
        <v>0</v>
      </c>
      <c r="J784">
        <v>0</v>
      </c>
      <c r="K784" s="1">
        <v>41174</v>
      </c>
      <c r="L784">
        <v>14</v>
      </c>
      <c r="M784">
        <v>777</v>
      </c>
      <c r="N784">
        <v>35</v>
      </c>
      <c r="O784">
        <v>731</v>
      </c>
      <c r="P784">
        <v>39</v>
      </c>
      <c r="Q784">
        <v>137</v>
      </c>
      <c r="R784">
        <v>114</v>
      </c>
      <c r="S784" s="6">
        <f>SUM(Table_marketing_data[[#This Row],[MntWines]:[MntGoldProds]])/6</f>
        <v>305.5</v>
      </c>
      <c r="T784">
        <v>1</v>
      </c>
      <c r="U784">
        <v>5</v>
      </c>
      <c r="V784">
        <v>9</v>
      </c>
      <c r="W784">
        <v>11</v>
      </c>
      <c r="X784">
        <v>2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f>IF(COUNTIF(Table_marketing_data[[#This Row],[AcceptedCmp3]:[AcceptedCmp2]],1)&gt;0,1,0)</f>
        <v>1</v>
      </c>
      <c r="AE784">
        <f>SUM(Table_marketing_data[[#This Row],[AcceptedCmp3]:[AcceptedCmp2]])</f>
        <v>1</v>
      </c>
      <c r="AF784">
        <v>1</v>
      </c>
      <c r="AG784">
        <v>0</v>
      </c>
      <c r="AH784" t="s">
        <v>30</v>
      </c>
    </row>
    <row r="785" spans="1:34" x14ac:dyDescent="0.3">
      <c r="A785">
        <v>5231</v>
      </c>
      <c r="B785">
        <v>1974</v>
      </c>
      <c r="C785">
        <f ca="1">YEAR(TODAY()) - Table_marketing_data[[#This Row],[Year_Birth]]</f>
        <v>49</v>
      </c>
      <c r="D7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5" t="s">
        <v>38</v>
      </c>
      <c r="F785" t="s">
        <v>33</v>
      </c>
      <c r="G785" s="5">
        <v>45894</v>
      </c>
      <c r="H785" s="5" t="str">
        <f t="shared" si="12"/>
        <v>20k-50k</v>
      </c>
      <c r="I785">
        <v>0</v>
      </c>
      <c r="J785">
        <v>2</v>
      </c>
      <c r="K785" s="1">
        <v>41697</v>
      </c>
      <c r="L785">
        <v>15</v>
      </c>
      <c r="M785">
        <v>27</v>
      </c>
      <c r="N785">
        <v>2</v>
      </c>
      <c r="O785">
        <v>7</v>
      </c>
      <c r="P785">
        <v>0</v>
      </c>
      <c r="Q785">
        <v>2</v>
      </c>
      <c r="R785">
        <v>13</v>
      </c>
      <c r="S785" s="6">
        <f>SUM(Table_marketing_data[[#This Row],[MntWines]:[MntGoldProds]])/6</f>
        <v>8.5</v>
      </c>
      <c r="T785">
        <v>1</v>
      </c>
      <c r="U785">
        <v>1</v>
      </c>
      <c r="V785">
        <v>0</v>
      </c>
      <c r="W785">
        <v>3</v>
      </c>
      <c r="X785">
        <v>5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f>IF(COUNTIF(Table_marketing_data[[#This Row],[AcceptedCmp3]:[AcceptedCmp2]],1)&gt;0,1,0)</f>
        <v>0</v>
      </c>
      <c r="AE785">
        <f>SUM(Table_marketing_data[[#This Row],[AcceptedCmp3]:[AcceptedCmp2]])</f>
        <v>0</v>
      </c>
      <c r="AF785">
        <v>0</v>
      </c>
      <c r="AG785">
        <v>0</v>
      </c>
      <c r="AH785" t="s">
        <v>30</v>
      </c>
    </row>
    <row r="786" spans="1:34" x14ac:dyDescent="0.3">
      <c r="A786">
        <v>5093</v>
      </c>
      <c r="B786">
        <v>1974</v>
      </c>
      <c r="C786">
        <f ca="1">YEAR(TODAY()) - Table_marketing_data[[#This Row],[Year_Birth]]</f>
        <v>49</v>
      </c>
      <c r="D7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6" t="s">
        <v>37</v>
      </c>
      <c r="F786" t="s">
        <v>29</v>
      </c>
      <c r="G786" s="5">
        <v>25509</v>
      </c>
      <c r="H786" s="5" t="str">
        <f t="shared" si="12"/>
        <v>20k-50k</v>
      </c>
      <c r="I786">
        <v>1</v>
      </c>
      <c r="J786">
        <v>0</v>
      </c>
      <c r="K786" s="1">
        <v>41170</v>
      </c>
      <c r="L786">
        <v>15</v>
      </c>
      <c r="M786">
        <v>40</v>
      </c>
      <c r="N786">
        <v>3</v>
      </c>
      <c r="O786">
        <v>30</v>
      </c>
      <c r="P786">
        <v>10</v>
      </c>
      <c r="Q786">
        <v>7</v>
      </c>
      <c r="R786">
        <v>11</v>
      </c>
      <c r="S786" s="6">
        <f>SUM(Table_marketing_data[[#This Row],[MntWines]:[MntGoldProds]])/6</f>
        <v>16.833333333333332</v>
      </c>
      <c r="T786">
        <v>3</v>
      </c>
      <c r="U786">
        <v>3</v>
      </c>
      <c r="V786">
        <v>0</v>
      </c>
      <c r="W786">
        <v>3</v>
      </c>
      <c r="X786">
        <v>9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f>IF(COUNTIF(Table_marketing_data[[#This Row],[AcceptedCmp3]:[AcceptedCmp2]],1)&gt;0,1,0)</f>
        <v>0</v>
      </c>
      <c r="AE786">
        <f>SUM(Table_marketing_data[[#This Row],[AcceptedCmp3]:[AcceptedCmp2]])</f>
        <v>0</v>
      </c>
      <c r="AF786">
        <v>1</v>
      </c>
      <c r="AG786">
        <v>0</v>
      </c>
      <c r="AH786" t="s">
        <v>30</v>
      </c>
    </row>
    <row r="787" spans="1:34" x14ac:dyDescent="0.3">
      <c r="A787">
        <v>8524</v>
      </c>
      <c r="B787">
        <v>1974</v>
      </c>
      <c r="C787">
        <f ca="1">YEAR(TODAY()) - Table_marketing_data[[#This Row],[Year_Birth]]</f>
        <v>49</v>
      </c>
      <c r="D7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7" t="s">
        <v>37</v>
      </c>
      <c r="F787" t="s">
        <v>29</v>
      </c>
      <c r="G787" s="5">
        <v>25509</v>
      </c>
      <c r="H787" s="5" t="str">
        <f t="shared" si="12"/>
        <v>20k-50k</v>
      </c>
      <c r="I787">
        <v>1</v>
      </c>
      <c r="J787">
        <v>0</v>
      </c>
      <c r="K787" s="1">
        <v>41170</v>
      </c>
      <c r="L787">
        <v>15</v>
      </c>
      <c r="M787">
        <v>40</v>
      </c>
      <c r="N787">
        <v>3</v>
      </c>
      <c r="O787">
        <v>30</v>
      </c>
      <c r="P787">
        <v>10</v>
      </c>
      <c r="Q787">
        <v>7</v>
      </c>
      <c r="R787">
        <v>11</v>
      </c>
      <c r="S787" s="6">
        <f>SUM(Table_marketing_data[[#This Row],[MntWines]:[MntGoldProds]])/6</f>
        <v>16.833333333333332</v>
      </c>
      <c r="T787">
        <v>3</v>
      </c>
      <c r="U787">
        <v>3</v>
      </c>
      <c r="V787">
        <v>0</v>
      </c>
      <c r="W787">
        <v>3</v>
      </c>
      <c r="X787">
        <v>9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f>IF(COUNTIF(Table_marketing_data[[#This Row],[AcceptedCmp3]:[AcceptedCmp2]],1)&gt;0,1,0)</f>
        <v>0</v>
      </c>
      <c r="AE787">
        <f>SUM(Table_marketing_data[[#This Row],[AcceptedCmp3]:[AcceptedCmp2]])</f>
        <v>0</v>
      </c>
      <c r="AF787">
        <v>1</v>
      </c>
      <c r="AG787">
        <v>0</v>
      </c>
      <c r="AH787" t="s">
        <v>30</v>
      </c>
    </row>
    <row r="788" spans="1:34" x14ac:dyDescent="0.3">
      <c r="A788">
        <v>4741</v>
      </c>
      <c r="B788">
        <v>1974</v>
      </c>
      <c r="C788">
        <f ca="1">YEAR(TODAY()) - Table_marketing_data[[#This Row],[Year_Birth]]</f>
        <v>49</v>
      </c>
      <c r="D7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8" t="s">
        <v>38</v>
      </c>
      <c r="F788" t="s">
        <v>33</v>
      </c>
      <c r="G788" s="5">
        <v>65463</v>
      </c>
      <c r="H788" s="5" t="str">
        <f t="shared" si="12"/>
        <v>50k-100k</v>
      </c>
      <c r="I788">
        <v>1</v>
      </c>
      <c r="J788">
        <v>0</v>
      </c>
      <c r="K788" s="1">
        <v>41669</v>
      </c>
      <c r="L788">
        <v>17</v>
      </c>
      <c r="M788">
        <v>391</v>
      </c>
      <c r="N788">
        <v>32</v>
      </c>
      <c r="O788">
        <v>70</v>
      </c>
      <c r="P788">
        <v>21</v>
      </c>
      <c r="Q788">
        <v>32</v>
      </c>
      <c r="R788">
        <v>16</v>
      </c>
      <c r="S788" s="6">
        <f>SUM(Table_marketing_data[[#This Row],[MntWines]:[MntGoldProds]])/6</f>
        <v>93.666666666666671</v>
      </c>
      <c r="T788">
        <v>2</v>
      </c>
      <c r="U788">
        <v>6</v>
      </c>
      <c r="V788">
        <v>2</v>
      </c>
      <c r="W788">
        <v>9</v>
      </c>
      <c r="X788">
        <v>5</v>
      </c>
      <c r="Y788">
        <v>0</v>
      </c>
      <c r="Z788">
        <v>1</v>
      </c>
      <c r="AA788">
        <v>0</v>
      </c>
      <c r="AB788">
        <v>0</v>
      </c>
      <c r="AC788">
        <v>0</v>
      </c>
      <c r="AD788">
        <f>IF(COUNTIF(Table_marketing_data[[#This Row],[AcceptedCmp3]:[AcceptedCmp2]],1)&gt;0,1,0)</f>
        <v>1</v>
      </c>
      <c r="AE788">
        <f>SUM(Table_marketing_data[[#This Row],[AcceptedCmp3]:[AcceptedCmp2]])</f>
        <v>1</v>
      </c>
      <c r="AF788">
        <v>0</v>
      </c>
      <c r="AG788">
        <v>0</v>
      </c>
      <c r="AH788" t="s">
        <v>30</v>
      </c>
    </row>
    <row r="789" spans="1:34" x14ac:dyDescent="0.3">
      <c r="A789">
        <v>7848</v>
      </c>
      <c r="B789">
        <v>1974</v>
      </c>
      <c r="C789">
        <f ca="1">YEAR(TODAY()) - Table_marketing_data[[#This Row],[Year_Birth]]</f>
        <v>49</v>
      </c>
      <c r="D7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89" t="s">
        <v>28</v>
      </c>
      <c r="F789" t="s">
        <v>31</v>
      </c>
      <c r="G789" s="5">
        <v>49166</v>
      </c>
      <c r="H789" s="5" t="str">
        <f t="shared" si="12"/>
        <v>20k-50k</v>
      </c>
      <c r="I789">
        <v>0</v>
      </c>
      <c r="J789">
        <v>1</v>
      </c>
      <c r="K789" s="1">
        <v>41438</v>
      </c>
      <c r="L789">
        <v>17</v>
      </c>
      <c r="M789">
        <v>224</v>
      </c>
      <c r="N789">
        <v>2</v>
      </c>
      <c r="O789">
        <v>25</v>
      </c>
      <c r="P789">
        <v>7</v>
      </c>
      <c r="Q789">
        <v>0</v>
      </c>
      <c r="R789">
        <v>110</v>
      </c>
      <c r="S789" s="6">
        <f>SUM(Table_marketing_data[[#This Row],[MntWines]:[MntGoldProds]])/6</f>
        <v>61.333333333333336</v>
      </c>
      <c r="T789">
        <v>2</v>
      </c>
      <c r="U789">
        <v>5</v>
      </c>
      <c r="V789">
        <v>3</v>
      </c>
      <c r="W789">
        <v>3</v>
      </c>
      <c r="X789">
        <v>6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f>IF(COUNTIF(Table_marketing_data[[#This Row],[AcceptedCmp3]:[AcceptedCmp2]],1)&gt;0,1,0)</f>
        <v>0</v>
      </c>
      <c r="AE789">
        <f>SUM(Table_marketing_data[[#This Row],[AcceptedCmp3]:[AcceptedCmp2]])</f>
        <v>0</v>
      </c>
      <c r="AF789">
        <v>0</v>
      </c>
      <c r="AG789">
        <v>0</v>
      </c>
      <c r="AH789" t="s">
        <v>40</v>
      </c>
    </row>
    <row r="790" spans="1:34" x14ac:dyDescent="0.3">
      <c r="A790">
        <v>11056</v>
      </c>
      <c r="B790">
        <v>1974</v>
      </c>
      <c r="C790">
        <f ca="1">YEAR(TODAY()) - Table_marketing_data[[#This Row],[Year_Birth]]</f>
        <v>49</v>
      </c>
      <c r="D7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0" t="s">
        <v>28</v>
      </c>
      <c r="F790" t="s">
        <v>33</v>
      </c>
      <c r="G790" s="5">
        <v>72099</v>
      </c>
      <c r="H790" s="5" t="str">
        <f t="shared" si="12"/>
        <v>50k-100k</v>
      </c>
      <c r="I790">
        <v>0</v>
      </c>
      <c r="J790">
        <v>0</v>
      </c>
      <c r="K790" s="1">
        <v>41209</v>
      </c>
      <c r="L790">
        <v>18</v>
      </c>
      <c r="M790">
        <v>546</v>
      </c>
      <c r="N790">
        <v>91</v>
      </c>
      <c r="O790">
        <v>410</v>
      </c>
      <c r="P790">
        <v>119</v>
      </c>
      <c r="Q790">
        <v>0</v>
      </c>
      <c r="R790">
        <v>22</v>
      </c>
      <c r="S790" s="6">
        <f>SUM(Table_marketing_data[[#This Row],[MntWines]:[MntGoldProds]])/6</f>
        <v>198</v>
      </c>
      <c r="T790">
        <v>1</v>
      </c>
      <c r="U790">
        <v>3</v>
      </c>
      <c r="V790">
        <v>4</v>
      </c>
      <c r="W790">
        <v>10</v>
      </c>
      <c r="X790">
        <v>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f>IF(COUNTIF(Table_marketing_data[[#This Row],[AcceptedCmp3]:[AcceptedCmp2]],1)&gt;0,1,0)</f>
        <v>0</v>
      </c>
      <c r="AE790">
        <f>SUM(Table_marketing_data[[#This Row],[AcceptedCmp3]:[AcceptedCmp2]])</f>
        <v>0</v>
      </c>
      <c r="AF790">
        <v>0</v>
      </c>
      <c r="AG790">
        <v>0</v>
      </c>
      <c r="AH790" t="s">
        <v>30</v>
      </c>
    </row>
    <row r="791" spans="1:34" x14ac:dyDescent="0.3">
      <c r="A791">
        <v>4855</v>
      </c>
      <c r="B791">
        <v>1974</v>
      </c>
      <c r="C791">
        <f ca="1">YEAR(TODAY()) - Table_marketing_data[[#This Row],[Year_Birth]]</f>
        <v>49</v>
      </c>
      <c r="D7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1" t="s">
        <v>37</v>
      </c>
      <c r="F791" t="s">
        <v>35</v>
      </c>
      <c r="G791" s="5">
        <v>30351</v>
      </c>
      <c r="H791" s="5" t="str">
        <f t="shared" si="12"/>
        <v>20k-50k</v>
      </c>
      <c r="I791">
        <v>1</v>
      </c>
      <c r="J791">
        <v>0</v>
      </c>
      <c r="K791" s="1">
        <v>41431</v>
      </c>
      <c r="L791">
        <v>19</v>
      </c>
      <c r="M791">
        <v>14</v>
      </c>
      <c r="N791">
        <v>0</v>
      </c>
      <c r="O791">
        <v>24</v>
      </c>
      <c r="P791">
        <v>3</v>
      </c>
      <c r="Q791">
        <v>3</v>
      </c>
      <c r="R791">
        <v>2</v>
      </c>
      <c r="S791" s="6">
        <f>SUM(Table_marketing_data[[#This Row],[MntWines]:[MntGoldProds]])/6</f>
        <v>7.666666666666667</v>
      </c>
      <c r="T791">
        <v>1</v>
      </c>
      <c r="U791">
        <v>3</v>
      </c>
      <c r="V791">
        <v>0</v>
      </c>
      <c r="W791">
        <v>2</v>
      </c>
      <c r="X791">
        <v>9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f>IF(COUNTIF(Table_marketing_data[[#This Row],[AcceptedCmp3]:[AcceptedCmp2]],1)&gt;0,1,0)</f>
        <v>0</v>
      </c>
      <c r="AE791">
        <f>SUM(Table_marketing_data[[#This Row],[AcceptedCmp3]:[AcceptedCmp2]])</f>
        <v>0</v>
      </c>
      <c r="AF791">
        <v>1</v>
      </c>
      <c r="AG791">
        <v>0</v>
      </c>
      <c r="AH791" t="s">
        <v>34</v>
      </c>
    </row>
    <row r="792" spans="1:34" x14ac:dyDescent="0.3">
      <c r="A792">
        <v>5049</v>
      </c>
      <c r="B792">
        <v>1974</v>
      </c>
      <c r="C792">
        <f ca="1">YEAR(TODAY()) - Table_marketing_data[[#This Row],[Year_Birth]]</f>
        <v>49</v>
      </c>
      <c r="D7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2" t="s">
        <v>37</v>
      </c>
      <c r="F792" t="s">
        <v>35</v>
      </c>
      <c r="G792" s="5">
        <v>30351</v>
      </c>
      <c r="H792" s="5" t="str">
        <f t="shared" si="12"/>
        <v>20k-50k</v>
      </c>
      <c r="I792">
        <v>1</v>
      </c>
      <c r="J792">
        <v>0</v>
      </c>
      <c r="K792" s="1">
        <v>41431</v>
      </c>
      <c r="L792">
        <v>19</v>
      </c>
      <c r="M792">
        <v>14</v>
      </c>
      <c r="N792">
        <v>0</v>
      </c>
      <c r="O792">
        <v>24</v>
      </c>
      <c r="P792">
        <v>3</v>
      </c>
      <c r="Q792">
        <v>3</v>
      </c>
      <c r="R792">
        <v>2</v>
      </c>
      <c r="S792" s="6">
        <f>SUM(Table_marketing_data[[#This Row],[MntWines]:[MntGoldProds]])/6</f>
        <v>7.666666666666667</v>
      </c>
      <c r="T792">
        <v>1</v>
      </c>
      <c r="U792">
        <v>3</v>
      </c>
      <c r="V792">
        <v>0</v>
      </c>
      <c r="W792">
        <v>2</v>
      </c>
      <c r="X792">
        <v>9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f>IF(COUNTIF(Table_marketing_data[[#This Row],[AcceptedCmp3]:[AcceptedCmp2]],1)&gt;0,1,0)</f>
        <v>0</v>
      </c>
      <c r="AE792">
        <f>SUM(Table_marketing_data[[#This Row],[AcceptedCmp3]:[AcceptedCmp2]])</f>
        <v>0</v>
      </c>
      <c r="AF792">
        <v>0</v>
      </c>
      <c r="AG792">
        <v>0</v>
      </c>
      <c r="AH792" t="s">
        <v>30</v>
      </c>
    </row>
    <row r="793" spans="1:34" x14ac:dyDescent="0.3">
      <c r="A793">
        <v>2877</v>
      </c>
      <c r="B793">
        <v>1974</v>
      </c>
      <c r="C793">
        <f ca="1">YEAR(TODAY()) - Table_marketing_data[[#This Row],[Year_Birth]]</f>
        <v>49</v>
      </c>
      <c r="D7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3" t="s">
        <v>41</v>
      </c>
      <c r="F793" t="s">
        <v>35</v>
      </c>
      <c r="G793" s="5">
        <v>46014</v>
      </c>
      <c r="H793" s="5" t="str">
        <f t="shared" si="12"/>
        <v>20k-50k</v>
      </c>
      <c r="I793">
        <v>1</v>
      </c>
      <c r="J793">
        <v>1</v>
      </c>
      <c r="K793" s="1">
        <v>41295</v>
      </c>
      <c r="L793">
        <v>21</v>
      </c>
      <c r="M793">
        <v>410</v>
      </c>
      <c r="N793">
        <v>0</v>
      </c>
      <c r="O793">
        <v>59</v>
      </c>
      <c r="P793">
        <v>19</v>
      </c>
      <c r="Q793">
        <v>9</v>
      </c>
      <c r="R793">
        <v>44</v>
      </c>
      <c r="S793" s="6">
        <f>SUM(Table_marketing_data[[#This Row],[MntWines]:[MntGoldProds]])/6</f>
        <v>90.166666666666671</v>
      </c>
      <c r="T793">
        <v>10</v>
      </c>
      <c r="U793">
        <v>7</v>
      </c>
      <c r="V793">
        <v>1</v>
      </c>
      <c r="W793">
        <v>8</v>
      </c>
      <c r="X793">
        <v>7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f>IF(COUNTIF(Table_marketing_data[[#This Row],[AcceptedCmp3]:[AcceptedCmp2]],1)&gt;0,1,0)</f>
        <v>0</v>
      </c>
      <c r="AE793">
        <f>SUM(Table_marketing_data[[#This Row],[AcceptedCmp3]:[AcceptedCmp2]])</f>
        <v>0</v>
      </c>
      <c r="AF793">
        <v>0</v>
      </c>
      <c r="AG793">
        <v>0</v>
      </c>
      <c r="AH793" t="s">
        <v>43</v>
      </c>
    </row>
    <row r="794" spans="1:34" x14ac:dyDescent="0.3">
      <c r="A794">
        <v>2495</v>
      </c>
      <c r="B794">
        <v>1974</v>
      </c>
      <c r="C794">
        <f ca="1">YEAR(TODAY()) - Table_marketing_data[[#This Row],[Year_Birth]]</f>
        <v>49</v>
      </c>
      <c r="D7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4" t="s">
        <v>41</v>
      </c>
      <c r="F794" t="s">
        <v>33</v>
      </c>
      <c r="G794" s="5">
        <v>83891</v>
      </c>
      <c r="H794" s="5" t="str">
        <f t="shared" si="12"/>
        <v>50k-100k</v>
      </c>
      <c r="I794">
        <v>0</v>
      </c>
      <c r="J794">
        <v>1</v>
      </c>
      <c r="K794" s="1">
        <v>41810</v>
      </c>
      <c r="L794">
        <v>24</v>
      </c>
      <c r="M794">
        <v>217</v>
      </c>
      <c r="N794">
        <v>38</v>
      </c>
      <c r="O794">
        <v>350</v>
      </c>
      <c r="P794">
        <v>111</v>
      </c>
      <c r="Q794">
        <v>85</v>
      </c>
      <c r="R794">
        <v>15</v>
      </c>
      <c r="S794" s="6">
        <f>SUM(Table_marketing_data[[#This Row],[MntWines]:[MntGoldProds]])/6</f>
        <v>136</v>
      </c>
      <c r="T794">
        <v>1</v>
      </c>
      <c r="U794">
        <v>4</v>
      </c>
      <c r="V794">
        <v>7</v>
      </c>
      <c r="W794">
        <v>10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f>IF(COUNTIF(Table_marketing_data[[#This Row],[AcceptedCmp3]:[AcceptedCmp2]],1)&gt;0,1,0)</f>
        <v>0</v>
      </c>
      <c r="AE794">
        <f>SUM(Table_marketing_data[[#This Row],[AcceptedCmp3]:[AcceptedCmp2]])</f>
        <v>0</v>
      </c>
      <c r="AF794">
        <v>0</v>
      </c>
      <c r="AG794">
        <v>0</v>
      </c>
      <c r="AH794" t="s">
        <v>30</v>
      </c>
    </row>
    <row r="795" spans="1:34" x14ac:dyDescent="0.3">
      <c r="A795">
        <v>1839</v>
      </c>
      <c r="B795">
        <v>1974</v>
      </c>
      <c r="C795">
        <f ca="1">YEAR(TODAY()) - Table_marketing_data[[#This Row],[Year_Birth]]</f>
        <v>49</v>
      </c>
      <c r="D7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5" t="s">
        <v>28</v>
      </c>
      <c r="F795" t="s">
        <v>31</v>
      </c>
      <c r="G795" s="5">
        <v>43322</v>
      </c>
      <c r="H795" s="5" t="str">
        <f t="shared" si="12"/>
        <v>20k-50k</v>
      </c>
      <c r="I795">
        <v>0</v>
      </c>
      <c r="J795">
        <v>0</v>
      </c>
      <c r="K795" s="1">
        <v>41750</v>
      </c>
      <c r="L795">
        <v>25</v>
      </c>
      <c r="M795">
        <v>56</v>
      </c>
      <c r="N795">
        <v>7</v>
      </c>
      <c r="O795">
        <v>48</v>
      </c>
      <c r="P795">
        <v>10</v>
      </c>
      <c r="Q795">
        <v>2</v>
      </c>
      <c r="R795">
        <v>18</v>
      </c>
      <c r="S795" s="6">
        <f>SUM(Table_marketing_data[[#This Row],[MntWines]:[MntGoldProds]])/6</f>
        <v>23.5</v>
      </c>
      <c r="T795">
        <v>1</v>
      </c>
      <c r="U795">
        <v>3</v>
      </c>
      <c r="V795">
        <v>0</v>
      </c>
      <c r="W795">
        <v>4</v>
      </c>
      <c r="X795">
        <v>7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f>IF(COUNTIF(Table_marketing_data[[#This Row],[AcceptedCmp3]:[AcceptedCmp2]],1)&gt;0,1,0)</f>
        <v>0</v>
      </c>
      <c r="AE795">
        <f>SUM(Table_marketing_data[[#This Row],[AcceptedCmp3]:[AcceptedCmp2]])</f>
        <v>0</v>
      </c>
      <c r="AF795">
        <v>0</v>
      </c>
      <c r="AG795">
        <v>0</v>
      </c>
      <c r="AH795" t="s">
        <v>40</v>
      </c>
    </row>
    <row r="796" spans="1:34" x14ac:dyDescent="0.3">
      <c r="A796">
        <v>8754</v>
      </c>
      <c r="B796">
        <v>1974</v>
      </c>
      <c r="C796">
        <f ca="1">YEAR(TODAY()) - Table_marketing_data[[#This Row],[Year_Birth]]</f>
        <v>49</v>
      </c>
      <c r="D7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6" t="s">
        <v>37</v>
      </c>
      <c r="F796" t="s">
        <v>35</v>
      </c>
      <c r="G796" s="5">
        <v>45068</v>
      </c>
      <c r="H796" s="5" t="str">
        <f t="shared" si="12"/>
        <v>20k-50k</v>
      </c>
      <c r="I796">
        <v>0</v>
      </c>
      <c r="J796">
        <v>1</v>
      </c>
      <c r="K796" s="1">
        <v>41410</v>
      </c>
      <c r="L796">
        <v>25</v>
      </c>
      <c r="M796">
        <v>14</v>
      </c>
      <c r="N796">
        <v>0</v>
      </c>
      <c r="O796">
        <v>3</v>
      </c>
      <c r="P796">
        <v>0</v>
      </c>
      <c r="Q796">
        <v>0</v>
      </c>
      <c r="R796">
        <v>3</v>
      </c>
      <c r="S796" s="6">
        <f>SUM(Table_marketing_data[[#This Row],[MntWines]:[MntGoldProds]])/6</f>
        <v>3.3333333333333335</v>
      </c>
      <c r="T796">
        <v>1</v>
      </c>
      <c r="U796">
        <v>1</v>
      </c>
      <c r="V796">
        <v>0</v>
      </c>
      <c r="W796">
        <v>2</v>
      </c>
      <c r="X796">
        <v>7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f>IF(COUNTIF(Table_marketing_data[[#This Row],[AcceptedCmp3]:[AcceptedCmp2]],1)&gt;0,1,0)</f>
        <v>0</v>
      </c>
      <c r="AE796">
        <f>SUM(Table_marketing_data[[#This Row],[AcceptedCmp3]:[AcceptedCmp2]])</f>
        <v>0</v>
      </c>
      <c r="AF796">
        <v>0</v>
      </c>
      <c r="AG796">
        <v>0</v>
      </c>
      <c r="AH796" t="s">
        <v>30</v>
      </c>
    </row>
    <row r="797" spans="1:34" x14ac:dyDescent="0.3">
      <c r="A797">
        <v>6961</v>
      </c>
      <c r="B797">
        <v>1974</v>
      </c>
      <c r="C797">
        <f ca="1">YEAR(TODAY()) - Table_marketing_data[[#This Row],[Year_Birth]]</f>
        <v>49</v>
      </c>
      <c r="D7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7" t="s">
        <v>28</v>
      </c>
      <c r="F797" t="s">
        <v>33</v>
      </c>
      <c r="G797" s="5">
        <v>26751</v>
      </c>
      <c r="H797" s="5" t="str">
        <f t="shared" si="12"/>
        <v>20k-50k</v>
      </c>
      <c r="I797">
        <v>2</v>
      </c>
      <c r="J797">
        <v>0</v>
      </c>
      <c r="K797" s="1">
        <v>41781</v>
      </c>
      <c r="L797">
        <v>26</v>
      </c>
      <c r="M797">
        <v>1</v>
      </c>
      <c r="N797">
        <v>1</v>
      </c>
      <c r="O797">
        <v>5</v>
      </c>
      <c r="P797">
        <v>0</v>
      </c>
      <c r="Q797">
        <v>3</v>
      </c>
      <c r="R797">
        <v>1</v>
      </c>
      <c r="S797" s="6">
        <f>SUM(Table_marketing_data[[#This Row],[MntWines]:[MntGoldProds]])/6</f>
        <v>1.8333333333333333</v>
      </c>
      <c r="T797">
        <v>1</v>
      </c>
      <c r="U797">
        <v>1</v>
      </c>
      <c r="V797">
        <v>0</v>
      </c>
      <c r="W797">
        <v>2</v>
      </c>
      <c r="X797">
        <v>8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f>IF(COUNTIF(Table_marketing_data[[#This Row],[AcceptedCmp3]:[AcceptedCmp2]],1)&gt;0,1,0)</f>
        <v>0</v>
      </c>
      <c r="AE797">
        <f>SUM(Table_marketing_data[[#This Row],[AcceptedCmp3]:[AcceptedCmp2]])</f>
        <v>0</v>
      </c>
      <c r="AF797">
        <v>0</v>
      </c>
      <c r="AG797">
        <v>0</v>
      </c>
      <c r="AH797" t="s">
        <v>30</v>
      </c>
    </row>
    <row r="798" spans="1:34" x14ac:dyDescent="0.3">
      <c r="A798">
        <v>10432</v>
      </c>
      <c r="B798">
        <v>1974</v>
      </c>
      <c r="C798">
        <f ca="1">YEAR(TODAY()) - Table_marketing_data[[#This Row],[Year_Birth]]</f>
        <v>49</v>
      </c>
      <c r="D7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8" t="s">
        <v>28</v>
      </c>
      <c r="F798" t="s">
        <v>29</v>
      </c>
      <c r="G798" s="5">
        <v>19346</v>
      </c>
      <c r="H798" s="5" t="str">
        <f t="shared" si="12"/>
        <v>&lt;20k</v>
      </c>
      <c r="I798">
        <v>1</v>
      </c>
      <c r="J798">
        <v>0</v>
      </c>
      <c r="K798" s="1">
        <v>41669</v>
      </c>
      <c r="L798">
        <v>26</v>
      </c>
      <c r="M798">
        <v>2</v>
      </c>
      <c r="N798">
        <v>0</v>
      </c>
      <c r="O798">
        <v>9</v>
      </c>
      <c r="P798">
        <v>3</v>
      </c>
      <c r="Q798">
        <v>6</v>
      </c>
      <c r="R798">
        <v>2</v>
      </c>
      <c r="S798" s="6">
        <f>SUM(Table_marketing_data[[#This Row],[MntWines]:[MntGoldProds]])/6</f>
        <v>3.6666666666666665</v>
      </c>
      <c r="T798">
        <v>1</v>
      </c>
      <c r="U798">
        <v>1</v>
      </c>
      <c r="V798">
        <v>0</v>
      </c>
      <c r="W798">
        <v>3</v>
      </c>
      <c r="X798">
        <v>8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f>IF(COUNTIF(Table_marketing_data[[#This Row],[AcceptedCmp3]:[AcceptedCmp2]],1)&gt;0,1,0)</f>
        <v>0</v>
      </c>
      <c r="AE798">
        <f>SUM(Table_marketing_data[[#This Row],[AcceptedCmp3]:[AcceptedCmp2]])</f>
        <v>0</v>
      </c>
      <c r="AF798">
        <v>0</v>
      </c>
      <c r="AG798">
        <v>0</v>
      </c>
      <c r="AH798" t="s">
        <v>32</v>
      </c>
    </row>
    <row r="799" spans="1:34" x14ac:dyDescent="0.3">
      <c r="A799">
        <v>1361</v>
      </c>
      <c r="B799">
        <v>1974</v>
      </c>
      <c r="C799">
        <f ca="1">YEAR(TODAY()) - Table_marketing_data[[#This Row],[Year_Birth]]</f>
        <v>49</v>
      </c>
      <c r="D7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799" t="s">
        <v>41</v>
      </c>
      <c r="F799" t="s">
        <v>33</v>
      </c>
      <c r="G799" s="5">
        <v>82584</v>
      </c>
      <c r="H799" s="5" t="str">
        <f t="shared" si="12"/>
        <v>50k-100k</v>
      </c>
      <c r="I799">
        <v>0</v>
      </c>
      <c r="J799">
        <v>0</v>
      </c>
      <c r="K799" s="1">
        <v>41429</v>
      </c>
      <c r="L799">
        <v>26</v>
      </c>
      <c r="M799">
        <v>1076</v>
      </c>
      <c r="N799">
        <v>68</v>
      </c>
      <c r="O799">
        <v>103</v>
      </c>
      <c r="P799">
        <v>29</v>
      </c>
      <c r="Q799">
        <v>91</v>
      </c>
      <c r="R799">
        <v>68</v>
      </c>
      <c r="S799" s="6">
        <f>SUM(Table_marketing_data[[#This Row],[MntWines]:[MntGoldProds]])/6</f>
        <v>239.16666666666666</v>
      </c>
      <c r="T799">
        <v>1</v>
      </c>
      <c r="U799">
        <v>3</v>
      </c>
      <c r="V799">
        <v>4</v>
      </c>
      <c r="W799">
        <v>8</v>
      </c>
      <c r="X799">
        <v>1</v>
      </c>
      <c r="Y799">
        <v>0</v>
      </c>
      <c r="Z799">
        <v>1</v>
      </c>
      <c r="AA799">
        <v>1</v>
      </c>
      <c r="AB799">
        <v>0</v>
      </c>
      <c r="AC799">
        <v>0</v>
      </c>
      <c r="AD799">
        <f>IF(COUNTIF(Table_marketing_data[[#This Row],[AcceptedCmp3]:[AcceptedCmp2]],1)&gt;0,1,0)</f>
        <v>1</v>
      </c>
      <c r="AE799">
        <f>SUM(Table_marketing_data[[#This Row],[AcceptedCmp3]:[AcceptedCmp2]])</f>
        <v>2</v>
      </c>
      <c r="AF799">
        <v>1</v>
      </c>
      <c r="AG799">
        <v>0</v>
      </c>
      <c r="AH799" t="s">
        <v>30</v>
      </c>
    </row>
    <row r="800" spans="1:34" x14ac:dyDescent="0.3">
      <c r="A800">
        <v>6818</v>
      </c>
      <c r="B800">
        <v>1974</v>
      </c>
      <c r="C800">
        <f ca="1">YEAR(TODAY()) - Table_marketing_data[[#This Row],[Year_Birth]]</f>
        <v>49</v>
      </c>
      <c r="D8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0" t="s">
        <v>28</v>
      </c>
      <c r="F800" t="s">
        <v>33</v>
      </c>
      <c r="G800" s="5">
        <v>44989</v>
      </c>
      <c r="H800" s="5" t="str">
        <f t="shared" si="12"/>
        <v>20k-50k</v>
      </c>
      <c r="I800">
        <v>0</v>
      </c>
      <c r="J800">
        <v>1</v>
      </c>
      <c r="K800" s="1">
        <v>41164</v>
      </c>
      <c r="L800">
        <v>26</v>
      </c>
      <c r="M800">
        <v>98</v>
      </c>
      <c r="N800">
        <v>0</v>
      </c>
      <c r="O800">
        <v>106</v>
      </c>
      <c r="P800">
        <v>49</v>
      </c>
      <c r="Q800">
        <v>10</v>
      </c>
      <c r="R800">
        <v>106</v>
      </c>
      <c r="S800" s="6">
        <f>SUM(Table_marketing_data[[#This Row],[MntWines]:[MntGoldProds]])/6</f>
        <v>61.5</v>
      </c>
      <c r="T800">
        <v>5</v>
      </c>
      <c r="U800">
        <v>5</v>
      </c>
      <c r="V800">
        <v>1</v>
      </c>
      <c r="W800">
        <v>5</v>
      </c>
      <c r="X800">
        <v>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f>IF(COUNTIF(Table_marketing_data[[#This Row],[AcceptedCmp3]:[AcceptedCmp2]],1)&gt;0,1,0)</f>
        <v>0</v>
      </c>
      <c r="AE800">
        <f>SUM(Table_marketing_data[[#This Row],[AcceptedCmp3]:[AcceptedCmp2]])</f>
        <v>0</v>
      </c>
      <c r="AF800">
        <v>0</v>
      </c>
      <c r="AG800">
        <v>0</v>
      </c>
      <c r="AH800" t="s">
        <v>30</v>
      </c>
    </row>
    <row r="801" spans="1:34" x14ac:dyDescent="0.3">
      <c r="A801">
        <v>7807</v>
      </c>
      <c r="B801">
        <v>1974</v>
      </c>
      <c r="C801">
        <f ca="1">YEAR(TODAY()) - Table_marketing_data[[#This Row],[Year_Birth]]</f>
        <v>49</v>
      </c>
      <c r="D8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1" t="s">
        <v>28</v>
      </c>
      <c r="F801" t="s">
        <v>33</v>
      </c>
      <c r="G801" s="5">
        <v>44989</v>
      </c>
      <c r="H801" s="5" t="str">
        <f t="shared" si="12"/>
        <v>20k-50k</v>
      </c>
      <c r="I801">
        <v>0</v>
      </c>
      <c r="J801">
        <v>1</v>
      </c>
      <c r="K801" s="1">
        <v>41164</v>
      </c>
      <c r="L801">
        <v>26</v>
      </c>
      <c r="M801">
        <v>98</v>
      </c>
      <c r="N801">
        <v>0</v>
      </c>
      <c r="O801">
        <v>106</v>
      </c>
      <c r="P801">
        <v>49</v>
      </c>
      <c r="Q801">
        <v>10</v>
      </c>
      <c r="R801">
        <v>106</v>
      </c>
      <c r="S801" s="6">
        <f>SUM(Table_marketing_data[[#This Row],[MntWines]:[MntGoldProds]])/6</f>
        <v>61.5</v>
      </c>
      <c r="T801">
        <v>5</v>
      </c>
      <c r="U801">
        <v>5</v>
      </c>
      <c r="V801">
        <v>1</v>
      </c>
      <c r="W801">
        <v>5</v>
      </c>
      <c r="X801">
        <v>6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f>IF(COUNTIF(Table_marketing_data[[#This Row],[AcceptedCmp3]:[AcceptedCmp2]],1)&gt;0,1,0)</f>
        <v>0</v>
      </c>
      <c r="AE801">
        <f>SUM(Table_marketing_data[[#This Row],[AcceptedCmp3]:[AcceptedCmp2]])</f>
        <v>0</v>
      </c>
      <c r="AF801">
        <v>0</v>
      </c>
      <c r="AG801">
        <v>0</v>
      </c>
      <c r="AH801" t="s">
        <v>30</v>
      </c>
    </row>
    <row r="802" spans="1:34" x14ac:dyDescent="0.3">
      <c r="A802">
        <v>8346</v>
      </c>
      <c r="B802">
        <v>1974</v>
      </c>
      <c r="C802">
        <f ca="1">YEAR(TODAY()) - Table_marketing_data[[#This Row],[Year_Birth]]</f>
        <v>49</v>
      </c>
      <c r="D8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2" t="s">
        <v>28</v>
      </c>
      <c r="F802" t="s">
        <v>31</v>
      </c>
      <c r="G802" s="5">
        <v>32233</v>
      </c>
      <c r="H802" s="5" t="str">
        <f t="shared" si="12"/>
        <v>20k-50k</v>
      </c>
      <c r="I802">
        <v>1</v>
      </c>
      <c r="J802">
        <v>0</v>
      </c>
      <c r="K802" s="1">
        <v>41140</v>
      </c>
      <c r="L802">
        <v>26</v>
      </c>
      <c r="M802">
        <v>138</v>
      </c>
      <c r="N802">
        <v>15</v>
      </c>
      <c r="O802">
        <v>35</v>
      </c>
      <c r="P802">
        <v>25</v>
      </c>
      <c r="Q802">
        <v>11</v>
      </c>
      <c r="R802">
        <v>72</v>
      </c>
      <c r="S802" s="6">
        <f>SUM(Table_marketing_data[[#This Row],[MntWines]:[MntGoldProds]])/6</f>
        <v>49.333333333333336</v>
      </c>
      <c r="T802">
        <v>2</v>
      </c>
      <c r="U802">
        <v>6</v>
      </c>
      <c r="V802">
        <v>2</v>
      </c>
      <c r="W802">
        <v>2</v>
      </c>
      <c r="X802">
        <v>9</v>
      </c>
      <c r="Y802">
        <v>1</v>
      </c>
      <c r="Z802">
        <v>0</v>
      </c>
      <c r="AA802">
        <v>0</v>
      </c>
      <c r="AB802">
        <v>0</v>
      </c>
      <c r="AC802">
        <v>0</v>
      </c>
      <c r="AD802">
        <f>IF(COUNTIF(Table_marketing_data[[#This Row],[AcceptedCmp3]:[AcceptedCmp2]],1)&gt;0,1,0)</f>
        <v>1</v>
      </c>
      <c r="AE802">
        <f>SUM(Table_marketing_data[[#This Row],[AcceptedCmp3]:[AcceptedCmp2]])</f>
        <v>1</v>
      </c>
      <c r="AF802">
        <v>1</v>
      </c>
      <c r="AG802">
        <v>0</v>
      </c>
      <c r="AH802" t="s">
        <v>30</v>
      </c>
    </row>
    <row r="803" spans="1:34" x14ac:dyDescent="0.3">
      <c r="A803">
        <v>9967</v>
      </c>
      <c r="B803">
        <v>1974</v>
      </c>
      <c r="C803">
        <f ca="1">YEAR(TODAY()) - Table_marketing_data[[#This Row],[Year_Birth]]</f>
        <v>49</v>
      </c>
      <c r="D8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3" t="s">
        <v>28</v>
      </c>
      <c r="F803" t="s">
        <v>29</v>
      </c>
      <c r="G803" s="5">
        <v>53034</v>
      </c>
      <c r="H803" s="5" t="str">
        <f t="shared" si="12"/>
        <v>50k-100k</v>
      </c>
      <c r="I803">
        <v>1</v>
      </c>
      <c r="J803">
        <v>1</v>
      </c>
      <c r="K803" s="1">
        <v>41424</v>
      </c>
      <c r="L803">
        <v>30</v>
      </c>
      <c r="M803">
        <v>160</v>
      </c>
      <c r="N803">
        <v>15</v>
      </c>
      <c r="O803">
        <v>196</v>
      </c>
      <c r="P803">
        <v>15</v>
      </c>
      <c r="Q803">
        <v>11</v>
      </c>
      <c r="R803">
        <v>50</v>
      </c>
      <c r="S803" s="6">
        <f>SUM(Table_marketing_data[[#This Row],[MntWines]:[MntGoldProds]])/6</f>
        <v>74.5</v>
      </c>
      <c r="T803">
        <v>8</v>
      </c>
      <c r="U803">
        <v>6</v>
      </c>
      <c r="V803">
        <v>1</v>
      </c>
      <c r="W803">
        <v>7</v>
      </c>
      <c r="X803">
        <v>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f>IF(COUNTIF(Table_marketing_data[[#This Row],[AcceptedCmp3]:[AcceptedCmp2]],1)&gt;0,1,0)</f>
        <v>0</v>
      </c>
      <c r="AE803">
        <f>SUM(Table_marketing_data[[#This Row],[AcceptedCmp3]:[AcceptedCmp2]])</f>
        <v>0</v>
      </c>
      <c r="AF803">
        <v>0</v>
      </c>
      <c r="AG803">
        <v>0</v>
      </c>
      <c r="AH803" t="s">
        <v>34</v>
      </c>
    </row>
    <row r="804" spans="1:34" x14ac:dyDescent="0.3">
      <c r="A804">
        <v>5304</v>
      </c>
      <c r="B804">
        <v>1974</v>
      </c>
      <c r="C804">
        <f ca="1">YEAR(TODAY()) - Table_marketing_data[[#This Row],[Year_Birth]]</f>
        <v>49</v>
      </c>
      <c r="D8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4" t="s">
        <v>37</v>
      </c>
      <c r="F804" t="s">
        <v>31</v>
      </c>
      <c r="G804" s="5">
        <v>30899</v>
      </c>
      <c r="H804" s="5" t="str">
        <f t="shared" si="12"/>
        <v>20k-50k</v>
      </c>
      <c r="I804">
        <v>1</v>
      </c>
      <c r="J804">
        <v>0</v>
      </c>
      <c r="K804" s="1">
        <v>41195</v>
      </c>
      <c r="L804">
        <v>35</v>
      </c>
      <c r="M804">
        <v>24</v>
      </c>
      <c r="N804">
        <v>0</v>
      </c>
      <c r="O804">
        <v>8</v>
      </c>
      <c r="P804">
        <v>0</v>
      </c>
      <c r="Q804">
        <v>0</v>
      </c>
      <c r="R804">
        <v>1</v>
      </c>
      <c r="S804" s="6">
        <f>SUM(Table_marketing_data[[#This Row],[MntWines]:[MntGoldProds]])/6</f>
        <v>5.5</v>
      </c>
      <c r="T804">
        <v>2</v>
      </c>
      <c r="U804">
        <v>1</v>
      </c>
      <c r="V804">
        <v>0</v>
      </c>
      <c r="W804">
        <v>3</v>
      </c>
      <c r="X804">
        <v>6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f>IF(COUNTIF(Table_marketing_data[[#This Row],[AcceptedCmp3]:[AcceptedCmp2]],1)&gt;0,1,0)</f>
        <v>0</v>
      </c>
      <c r="AE804">
        <f>SUM(Table_marketing_data[[#This Row],[AcceptedCmp3]:[AcceptedCmp2]])</f>
        <v>0</v>
      </c>
      <c r="AF804">
        <v>0</v>
      </c>
      <c r="AG804">
        <v>0</v>
      </c>
      <c r="AH804" t="s">
        <v>43</v>
      </c>
    </row>
    <row r="805" spans="1:34" x14ac:dyDescent="0.3">
      <c r="A805">
        <v>5866</v>
      </c>
      <c r="B805">
        <v>1974</v>
      </c>
      <c r="C805">
        <f ca="1">YEAR(TODAY()) - Table_marketing_data[[#This Row],[Year_Birth]]</f>
        <v>49</v>
      </c>
      <c r="D8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5" t="s">
        <v>28</v>
      </c>
      <c r="F805" t="s">
        <v>35</v>
      </c>
      <c r="G805" s="5">
        <v>48186</v>
      </c>
      <c r="H805" s="5" t="str">
        <f t="shared" si="12"/>
        <v>20k-50k</v>
      </c>
      <c r="I805">
        <v>1</v>
      </c>
      <c r="J805">
        <v>0</v>
      </c>
      <c r="K805" s="1">
        <v>41718</v>
      </c>
      <c r="L805">
        <v>39</v>
      </c>
      <c r="M805">
        <v>97</v>
      </c>
      <c r="N805">
        <v>3</v>
      </c>
      <c r="O805">
        <v>66</v>
      </c>
      <c r="P805">
        <v>12</v>
      </c>
      <c r="Q805">
        <v>7</v>
      </c>
      <c r="R805">
        <v>34</v>
      </c>
      <c r="S805" s="6">
        <f>SUM(Table_marketing_data[[#This Row],[MntWines]:[MntGoldProds]])/6</f>
        <v>36.5</v>
      </c>
      <c r="T805">
        <v>3</v>
      </c>
      <c r="U805">
        <v>4</v>
      </c>
      <c r="V805">
        <v>1</v>
      </c>
      <c r="W805">
        <v>4</v>
      </c>
      <c r="X805">
        <v>7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f>IF(COUNTIF(Table_marketing_data[[#This Row],[AcceptedCmp3]:[AcceptedCmp2]],1)&gt;0,1,0)</f>
        <v>0</v>
      </c>
      <c r="AE805">
        <f>SUM(Table_marketing_data[[#This Row],[AcceptedCmp3]:[AcceptedCmp2]])</f>
        <v>0</v>
      </c>
      <c r="AF805">
        <v>0</v>
      </c>
      <c r="AG805">
        <v>0</v>
      </c>
      <c r="AH805" t="s">
        <v>30</v>
      </c>
    </row>
    <row r="806" spans="1:34" x14ac:dyDescent="0.3">
      <c r="A806">
        <v>5303</v>
      </c>
      <c r="B806">
        <v>1974</v>
      </c>
      <c r="C806">
        <f ca="1">YEAR(TODAY()) - Table_marketing_data[[#This Row],[Year_Birth]]</f>
        <v>49</v>
      </c>
      <c r="D8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6" t="s">
        <v>37</v>
      </c>
      <c r="F806" t="s">
        <v>35</v>
      </c>
      <c r="G806" s="5">
        <v>79632</v>
      </c>
      <c r="H806" s="5" t="str">
        <f t="shared" si="12"/>
        <v>50k-100k</v>
      </c>
      <c r="I806">
        <v>0</v>
      </c>
      <c r="J806">
        <v>0</v>
      </c>
      <c r="K806" s="1">
        <v>41737</v>
      </c>
      <c r="L806">
        <v>42</v>
      </c>
      <c r="M806">
        <v>471</v>
      </c>
      <c r="N806">
        <v>0</v>
      </c>
      <c r="O806">
        <v>510</v>
      </c>
      <c r="P806">
        <v>99</v>
      </c>
      <c r="Q806">
        <v>21</v>
      </c>
      <c r="R806">
        <v>12</v>
      </c>
      <c r="S806" s="6">
        <f>SUM(Table_marketing_data[[#This Row],[MntWines]:[MntGoldProds]])/6</f>
        <v>185.5</v>
      </c>
      <c r="T806">
        <v>1</v>
      </c>
      <c r="U806">
        <v>6</v>
      </c>
      <c r="V806">
        <v>4</v>
      </c>
      <c r="W806">
        <v>9</v>
      </c>
      <c r="X806">
        <v>2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f>IF(COUNTIF(Table_marketing_data[[#This Row],[AcceptedCmp3]:[AcceptedCmp2]],1)&gt;0,1,0)</f>
        <v>0</v>
      </c>
      <c r="AE806">
        <f>SUM(Table_marketing_data[[#This Row],[AcceptedCmp3]:[AcceptedCmp2]])</f>
        <v>0</v>
      </c>
      <c r="AF806">
        <v>0</v>
      </c>
      <c r="AG806">
        <v>0</v>
      </c>
      <c r="AH806" t="s">
        <v>43</v>
      </c>
    </row>
    <row r="807" spans="1:34" x14ac:dyDescent="0.3">
      <c r="A807">
        <v>6872</v>
      </c>
      <c r="B807">
        <v>1974</v>
      </c>
      <c r="C807">
        <f ca="1">YEAR(TODAY()) - Table_marketing_data[[#This Row],[Year_Birth]]</f>
        <v>49</v>
      </c>
      <c r="D8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7" t="s">
        <v>37</v>
      </c>
      <c r="F807" t="s">
        <v>33</v>
      </c>
      <c r="G807" s="5">
        <v>65352</v>
      </c>
      <c r="H807" s="5" t="str">
        <f t="shared" si="12"/>
        <v>50k-100k</v>
      </c>
      <c r="I807">
        <v>0</v>
      </c>
      <c r="J807">
        <v>1</v>
      </c>
      <c r="K807" s="1">
        <v>41507</v>
      </c>
      <c r="L807">
        <v>43</v>
      </c>
      <c r="M807">
        <v>284</v>
      </c>
      <c r="N807">
        <v>3</v>
      </c>
      <c r="O807">
        <v>84</v>
      </c>
      <c r="P807">
        <v>4</v>
      </c>
      <c r="Q807">
        <v>7</v>
      </c>
      <c r="R807">
        <v>23</v>
      </c>
      <c r="S807" s="6">
        <f>SUM(Table_marketing_data[[#This Row],[MntWines]:[MntGoldProds]])/6</f>
        <v>67.5</v>
      </c>
      <c r="T807">
        <v>2</v>
      </c>
      <c r="U807">
        <v>4</v>
      </c>
      <c r="V807">
        <v>2</v>
      </c>
      <c r="W807">
        <v>8</v>
      </c>
      <c r="X807">
        <v>4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f>IF(COUNTIF(Table_marketing_data[[#This Row],[AcceptedCmp3]:[AcceptedCmp2]],1)&gt;0,1,0)</f>
        <v>0</v>
      </c>
      <c r="AE807">
        <f>SUM(Table_marketing_data[[#This Row],[AcceptedCmp3]:[AcceptedCmp2]])</f>
        <v>0</v>
      </c>
      <c r="AF807">
        <v>0</v>
      </c>
      <c r="AG807">
        <v>0</v>
      </c>
      <c r="AH807" t="s">
        <v>43</v>
      </c>
    </row>
    <row r="808" spans="1:34" x14ac:dyDescent="0.3">
      <c r="A808">
        <v>3969</v>
      </c>
      <c r="B808">
        <v>1974</v>
      </c>
      <c r="C808">
        <f ca="1">YEAR(TODAY()) - Table_marketing_data[[#This Row],[Year_Birth]]</f>
        <v>49</v>
      </c>
      <c r="D8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8" t="s">
        <v>41</v>
      </c>
      <c r="F808" t="s">
        <v>35</v>
      </c>
      <c r="G808" s="5">
        <v>43018</v>
      </c>
      <c r="H808" s="5" t="str">
        <f t="shared" si="12"/>
        <v>20k-50k</v>
      </c>
      <c r="I808">
        <v>0</v>
      </c>
      <c r="J808">
        <v>1</v>
      </c>
      <c r="K808" s="1">
        <v>41579</v>
      </c>
      <c r="L808">
        <v>46</v>
      </c>
      <c r="M808">
        <v>35</v>
      </c>
      <c r="N808">
        <v>4</v>
      </c>
      <c r="O808">
        <v>17</v>
      </c>
      <c r="P808">
        <v>7</v>
      </c>
      <c r="Q808">
        <v>6</v>
      </c>
      <c r="R808">
        <v>64</v>
      </c>
      <c r="S808" s="6">
        <f>SUM(Table_marketing_data[[#This Row],[MntWines]:[MntGoldProds]])/6</f>
        <v>22.166666666666668</v>
      </c>
      <c r="T808">
        <v>1</v>
      </c>
      <c r="U808">
        <v>2</v>
      </c>
      <c r="V808">
        <v>2</v>
      </c>
      <c r="W808">
        <v>2</v>
      </c>
      <c r="X808">
        <v>5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f>IF(COUNTIF(Table_marketing_data[[#This Row],[AcceptedCmp3]:[AcceptedCmp2]],1)&gt;0,1,0)</f>
        <v>0</v>
      </c>
      <c r="AE808">
        <f>SUM(Table_marketing_data[[#This Row],[AcceptedCmp3]:[AcceptedCmp2]])</f>
        <v>0</v>
      </c>
      <c r="AF808">
        <v>0</v>
      </c>
      <c r="AG808">
        <v>0</v>
      </c>
      <c r="AH808" t="s">
        <v>39</v>
      </c>
    </row>
    <row r="809" spans="1:34" x14ac:dyDescent="0.3">
      <c r="A809">
        <v>2937</v>
      </c>
      <c r="B809">
        <v>1974</v>
      </c>
      <c r="C809">
        <f ca="1">YEAR(TODAY()) - Table_marketing_data[[#This Row],[Year_Birth]]</f>
        <v>49</v>
      </c>
      <c r="D8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09" t="s">
        <v>37</v>
      </c>
      <c r="F809" t="s">
        <v>31</v>
      </c>
      <c r="G809" s="5">
        <v>68352</v>
      </c>
      <c r="H809" s="5" t="str">
        <f t="shared" si="12"/>
        <v>50k-100k</v>
      </c>
      <c r="I809">
        <v>0</v>
      </c>
      <c r="J809">
        <v>1</v>
      </c>
      <c r="K809" s="1">
        <v>41514</v>
      </c>
      <c r="L809">
        <v>47</v>
      </c>
      <c r="M809">
        <v>614</v>
      </c>
      <c r="N809">
        <v>16</v>
      </c>
      <c r="O809">
        <v>132</v>
      </c>
      <c r="P809">
        <v>43</v>
      </c>
      <c r="Q809">
        <v>33</v>
      </c>
      <c r="R809">
        <v>33</v>
      </c>
      <c r="S809" s="6">
        <f>SUM(Table_marketing_data[[#This Row],[MntWines]:[MntGoldProds]])/6</f>
        <v>145.16666666666666</v>
      </c>
      <c r="T809">
        <v>3</v>
      </c>
      <c r="U809">
        <v>8</v>
      </c>
      <c r="V809">
        <v>5</v>
      </c>
      <c r="W809">
        <v>9</v>
      </c>
      <c r="X809">
        <v>6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f>IF(COUNTIF(Table_marketing_data[[#This Row],[AcceptedCmp3]:[AcceptedCmp2]],1)&gt;0,1,0)</f>
        <v>0</v>
      </c>
      <c r="AE809">
        <f>SUM(Table_marketing_data[[#This Row],[AcceptedCmp3]:[AcceptedCmp2]])</f>
        <v>0</v>
      </c>
      <c r="AF809">
        <v>0</v>
      </c>
      <c r="AG809">
        <v>0</v>
      </c>
      <c r="AH809" t="s">
        <v>32</v>
      </c>
    </row>
    <row r="810" spans="1:34" x14ac:dyDescent="0.3">
      <c r="A810">
        <v>5922</v>
      </c>
      <c r="B810">
        <v>1974</v>
      </c>
      <c r="C810">
        <f ca="1">YEAR(TODAY()) - Table_marketing_data[[#This Row],[Year_Birth]]</f>
        <v>49</v>
      </c>
      <c r="D8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0" t="s">
        <v>37</v>
      </c>
      <c r="F810" t="s">
        <v>33</v>
      </c>
      <c r="G810" s="5">
        <v>40344</v>
      </c>
      <c r="H810" s="5" t="str">
        <f t="shared" si="12"/>
        <v>20k-50k</v>
      </c>
      <c r="I810">
        <v>0</v>
      </c>
      <c r="J810">
        <v>1</v>
      </c>
      <c r="K810" s="1">
        <v>41560</v>
      </c>
      <c r="L810">
        <v>48</v>
      </c>
      <c r="M810">
        <v>210</v>
      </c>
      <c r="N810">
        <v>0</v>
      </c>
      <c r="O810">
        <v>6</v>
      </c>
      <c r="P810">
        <v>0</v>
      </c>
      <c r="Q810">
        <v>0</v>
      </c>
      <c r="R810">
        <v>2</v>
      </c>
      <c r="S810" s="6">
        <f>SUM(Table_marketing_data[[#This Row],[MntWines]:[MntGoldProds]])/6</f>
        <v>36.333333333333336</v>
      </c>
      <c r="T810">
        <v>2</v>
      </c>
      <c r="U810">
        <v>4</v>
      </c>
      <c r="V810">
        <v>1</v>
      </c>
      <c r="W810">
        <v>5</v>
      </c>
      <c r="X810">
        <v>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f>IF(COUNTIF(Table_marketing_data[[#This Row],[AcceptedCmp3]:[AcceptedCmp2]],1)&gt;0,1,0)</f>
        <v>0</v>
      </c>
      <c r="AE810">
        <f>SUM(Table_marketing_data[[#This Row],[AcceptedCmp3]:[AcceptedCmp2]])</f>
        <v>0</v>
      </c>
      <c r="AF810">
        <v>0</v>
      </c>
      <c r="AG810">
        <v>0</v>
      </c>
      <c r="AH810" t="s">
        <v>30</v>
      </c>
    </row>
    <row r="811" spans="1:34" x14ac:dyDescent="0.3">
      <c r="A811">
        <v>2620</v>
      </c>
      <c r="B811">
        <v>1974</v>
      </c>
      <c r="C811">
        <f ca="1">YEAR(TODAY()) - Table_marketing_data[[#This Row],[Year_Birth]]</f>
        <v>49</v>
      </c>
      <c r="D8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1" t="s">
        <v>37</v>
      </c>
      <c r="F811" t="s">
        <v>33</v>
      </c>
      <c r="G811" s="5">
        <v>34596</v>
      </c>
      <c r="H811" s="5" t="str">
        <f t="shared" si="12"/>
        <v>20k-50k</v>
      </c>
      <c r="I811">
        <v>1</v>
      </c>
      <c r="J811">
        <v>0</v>
      </c>
      <c r="K811" s="1">
        <v>41377</v>
      </c>
      <c r="L811">
        <v>48</v>
      </c>
      <c r="M811">
        <v>14</v>
      </c>
      <c r="N811">
        <v>0</v>
      </c>
      <c r="O811">
        <v>2</v>
      </c>
      <c r="P811">
        <v>0</v>
      </c>
      <c r="Q811">
        <v>0</v>
      </c>
      <c r="R811">
        <v>7</v>
      </c>
      <c r="S811" s="6">
        <f>SUM(Table_marketing_data[[#This Row],[MntWines]:[MntGoldProds]])/6</f>
        <v>3.8333333333333335</v>
      </c>
      <c r="T811">
        <v>1</v>
      </c>
      <c r="U811">
        <v>1</v>
      </c>
      <c r="V811">
        <v>0</v>
      </c>
      <c r="W811">
        <v>2</v>
      </c>
      <c r="X811">
        <v>8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f>IF(COUNTIF(Table_marketing_data[[#This Row],[AcceptedCmp3]:[AcceptedCmp2]],1)&gt;0,1,0)</f>
        <v>0</v>
      </c>
      <c r="AE811">
        <f>SUM(Table_marketing_data[[#This Row],[AcceptedCmp3]:[AcceptedCmp2]])</f>
        <v>0</v>
      </c>
      <c r="AF811">
        <v>1</v>
      </c>
      <c r="AG811">
        <v>0</v>
      </c>
      <c r="AH811" t="s">
        <v>43</v>
      </c>
    </row>
    <row r="812" spans="1:34" x14ac:dyDescent="0.3">
      <c r="A812">
        <v>8254</v>
      </c>
      <c r="B812">
        <v>1974</v>
      </c>
      <c r="C812">
        <f ca="1">YEAR(TODAY()) - Table_marketing_data[[#This Row],[Year_Birth]]</f>
        <v>49</v>
      </c>
      <c r="D8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2" t="s">
        <v>37</v>
      </c>
      <c r="F812" t="s">
        <v>33</v>
      </c>
      <c r="G812" s="5">
        <v>34596</v>
      </c>
      <c r="H812" s="5" t="str">
        <f t="shared" si="12"/>
        <v>20k-50k</v>
      </c>
      <c r="I812">
        <v>1</v>
      </c>
      <c r="J812">
        <v>0</v>
      </c>
      <c r="K812" s="1">
        <v>41377</v>
      </c>
      <c r="L812">
        <v>48</v>
      </c>
      <c r="M812">
        <v>14</v>
      </c>
      <c r="N812">
        <v>0</v>
      </c>
      <c r="O812">
        <v>2</v>
      </c>
      <c r="P812">
        <v>0</v>
      </c>
      <c r="Q812">
        <v>0</v>
      </c>
      <c r="R812">
        <v>7</v>
      </c>
      <c r="S812" s="6">
        <f>SUM(Table_marketing_data[[#This Row],[MntWines]:[MntGoldProds]])/6</f>
        <v>3.8333333333333335</v>
      </c>
      <c r="T812">
        <v>1</v>
      </c>
      <c r="U812">
        <v>1</v>
      </c>
      <c r="V812">
        <v>0</v>
      </c>
      <c r="W812">
        <v>2</v>
      </c>
      <c r="X812">
        <v>8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f>IF(COUNTIF(Table_marketing_data[[#This Row],[AcceptedCmp3]:[AcceptedCmp2]],1)&gt;0,1,0)</f>
        <v>0</v>
      </c>
      <c r="AE812">
        <f>SUM(Table_marketing_data[[#This Row],[AcceptedCmp3]:[AcceptedCmp2]])</f>
        <v>0</v>
      </c>
      <c r="AF812">
        <v>0</v>
      </c>
      <c r="AG812">
        <v>0</v>
      </c>
      <c r="AH812" t="s">
        <v>39</v>
      </c>
    </row>
    <row r="813" spans="1:34" x14ac:dyDescent="0.3">
      <c r="A813">
        <v>1321</v>
      </c>
      <c r="B813">
        <v>1974</v>
      </c>
      <c r="C813">
        <f ca="1">YEAR(TODAY()) - Table_marketing_data[[#This Row],[Year_Birth]]</f>
        <v>49</v>
      </c>
      <c r="D8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3" t="s">
        <v>28</v>
      </c>
      <c r="F813" t="s">
        <v>33</v>
      </c>
      <c r="G813" s="5">
        <v>26067</v>
      </c>
      <c r="H813" s="5" t="str">
        <f t="shared" si="12"/>
        <v>20k-50k</v>
      </c>
      <c r="I813">
        <v>1</v>
      </c>
      <c r="J813">
        <v>0</v>
      </c>
      <c r="K813" s="1">
        <v>41582</v>
      </c>
      <c r="L813">
        <v>49</v>
      </c>
      <c r="M813">
        <v>22</v>
      </c>
      <c r="N813">
        <v>2</v>
      </c>
      <c r="O813">
        <v>18</v>
      </c>
      <c r="P813">
        <v>0</v>
      </c>
      <c r="Q813">
        <v>2</v>
      </c>
      <c r="R813">
        <v>12</v>
      </c>
      <c r="S813" s="6">
        <f>SUM(Table_marketing_data[[#This Row],[MntWines]:[MntGoldProds]])/6</f>
        <v>9.3333333333333339</v>
      </c>
      <c r="T813">
        <v>3</v>
      </c>
      <c r="U813">
        <v>3</v>
      </c>
      <c r="V813">
        <v>0</v>
      </c>
      <c r="W813">
        <v>3</v>
      </c>
      <c r="X813">
        <v>8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f>IF(COUNTIF(Table_marketing_data[[#This Row],[AcceptedCmp3]:[AcceptedCmp2]],1)&gt;0,1,0)</f>
        <v>0</v>
      </c>
      <c r="AE813">
        <f>SUM(Table_marketing_data[[#This Row],[AcceptedCmp3]:[AcceptedCmp2]])</f>
        <v>0</v>
      </c>
      <c r="AF813">
        <v>0</v>
      </c>
      <c r="AG813">
        <v>0</v>
      </c>
      <c r="AH813" t="s">
        <v>32</v>
      </c>
    </row>
    <row r="814" spans="1:34" x14ac:dyDescent="0.3">
      <c r="A814">
        <v>7037</v>
      </c>
      <c r="B814">
        <v>1974</v>
      </c>
      <c r="C814">
        <f ca="1">YEAR(TODAY()) - Table_marketing_data[[#This Row],[Year_Birth]]</f>
        <v>49</v>
      </c>
      <c r="D8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4" t="s">
        <v>37</v>
      </c>
      <c r="F814" t="s">
        <v>33</v>
      </c>
      <c r="G814" s="5">
        <v>37087</v>
      </c>
      <c r="H814" s="5" t="str">
        <f t="shared" si="12"/>
        <v>20k-50k</v>
      </c>
      <c r="I814">
        <v>1</v>
      </c>
      <c r="J814">
        <v>0</v>
      </c>
      <c r="K814" s="1">
        <v>41497</v>
      </c>
      <c r="L814">
        <v>50</v>
      </c>
      <c r="M814">
        <v>194</v>
      </c>
      <c r="N814">
        <v>55</v>
      </c>
      <c r="O814">
        <v>134</v>
      </c>
      <c r="P814">
        <v>15</v>
      </c>
      <c r="Q814">
        <v>0</v>
      </c>
      <c r="R814">
        <v>3</v>
      </c>
      <c r="S814" s="6">
        <f>SUM(Table_marketing_data[[#This Row],[MntWines]:[MntGoldProds]])/6</f>
        <v>66.833333333333329</v>
      </c>
      <c r="T814">
        <v>3</v>
      </c>
      <c r="U814">
        <v>4</v>
      </c>
      <c r="V814">
        <v>2</v>
      </c>
      <c r="W814">
        <v>8</v>
      </c>
      <c r="X814">
        <v>6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f>IF(COUNTIF(Table_marketing_data[[#This Row],[AcceptedCmp3]:[AcceptedCmp2]],1)&gt;0,1,0)</f>
        <v>0</v>
      </c>
      <c r="AE814">
        <f>SUM(Table_marketing_data[[#This Row],[AcceptedCmp3]:[AcceptedCmp2]])</f>
        <v>0</v>
      </c>
      <c r="AF814">
        <v>0</v>
      </c>
      <c r="AG814">
        <v>0</v>
      </c>
      <c r="AH814" t="s">
        <v>43</v>
      </c>
    </row>
    <row r="815" spans="1:34" x14ac:dyDescent="0.3">
      <c r="A815">
        <v>1077</v>
      </c>
      <c r="B815">
        <v>1974</v>
      </c>
      <c r="C815">
        <f ca="1">YEAR(TODAY()) - Table_marketing_data[[#This Row],[Year_Birth]]</f>
        <v>49</v>
      </c>
      <c r="D8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5" t="s">
        <v>28</v>
      </c>
      <c r="F815" t="s">
        <v>35</v>
      </c>
      <c r="G815" s="5">
        <v>56715</v>
      </c>
      <c r="H815" s="5" t="str">
        <f t="shared" si="12"/>
        <v>50k-100k</v>
      </c>
      <c r="I815">
        <v>0</v>
      </c>
      <c r="J815">
        <v>0</v>
      </c>
      <c r="K815" s="1">
        <v>41248</v>
      </c>
      <c r="L815">
        <v>52</v>
      </c>
      <c r="M815">
        <v>258</v>
      </c>
      <c r="N815">
        <v>105</v>
      </c>
      <c r="O815">
        <v>239</v>
      </c>
      <c r="P815">
        <v>237</v>
      </c>
      <c r="Q815">
        <v>172</v>
      </c>
      <c r="R815">
        <v>9</v>
      </c>
      <c r="S815" s="6">
        <f>SUM(Table_marketing_data[[#This Row],[MntWines]:[MntGoldProds]])/6</f>
        <v>170</v>
      </c>
      <c r="T815">
        <v>1</v>
      </c>
      <c r="U815">
        <v>7</v>
      </c>
      <c r="V815">
        <v>3</v>
      </c>
      <c r="W815">
        <v>4</v>
      </c>
      <c r="X815">
        <v>4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f>IF(COUNTIF(Table_marketing_data[[#This Row],[AcceptedCmp3]:[AcceptedCmp2]],1)&gt;0,1,0)</f>
        <v>0</v>
      </c>
      <c r="AE815">
        <f>SUM(Table_marketing_data[[#This Row],[AcceptedCmp3]:[AcceptedCmp2]])</f>
        <v>0</v>
      </c>
      <c r="AF815">
        <v>0</v>
      </c>
      <c r="AG815">
        <v>0</v>
      </c>
      <c r="AH815" t="s">
        <v>30</v>
      </c>
    </row>
    <row r="816" spans="1:34" x14ac:dyDescent="0.3">
      <c r="A816">
        <v>4961</v>
      </c>
      <c r="B816">
        <v>1974</v>
      </c>
      <c r="C816">
        <f ca="1">YEAR(TODAY()) - Table_marketing_data[[#This Row],[Year_Birth]]</f>
        <v>49</v>
      </c>
      <c r="D8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6" t="s">
        <v>41</v>
      </c>
      <c r="F816" t="s">
        <v>35</v>
      </c>
      <c r="G816" s="5">
        <v>21255</v>
      </c>
      <c r="H816" s="5" t="str">
        <f t="shared" si="12"/>
        <v>20k-50k</v>
      </c>
      <c r="I816">
        <v>1</v>
      </c>
      <c r="J816">
        <v>0</v>
      </c>
      <c r="K816" s="1">
        <v>41660</v>
      </c>
      <c r="L816">
        <v>56</v>
      </c>
      <c r="M816">
        <v>29</v>
      </c>
      <c r="N816">
        <v>0</v>
      </c>
      <c r="O816">
        <v>25</v>
      </c>
      <c r="P816">
        <v>2</v>
      </c>
      <c r="Q816">
        <v>2</v>
      </c>
      <c r="R816">
        <v>3</v>
      </c>
      <c r="S816" s="6">
        <f>SUM(Table_marketing_data[[#This Row],[MntWines]:[MntGoldProds]])/6</f>
        <v>10.166666666666666</v>
      </c>
      <c r="T816">
        <v>4</v>
      </c>
      <c r="U816">
        <v>2</v>
      </c>
      <c r="V816">
        <v>1</v>
      </c>
      <c r="W816">
        <v>4</v>
      </c>
      <c r="X816">
        <v>4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f>IF(COUNTIF(Table_marketing_data[[#This Row],[AcceptedCmp3]:[AcceptedCmp2]],1)&gt;0,1,0)</f>
        <v>0</v>
      </c>
      <c r="AE816">
        <f>SUM(Table_marketing_data[[#This Row],[AcceptedCmp3]:[AcceptedCmp2]])</f>
        <v>0</v>
      </c>
      <c r="AF816">
        <v>0</v>
      </c>
      <c r="AG816">
        <v>0</v>
      </c>
      <c r="AH816" t="s">
        <v>30</v>
      </c>
    </row>
    <row r="817" spans="1:34" x14ac:dyDescent="0.3">
      <c r="A817">
        <v>5177</v>
      </c>
      <c r="B817">
        <v>1974</v>
      </c>
      <c r="C817">
        <f ca="1">YEAR(TODAY()) - Table_marketing_data[[#This Row],[Year_Birth]]</f>
        <v>49</v>
      </c>
      <c r="D8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7" t="s">
        <v>41</v>
      </c>
      <c r="F817" t="s">
        <v>33</v>
      </c>
      <c r="G817" s="5">
        <v>58494</v>
      </c>
      <c r="H817" s="5" t="str">
        <f t="shared" si="12"/>
        <v>50k-100k</v>
      </c>
      <c r="I817">
        <v>0</v>
      </c>
      <c r="J817">
        <v>1</v>
      </c>
      <c r="K817" s="1">
        <v>41620</v>
      </c>
      <c r="L817">
        <v>56</v>
      </c>
      <c r="M817">
        <v>298</v>
      </c>
      <c r="N817">
        <v>7</v>
      </c>
      <c r="O817">
        <v>68</v>
      </c>
      <c r="P817">
        <v>4</v>
      </c>
      <c r="Q817">
        <v>0</v>
      </c>
      <c r="R817">
        <v>19</v>
      </c>
      <c r="S817" s="6">
        <f>SUM(Table_marketing_data[[#This Row],[MntWines]:[MntGoldProds]])/6</f>
        <v>66</v>
      </c>
      <c r="T817">
        <v>2</v>
      </c>
      <c r="U817">
        <v>6</v>
      </c>
      <c r="V817">
        <v>2</v>
      </c>
      <c r="W817">
        <v>6</v>
      </c>
      <c r="X817">
        <v>6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f>IF(COUNTIF(Table_marketing_data[[#This Row],[AcceptedCmp3]:[AcceptedCmp2]],1)&gt;0,1,0)</f>
        <v>0</v>
      </c>
      <c r="AE817">
        <f>SUM(Table_marketing_data[[#This Row],[AcceptedCmp3]:[AcceptedCmp2]])</f>
        <v>0</v>
      </c>
      <c r="AF817">
        <v>0</v>
      </c>
      <c r="AG817">
        <v>0</v>
      </c>
      <c r="AH817" t="s">
        <v>43</v>
      </c>
    </row>
    <row r="818" spans="1:34" x14ac:dyDescent="0.3">
      <c r="A818">
        <v>368</v>
      </c>
      <c r="B818">
        <v>1974</v>
      </c>
      <c r="C818">
        <f ca="1">YEAR(TODAY()) - Table_marketing_data[[#This Row],[Year_Birth]]</f>
        <v>49</v>
      </c>
      <c r="D8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8" t="s">
        <v>28</v>
      </c>
      <c r="F818" t="s">
        <v>33</v>
      </c>
      <c r="G818" s="5">
        <v>40049</v>
      </c>
      <c r="H818" s="5" t="str">
        <f t="shared" si="12"/>
        <v>20k-50k</v>
      </c>
      <c r="I818">
        <v>0</v>
      </c>
      <c r="J818">
        <v>1</v>
      </c>
      <c r="K818" s="1">
        <v>41242</v>
      </c>
      <c r="L818">
        <v>61</v>
      </c>
      <c r="M818">
        <v>91</v>
      </c>
      <c r="N818">
        <v>65</v>
      </c>
      <c r="O818">
        <v>52</v>
      </c>
      <c r="P818">
        <v>10</v>
      </c>
      <c r="Q818">
        <v>44</v>
      </c>
      <c r="R818">
        <v>28</v>
      </c>
      <c r="S818" s="6">
        <f>SUM(Table_marketing_data[[#This Row],[MntWines]:[MntGoldProds]])/6</f>
        <v>48.333333333333336</v>
      </c>
      <c r="T818">
        <v>3</v>
      </c>
      <c r="U818">
        <v>3</v>
      </c>
      <c r="V818">
        <v>2</v>
      </c>
      <c r="W818">
        <v>6</v>
      </c>
      <c r="X818">
        <v>5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f>IF(COUNTIF(Table_marketing_data[[#This Row],[AcceptedCmp3]:[AcceptedCmp2]],1)&gt;0,1,0)</f>
        <v>0</v>
      </c>
      <c r="AE818">
        <f>SUM(Table_marketing_data[[#This Row],[AcceptedCmp3]:[AcceptedCmp2]])</f>
        <v>0</v>
      </c>
      <c r="AF818">
        <v>0</v>
      </c>
      <c r="AG818">
        <v>0</v>
      </c>
      <c r="AH818" t="s">
        <v>40</v>
      </c>
    </row>
    <row r="819" spans="1:34" x14ac:dyDescent="0.3">
      <c r="A819">
        <v>6661</v>
      </c>
      <c r="B819">
        <v>1974</v>
      </c>
      <c r="C819">
        <f ca="1">YEAR(TODAY()) - Table_marketing_data[[#This Row],[Year_Birth]]</f>
        <v>49</v>
      </c>
      <c r="D8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19" t="s">
        <v>28</v>
      </c>
      <c r="F819" t="s">
        <v>33</v>
      </c>
      <c r="G819" s="5">
        <v>67445</v>
      </c>
      <c r="H819" s="5" t="str">
        <f t="shared" si="12"/>
        <v>50k-100k</v>
      </c>
      <c r="I819">
        <v>0</v>
      </c>
      <c r="J819">
        <v>1</v>
      </c>
      <c r="K819" s="1">
        <v>41133</v>
      </c>
      <c r="L819">
        <v>63</v>
      </c>
      <c r="M819">
        <v>757</v>
      </c>
      <c r="N819">
        <v>80</v>
      </c>
      <c r="O819">
        <v>217</v>
      </c>
      <c r="P819">
        <v>29</v>
      </c>
      <c r="Q819">
        <v>80</v>
      </c>
      <c r="R819">
        <v>11</v>
      </c>
      <c r="S819" s="6">
        <f>SUM(Table_marketing_data[[#This Row],[MntWines]:[MntGoldProds]])/6</f>
        <v>195.66666666666666</v>
      </c>
      <c r="T819">
        <v>5</v>
      </c>
      <c r="U819">
        <v>9</v>
      </c>
      <c r="V819">
        <v>6</v>
      </c>
      <c r="W819">
        <v>12</v>
      </c>
      <c r="X819">
        <v>6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f>IF(COUNTIF(Table_marketing_data[[#This Row],[AcceptedCmp3]:[AcceptedCmp2]],1)&gt;0,1,0)</f>
        <v>0</v>
      </c>
      <c r="AE819">
        <f>SUM(Table_marketing_data[[#This Row],[AcceptedCmp3]:[AcceptedCmp2]])</f>
        <v>0</v>
      </c>
      <c r="AF819">
        <v>0</v>
      </c>
      <c r="AG819">
        <v>0</v>
      </c>
      <c r="AH819" t="s">
        <v>30</v>
      </c>
    </row>
    <row r="820" spans="1:34" x14ac:dyDescent="0.3">
      <c r="A820">
        <v>5462</v>
      </c>
      <c r="B820">
        <v>1974</v>
      </c>
      <c r="C820">
        <f ca="1">YEAR(TODAY()) - Table_marketing_data[[#This Row],[Year_Birth]]</f>
        <v>49</v>
      </c>
      <c r="D8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0" t="s">
        <v>28</v>
      </c>
      <c r="F820" t="s">
        <v>33</v>
      </c>
      <c r="G820" s="5">
        <v>67445</v>
      </c>
      <c r="H820" s="5" t="str">
        <f t="shared" si="12"/>
        <v>50k-100k</v>
      </c>
      <c r="I820">
        <v>0</v>
      </c>
      <c r="J820">
        <v>1</v>
      </c>
      <c r="K820" s="1">
        <v>41133</v>
      </c>
      <c r="L820">
        <v>63</v>
      </c>
      <c r="M820">
        <v>757</v>
      </c>
      <c r="N820">
        <v>80</v>
      </c>
      <c r="O820">
        <v>217</v>
      </c>
      <c r="P820">
        <v>29</v>
      </c>
      <c r="Q820">
        <v>80</v>
      </c>
      <c r="R820">
        <v>11</v>
      </c>
      <c r="S820" s="6">
        <f>SUM(Table_marketing_data[[#This Row],[MntWines]:[MntGoldProds]])/6</f>
        <v>195.66666666666666</v>
      </c>
      <c r="T820">
        <v>5</v>
      </c>
      <c r="U820">
        <v>9</v>
      </c>
      <c r="V820">
        <v>6</v>
      </c>
      <c r="W820">
        <v>12</v>
      </c>
      <c r="X820">
        <v>6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f>IF(COUNTIF(Table_marketing_data[[#This Row],[AcceptedCmp3]:[AcceptedCmp2]],1)&gt;0,1,0)</f>
        <v>0</v>
      </c>
      <c r="AE820">
        <f>SUM(Table_marketing_data[[#This Row],[AcceptedCmp3]:[AcceptedCmp2]])</f>
        <v>0</v>
      </c>
      <c r="AF820">
        <v>0</v>
      </c>
      <c r="AG820">
        <v>0</v>
      </c>
      <c r="AH820" t="s">
        <v>40</v>
      </c>
    </row>
    <row r="821" spans="1:34" x14ac:dyDescent="0.3">
      <c r="A821">
        <v>10897</v>
      </c>
      <c r="B821">
        <v>1974</v>
      </c>
      <c r="C821">
        <f ca="1">YEAR(TODAY()) - Table_marketing_data[[#This Row],[Year_Birth]]</f>
        <v>49</v>
      </c>
      <c r="D8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1" t="s">
        <v>28</v>
      </c>
      <c r="F821" t="s">
        <v>33</v>
      </c>
      <c r="G821" s="5">
        <v>67445</v>
      </c>
      <c r="H821" s="5" t="str">
        <f t="shared" si="12"/>
        <v>50k-100k</v>
      </c>
      <c r="I821">
        <v>0</v>
      </c>
      <c r="J821">
        <v>1</v>
      </c>
      <c r="K821" s="1">
        <v>41133</v>
      </c>
      <c r="L821">
        <v>63</v>
      </c>
      <c r="M821">
        <v>757</v>
      </c>
      <c r="N821">
        <v>80</v>
      </c>
      <c r="O821">
        <v>217</v>
      </c>
      <c r="P821">
        <v>29</v>
      </c>
      <c r="Q821">
        <v>80</v>
      </c>
      <c r="R821">
        <v>11</v>
      </c>
      <c r="S821" s="6">
        <f>SUM(Table_marketing_data[[#This Row],[MntWines]:[MntGoldProds]])/6</f>
        <v>195.66666666666666</v>
      </c>
      <c r="T821">
        <v>5</v>
      </c>
      <c r="U821">
        <v>9</v>
      </c>
      <c r="V821">
        <v>6</v>
      </c>
      <c r="W821">
        <v>12</v>
      </c>
      <c r="X821">
        <v>6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f>IF(COUNTIF(Table_marketing_data[[#This Row],[AcceptedCmp3]:[AcceptedCmp2]],1)&gt;0,1,0)</f>
        <v>0</v>
      </c>
      <c r="AE821">
        <f>SUM(Table_marketing_data[[#This Row],[AcceptedCmp3]:[AcceptedCmp2]])</f>
        <v>0</v>
      </c>
      <c r="AF821">
        <v>0</v>
      </c>
      <c r="AG821">
        <v>0</v>
      </c>
      <c r="AH821" t="s">
        <v>36</v>
      </c>
    </row>
    <row r="822" spans="1:34" x14ac:dyDescent="0.3">
      <c r="A822">
        <v>5966</v>
      </c>
      <c r="B822">
        <v>1974</v>
      </c>
      <c r="C822">
        <f ca="1">YEAR(TODAY()) - Table_marketing_data[[#This Row],[Year_Birth]]</f>
        <v>49</v>
      </c>
      <c r="D8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2" t="s">
        <v>37</v>
      </c>
      <c r="F822" t="s">
        <v>33</v>
      </c>
      <c r="G822" s="5">
        <v>45207</v>
      </c>
      <c r="H822" s="5" t="str">
        <f t="shared" si="12"/>
        <v>20k-50k</v>
      </c>
      <c r="I822">
        <v>1</v>
      </c>
      <c r="J822">
        <v>1</v>
      </c>
      <c r="K822" s="1">
        <v>41223</v>
      </c>
      <c r="L822">
        <v>64</v>
      </c>
      <c r="M822">
        <v>203</v>
      </c>
      <c r="N822">
        <v>0</v>
      </c>
      <c r="O822">
        <v>10</v>
      </c>
      <c r="P822">
        <v>0</v>
      </c>
      <c r="Q822">
        <v>0</v>
      </c>
      <c r="R822">
        <v>2</v>
      </c>
      <c r="S822" s="6">
        <f>SUM(Table_marketing_data[[#This Row],[MntWines]:[MntGoldProds]])/6</f>
        <v>35.833333333333336</v>
      </c>
      <c r="T822">
        <v>5</v>
      </c>
      <c r="U822">
        <v>3</v>
      </c>
      <c r="V822">
        <v>1</v>
      </c>
      <c r="W822">
        <v>6</v>
      </c>
      <c r="X822">
        <v>6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f>IF(COUNTIF(Table_marketing_data[[#This Row],[AcceptedCmp3]:[AcceptedCmp2]],1)&gt;0,1,0)</f>
        <v>1</v>
      </c>
      <c r="AE822">
        <f>SUM(Table_marketing_data[[#This Row],[AcceptedCmp3]:[AcceptedCmp2]])</f>
        <v>1</v>
      </c>
      <c r="AF822">
        <v>0</v>
      </c>
      <c r="AG822">
        <v>0</v>
      </c>
      <c r="AH822" t="s">
        <v>30</v>
      </c>
    </row>
    <row r="823" spans="1:34" x14ac:dyDescent="0.3">
      <c r="A823">
        <v>3643</v>
      </c>
      <c r="B823">
        <v>1974</v>
      </c>
      <c r="C823">
        <f ca="1">YEAR(TODAY()) - Table_marketing_data[[#This Row],[Year_Birth]]</f>
        <v>49</v>
      </c>
      <c r="D8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3" t="s">
        <v>41</v>
      </c>
      <c r="F823" t="s">
        <v>33</v>
      </c>
      <c r="G823" s="5">
        <v>63206</v>
      </c>
      <c r="H823" s="5" t="str">
        <f t="shared" si="12"/>
        <v>50k-100k</v>
      </c>
      <c r="I823">
        <v>0</v>
      </c>
      <c r="J823">
        <v>0</v>
      </c>
      <c r="K823" s="1">
        <v>41718</v>
      </c>
      <c r="L823">
        <v>65</v>
      </c>
      <c r="M823">
        <v>750</v>
      </c>
      <c r="N823">
        <v>8</v>
      </c>
      <c r="O823">
        <v>125</v>
      </c>
      <c r="P823">
        <v>11</v>
      </c>
      <c r="Q823">
        <v>8</v>
      </c>
      <c r="R823">
        <v>26</v>
      </c>
      <c r="S823" s="6">
        <f>SUM(Table_marketing_data[[#This Row],[MntWines]:[MntGoldProds]])/6</f>
        <v>154.66666666666666</v>
      </c>
      <c r="T823">
        <v>1</v>
      </c>
      <c r="U823">
        <v>4</v>
      </c>
      <c r="V823">
        <v>3</v>
      </c>
      <c r="W823">
        <v>6</v>
      </c>
      <c r="X823">
        <v>2</v>
      </c>
      <c r="Y823">
        <v>0</v>
      </c>
      <c r="Z823">
        <v>0</v>
      </c>
      <c r="AA823">
        <v>1</v>
      </c>
      <c r="AB823">
        <v>0</v>
      </c>
      <c r="AC823">
        <v>0</v>
      </c>
      <c r="AD823">
        <f>IF(COUNTIF(Table_marketing_data[[#This Row],[AcceptedCmp3]:[AcceptedCmp2]],1)&gt;0,1,0)</f>
        <v>1</v>
      </c>
      <c r="AE823">
        <f>SUM(Table_marketing_data[[#This Row],[AcceptedCmp3]:[AcceptedCmp2]])</f>
        <v>1</v>
      </c>
      <c r="AF823">
        <v>0</v>
      </c>
      <c r="AG823">
        <v>0</v>
      </c>
      <c r="AH823" t="s">
        <v>32</v>
      </c>
    </row>
    <row r="824" spans="1:34" x14ac:dyDescent="0.3">
      <c r="A824">
        <v>10104</v>
      </c>
      <c r="B824">
        <v>1974</v>
      </c>
      <c r="C824">
        <f ca="1">YEAR(TODAY()) - Table_marketing_data[[#This Row],[Year_Birth]]</f>
        <v>49</v>
      </c>
      <c r="D8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4" t="s">
        <v>28</v>
      </c>
      <c r="F824" t="s">
        <v>35</v>
      </c>
      <c r="G824" s="5">
        <v>33590</v>
      </c>
      <c r="H824" s="5" t="str">
        <f t="shared" si="12"/>
        <v>20k-50k</v>
      </c>
      <c r="I824">
        <v>2</v>
      </c>
      <c r="J824">
        <v>1</v>
      </c>
      <c r="K824" s="1">
        <v>41581</v>
      </c>
      <c r="L824">
        <v>65</v>
      </c>
      <c r="M824">
        <v>4</v>
      </c>
      <c r="N824">
        <v>0</v>
      </c>
      <c r="O824">
        <v>2</v>
      </c>
      <c r="P824">
        <v>0</v>
      </c>
      <c r="Q824">
        <v>0</v>
      </c>
      <c r="R824">
        <v>2</v>
      </c>
      <c r="S824" s="6">
        <f>SUM(Table_marketing_data[[#This Row],[MntWines]:[MntGoldProds]])/6</f>
        <v>1.3333333333333333</v>
      </c>
      <c r="T824">
        <v>1</v>
      </c>
      <c r="U824">
        <v>1</v>
      </c>
      <c r="V824">
        <v>0</v>
      </c>
      <c r="W824">
        <v>2</v>
      </c>
      <c r="X824">
        <v>7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f>IF(COUNTIF(Table_marketing_data[[#This Row],[AcceptedCmp3]:[AcceptedCmp2]],1)&gt;0,1,0)</f>
        <v>0</v>
      </c>
      <c r="AE824">
        <f>SUM(Table_marketing_data[[#This Row],[AcceptedCmp3]:[AcceptedCmp2]])</f>
        <v>0</v>
      </c>
      <c r="AF824">
        <v>0</v>
      </c>
      <c r="AG824">
        <v>0</v>
      </c>
      <c r="AH824" t="s">
        <v>32</v>
      </c>
    </row>
    <row r="825" spans="1:34" x14ac:dyDescent="0.3">
      <c r="A825">
        <v>2525</v>
      </c>
      <c r="B825">
        <v>1974</v>
      </c>
      <c r="C825">
        <f ca="1">YEAR(TODAY()) - Table_marketing_data[[#This Row],[Year_Birth]]</f>
        <v>49</v>
      </c>
      <c r="D8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5" t="s">
        <v>37</v>
      </c>
      <c r="F825" t="s">
        <v>33</v>
      </c>
      <c r="G825" s="5">
        <v>38410</v>
      </c>
      <c r="H825" s="5" t="str">
        <f t="shared" si="12"/>
        <v>20k-50k</v>
      </c>
      <c r="I825">
        <v>0</v>
      </c>
      <c r="J825">
        <v>0</v>
      </c>
      <c r="K825" s="1">
        <v>41166</v>
      </c>
      <c r="L825">
        <v>65</v>
      </c>
      <c r="M825">
        <v>153</v>
      </c>
      <c r="N825">
        <v>64</v>
      </c>
      <c r="O825">
        <v>123</v>
      </c>
      <c r="P825">
        <v>116</v>
      </c>
      <c r="Q825">
        <v>64</v>
      </c>
      <c r="R825">
        <v>14</v>
      </c>
      <c r="S825" s="6">
        <f>SUM(Table_marketing_data[[#This Row],[MntWines]:[MntGoldProds]])/6</f>
        <v>89</v>
      </c>
      <c r="T825">
        <v>2</v>
      </c>
      <c r="U825">
        <v>5</v>
      </c>
      <c r="V825">
        <v>2</v>
      </c>
      <c r="W825">
        <v>9</v>
      </c>
      <c r="X825">
        <v>6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f>IF(COUNTIF(Table_marketing_data[[#This Row],[AcceptedCmp3]:[AcceptedCmp2]],1)&gt;0,1,0)</f>
        <v>0</v>
      </c>
      <c r="AE825">
        <f>SUM(Table_marketing_data[[#This Row],[AcceptedCmp3]:[AcceptedCmp2]])</f>
        <v>0</v>
      </c>
      <c r="AF825">
        <v>1</v>
      </c>
      <c r="AG825">
        <v>0</v>
      </c>
      <c r="AH825" t="s">
        <v>32</v>
      </c>
    </row>
    <row r="826" spans="1:34" x14ac:dyDescent="0.3">
      <c r="A826">
        <v>10640</v>
      </c>
      <c r="B826">
        <v>1974</v>
      </c>
      <c r="C826">
        <f ca="1">YEAR(TODAY()) - Table_marketing_data[[#This Row],[Year_Birth]]</f>
        <v>49</v>
      </c>
      <c r="D8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6" t="s">
        <v>28</v>
      </c>
      <c r="F826" t="s">
        <v>35</v>
      </c>
      <c r="G826" s="5">
        <v>44392</v>
      </c>
      <c r="H826" s="5" t="str">
        <f t="shared" si="12"/>
        <v>20k-50k</v>
      </c>
      <c r="I826">
        <v>1</v>
      </c>
      <c r="J826">
        <v>1</v>
      </c>
      <c r="K826" s="1">
        <v>41522</v>
      </c>
      <c r="L826">
        <v>71</v>
      </c>
      <c r="M826">
        <v>87</v>
      </c>
      <c r="N826">
        <v>5</v>
      </c>
      <c r="O826">
        <v>71</v>
      </c>
      <c r="P826">
        <v>7</v>
      </c>
      <c r="Q826">
        <v>12</v>
      </c>
      <c r="R826">
        <v>29</v>
      </c>
      <c r="S826" s="6">
        <f>SUM(Table_marketing_data[[#This Row],[MntWines]:[MntGoldProds]])/6</f>
        <v>35.166666666666664</v>
      </c>
      <c r="T826">
        <v>5</v>
      </c>
      <c r="U826">
        <v>4</v>
      </c>
      <c r="V826">
        <v>1</v>
      </c>
      <c r="W826">
        <v>4</v>
      </c>
      <c r="X826">
        <v>7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f>IF(COUNTIF(Table_marketing_data[[#This Row],[AcceptedCmp3]:[AcceptedCmp2]],1)&gt;0,1,0)</f>
        <v>0</v>
      </c>
      <c r="AE826">
        <f>SUM(Table_marketing_data[[#This Row],[AcceptedCmp3]:[AcceptedCmp2]])</f>
        <v>0</v>
      </c>
      <c r="AF826">
        <v>0</v>
      </c>
      <c r="AG826">
        <v>0</v>
      </c>
      <c r="AH826" t="s">
        <v>30</v>
      </c>
    </row>
    <row r="827" spans="1:34" x14ac:dyDescent="0.3">
      <c r="A827">
        <v>1672</v>
      </c>
      <c r="B827">
        <v>1974</v>
      </c>
      <c r="C827">
        <f ca="1">YEAR(TODAY()) - Table_marketing_data[[#This Row],[Year_Birth]]</f>
        <v>49</v>
      </c>
      <c r="D8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7" t="s">
        <v>37</v>
      </c>
      <c r="F827" t="s">
        <v>35</v>
      </c>
      <c r="G827" s="5">
        <v>65640</v>
      </c>
      <c r="H827" s="5" t="str">
        <f t="shared" si="12"/>
        <v>50k-100k</v>
      </c>
      <c r="I827">
        <v>0</v>
      </c>
      <c r="J827">
        <v>1</v>
      </c>
      <c r="K827" s="1">
        <v>41699</v>
      </c>
      <c r="L827">
        <v>74</v>
      </c>
      <c r="M827">
        <v>204</v>
      </c>
      <c r="N827">
        <v>7</v>
      </c>
      <c r="O827">
        <v>149</v>
      </c>
      <c r="P827">
        <v>20</v>
      </c>
      <c r="Q827">
        <v>15</v>
      </c>
      <c r="R827">
        <v>66</v>
      </c>
      <c r="S827" s="6">
        <f>SUM(Table_marketing_data[[#This Row],[MntWines]:[MntGoldProds]])/6</f>
        <v>76.833333333333329</v>
      </c>
      <c r="T827">
        <v>1</v>
      </c>
      <c r="U827">
        <v>5</v>
      </c>
      <c r="V827">
        <v>1</v>
      </c>
      <c r="W827">
        <v>8</v>
      </c>
      <c r="X827">
        <v>2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f>IF(COUNTIF(Table_marketing_data[[#This Row],[AcceptedCmp3]:[AcceptedCmp2]],1)&gt;0,1,0)</f>
        <v>0</v>
      </c>
      <c r="AE827">
        <f>SUM(Table_marketing_data[[#This Row],[AcceptedCmp3]:[AcceptedCmp2]])</f>
        <v>0</v>
      </c>
      <c r="AF827">
        <v>0</v>
      </c>
      <c r="AG827">
        <v>0</v>
      </c>
      <c r="AH827" t="s">
        <v>43</v>
      </c>
    </row>
    <row r="828" spans="1:34" x14ac:dyDescent="0.3">
      <c r="A828">
        <v>1990</v>
      </c>
      <c r="B828">
        <v>1974</v>
      </c>
      <c r="C828">
        <f ca="1">YEAR(TODAY()) - Table_marketing_data[[#This Row],[Year_Birth]]</f>
        <v>49</v>
      </c>
      <c r="D8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8" t="s">
        <v>37</v>
      </c>
      <c r="F828" t="s">
        <v>31</v>
      </c>
      <c r="G828" s="5">
        <v>63159</v>
      </c>
      <c r="H828" s="5" t="str">
        <f t="shared" si="12"/>
        <v>50k-100k</v>
      </c>
      <c r="I828">
        <v>0</v>
      </c>
      <c r="J828">
        <v>0</v>
      </c>
      <c r="K828" s="1">
        <v>41218</v>
      </c>
      <c r="L828">
        <v>74</v>
      </c>
      <c r="M828">
        <v>965</v>
      </c>
      <c r="N828">
        <v>34</v>
      </c>
      <c r="O828">
        <v>586</v>
      </c>
      <c r="P828">
        <v>89</v>
      </c>
      <c r="Q828">
        <v>86</v>
      </c>
      <c r="R828">
        <v>37</v>
      </c>
      <c r="S828" s="6">
        <f>SUM(Table_marketing_data[[#This Row],[MntWines]:[MntGoldProds]])/6</f>
        <v>299.5</v>
      </c>
      <c r="T828">
        <v>1</v>
      </c>
      <c r="U828">
        <v>3</v>
      </c>
      <c r="V828">
        <v>5</v>
      </c>
      <c r="W828">
        <v>8</v>
      </c>
      <c r="X828">
        <v>3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f>IF(COUNTIF(Table_marketing_data[[#This Row],[AcceptedCmp3]:[AcceptedCmp2]],1)&gt;0,1,0)</f>
        <v>1</v>
      </c>
      <c r="AE828">
        <f>SUM(Table_marketing_data[[#This Row],[AcceptedCmp3]:[AcceptedCmp2]])</f>
        <v>1</v>
      </c>
      <c r="AF828">
        <v>0</v>
      </c>
      <c r="AG828">
        <v>0</v>
      </c>
      <c r="AH828" t="s">
        <v>30</v>
      </c>
    </row>
    <row r="829" spans="1:34" x14ac:dyDescent="0.3">
      <c r="A829">
        <v>9974</v>
      </c>
      <c r="B829">
        <v>1974</v>
      </c>
      <c r="C829">
        <f ca="1">YEAR(TODAY()) - Table_marketing_data[[#This Row],[Year_Birth]]</f>
        <v>49</v>
      </c>
      <c r="D8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29" t="s">
        <v>28</v>
      </c>
      <c r="F829" t="s">
        <v>33</v>
      </c>
      <c r="G829" s="5">
        <v>30631</v>
      </c>
      <c r="H829" s="5" t="str">
        <f t="shared" si="12"/>
        <v>20k-50k</v>
      </c>
      <c r="I829">
        <v>1</v>
      </c>
      <c r="J829">
        <v>0</v>
      </c>
      <c r="K829" s="1">
        <v>41467</v>
      </c>
      <c r="L829">
        <v>75</v>
      </c>
      <c r="M829">
        <v>15</v>
      </c>
      <c r="N829">
        <v>6</v>
      </c>
      <c r="O829">
        <v>20</v>
      </c>
      <c r="P829">
        <v>4</v>
      </c>
      <c r="Q829">
        <v>5</v>
      </c>
      <c r="R829">
        <v>20</v>
      </c>
      <c r="S829" s="6">
        <f>SUM(Table_marketing_data[[#This Row],[MntWines]:[MntGoldProds]])/6</f>
        <v>11.666666666666666</v>
      </c>
      <c r="T829">
        <v>1</v>
      </c>
      <c r="U829">
        <v>3</v>
      </c>
      <c r="V829">
        <v>1</v>
      </c>
      <c r="W829">
        <v>2</v>
      </c>
      <c r="X829">
        <v>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f>IF(COUNTIF(Table_marketing_data[[#This Row],[AcceptedCmp3]:[AcceptedCmp2]],1)&gt;0,1,0)</f>
        <v>0</v>
      </c>
      <c r="AE829">
        <f>SUM(Table_marketing_data[[#This Row],[AcceptedCmp3]:[AcceptedCmp2]])</f>
        <v>0</v>
      </c>
      <c r="AF829">
        <v>0</v>
      </c>
      <c r="AG829">
        <v>0</v>
      </c>
      <c r="AH829" t="s">
        <v>43</v>
      </c>
    </row>
    <row r="830" spans="1:34" x14ac:dyDescent="0.3">
      <c r="A830">
        <v>520</v>
      </c>
      <c r="B830">
        <v>1974</v>
      </c>
      <c r="C830">
        <f ca="1">YEAR(TODAY()) - Table_marketing_data[[#This Row],[Year_Birth]]</f>
        <v>49</v>
      </c>
      <c r="D8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0" t="s">
        <v>28</v>
      </c>
      <c r="F830" t="s">
        <v>33</v>
      </c>
      <c r="G830" s="5">
        <v>34421</v>
      </c>
      <c r="H830" s="5" t="str">
        <f t="shared" si="12"/>
        <v>20k-50k</v>
      </c>
      <c r="I830">
        <v>1</v>
      </c>
      <c r="J830">
        <v>0</v>
      </c>
      <c r="K830" s="1">
        <v>41456</v>
      </c>
      <c r="L830">
        <v>81</v>
      </c>
      <c r="M830">
        <v>3</v>
      </c>
      <c r="N830">
        <v>3</v>
      </c>
      <c r="O830">
        <v>7</v>
      </c>
      <c r="P830">
        <v>6</v>
      </c>
      <c r="Q830">
        <v>2</v>
      </c>
      <c r="R830">
        <v>9</v>
      </c>
      <c r="S830" s="6">
        <f>SUM(Table_marketing_data[[#This Row],[MntWines]:[MntGoldProds]])/6</f>
        <v>5</v>
      </c>
      <c r="T830">
        <v>1</v>
      </c>
      <c r="U830">
        <v>1</v>
      </c>
      <c r="V830">
        <v>0</v>
      </c>
      <c r="W830">
        <v>2</v>
      </c>
      <c r="X830">
        <v>7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f>IF(COUNTIF(Table_marketing_data[[#This Row],[AcceptedCmp3]:[AcceptedCmp2]],1)&gt;0,1,0)</f>
        <v>0</v>
      </c>
      <c r="AE830">
        <f>SUM(Table_marketing_data[[#This Row],[AcceptedCmp3]:[AcceptedCmp2]])</f>
        <v>0</v>
      </c>
      <c r="AF830">
        <v>0</v>
      </c>
      <c r="AG830">
        <v>0</v>
      </c>
      <c r="AH830" t="s">
        <v>30</v>
      </c>
    </row>
    <row r="831" spans="1:34" x14ac:dyDescent="0.3">
      <c r="A831">
        <v>8372</v>
      </c>
      <c r="B831">
        <v>1974</v>
      </c>
      <c r="C831">
        <f ca="1">YEAR(TODAY()) - Table_marketing_data[[#This Row],[Year_Birth]]</f>
        <v>49</v>
      </c>
      <c r="D8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1" t="s">
        <v>28</v>
      </c>
      <c r="F831" t="s">
        <v>33</v>
      </c>
      <c r="G831" s="5">
        <v>34421</v>
      </c>
      <c r="H831" s="5" t="str">
        <f t="shared" si="12"/>
        <v>20k-50k</v>
      </c>
      <c r="I831">
        <v>1</v>
      </c>
      <c r="J831">
        <v>0</v>
      </c>
      <c r="K831" s="1">
        <v>41456</v>
      </c>
      <c r="L831">
        <v>81</v>
      </c>
      <c r="M831">
        <v>3</v>
      </c>
      <c r="N831">
        <v>3</v>
      </c>
      <c r="O831">
        <v>7</v>
      </c>
      <c r="P831">
        <v>6</v>
      </c>
      <c r="Q831">
        <v>2</v>
      </c>
      <c r="R831">
        <v>9</v>
      </c>
      <c r="S831" s="6">
        <f>SUM(Table_marketing_data[[#This Row],[MntWines]:[MntGoldProds]])/6</f>
        <v>5</v>
      </c>
      <c r="T831">
        <v>1</v>
      </c>
      <c r="U831">
        <v>1</v>
      </c>
      <c r="V831">
        <v>0</v>
      </c>
      <c r="W831">
        <v>2</v>
      </c>
      <c r="X831">
        <v>7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f>IF(COUNTIF(Table_marketing_data[[#This Row],[AcceptedCmp3]:[AcceptedCmp2]],1)&gt;0,1,0)</f>
        <v>0</v>
      </c>
      <c r="AE831">
        <f>SUM(Table_marketing_data[[#This Row],[AcceptedCmp3]:[AcceptedCmp2]])</f>
        <v>0</v>
      </c>
      <c r="AF831">
        <v>0</v>
      </c>
      <c r="AG831">
        <v>0</v>
      </c>
      <c r="AH831" t="s">
        <v>43</v>
      </c>
    </row>
    <row r="832" spans="1:34" x14ac:dyDescent="0.3">
      <c r="A832">
        <v>5734</v>
      </c>
      <c r="B832">
        <v>1974</v>
      </c>
      <c r="C832">
        <f ca="1">YEAR(TODAY()) - Table_marketing_data[[#This Row],[Year_Birth]]</f>
        <v>49</v>
      </c>
      <c r="D8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2" t="s">
        <v>37</v>
      </c>
      <c r="F832" t="s">
        <v>33</v>
      </c>
      <c r="G832" s="5">
        <v>61917</v>
      </c>
      <c r="H832" s="5" t="str">
        <f t="shared" si="12"/>
        <v>50k-100k</v>
      </c>
      <c r="I832">
        <v>1</v>
      </c>
      <c r="J832">
        <v>1</v>
      </c>
      <c r="K832" s="1">
        <v>41598</v>
      </c>
      <c r="L832">
        <v>83</v>
      </c>
      <c r="M832">
        <v>46</v>
      </c>
      <c r="N832">
        <v>4</v>
      </c>
      <c r="O832">
        <v>36</v>
      </c>
      <c r="P832">
        <v>2</v>
      </c>
      <c r="Q832">
        <v>2</v>
      </c>
      <c r="R832">
        <v>1</v>
      </c>
      <c r="S832" s="6">
        <f>SUM(Table_marketing_data[[#This Row],[MntWines]:[MntGoldProds]])/6</f>
        <v>15.166666666666666</v>
      </c>
      <c r="T832">
        <v>1</v>
      </c>
      <c r="U832">
        <v>2</v>
      </c>
      <c r="V832">
        <v>0</v>
      </c>
      <c r="W832">
        <v>4</v>
      </c>
      <c r="X832">
        <v>5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f>IF(COUNTIF(Table_marketing_data[[#This Row],[AcceptedCmp3]:[AcceptedCmp2]],1)&gt;0,1,0)</f>
        <v>0</v>
      </c>
      <c r="AE832">
        <f>SUM(Table_marketing_data[[#This Row],[AcceptedCmp3]:[AcceptedCmp2]])</f>
        <v>0</v>
      </c>
      <c r="AF832">
        <v>0</v>
      </c>
      <c r="AG832">
        <v>0</v>
      </c>
      <c r="AH832" t="s">
        <v>30</v>
      </c>
    </row>
    <row r="833" spans="1:34" x14ac:dyDescent="0.3">
      <c r="A833">
        <v>7617</v>
      </c>
      <c r="B833">
        <v>1974</v>
      </c>
      <c r="C833">
        <f ca="1">YEAR(TODAY()) - Table_marketing_data[[#This Row],[Year_Birth]]</f>
        <v>49</v>
      </c>
      <c r="D8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3" t="s">
        <v>28</v>
      </c>
      <c r="F833" t="s">
        <v>31</v>
      </c>
      <c r="G833" s="5">
        <v>42373</v>
      </c>
      <c r="H833" s="5" t="str">
        <f t="shared" si="12"/>
        <v>20k-50k</v>
      </c>
      <c r="I833">
        <v>1</v>
      </c>
      <c r="J833">
        <v>1</v>
      </c>
      <c r="K833" s="1">
        <v>41501</v>
      </c>
      <c r="L833">
        <v>83</v>
      </c>
      <c r="M833">
        <v>67</v>
      </c>
      <c r="N833">
        <v>5</v>
      </c>
      <c r="O833">
        <v>61</v>
      </c>
      <c r="P833">
        <v>3</v>
      </c>
      <c r="Q833">
        <v>8</v>
      </c>
      <c r="R833">
        <v>19</v>
      </c>
      <c r="S833" s="6">
        <f>SUM(Table_marketing_data[[#This Row],[MntWines]:[MntGoldProds]])/6</f>
        <v>27.166666666666668</v>
      </c>
      <c r="T833">
        <v>5</v>
      </c>
      <c r="U833">
        <v>2</v>
      </c>
      <c r="V833">
        <v>1</v>
      </c>
      <c r="W833">
        <v>5</v>
      </c>
      <c r="X833">
        <v>5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f>IF(COUNTIF(Table_marketing_data[[#This Row],[AcceptedCmp3]:[AcceptedCmp2]],1)&gt;0,1,0)</f>
        <v>0</v>
      </c>
      <c r="AE833">
        <f>SUM(Table_marketing_data[[#This Row],[AcceptedCmp3]:[AcceptedCmp2]])</f>
        <v>0</v>
      </c>
      <c r="AF833">
        <v>0</v>
      </c>
      <c r="AG833">
        <v>0</v>
      </c>
      <c r="AH833" t="s">
        <v>30</v>
      </c>
    </row>
    <row r="834" spans="1:34" x14ac:dyDescent="0.3">
      <c r="A834">
        <v>8663</v>
      </c>
      <c r="B834">
        <v>1974</v>
      </c>
      <c r="C834">
        <f ca="1">YEAR(TODAY()) - Table_marketing_data[[#This Row],[Year_Birth]]</f>
        <v>49</v>
      </c>
      <c r="D8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4" t="s">
        <v>28</v>
      </c>
      <c r="F834" t="s">
        <v>29</v>
      </c>
      <c r="G834" s="5">
        <v>39996</v>
      </c>
      <c r="H834" s="5" t="str">
        <f t="shared" ref="H834:H897" si="13">IF(G834&lt;20000,"&lt;20k",IF(G834&lt;50000,"20k-50k",IF(G834&lt;100000,"50k-100k","100k&lt;")))</f>
        <v>20k-50k</v>
      </c>
      <c r="I834">
        <v>1</v>
      </c>
      <c r="J834">
        <v>1</v>
      </c>
      <c r="K834" s="1">
        <v>41781</v>
      </c>
      <c r="L834">
        <v>85</v>
      </c>
      <c r="M834">
        <v>11</v>
      </c>
      <c r="N834">
        <v>0</v>
      </c>
      <c r="O834">
        <v>3</v>
      </c>
      <c r="P834">
        <v>0</v>
      </c>
      <c r="Q834">
        <v>0</v>
      </c>
      <c r="R834">
        <v>1</v>
      </c>
      <c r="S834" s="6">
        <f>SUM(Table_marketing_data[[#This Row],[MntWines]:[MntGoldProds]])/6</f>
        <v>2.5</v>
      </c>
      <c r="T834">
        <v>1</v>
      </c>
      <c r="U834">
        <v>1</v>
      </c>
      <c r="V834">
        <v>0</v>
      </c>
      <c r="W834">
        <v>2</v>
      </c>
      <c r="X834">
        <v>6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f>IF(COUNTIF(Table_marketing_data[[#This Row],[AcceptedCmp3]:[AcceptedCmp2]],1)&gt;0,1,0)</f>
        <v>0</v>
      </c>
      <c r="AE834">
        <f>SUM(Table_marketing_data[[#This Row],[AcceptedCmp3]:[AcceptedCmp2]])</f>
        <v>0</v>
      </c>
      <c r="AF834">
        <v>0</v>
      </c>
      <c r="AG834">
        <v>0</v>
      </c>
      <c r="AH834" t="s">
        <v>36</v>
      </c>
    </row>
    <row r="835" spans="1:34" x14ac:dyDescent="0.3">
      <c r="A835">
        <v>3194</v>
      </c>
      <c r="B835">
        <v>1974</v>
      </c>
      <c r="C835">
        <f ca="1">YEAR(TODAY()) - Table_marketing_data[[#This Row],[Year_Birth]]</f>
        <v>49</v>
      </c>
      <c r="D8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5" t="s">
        <v>37</v>
      </c>
      <c r="F835" t="s">
        <v>31</v>
      </c>
      <c r="G835" s="5">
        <v>71466</v>
      </c>
      <c r="H835" s="5" t="str">
        <f t="shared" si="13"/>
        <v>50k-100k</v>
      </c>
      <c r="I835">
        <v>0</v>
      </c>
      <c r="J835">
        <v>0</v>
      </c>
      <c r="K835" s="1">
        <v>41734</v>
      </c>
      <c r="L835">
        <v>86</v>
      </c>
      <c r="M835">
        <v>412</v>
      </c>
      <c r="N835">
        <v>12</v>
      </c>
      <c r="O835">
        <v>546</v>
      </c>
      <c r="P835">
        <v>78</v>
      </c>
      <c r="Q835">
        <v>182</v>
      </c>
      <c r="R835">
        <v>0</v>
      </c>
      <c r="S835" s="6">
        <f>SUM(Table_marketing_data[[#This Row],[MntWines]:[MntGoldProds]])/6</f>
        <v>205</v>
      </c>
      <c r="T835">
        <v>1</v>
      </c>
      <c r="U835">
        <v>4</v>
      </c>
      <c r="V835">
        <v>4</v>
      </c>
      <c r="W835">
        <v>10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f>IF(COUNTIF(Table_marketing_data[[#This Row],[AcceptedCmp3]:[AcceptedCmp2]],1)&gt;0,1,0)</f>
        <v>0</v>
      </c>
      <c r="AE835">
        <f>SUM(Table_marketing_data[[#This Row],[AcceptedCmp3]:[AcceptedCmp2]])</f>
        <v>0</v>
      </c>
      <c r="AF835">
        <v>0</v>
      </c>
      <c r="AG835">
        <v>0</v>
      </c>
      <c r="AH835" t="s">
        <v>32</v>
      </c>
    </row>
    <row r="836" spans="1:34" x14ac:dyDescent="0.3">
      <c r="A836">
        <v>2445</v>
      </c>
      <c r="B836">
        <v>1974</v>
      </c>
      <c r="C836">
        <f ca="1">YEAR(TODAY()) - Table_marketing_data[[#This Row],[Year_Birth]]</f>
        <v>49</v>
      </c>
      <c r="D8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6" t="s">
        <v>37</v>
      </c>
      <c r="F836" t="s">
        <v>35</v>
      </c>
      <c r="G836" s="5">
        <v>28440</v>
      </c>
      <c r="H836" s="5" t="str">
        <f t="shared" si="13"/>
        <v>20k-50k</v>
      </c>
      <c r="I836">
        <v>1</v>
      </c>
      <c r="J836">
        <v>0</v>
      </c>
      <c r="K836" s="1">
        <v>41462</v>
      </c>
      <c r="L836">
        <v>87</v>
      </c>
      <c r="M836">
        <v>38</v>
      </c>
      <c r="N836">
        <v>1</v>
      </c>
      <c r="O836">
        <v>24</v>
      </c>
      <c r="P836">
        <v>0</v>
      </c>
      <c r="Q836">
        <v>0</v>
      </c>
      <c r="R836">
        <v>0</v>
      </c>
      <c r="S836" s="6">
        <f>SUM(Table_marketing_data[[#This Row],[MntWines]:[MntGoldProds]])/6</f>
        <v>10.5</v>
      </c>
      <c r="T836">
        <v>1</v>
      </c>
      <c r="U836">
        <v>2</v>
      </c>
      <c r="V836">
        <v>0</v>
      </c>
      <c r="W836">
        <v>3</v>
      </c>
      <c r="X836">
        <v>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f>IF(COUNTIF(Table_marketing_data[[#This Row],[AcceptedCmp3]:[AcceptedCmp2]],1)&gt;0,1,0)</f>
        <v>0</v>
      </c>
      <c r="AE836">
        <f>SUM(Table_marketing_data[[#This Row],[AcceptedCmp3]:[AcceptedCmp2]])</f>
        <v>0</v>
      </c>
      <c r="AF836">
        <v>0</v>
      </c>
      <c r="AG836">
        <v>0</v>
      </c>
      <c r="AH836" t="s">
        <v>30</v>
      </c>
    </row>
    <row r="837" spans="1:34" x14ac:dyDescent="0.3">
      <c r="A837">
        <v>6977</v>
      </c>
      <c r="B837">
        <v>1974</v>
      </c>
      <c r="C837">
        <f ca="1">YEAR(TODAY()) - Table_marketing_data[[#This Row],[Year_Birth]]</f>
        <v>49</v>
      </c>
      <c r="D8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7" t="s">
        <v>28</v>
      </c>
      <c r="F837" t="s">
        <v>35</v>
      </c>
      <c r="G837" s="5">
        <v>75702</v>
      </c>
      <c r="H837" s="5" t="str">
        <f t="shared" si="13"/>
        <v>50k-100k</v>
      </c>
      <c r="I837">
        <v>0</v>
      </c>
      <c r="J837">
        <v>1</v>
      </c>
      <c r="K837" s="1">
        <v>41196</v>
      </c>
      <c r="L837">
        <v>87</v>
      </c>
      <c r="M837">
        <v>1073</v>
      </c>
      <c r="N837">
        <v>0</v>
      </c>
      <c r="O837">
        <v>629</v>
      </c>
      <c r="P837">
        <v>145</v>
      </c>
      <c r="Q837">
        <v>37</v>
      </c>
      <c r="R837">
        <v>37</v>
      </c>
      <c r="S837" s="6">
        <f>SUM(Table_marketing_data[[#This Row],[MntWines]:[MntGoldProds]])/6</f>
        <v>320.16666666666669</v>
      </c>
      <c r="T837">
        <v>1</v>
      </c>
      <c r="U837">
        <v>10</v>
      </c>
      <c r="V837">
        <v>5</v>
      </c>
      <c r="W837">
        <v>13</v>
      </c>
      <c r="X837">
        <v>6</v>
      </c>
      <c r="Y837">
        <v>0</v>
      </c>
      <c r="Z837">
        <v>0</v>
      </c>
      <c r="AA837">
        <v>1</v>
      </c>
      <c r="AB837">
        <v>0</v>
      </c>
      <c r="AC837">
        <v>0</v>
      </c>
      <c r="AD837">
        <f>IF(COUNTIF(Table_marketing_data[[#This Row],[AcceptedCmp3]:[AcceptedCmp2]],1)&gt;0,1,0)</f>
        <v>1</v>
      </c>
      <c r="AE837">
        <f>SUM(Table_marketing_data[[#This Row],[AcceptedCmp3]:[AcceptedCmp2]])</f>
        <v>1</v>
      </c>
      <c r="AF837">
        <v>0</v>
      </c>
      <c r="AG837">
        <v>0</v>
      </c>
      <c r="AH837" t="s">
        <v>30</v>
      </c>
    </row>
    <row r="838" spans="1:34" x14ac:dyDescent="0.3">
      <c r="A838">
        <v>3083</v>
      </c>
      <c r="B838">
        <v>1974</v>
      </c>
      <c r="C838">
        <f ca="1">YEAR(TODAY()) - Table_marketing_data[[#This Row],[Year_Birth]]</f>
        <v>49</v>
      </c>
      <c r="D8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8" t="s">
        <v>28</v>
      </c>
      <c r="F838" t="s">
        <v>33</v>
      </c>
      <c r="G838" s="5">
        <v>45837</v>
      </c>
      <c r="H838" s="5" t="str">
        <f t="shared" si="13"/>
        <v>20k-50k</v>
      </c>
      <c r="I838">
        <v>1</v>
      </c>
      <c r="J838">
        <v>1</v>
      </c>
      <c r="K838" s="1">
        <v>41481</v>
      </c>
      <c r="L838">
        <v>88</v>
      </c>
      <c r="M838">
        <v>215</v>
      </c>
      <c r="N838">
        <v>13</v>
      </c>
      <c r="O838">
        <v>87</v>
      </c>
      <c r="P838">
        <v>17</v>
      </c>
      <c r="Q838">
        <v>17</v>
      </c>
      <c r="R838">
        <v>24</v>
      </c>
      <c r="S838" s="6">
        <f>SUM(Table_marketing_data[[#This Row],[MntWines]:[MntGoldProds]])/6</f>
        <v>62.166666666666664</v>
      </c>
      <c r="T838">
        <v>5</v>
      </c>
      <c r="U838">
        <v>6</v>
      </c>
      <c r="V838">
        <v>2</v>
      </c>
      <c r="W838">
        <v>5</v>
      </c>
      <c r="X838">
        <v>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f>IF(COUNTIF(Table_marketing_data[[#This Row],[AcceptedCmp3]:[AcceptedCmp2]],1)&gt;0,1,0)</f>
        <v>0</v>
      </c>
      <c r="AE838">
        <f>SUM(Table_marketing_data[[#This Row],[AcceptedCmp3]:[AcceptedCmp2]])</f>
        <v>0</v>
      </c>
      <c r="AF838">
        <v>0</v>
      </c>
      <c r="AG838">
        <v>0</v>
      </c>
      <c r="AH838" t="s">
        <v>30</v>
      </c>
    </row>
    <row r="839" spans="1:34" x14ac:dyDescent="0.3">
      <c r="A839">
        <v>2909</v>
      </c>
      <c r="B839">
        <v>1974</v>
      </c>
      <c r="C839">
        <f ca="1">YEAR(TODAY()) - Table_marketing_data[[#This Row],[Year_Birth]]</f>
        <v>49</v>
      </c>
      <c r="D8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39" t="s">
        <v>37</v>
      </c>
      <c r="F839" t="s">
        <v>33</v>
      </c>
      <c r="G839" s="5">
        <v>78128</v>
      </c>
      <c r="H839" s="5" t="str">
        <f t="shared" si="13"/>
        <v>50k-100k</v>
      </c>
      <c r="I839">
        <v>0</v>
      </c>
      <c r="J839">
        <v>1</v>
      </c>
      <c r="K839" s="1">
        <v>41689</v>
      </c>
      <c r="L839">
        <v>89</v>
      </c>
      <c r="M839">
        <v>934</v>
      </c>
      <c r="N839">
        <v>24</v>
      </c>
      <c r="O839">
        <v>230</v>
      </c>
      <c r="P839">
        <v>16</v>
      </c>
      <c r="Q839">
        <v>24</v>
      </c>
      <c r="R839">
        <v>36</v>
      </c>
      <c r="S839" s="6">
        <f>SUM(Table_marketing_data[[#This Row],[MntWines]:[MntGoldProds]])/6</f>
        <v>210.66666666666666</v>
      </c>
      <c r="T839">
        <v>2</v>
      </c>
      <c r="U839">
        <v>8</v>
      </c>
      <c r="V839">
        <v>4</v>
      </c>
      <c r="W839">
        <v>6</v>
      </c>
      <c r="X839">
        <v>3</v>
      </c>
      <c r="Y839">
        <v>0</v>
      </c>
      <c r="Z839">
        <v>1</v>
      </c>
      <c r="AA839">
        <v>1</v>
      </c>
      <c r="AB839">
        <v>0</v>
      </c>
      <c r="AC839">
        <v>0</v>
      </c>
      <c r="AD839">
        <f>IF(COUNTIF(Table_marketing_data[[#This Row],[AcceptedCmp3]:[AcceptedCmp2]],1)&gt;0,1,0)</f>
        <v>1</v>
      </c>
      <c r="AE839">
        <f>SUM(Table_marketing_data[[#This Row],[AcceptedCmp3]:[AcceptedCmp2]])</f>
        <v>2</v>
      </c>
      <c r="AF839">
        <v>0</v>
      </c>
      <c r="AG839">
        <v>0</v>
      </c>
      <c r="AH839" t="s">
        <v>39</v>
      </c>
    </row>
    <row r="840" spans="1:34" x14ac:dyDescent="0.3">
      <c r="A840">
        <v>1833</v>
      </c>
      <c r="B840">
        <v>1974</v>
      </c>
      <c r="C840">
        <f ca="1">YEAR(TODAY()) - Table_marketing_data[[#This Row],[Year_Birth]]</f>
        <v>49</v>
      </c>
      <c r="D8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0" t="s">
        <v>37</v>
      </c>
      <c r="F840" t="s">
        <v>31</v>
      </c>
      <c r="G840" s="5">
        <v>39190</v>
      </c>
      <c r="H840" s="5" t="str">
        <f t="shared" si="13"/>
        <v>20k-50k</v>
      </c>
      <c r="I840">
        <v>1</v>
      </c>
      <c r="J840">
        <v>0</v>
      </c>
      <c r="K840" s="1">
        <v>41755</v>
      </c>
      <c r="L840">
        <v>91</v>
      </c>
      <c r="M840">
        <v>68</v>
      </c>
      <c r="N840">
        <v>8</v>
      </c>
      <c r="O840">
        <v>18</v>
      </c>
      <c r="P840">
        <v>19</v>
      </c>
      <c r="Q840">
        <v>8</v>
      </c>
      <c r="R840">
        <v>12</v>
      </c>
      <c r="S840" s="6">
        <f>SUM(Table_marketing_data[[#This Row],[MntWines]:[MntGoldProds]])/6</f>
        <v>22.166666666666668</v>
      </c>
      <c r="T840">
        <v>2</v>
      </c>
      <c r="U840">
        <v>2</v>
      </c>
      <c r="V840">
        <v>1</v>
      </c>
      <c r="W840">
        <v>4</v>
      </c>
      <c r="X840">
        <v>5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f>IF(COUNTIF(Table_marketing_data[[#This Row],[AcceptedCmp3]:[AcceptedCmp2]],1)&gt;0,1,0)</f>
        <v>0</v>
      </c>
      <c r="AE840">
        <f>SUM(Table_marketing_data[[#This Row],[AcceptedCmp3]:[AcceptedCmp2]])</f>
        <v>0</v>
      </c>
      <c r="AF840">
        <v>0</v>
      </c>
      <c r="AG840">
        <v>0</v>
      </c>
      <c r="AH840" t="s">
        <v>30</v>
      </c>
    </row>
    <row r="841" spans="1:34" x14ac:dyDescent="0.3">
      <c r="A841">
        <v>5562</v>
      </c>
      <c r="B841">
        <v>1974</v>
      </c>
      <c r="C841">
        <f ca="1">YEAR(TODAY()) - Table_marketing_data[[#This Row],[Year_Birth]]</f>
        <v>49</v>
      </c>
      <c r="D8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1" t="s">
        <v>28</v>
      </c>
      <c r="F841" t="s">
        <v>33</v>
      </c>
      <c r="G841" s="5">
        <v>60093</v>
      </c>
      <c r="H841" s="5" t="str">
        <f t="shared" si="13"/>
        <v>50k-100k</v>
      </c>
      <c r="I841">
        <v>0</v>
      </c>
      <c r="J841">
        <v>1</v>
      </c>
      <c r="K841" s="1">
        <v>41451</v>
      </c>
      <c r="L841">
        <v>92</v>
      </c>
      <c r="M841">
        <v>502</v>
      </c>
      <c r="N841">
        <v>12</v>
      </c>
      <c r="O841">
        <v>109</v>
      </c>
      <c r="P841">
        <v>16</v>
      </c>
      <c r="Q841">
        <v>6</v>
      </c>
      <c r="R841">
        <v>90</v>
      </c>
      <c r="S841" s="6">
        <f>SUM(Table_marketing_data[[#This Row],[MntWines]:[MntGoldProds]])/6</f>
        <v>122.5</v>
      </c>
      <c r="T841">
        <v>2</v>
      </c>
      <c r="U841">
        <v>7</v>
      </c>
      <c r="V841">
        <v>2</v>
      </c>
      <c r="W841">
        <v>10</v>
      </c>
      <c r="X841">
        <v>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f>IF(COUNTIF(Table_marketing_data[[#This Row],[AcceptedCmp3]:[AcceptedCmp2]],1)&gt;0,1,0)</f>
        <v>0</v>
      </c>
      <c r="AE841">
        <f>SUM(Table_marketing_data[[#This Row],[AcceptedCmp3]:[AcceptedCmp2]])</f>
        <v>0</v>
      </c>
      <c r="AF841">
        <v>0</v>
      </c>
      <c r="AG841">
        <v>0</v>
      </c>
      <c r="AH841" t="s">
        <v>30</v>
      </c>
    </row>
    <row r="842" spans="1:34" x14ac:dyDescent="0.3">
      <c r="A842">
        <v>6534</v>
      </c>
      <c r="B842">
        <v>1974</v>
      </c>
      <c r="C842">
        <f ca="1">YEAR(TODAY()) - Table_marketing_data[[#This Row],[Year_Birth]]</f>
        <v>49</v>
      </c>
      <c r="D8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2" t="s">
        <v>28</v>
      </c>
      <c r="F842" t="s">
        <v>35</v>
      </c>
      <c r="G842" s="5">
        <v>47889</v>
      </c>
      <c r="H842" s="5" t="str">
        <f t="shared" si="13"/>
        <v>20k-50k</v>
      </c>
      <c r="I842">
        <v>1</v>
      </c>
      <c r="J842">
        <v>0</v>
      </c>
      <c r="K842" s="1">
        <v>41643</v>
      </c>
      <c r="L842">
        <v>94</v>
      </c>
      <c r="M842">
        <v>29</v>
      </c>
      <c r="N842">
        <v>0</v>
      </c>
      <c r="O842">
        <v>29</v>
      </c>
      <c r="P842">
        <v>0</v>
      </c>
      <c r="Q842">
        <v>5</v>
      </c>
      <c r="R842">
        <v>4</v>
      </c>
      <c r="S842" s="6">
        <f>SUM(Table_marketing_data[[#This Row],[MntWines]:[MntGoldProds]])/6</f>
        <v>11.166666666666666</v>
      </c>
      <c r="T842">
        <v>1</v>
      </c>
      <c r="U842">
        <v>2</v>
      </c>
      <c r="V842">
        <v>0</v>
      </c>
      <c r="W842">
        <v>3</v>
      </c>
      <c r="X842">
        <v>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f>IF(COUNTIF(Table_marketing_data[[#This Row],[AcceptedCmp3]:[AcceptedCmp2]],1)&gt;0,1,0)</f>
        <v>0</v>
      </c>
      <c r="AE842">
        <f>SUM(Table_marketing_data[[#This Row],[AcceptedCmp3]:[AcceptedCmp2]])</f>
        <v>0</v>
      </c>
      <c r="AF842">
        <v>0</v>
      </c>
      <c r="AG842">
        <v>0</v>
      </c>
      <c r="AH842" t="s">
        <v>43</v>
      </c>
    </row>
    <row r="843" spans="1:34" x14ac:dyDescent="0.3">
      <c r="A843">
        <v>7613</v>
      </c>
      <c r="B843">
        <v>1974</v>
      </c>
      <c r="C843">
        <f ca="1">YEAR(TODAY()) - Table_marketing_data[[#This Row],[Year_Birth]]</f>
        <v>49</v>
      </c>
      <c r="D8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3" t="s">
        <v>38</v>
      </c>
      <c r="F843" t="s">
        <v>35</v>
      </c>
      <c r="G843" s="5">
        <v>49669</v>
      </c>
      <c r="H843" s="5" t="str">
        <f t="shared" si="13"/>
        <v>20k-50k</v>
      </c>
      <c r="I843">
        <v>1</v>
      </c>
      <c r="J843">
        <v>0</v>
      </c>
      <c r="K843" s="1">
        <v>41783</v>
      </c>
      <c r="L843">
        <v>97</v>
      </c>
      <c r="M843">
        <v>166</v>
      </c>
      <c r="N843">
        <v>5</v>
      </c>
      <c r="O843">
        <v>107</v>
      </c>
      <c r="P843">
        <v>11</v>
      </c>
      <c r="Q843">
        <v>8</v>
      </c>
      <c r="R843">
        <v>29</v>
      </c>
      <c r="S843" s="6">
        <f>SUM(Table_marketing_data[[#This Row],[MntWines]:[MntGoldProds]])/6</f>
        <v>54.333333333333336</v>
      </c>
      <c r="T843">
        <v>2</v>
      </c>
      <c r="U843">
        <v>5</v>
      </c>
      <c r="V843">
        <v>1</v>
      </c>
      <c r="W843">
        <v>6</v>
      </c>
      <c r="X843">
        <v>6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f>IF(COUNTIF(Table_marketing_data[[#This Row],[AcceptedCmp3]:[AcceptedCmp2]],1)&gt;0,1,0)</f>
        <v>0</v>
      </c>
      <c r="AE843">
        <f>SUM(Table_marketing_data[[#This Row],[AcceptedCmp3]:[AcceptedCmp2]])</f>
        <v>0</v>
      </c>
      <c r="AF843">
        <v>0</v>
      </c>
      <c r="AG843">
        <v>0</v>
      </c>
      <c r="AH843" t="s">
        <v>30</v>
      </c>
    </row>
    <row r="844" spans="1:34" x14ac:dyDescent="0.3">
      <c r="A844">
        <v>9706</v>
      </c>
      <c r="B844">
        <v>1974</v>
      </c>
      <c r="C844">
        <f ca="1">YEAR(TODAY()) - Table_marketing_data[[#This Row],[Year_Birth]]</f>
        <v>49</v>
      </c>
      <c r="D8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4" t="s">
        <v>37</v>
      </c>
      <c r="F844" t="s">
        <v>31</v>
      </c>
      <c r="G844" s="5">
        <v>31560</v>
      </c>
      <c r="H844" s="5" t="str">
        <f t="shared" si="13"/>
        <v>20k-50k</v>
      </c>
      <c r="I844">
        <v>1</v>
      </c>
      <c r="J844">
        <v>0</v>
      </c>
      <c r="K844" s="1">
        <v>41449</v>
      </c>
      <c r="L844">
        <v>98</v>
      </c>
      <c r="M844">
        <v>62</v>
      </c>
      <c r="N844">
        <v>1</v>
      </c>
      <c r="O844">
        <v>20</v>
      </c>
      <c r="P844">
        <v>4</v>
      </c>
      <c r="Q844">
        <v>0</v>
      </c>
      <c r="R844">
        <v>7</v>
      </c>
      <c r="S844" s="6">
        <f>SUM(Table_marketing_data[[#This Row],[MntWines]:[MntGoldProds]])/6</f>
        <v>15.666666666666666</v>
      </c>
      <c r="T844">
        <v>2</v>
      </c>
      <c r="U844">
        <v>2</v>
      </c>
      <c r="V844">
        <v>1</v>
      </c>
      <c r="W844">
        <v>3</v>
      </c>
      <c r="X844">
        <v>8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f>IF(COUNTIF(Table_marketing_data[[#This Row],[AcceptedCmp3]:[AcceptedCmp2]],1)&gt;0,1,0)</f>
        <v>0</v>
      </c>
      <c r="AE844">
        <f>SUM(Table_marketing_data[[#This Row],[AcceptedCmp3]:[AcceptedCmp2]])</f>
        <v>0</v>
      </c>
      <c r="AF844">
        <v>0</v>
      </c>
      <c r="AG844">
        <v>0</v>
      </c>
      <c r="AH844" t="s">
        <v>32</v>
      </c>
    </row>
    <row r="845" spans="1:34" x14ac:dyDescent="0.3">
      <c r="A845">
        <v>3846</v>
      </c>
      <c r="B845">
        <v>1974</v>
      </c>
      <c r="C845">
        <f ca="1">YEAR(TODAY()) - Table_marketing_data[[#This Row],[Year_Birth]]</f>
        <v>49</v>
      </c>
      <c r="D8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5" t="s">
        <v>28</v>
      </c>
      <c r="F845" t="s">
        <v>33</v>
      </c>
      <c r="G845" s="5">
        <v>42557</v>
      </c>
      <c r="H845" s="5" t="str">
        <f t="shared" si="13"/>
        <v>20k-50k</v>
      </c>
      <c r="I845">
        <v>0</v>
      </c>
      <c r="J845">
        <v>1</v>
      </c>
      <c r="K845" s="1">
        <v>41150</v>
      </c>
      <c r="L845">
        <v>98</v>
      </c>
      <c r="M845">
        <v>192</v>
      </c>
      <c r="N845">
        <v>5</v>
      </c>
      <c r="O845">
        <v>53</v>
      </c>
      <c r="P845">
        <v>0</v>
      </c>
      <c r="Q845">
        <v>5</v>
      </c>
      <c r="R845">
        <v>15</v>
      </c>
      <c r="S845" s="6">
        <f>SUM(Table_marketing_data[[#This Row],[MntWines]:[MntGoldProds]])/6</f>
        <v>45</v>
      </c>
      <c r="T845">
        <v>4</v>
      </c>
      <c r="U845">
        <v>6</v>
      </c>
      <c r="V845">
        <v>1</v>
      </c>
      <c r="W845">
        <v>4</v>
      </c>
      <c r="X845">
        <v>8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f>IF(COUNTIF(Table_marketing_data[[#This Row],[AcceptedCmp3]:[AcceptedCmp2]],1)&gt;0,1,0)</f>
        <v>0</v>
      </c>
      <c r="AE845">
        <f>SUM(Table_marketing_data[[#This Row],[AcceptedCmp3]:[AcceptedCmp2]])</f>
        <v>0</v>
      </c>
      <c r="AF845">
        <v>0</v>
      </c>
      <c r="AG845">
        <v>0</v>
      </c>
      <c r="AH845" t="s">
        <v>30</v>
      </c>
    </row>
    <row r="846" spans="1:34" x14ac:dyDescent="0.3">
      <c r="A846">
        <v>1743</v>
      </c>
      <c r="B846">
        <v>1974</v>
      </c>
      <c r="C846">
        <f ca="1">YEAR(TODAY()) - Table_marketing_data[[#This Row],[Year_Birth]]</f>
        <v>49</v>
      </c>
      <c r="D8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6" t="s">
        <v>28</v>
      </c>
      <c r="F846" t="s">
        <v>31</v>
      </c>
      <c r="G846" s="5">
        <v>69719</v>
      </c>
      <c r="H846" s="5" t="str">
        <f t="shared" si="13"/>
        <v>50k-100k</v>
      </c>
      <c r="I846">
        <v>0</v>
      </c>
      <c r="J846">
        <v>0</v>
      </c>
      <c r="K846" s="1">
        <v>41785</v>
      </c>
      <c r="L846">
        <v>99</v>
      </c>
      <c r="M846">
        <v>273</v>
      </c>
      <c r="N846">
        <v>86</v>
      </c>
      <c r="O846">
        <v>208</v>
      </c>
      <c r="P846">
        <v>177</v>
      </c>
      <c r="Q846">
        <v>14</v>
      </c>
      <c r="R846">
        <v>43</v>
      </c>
      <c r="S846" s="6">
        <f>SUM(Table_marketing_data[[#This Row],[MntWines]:[MntGoldProds]])/6</f>
        <v>133.5</v>
      </c>
      <c r="T846">
        <v>1</v>
      </c>
      <c r="U846">
        <v>2</v>
      </c>
      <c r="V846">
        <v>3</v>
      </c>
      <c r="W846">
        <v>5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f>IF(COUNTIF(Table_marketing_data[[#This Row],[AcceptedCmp3]:[AcceptedCmp2]],1)&gt;0,1,0)</f>
        <v>0</v>
      </c>
      <c r="AE846">
        <f>SUM(Table_marketing_data[[#This Row],[AcceptedCmp3]:[AcceptedCmp2]])</f>
        <v>0</v>
      </c>
      <c r="AF846">
        <v>0</v>
      </c>
      <c r="AG846">
        <v>0</v>
      </c>
      <c r="AH846" t="s">
        <v>30</v>
      </c>
    </row>
    <row r="847" spans="1:34" x14ac:dyDescent="0.3">
      <c r="A847">
        <v>2106</v>
      </c>
      <c r="B847">
        <v>1974</v>
      </c>
      <c r="C847">
        <f ca="1">YEAR(TODAY()) - Table_marketing_data[[#This Row],[Year_Birth]]</f>
        <v>49</v>
      </c>
      <c r="D8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7" t="s">
        <v>38</v>
      </c>
      <c r="F847" t="s">
        <v>33</v>
      </c>
      <c r="G847" s="5">
        <v>20130</v>
      </c>
      <c r="H847" s="5" t="str">
        <f t="shared" si="13"/>
        <v>20k-50k</v>
      </c>
      <c r="I847">
        <v>0</v>
      </c>
      <c r="J847">
        <v>0</v>
      </c>
      <c r="K847" s="1">
        <v>41715</v>
      </c>
      <c r="L847">
        <v>99</v>
      </c>
      <c r="M847">
        <v>0</v>
      </c>
      <c r="N847">
        <v>6</v>
      </c>
      <c r="O847">
        <v>3</v>
      </c>
      <c r="P847">
        <v>7</v>
      </c>
      <c r="Q847">
        <v>6</v>
      </c>
      <c r="R847">
        <v>12</v>
      </c>
      <c r="S847" s="6">
        <f>SUM(Table_marketing_data[[#This Row],[MntWines]:[MntGoldProds]])/6</f>
        <v>5.666666666666667</v>
      </c>
      <c r="T847">
        <v>1</v>
      </c>
      <c r="U847">
        <v>1</v>
      </c>
      <c r="V847">
        <v>0</v>
      </c>
      <c r="W847">
        <v>3</v>
      </c>
      <c r="X847">
        <v>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f>IF(COUNTIF(Table_marketing_data[[#This Row],[AcceptedCmp3]:[AcceptedCmp2]],1)&gt;0,1,0)</f>
        <v>0</v>
      </c>
      <c r="AE847">
        <f>SUM(Table_marketing_data[[#This Row],[AcceptedCmp3]:[AcceptedCmp2]])</f>
        <v>0</v>
      </c>
      <c r="AF847">
        <v>0</v>
      </c>
      <c r="AG847">
        <v>0</v>
      </c>
      <c r="AH847" t="s">
        <v>30</v>
      </c>
    </row>
    <row r="848" spans="1:34" x14ac:dyDescent="0.3">
      <c r="A848">
        <v>3363</v>
      </c>
      <c r="B848">
        <v>1974</v>
      </c>
      <c r="C848">
        <f ca="1">YEAR(TODAY()) - Table_marketing_data[[#This Row],[Year_Birth]]</f>
        <v>49</v>
      </c>
      <c r="D8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8" t="s">
        <v>38</v>
      </c>
      <c r="F848" t="s">
        <v>33</v>
      </c>
      <c r="G848" s="5">
        <v>20130</v>
      </c>
      <c r="H848" s="5" t="str">
        <f t="shared" si="13"/>
        <v>20k-50k</v>
      </c>
      <c r="I848">
        <v>0</v>
      </c>
      <c r="J848">
        <v>0</v>
      </c>
      <c r="K848" s="1">
        <v>41715</v>
      </c>
      <c r="L848">
        <v>99</v>
      </c>
      <c r="M848">
        <v>0</v>
      </c>
      <c r="N848">
        <v>6</v>
      </c>
      <c r="O848">
        <v>3</v>
      </c>
      <c r="P848">
        <v>7</v>
      </c>
      <c r="Q848">
        <v>6</v>
      </c>
      <c r="R848">
        <v>12</v>
      </c>
      <c r="S848" s="6">
        <f>SUM(Table_marketing_data[[#This Row],[MntWines]:[MntGoldProds]])/6</f>
        <v>5.666666666666667</v>
      </c>
      <c r="T848">
        <v>1</v>
      </c>
      <c r="U848">
        <v>1</v>
      </c>
      <c r="V848">
        <v>0</v>
      </c>
      <c r="W848">
        <v>3</v>
      </c>
      <c r="X848">
        <v>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f>IF(COUNTIF(Table_marketing_data[[#This Row],[AcceptedCmp3]:[AcceptedCmp2]],1)&gt;0,1,0)</f>
        <v>0</v>
      </c>
      <c r="AE848">
        <f>SUM(Table_marketing_data[[#This Row],[AcceptedCmp3]:[AcceptedCmp2]])</f>
        <v>0</v>
      </c>
      <c r="AF848">
        <v>0</v>
      </c>
      <c r="AG848">
        <v>0</v>
      </c>
      <c r="AH848" t="s">
        <v>30</v>
      </c>
    </row>
    <row r="849" spans="1:34" x14ac:dyDescent="0.3">
      <c r="A849">
        <v>3158</v>
      </c>
      <c r="B849">
        <v>1973</v>
      </c>
      <c r="C849">
        <f ca="1">YEAR(TODAY()) - Table_marketing_data[[#This Row],[Year_Birth]]</f>
        <v>50</v>
      </c>
      <c r="D8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49" t="s">
        <v>28</v>
      </c>
      <c r="F849" t="s">
        <v>33</v>
      </c>
      <c r="G849" s="5">
        <v>32300</v>
      </c>
      <c r="H849" s="5" t="str">
        <f t="shared" si="13"/>
        <v>20k-50k</v>
      </c>
      <c r="I849">
        <v>1</v>
      </c>
      <c r="J849">
        <v>0</v>
      </c>
      <c r="K849" s="1">
        <v>41277</v>
      </c>
      <c r="L849">
        <v>1</v>
      </c>
      <c r="M849">
        <v>13</v>
      </c>
      <c r="N849">
        <v>3</v>
      </c>
      <c r="O849">
        <v>6</v>
      </c>
      <c r="P849">
        <v>6</v>
      </c>
      <c r="Q849">
        <v>5</v>
      </c>
      <c r="R849">
        <v>6</v>
      </c>
      <c r="S849" s="6">
        <f>SUM(Table_marketing_data[[#This Row],[MntWines]:[MntGoldProds]])/6</f>
        <v>6.5</v>
      </c>
      <c r="T849">
        <v>1</v>
      </c>
      <c r="U849">
        <v>1</v>
      </c>
      <c r="V849">
        <v>0</v>
      </c>
      <c r="W849">
        <v>3</v>
      </c>
      <c r="X849">
        <v>8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f>IF(COUNTIF(Table_marketing_data[[#This Row],[AcceptedCmp3]:[AcceptedCmp2]],1)&gt;0,1,0)</f>
        <v>0</v>
      </c>
      <c r="AE849">
        <f>SUM(Table_marketing_data[[#This Row],[AcceptedCmp3]:[AcceptedCmp2]])</f>
        <v>0</v>
      </c>
      <c r="AF849">
        <v>0</v>
      </c>
      <c r="AG849">
        <v>0</v>
      </c>
      <c r="AH849" t="s">
        <v>30</v>
      </c>
    </row>
    <row r="850" spans="1:34" x14ac:dyDescent="0.3">
      <c r="A850">
        <v>4877</v>
      </c>
      <c r="B850">
        <v>1973</v>
      </c>
      <c r="C850">
        <f ca="1">YEAR(TODAY()) - Table_marketing_data[[#This Row],[Year_Birth]]</f>
        <v>50</v>
      </c>
      <c r="D8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0" t="s">
        <v>41</v>
      </c>
      <c r="F850" t="s">
        <v>33</v>
      </c>
      <c r="G850" s="5">
        <v>38576</v>
      </c>
      <c r="H850" s="5" t="str">
        <f t="shared" si="13"/>
        <v>20k-50k</v>
      </c>
      <c r="I850">
        <v>0</v>
      </c>
      <c r="J850">
        <v>1</v>
      </c>
      <c r="K850" s="1">
        <v>41702</v>
      </c>
      <c r="L850">
        <v>2</v>
      </c>
      <c r="M850">
        <v>34</v>
      </c>
      <c r="N850">
        <v>0</v>
      </c>
      <c r="O850">
        <v>7</v>
      </c>
      <c r="P850">
        <v>0</v>
      </c>
      <c r="Q850">
        <v>0</v>
      </c>
      <c r="R850">
        <v>0</v>
      </c>
      <c r="S850" s="6">
        <f>SUM(Table_marketing_data[[#This Row],[MntWines]:[MntGoldProds]])/6</f>
        <v>6.833333333333333</v>
      </c>
      <c r="T850">
        <v>1</v>
      </c>
      <c r="U850">
        <v>1</v>
      </c>
      <c r="V850">
        <v>0</v>
      </c>
      <c r="W850">
        <v>3</v>
      </c>
      <c r="X850">
        <v>7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f>IF(COUNTIF(Table_marketing_data[[#This Row],[AcceptedCmp3]:[AcceptedCmp2]],1)&gt;0,1,0)</f>
        <v>0</v>
      </c>
      <c r="AE850">
        <f>SUM(Table_marketing_data[[#This Row],[AcceptedCmp3]:[AcceptedCmp2]])</f>
        <v>0</v>
      </c>
      <c r="AF850">
        <v>0</v>
      </c>
      <c r="AG850">
        <v>0</v>
      </c>
      <c r="AH850" t="s">
        <v>40</v>
      </c>
    </row>
    <row r="851" spans="1:34" x14ac:dyDescent="0.3">
      <c r="A851">
        <v>4098</v>
      </c>
      <c r="B851">
        <v>1973</v>
      </c>
      <c r="C851">
        <f ca="1">YEAR(TODAY()) - Table_marketing_data[[#This Row],[Year_Birth]]</f>
        <v>50</v>
      </c>
      <c r="D8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1" t="s">
        <v>28</v>
      </c>
      <c r="F851" t="s">
        <v>33</v>
      </c>
      <c r="G851" s="5">
        <v>24639</v>
      </c>
      <c r="H851" s="5" t="str">
        <f t="shared" si="13"/>
        <v>20k-50k</v>
      </c>
      <c r="I851">
        <v>1</v>
      </c>
      <c r="J851">
        <v>1</v>
      </c>
      <c r="K851" s="1">
        <v>41667</v>
      </c>
      <c r="L851">
        <v>3</v>
      </c>
      <c r="M851">
        <v>20</v>
      </c>
      <c r="N851">
        <v>3</v>
      </c>
      <c r="O851">
        <v>16</v>
      </c>
      <c r="P851">
        <v>0</v>
      </c>
      <c r="Q851">
        <v>4</v>
      </c>
      <c r="R851">
        <v>1</v>
      </c>
      <c r="S851" s="6">
        <f>SUM(Table_marketing_data[[#This Row],[MntWines]:[MntGoldProds]])/6</f>
        <v>7.333333333333333</v>
      </c>
      <c r="T851">
        <v>3</v>
      </c>
      <c r="U851">
        <v>2</v>
      </c>
      <c r="V851">
        <v>0</v>
      </c>
      <c r="W851">
        <v>4</v>
      </c>
      <c r="X851">
        <v>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f>IF(COUNTIF(Table_marketing_data[[#This Row],[AcceptedCmp3]:[AcceptedCmp2]],1)&gt;0,1,0)</f>
        <v>0</v>
      </c>
      <c r="AE851">
        <f>SUM(Table_marketing_data[[#This Row],[AcceptedCmp3]:[AcceptedCmp2]])</f>
        <v>0</v>
      </c>
      <c r="AF851">
        <v>0</v>
      </c>
      <c r="AG851">
        <v>0</v>
      </c>
      <c r="AH851" t="s">
        <v>36</v>
      </c>
    </row>
    <row r="852" spans="1:34" x14ac:dyDescent="0.3">
      <c r="A852">
        <v>1041</v>
      </c>
      <c r="B852">
        <v>1973</v>
      </c>
      <c r="C852">
        <f ca="1">YEAR(TODAY()) - Table_marketing_data[[#This Row],[Year_Birth]]</f>
        <v>50</v>
      </c>
      <c r="D8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2" t="s">
        <v>37</v>
      </c>
      <c r="F852" t="s">
        <v>31</v>
      </c>
      <c r="G852" s="5">
        <v>48432</v>
      </c>
      <c r="H852" s="5" t="str">
        <f t="shared" si="13"/>
        <v>20k-50k</v>
      </c>
      <c r="I852">
        <v>0</v>
      </c>
      <c r="J852">
        <v>1</v>
      </c>
      <c r="K852" s="1">
        <v>41200</v>
      </c>
      <c r="L852">
        <v>3</v>
      </c>
      <c r="M852">
        <v>322</v>
      </c>
      <c r="N852">
        <v>3</v>
      </c>
      <c r="O852">
        <v>50</v>
      </c>
      <c r="P852">
        <v>4</v>
      </c>
      <c r="Q852">
        <v>3</v>
      </c>
      <c r="R852">
        <v>42</v>
      </c>
      <c r="S852" s="6">
        <f>SUM(Table_marketing_data[[#This Row],[MntWines]:[MntGoldProds]])/6</f>
        <v>70.666666666666671</v>
      </c>
      <c r="T852">
        <v>5</v>
      </c>
      <c r="U852">
        <v>7</v>
      </c>
      <c r="V852">
        <v>1</v>
      </c>
      <c r="W852">
        <v>6</v>
      </c>
      <c r="X852">
        <v>8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f>IF(COUNTIF(Table_marketing_data[[#This Row],[AcceptedCmp3]:[AcceptedCmp2]],1)&gt;0,1,0)</f>
        <v>0</v>
      </c>
      <c r="AE852">
        <f>SUM(Table_marketing_data[[#This Row],[AcceptedCmp3]:[AcceptedCmp2]])</f>
        <v>0</v>
      </c>
      <c r="AF852">
        <v>1</v>
      </c>
      <c r="AG852">
        <v>0</v>
      </c>
      <c r="AH852" t="s">
        <v>43</v>
      </c>
    </row>
    <row r="853" spans="1:34" x14ac:dyDescent="0.3">
      <c r="A853">
        <v>492</v>
      </c>
      <c r="B853">
        <v>1973</v>
      </c>
      <c r="C853">
        <f ca="1">YEAR(TODAY()) - Table_marketing_data[[#This Row],[Year_Birth]]</f>
        <v>50</v>
      </c>
      <c r="D8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3" t="s">
        <v>37</v>
      </c>
      <c r="F853" t="s">
        <v>45</v>
      </c>
      <c r="G853" s="5">
        <v>48432</v>
      </c>
      <c r="H853" s="5" t="str">
        <f t="shared" si="13"/>
        <v>20k-50k</v>
      </c>
      <c r="I853">
        <v>0</v>
      </c>
      <c r="J853">
        <v>1</v>
      </c>
      <c r="K853" s="1">
        <v>41200</v>
      </c>
      <c r="L853">
        <v>3</v>
      </c>
      <c r="M853">
        <v>322</v>
      </c>
      <c r="N853">
        <v>3</v>
      </c>
      <c r="O853">
        <v>50</v>
      </c>
      <c r="P853">
        <v>4</v>
      </c>
      <c r="Q853">
        <v>3</v>
      </c>
      <c r="R853">
        <v>42</v>
      </c>
      <c r="S853" s="6">
        <f>SUM(Table_marketing_data[[#This Row],[MntWines]:[MntGoldProds]])/6</f>
        <v>70.666666666666671</v>
      </c>
      <c r="T853">
        <v>5</v>
      </c>
      <c r="U853">
        <v>7</v>
      </c>
      <c r="V853">
        <v>1</v>
      </c>
      <c r="W853">
        <v>6</v>
      </c>
      <c r="X853">
        <v>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f>IF(COUNTIF(Table_marketing_data[[#This Row],[AcceptedCmp3]:[AcceptedCmp2]],1)&gt;0,1,0)</f>
        <v>0</v>
      </c>
      <c r="AE853">
        <f>SUM(Table_marketing_data[[#This Row],[AcceptedCmp3]:[AcceptedCmp2]])</f>
        <v>0</v>
      </c>
      <c r="AF853">
        <v>0</v>
      </c>
      <c r="AG853">
        <v>0</v>
      </c>
      <c r="AH853" t="s">
        <v>32</v>
      </c>
    </row>
    <row r="854" spans="1:34" x14ac:dyDescent="0.3">
      <c r="A854">
        <v>11133</v>
      </c>
      <c r="B854">
        <v>1973</v>
      </c>
      <c r="C854">
        <f ca="1">YEAR(TODAY()) - Table_marketing_data[[#This Row],[Year_Birth]]</f>
        <v>50</v>
      </c>
      <c r="D8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4" t="s">
        <v>37</v>
      </c>
      <c r="F854" t="s">
        <v>45</v>
      </c>
      <c r="G854" s="5">
        <v>48432</v>
      </c>
      <c r="H854" s="5" t="str">
        <f t="shared" si="13"/>
        <v>20k-50k</v>
      </c>
      <c r="I854">
        <v>0</v>
      </c>
      <c r="J854">
        <v>1</v>
      </c>
      <c r="K854" s="1">
        <v>41200</v>
      </c>
      <c r="L854">
        <v>3</v>
      </c>
      <c r="M854">
        <v>322</v>
      </c>
      <c r="N854">
        <v>3</v>
      </c>
      <c r="O854">
        <v>50</v>
      </c>
      <c r="P854">
        <v>4</v>
      </c>
      <c r="Q854">
        <v>3</v>
      </c>
      <c r="R854">
        <v>42</v>
      </c>
      <c r="S854" s="6">
        <f>SUM(Table_marketing_data[[#This Row],[MntWines]:[MntGoldProds]])/6</f>
        <v>70.666666666666671</v>
      </c>
      <c r="T854">
        <v>5</v>
      </c>
      <c r="U854">
        <v>7</v>
      </c>
      <c r="V854">
        <v>1</v>
      </c>
      <c r="W854">
        <v>6</v>
      </c>
      <c r="X854">
        <v>8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f>IF(COUNTIF(Table_marketing_data[[#This Row],[AcceptedCmp3]:[AcceptedCmp2]],1)&gt;0,1,0)</f>
        <v>0</v>
      </c>
      <c r="AE854">
        <f>SUM(Table_marketing_data[[#This Row],[AcceptedCmp3]:[AcceptedCmp2]])</f>
        <v>0</v>
      </c>
      <c r="AF854">
        <v>1</v>
      </c>
      <c r="AG854">
        <v>0</v>
      </c>
      <c r="AH854" t="s">
        <v>40</v>
      </c>
    </row>
    <row r="855" spans="1:34" x14ac:dyDescent="0.3">
      <c r="A855">
        <v>2870</v>
      </c>
      <c r="B855">
        <v>1973</v>
      </c>
      <c r="C855">
        <f ca="1">YEAR(TODAY()) - Table_marketing_data[[#This Row],[Year_Birth]]</f>
        <v>50</v>
      </c>
      <c r="D8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5" t="s">
        <v>28</v>
      </c>
      <c r="F855" t="s">
        <v>33</v>
      </c>
      <c r="G855" s="5">
        <v>49094</v>
      </c>
      <c r="H855" s="5" t="str">
        <f t="shared" si="13"/>
        <v>20k-50k</v>
      </c>
      <c r="I855">
        <v>0</v>
      </c>
      <c r="J855">
        <v>1</v>
      </c>
      <c r="K855" s="1">
        <v>41173</v>
      </c>
      <c r="L855">
        <v>6</v>
      </c>
      <c r="M855">
        <v>376</v>
      </c>
      <c r="N855">
        <v>0</v>
      </c>
      <c r="O855">
        <v>38</v>
      </c>
      <c r="P855">
        <v>11</v>
      </c>
      <c r="Q855">
        <v>8</v>
      </c>
      <c r="R855">
        <v>69</v>
      </c>
      <c r="S855" s="6">
        <f>SUM(Table_marketing_data[[#This Row],[MntWines]:[MntGoldProds]])/6</f>
        <v>83.666666666666671</v>
      </c>
      <c r="T855">
        <v>5</v>
      </c>
      <c r="U855">
        <v>6</v>
      </c>
      <c r="V855">
        <v>3</v>
      </c>
      <c r="W855">
        <v>6</v>
      </c>
      <c r="X855">
        <v>6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f>IF(COUNTIF(Table_marketing_data[[#This Row],[AcceptedCmp3]:[AcceptedCmp2]],1)&gt;0,1,0)</f>
        <v>0</v>
      </c>
      <c r="AE855">
        <f>SUM(Table_marketing_data[[#This Row],[AcceptedCmp3]:[AcceptedCmp2]])</f>
        <v>0</v>
      </c>
      <c r="AF855">
        <v>0</v>
      </c>
      <c r="AG855">
        <v>0</v>
      </c>
      <c r="AH855" t="s">
        <v>30</v>
      </c>
    </row>
    <row r="856" spans="1:34" x14ac:dyDescent="0.3">
      <c r="A856">
        <v>1212</v>
      </c>
      <c r="B856">
        <v>1973</v>
      </c>
      <c r="C856">
        <f ca="1">YEAR(TODAY()) - Table_marketing_data[[#This Row],[Year_Birth]]</f>
        <v>50</v>
      </c>
      <c r="D8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6" t="s">
        <v>28</v>
      </c>
      <c r="F856" t="s">
        <v>33</v>
      </c>
      <c r="G856" s="5">
        <v>52845</v>
      </c>
      <c r="H856" s="5" t="str">
        <f t="shared" si="13"/>
        <v>50k-100k</v>
      </c>
      <c r="I856">
        <v>1</v>
      </c>
      <c r="J856">
        <v>0</v>
      </c>
      <c r="K856" s="1">
        <v>41499</v>
      </c>
      <c r="L856">
        <v>7</v>
      </c>
      <c r="M856">
        <v>384</v>
      </c>
      <c r="N856">
        <v>25</v>
      </c>
      <c r="O856">
        <v>292</v>
      </c>
      <c r="P856">
        <v>130</v>
      </c>
      <c r="Q856">
        <v>41</v>
      </c>
      <c r="R856">
        <v>64</v>
      </c>
      <c r="S856" s="6">
        <f>SUM(Table_marketing_data[[#This Row],[MntWines]:[MntGoldProds]])/6</f>
        <v>156</v>
      </c>
      <c r="T856">
        <v>3</v>
      </c>
      <c r="U856">
        <v>8</v>
      </c>
      <c r="V856">
        <v>8</v>
      </c>
      <c r="W856">
        <v>6</v>
      </c>
      <c r="X856">
        <v>6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f>IF(COUNTIF(Table_marketing_data[[#This Row],[AcceptedCmp3]:[AcceptedCmp2]],1)&gt;0,1,0)</f>
        <v>1</v>
      </c>
      <c r="AE856">
        <f>SUM(Table_marketing_data[[#This Row],[AcceptedCmp3]:[AcceptedCmp2]])</f>
        <v>1</v>
      </c>
      <c r="AF856">
        <v>0</v>
      </c>
      <c r="AG856">
        <v>0</v>
      </c>
      <c r="AH856" t="s">
        <v>30</v>
      </c>
    </row>
    <row r="857" spans="1:34" x14ac:dyDescent="0.3">
      <c r="A857">
        <v>7349</v>
      </c>
      <c r="B857">
        <v>1973</v>
      </c>
      <c r="C857">
        <f ca="1">YEAR(TODAY()) - Table_marketing_data[[#This Row],[Year_Birth]]</f>
        <v>50</v>
      </c>
      <c r="D8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7" t="s">
        <v>44</v>
      </c>
      <c r="F857" t="s">
        <v>35</v>
      </c>
      <c r="G857" s="5">
        <v>9722</v>
      </c>
      <c r="H857" s="5" t="str">
        <f t="shared" si="13"/>
        <v>&lt;20k</v>
      </c>
      <c r="I857">
        <v>1</v>
      </c>
      <c r="J857">
        <v>0</v>
      </c>
      <c r="K857" s="1">
        <v>41184</v>
      </c>
      <c r="L857">
        <v>7</v>
      </c>
      <c r="M857">
        <v>6</v>
      </c>
      <c r="N857">
        <v>17</v>
      </c>
      <c r="O857">
        <v>16</v>
      </c>
      <c r="P857">
        <v>6</v>
      </c>
      <c r="Q857">
        <v>16</v>
      </c>
      <c r="R857">
        <v>42</v>
      </c>
      <c r="S857" s="6">
        <f>SUM(Table_marketing_data[[#This Row],[MntWines]:[MntGoldProds]])/6</f>
        <v>17.166666666666668</v>
      </c>
      <c r="T857">
        <v>4</v>
      </c>
      <c r="U857">
        <v>3</v>
      </c>
      <c r="V857">
        <v>1</v>
      </c>
      <c r="W857">
        <v>3</v>
      </c>
      <c r="X857">
        <v>8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f>IF(COUNTIF(Table_marketing_data[[#This Row],[AcceptedCmp3]:[AcceptedCmp2]],1)&gt;0,1,0)</f>
        <v>0</v>
      </c>
      <c r="AE857">
        <f>SUM(Table_marketing_data[[#This Row],[AcceptedCmp3]:[AcceptedCmp2]])</f>
        <v>0</v>
      </c>
      <c r="AF857">
        <v>1</v>
      </c>
      <c r="AG857">
        <v>0</v>
      </c>
      <c r="AH857" t="s">
        <v>30</v>
      </c>
    </row>
    <row r="858" spans="1:34" x14ac:dyDescent="0.3">
      <c r="A858">
        <v>7628</v>
      </c>
      <c r="B858">
        <v>1973</v>
      </c>
      <c r="C858">
        <f ca="1">YEAR(TODAY()) - Table_marketing_data[[#This Row],[Year_Birth]]</f>
        <v>50</v>
      </c>
      <c r="D8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8" t="s">
        <v>38</v>
      </c>
      <c r="F858" t="s">
        <v>33</v>
      </c>
      <c r="G858" s="5">
        <v>43050</v>
      </c>
      <c r="H858" s="5" t="str">
        <f t="shared" si="13"/>
        <v>20k-50k</v>
      </c>
      <c r="I858">
        <v>1</v>
      </c>
      <c r="J858">
        <v>0</v>
      </c>
      <c r="K858" s="1">
        <v>41716</v>
      </c>
      <c r="L858">
        <v>10</v>
      </c>
      <c r="M858">
        <v>30</v>
      </c>
      <c r="N858">
        <v>5</v>
      </c>
      <c r="O858">
        <v>24</v>
      </c>
      <c r="P858">
        <v>6</v>
      </c>
      <c r="Q858">
        <v>3</v>
      </c>
      <c r="R858">
        <v>8</v>
      </c>
      <c r="S858" s="6">
        <f>SUM(Table_marketing_data[[#This Row],[MntWines]:[MntGoldProds]])/6</f>
        <v>12.666666666666666</v>
      </c>
      <c r="T858">
        <v>2</v>
      </c>
      <c r="U858">
        <v>2</v>
      </c>
      <c r="V858">
        <v>0</v>
      </c>
      <c r="W858">
        <v>4</v>
      </c>
      <c r="X858">
        <v>5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f>IF(COUNTIF(Table_marketing_data[[#This Row],[AcceptedCmp3]:[AcceptedCmp2]],1)&gt;0,1,0)</f>
        <v>0</v>
      </c>
      <c r="AE858">
        <f>SUM(Table_marketing_data[[#This Row],[AcceptedCmp3]:[AcceptedCmp2]])</f>
        <v>0</v>
      </c>
      <c r="AF858">
        <v>0</v>
      </c>
      <c r="AG858">
        <v>0</v>
      </c>
      <c r="AH858" t="s">
        <v>30</v>
      </c>
    </row>
    <row r="859" spans="1:34" x14ac:dyDescent="0.3">
      <c r="A859">
        <v>8923</v>
      </c>
      <c r="B859">
        <v>1973</v>
      </c>
      <c r="C859">
        <f ca="1">YEAR(TODAY()) - Table_marketing_data[[#This Row],[Year_Birth]]</f>
        <v>50</v>
      </c>
      <c r="D8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59" t="s">
        <v>28</v>
      </c>
      <c r="F859" t="s">
        <v>31</v>
      </c>
      <c r="G859" s="5">
        <v>83917</v>
      </c>
      <c r="H859" s="5" t="str">
        <f t="shared" si="13"/>
        <v>50k-100k</v>
      </c>
      <c r="I859">
        <v>0</v>
      </c>
      <c r="J859">
        <v>0</v>
      </c>
      <c r="K859" s="1">
        <v>41382</v>
      </c>
      <c r="L859">
        <v>12</v>
      </c>
      <c r="M859">
        <v>514</v>
      </c>
      <c r="N859">
        <v>22</v>
      </c>
      <c r="O859">
        <v>732</v>
      </c>
      <c r="P859">
        <v>42</v>
      </c>
      <c r="Q859">
        <v>198</v>
      </c>
      <c r="R859">
        <v>79</v>
      </c>
      <c r="S859" s="6">
        <f>SUM(Table_marketing_data[[#This Row],[MntWines]:[MntGoldProds]])/6</f>
        <v>264.5</v>
      </c>
      <c r="T859">
        <v>1</v>
      </c>
      <c r="U859">
        <v>6</v>
      </c>
      <c r="V859">
        <v>7</v>
      </c>
      <c r="W859">
        <v>7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f>IF(COUNTIF(Table_marketing_data[[#This Row],[AcceptedCmp3]:[AcceptedCmp2]],1)&gt;0,1,0)</f>
        <v>0</v>
      </c>
      <c r="AE859">
        <f>SUM(Table_marketing_data[[#This Row],[AcceptedCmp3]:[AcceptedCmp2]])</f>
        <v>0</v>
      </c>
      <c r="AF859">
        <v>1</v>
      </c>
      <c r="AG859">
        <v>0</v>
      </c>
      <c r="AH859" t="s">
        <v>30</v>
      </c>
    </row>
    <row r="860" spans="1:34" x14ac:dyDescent="0.3">
      <c r="A860">
        <v>8234</v>
      </c>
      <c r="B860">
        <v>1973</v>
      </c>
      <c r="C860">
        <f ca="1">YEAR(TODAY()) - Table_marketing_data[[#This Row],[Year_Birth]]</f>
        <v>50</v>
      </c>
      <c r="D8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0" t="s">
        <v>44</v>
      </c>
      <c r="F860" t="s">
        <v>35</v>
      </c>
      <c r="G860" s="5">
        <v>27190</v>
      </c>
      <c r="H860" s="5" t="str">
        <f t="shared" si="13"/>
        <v>20k-50k</v>
      </c>
      <c r="I860">
        <v>1</v>
      </c>
      <c r="J860">
        <v>0</v>
      </c>
      <c r="K860" s="1">
        <v>41501</v>
      </c>
      <c r="L860">
        <v>13</v>
      </c>
      <c r="M860">
        <v>1</v>
      </c>
      <c r="N860">
        <v>6</v>
      </c>
      <c r="O860">
        <v>7</v>
      </c>
      <c r="P860">
        <v>0</v>
      </c>
      <c r="Q860">
        <v>1</v>
      </c>
      <c r="R860">
        <v>3</v>
      </c>
      <c r="S860" s="6">
        <f>SUM(Table_marketing_data[[#This Row],[MntWines]:[MntGoldProds]])/6</f>
        <v>3</v>
      </c>
      <c r="T860">
        <v>1</v>
      </c>
      <c r="U860">
        <v>1</v>
      </c>
      <c r="V860">
        <v>0</v>
      </c>
      <c r="W860">
        <v>2</v>
      </c>
      <c r="X860">
        <v>8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f>IF(COUNTIF(Table_marketing_data[[#This Row],[AcceptedCmp3]:[AcceptedCmp2]],1)&gt;0,1,0)</f>
        <v>1</v>
      </c>
      <c r="AE860">
        <f>SUM(Table_marketing_data[[#This Row],[AcceptedCmp3]:[AcceptedCmp2]])</f>
        <v>1</v>
      </c>
      <c r="AF860">
        <v>1</v>
      </c>
      <c r="AG860">
        <v>0</v>
      </c>
      <c r="AH860" t="s">
        <v>30</v>
      </c>
    </row>
    <row r="861" spans="1:34" x14ac:dyDescent="0.3">
      <c r="A861">
        <v>3678</v>
      </c>
      <c r="B861">
        <v>1973</v>
      </c>
      <c r="C861">
        <f ca="1">YEAR(TODAY()) - Table_marketing_data[[#This Row],[Year_Birth]]</f>
        <v>50</v>
      </c>
      <c r="D8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1" t="s">
        <v>28</v>
      </c>
      <c r="F861" t="s">
        <v>42</v>
      </c>
      <c r="G861" s="5">
        <v>60208</v>
      </c>
      <c r="H861" s="5" t="str">
        <f t="shared" si="13"/>
        <v>50k-100k</v>
      </c>
      <c r="I861">
        <v>1</v>
      </c>
      <c r="J861">
        <v>1</v>
      </c>
      <c r="K861" s="1">
        <v>41189</v>
      </c>
      <c r="L861">
        <v>13</v>
      </c>
      <c r="M861">
        <v>488</v>
      </c>
      <c r="N861">
        <v>23</v>
      </c>
      <c r="O861">
        <v>71</v>
      </c>
      <c r="P861">
        <v>15</v>
      </c>
      <c r="Q861">
        <v>0</v>
      </c>
      <c r="R861">
        <v>59</v>
      </c>
      <c r="S861" s="6">
        <f>SUM(Table_marketing_data[[#This Row],[MntWines]:[MntGoldProds]])/6</f>
        <v>109.33333333333333</v>
      </c>
      <c r="T861">
        <v>11</v>
      </c>
      <c r="U861">
        <v>8</v>
      </c>
      <c r="V861">
        <v>3</v>
      </c>
      <c r="W861">
        <v>7</v>
      </c>
      <c r="X861">
        <v>7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f>IF(COUNTIF(Table_marketing_data[[#This Row],[AcceptedCmp3]:[AcceptedCmp2]],1)&gt;0,1,0)</f>
        <v>1</v>
      </c>
      <c r="AE861">
        <f>SUM(Table_marketing_data[[#This Row],[AcceptedCmp3]:[AcceptedCmp2]])</f>
        <v>1</v>
      </c>
      <c r="AF861">
        <v>1</v>
      </c>
      <c r="AG861">
        <v>0</v>
      </c>
      <c r="AH861" t="s">
        <v>30</v>
      </c>
    </row>
    <row r="862" spans="1:34" x14ac:dyDescent="0.3">
      <c r="A862">
        <v>5929</v>
      </c>
      <c r="B862">
        <v>1973</v>
      </c>
      <c r="C862">
        <f ca="1">YEAR(TODAY()) - Table_marketing_data[[#This Row],[Year_Birth]]</f>
        <v>50</v>
      </c>
      <c r="D8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2" t="s">
        <v>37</v>
      </c>
      <c r="F862" t="s">
        <v>33</v>
      </c>
      <c r="G862" s="5">
        <v>37401</v>
      </c>
      <c r="H862" s="5" t="str">
        <f t="shared" si="13"/>
        <v>20k-50k</v>
      </c>
      <c r="I862">
        <v>1</v>
      </c>
      <c r="J862">
        <v>0</v>
      </c>
      <c r="K862" s="1">
        <v>41765</v>
      </c>
      <c r="L862">
        <v>14</v>
      </c>
      <c r="M862">
        <v>19</v>
      </c>
      <c r="N862">
        <v>3</v>
      </c>
      <c r="O862">
        <v>19</v>
      </c>
      <c r="P862">
        <v>3</v>
      </c>
      <c r="Q862">
        <v>1</v>
      </c>
      <c r="R862">
        <v>3</v>
      </c>
      <c r="S862" s="6">
        <f>SUM(Table_marketing_data[[#This Row],[MntWines]:[MntGoldProds]])/6</f>
        <v>8</v>
      </c>
      <c r="T862">
        <v>2</v>
      </c>
      <c r="U862">
        <v>2</v>
      </c>
      <c r="V862">
        <v>0</v>
      </c>
      <c r="W862">
        <v>3</v>
      </c>
      <c r="X862">
        <v>7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f>IF(COUNTIF(Table_marketing_data[[#This Row],[AcceptedCmp3]:[AcceptedCmp2]],1)&gt;0,1,0)</f>
        <v>0</v>
      </c>
      <c r="AE862">
        <f>SUM(Table_marketing_data[[#This Row],[AcceptedCmp3]:[AcceptedCmp2]])</f>
        <v>0</v>
      </c>
      <c r="AF862">
        <v>0</v>
      </c>
      <c r="AG862">
        <v>0</v>
      </c>
      <c r="AH862" t="s">
        <v>30</v>
      </c>
    </row>
    <row r="863" spans="1:34" x14ac:dyDescent="0.3">
      <c r="A863">
        <v>10795</v>
      </c>
      <c r="B863">
        <v>1973</v>
      </c>
      <c r="C863">
        <f ca="1">YEAR(TODAY()) - Table_marketing_data[[#This Row],[Year_Birth]]</f>
        <v>50</v>
      </c>
      <c r="D8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3" t="s">
        <v>37</v>
      </c>
      <c r="F863" t="s">
        <v>33</v>
      </c>
      <c r="G863" s="5">
        <v>37401</v>
      </c>
      <c r="H863" s="5" t="str">
        <f t="shared" si="13"/>
        <v>20k-50k</v>
      </c>
      <c r="I863">
        <v>1</v>
      </c>
      <c r="J863">
        <v>0</v>
      </c>
      <c r="K863" s="1">
        <v>41765</v>
      </c>
      <c r="L863">
        <v>14</v>
      </c>
      <c r="M863">
        <v>19</v>
      </c>
      <c r="N863">
        <v>3</v>
      </c>
      <c r="O863">
        <v>19</v>
      </c>
      <c r="P863">
        <v>3</v>
      </c>
      <c r="Q863">
        <v>1</v>
      </c>
      <c r="R863">
        <v>3</v>
      </c>
      <c r="S863" s="6">
        <f>SUM(Table_marketing_data[[#This Row],[MntWines]:[MntGoldProds]])/6</f>
        <v>8</v>
      </c>
      <c r="T863">
        <v>2</v>
      </c>
      <c r="U863">
        <v>2</v>
      </c>
      <c r="V863">
        <v>0</v>
      </c>
      <c r="W863">
        <v>3</v>
      </c>
      <c r="X863">
        <v>7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f>IF(COUNTIF(Table_marketing_data[[#This Row],[AcceptedCmp3]:[AcceptedCmp2]],1)&gt;0,1,0)</f>
        <v>0</v>
      </c>
      <c r="AE863">
        <f>SUM(Table_marketing_data[[#This Row],[AcceptedCmp3]:[AcceptedCmp2]])</f>
        <v>0</v>
      </c>
      <c r="AF863">
        <v>0</v>
      </c>
      <c r="AG863">
        <v>0</v>
      </c>
      <c r="AH863" t="s">
        <v>40</v>
      </c>
    </row>
    <row r="864" spans="1:34" x14ac:dyDescent="0.3">
      <c r="A864">
        <v>10477</v>
      </c>
      <c r="B864">
        <v>1973</v>
      </c>
      <c r="C864">
        <f ca="1">YEAR(TODAY()) - Table_marketing_data[[#This Row],[Year_Birth]]</f>
        <v>50</v>
      </c>
      <c r="D8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4" t="s">
        <v>37</v>
      </c>
      <c r="F864" t="s">
        <v>35</v>
      </c>
      <c r="G864" s="5">
        <v>39435</v>
      </c>
      <c r="H864" s="5" t="str">
        <f t="shared" si="13"/>
        <v>20k-50k</v>
      </c>
      <c r="I864">
        <v>1</v>
      </c>
      <c r="J864">
        <v>0</v>
      </c>
      <c r="K864" s="1">
        <v>41492</v>
      </c>
      <c r="L864">
        <v>16</v>
      </c>
      <c r="M864">
        <v>71</v>
      </c>
      <c r="N864">
        <v>0</v>
      </c>
      <c r="O864">
        <v>18</v>
      </c>
      <c r="P864">
        <v>0</v>
      </c>
      <c r="Q864">
        <v>0</v>
      </c>
      <c r="R864">
        <v>13</v>
      </c>
      <c r="S864" s="6">
        <f>SUM(Table_marketing_data[[#This Row],[MntWines]:[MntGoldProds]])/6</f>
        <v>17</v>
      </c>
      <c r="T864">
        <v>1</v>
      </c>
      <c r="U864">
        <v>3</v>
      </c>
      <c r="V864">
        <v>1</v>
      </c>
      <c r="W864">
        <v>2</v>
      </c>
      <c r="X864">
        <v>7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f>IF(COUNTIF(Table_marketing_data[[#This Row],[AcceptedCmp3]:[AcceptedCmp2]],1)&gt;0,1,0)</f>
        <v>0</v>
      </c>
      <c r="AE864">
        <f>SUM(Table_marketing_data[[#This Row],[AcceptedCmp3]:[AcceptedCmp2]])</f>
        <v>0</v>
      </c>
      <c r="AF864">
        <v>0</v>
      </c>
      <c r="AG864">
        <v>0</v>
      </c>
      <c r="AH864" t="s">
        <v>30</v>
      </c>
    </row>
    <row r="865" spans="1:34" x14ac:dyDescent="0.3">
      <c r="A865">
        <v>2727</v>
      </c>
      <c r="B865">
        <v>1973</v>
      </c>
      <c r="C865">
        <f ca="1">YEAR(TODAY()) - Table_marketing_data[[#This Row],[Year_Birth]]</f>
        <v>50</v>
      </c>
      <c r="D8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5" t="s">
        <v>28</v>
      </c>
      <c r="F865" t="s">
        <v>35</v>
      </c>
      <c r="G865" s="5">
        <v>57100</v>
      </c>
      <c r="H865" s="5" t="str">
        <f t="shared" si="13"/>
        <v>50k-100k</v>
      </c>
      <c r="I865">
        <v>0</v>
      </c>
      <c r="J865">
        <v>0</v>
      </c>
      <c r="K865" s="1">
        <v>41612</v>
      </c>
      <c r="L865">
        <v>19</v>
      </c>
      <c r="M865">
        <v>181</v>
      </c>
      <c r="N865">
        <v>21</v>
      </c>
      <c r="O865">
        <v>69</v>
      </c>
      <c r="P865">
        <v>39</v>
      </c>
      <c r="Q865">
        <v>3</v>
      </c>
      <c r="R865">
        <v>96</v>
      </c>
      <c r="S865" s="6">
        <f>SUM(Table_marketing_data[[#This Row],[MntWines]:[MntGoldProds]])/6</f>
        <v>68.166666666666671</v>
      </c>
      <c r="T865">
        <v>1</v>
      </c>
      <c r="U865">
        <v>3</v>
      </c>
      <c r="V865">
        <v>3</v>
      </c>
      <c r="W865">
        <v>6</v>
      </c>
      <c r="X865">
        <v>3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f>IF(COUNTIF(Table_marketing_data[[#This Row],[AcceptedCmp3]:[AcceptedCmp2]],1)&gt;0,1,0)</f>
        <v>0</v>
      </c>
      <c r="AE865">
        <f>SUM(Table_marketing_data[[#This Row],[AcceptedCmp3]:[AcceptedCmp2]])</f>
        <v>0</v>
      </c>
      <c r="AF865">
        <v>0</v>
      </c>
      <c r="AG865">
        <v>0</v>
      </c>
      <c r="AH865" t="s">
        <v>43</v>
      </c>
    </row>
    <row r="866" spans="1:34" x14ac:dyDescent="0.3">
      <c r="A866">
        <v>5320</v>
      </c>
      <c r="B866">
        <v>1973</v>
      </c>
      <c r="C866">
        <f ca="1">YEAR(TODAY()) - Table_marketing_data[[#This Row],[Year_Birth]]</f>
        <v>50</v>
      </c>
      <c r="D8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6" t="s">
        <v>41</v>
      </c>
      <c r="F866" t="s">
        <v>29</v>
      </c>
      <c r="G866" s="5">
        <v>44051</v>
      </c>
      <c r="H866" s="5" t="str">
        <f t="shared" si="13"/>
        <v>20k-50k</v>
      </c>
      <c r="I866">
        <v>1</v>
      </c>
      <c r="J866">
        <v>1</v>
      </c>
      <c r="K866" s="1">
        <v>41303</v>
      </c>
      <c r="L866">
        <v>20</v>
      </c>
      <c r="M866">
        <v>79</v>
      </c>
      <c r="N866">
        <v>7</v>
      </c>
      <c r="O866">
        <v>58</v>
      </c>
      <c r="P866">
        <v>6</v>
      </c>
      <c r="Q866">
        <v>3</v>
      </c>
      <c r="R866">
        <v>18</v>
      </c>
      <c r="S866" s="6">
        <f>SUM(Table_marketing_data[[#This Row],[MntWines]:[MntGoldProds]])/6</f>
        <v>28.5</v>
      </c>
      <c r="T866">
        <v>4</v>
      </c>
      <c r="U866">
        <v>3</v>
      </c>
      <c r="V866">
        <v>1</v>
      </c>
      <c r="W866">
        <v>4</v>
      </c>
      <c r="X866">
        <v>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f>IF(COUNTIF(Table_marketing_data[[#This Row],[AcceptedCmp3]:[AcceptedCmp2]],1)&gt;0,1,0)</f>
        <v>0</v>
      </c>
      <c r="AE866">
        <f>SUM(Table_marketing_data[[#This Row],[AcceptedCmp3]:[AcceptedCmp2]])</f>
        <v>0</v>
      </c>
      <c r="AF866">
        <v>1</v>
      </c>
      <c r="AG866">
        <v>0</v>
      </c>
      <c r="AH866" t="s">
        <v>43</v>
      </c>
    </row>
    <row r="867" spans="1:34" x14ac:dyDescent="0.3">
      <c r="A867">
        <v>10430</v>
      </c>
      <c r="B867">
        <v>1973</v>
      </c>
      <c r="C867">
        <f ca="1">YEAR(TODAY()) - Table_marketing_data[[#This Row],[Year_Birth]]</f>
        <v>50</v>
      </c>
      <c r="D8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7" t="s">
        <v>28</v>
      </c>
      <c r="F867" t="s">
        <v>29</v>
      </c>
      <c r="G867" s="5">
        <v>89694</v>
      </c>
      <c r="H867" s="5" t="str">
        <f t="shared" si="13"/>
        <v>50k-100k</v>
      </c>
      <c r="I867">
        <v>1</v>
      </c>
      <c r="J867">
        <v>1</v>
      </c>
      <c r="K867" s="1">
        <v>41556</v>
      </c>
      <c r="L867">
        <v>22</v>
      </c>
      <c r="M867">
        <v>1126</v>
      </c>
      <c r="N867">
        <v>28</v>
      </c>
      <c r="O867">
        <v>211</v>
      </c>
      <c r="P867">
        <v>37</v>
      </c>
      <c r="Q867">
        <v>28</v>
      </c>
      <c r="R867">
        <v>42</v>
      </c>
      <c r="S867" s="6">
        <f>SUM(Table_marketing_data[[#This Row],[MntWines]:[MntGoldProds]])/6</f>
        <v>245.33333333333334</v>
      </c>
      <c r="T867">
        <v>3</v>
      </c>
      <c r="U867">
        <v>4</v>
      </c>
      <c r="V867">
        <v>3</v>
      </c>
      <c r="W867">
        <v>4</v>
      </c>
      <c r="X867">
        <v>5</v>
      </c>
      <c r="Y867">
        <v>0</v>
      </c>
      <c r="Z867">
        <v>1</v>
      </c>
      <c r="AA867">
        <v>1</v>
      </c>
      <c r="AB867">
        <v>1</v>
      </c>
      <c r="AC867">
        <v>0</v>
      </c>
      <c r="AD867">
        <f>IF(COUNTIF(Table_marketing_data[[#This Row],[AcceptedCmp3]:[AcceptedCmp2]],1)&gt;0,1,0)</f>
        <v>1</v>
      </c>
      <c r="AE867">
        <f>SUM(Table_marketing_data[[#This Row],[AcceptedCmp3]:[AcceptedCmp2]])</f>
        <v>3</v>
      </c>
      <c r="AF867">
        <v>0</v>
      </c>
      <c r="AG867">
        <v>0</v>
      </c>
      <c r="AH867" t="s">
        <v>36</v>
      </c>
    </row>
    <row r="868" spans="1:34" x14ac:dyDescent="0.3">
      <c r="A868">
        <v>793</v>
      </c>
      <c r="B868">
        <v>1973</v>
      </c>
      <c r="C868">
        <f ca="1">YEAR(TODAY()) - Table_marketing_data[[#This Row],[Year_Birth]]</f>
        <v>50</v>
      </c>
      <c r="D8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8" t="s">
        <v>28</v>
      </c>
      <c r="F868" t="s">
        <v>33</v>
      </c>
      <c r="G868" s="5">
        <v>20895</v>
      </c>
      <c r="H868" s="5" t="str">
        <f t="shared" si="13"/>
        <v>20k-50k</v>
      </c>
      <c r="I868">
        <v>1</v>
      </c>
      <c r="J868">
        <v>0</v>
      </c>
      <c r="K868" s="1">
        <v>41188</v>
      </c>
      <c r="L868">
        <v>24</v>
      </c>
      <c r="M868">
        <v>18</v>
      </c>
      <c r="N868">
        <v>3</v>
      </c>
      <c r="O868">
        <v>17</v>
      </c>
      <c r="P868">
        <v>3</v>
      </c>
      <c r="Q868">
        <v>0</v>
      </c>
      <c r="R868">
        <v>4</v>
      </c>
      <c r="S868" s="6">
        <f>SUM(Table_marketing_data[[#This Row],[MntWines]:[MntGoldProds]])/6</f>
        <v>7.5</v>
      </c>
      <c r="T868">
        <v>1</v>
      </c>
      <c r="U868">
        <v>2</v>
      </c>
      <c r="V868">
        <v>0</v>
      </c>
      <c r="W868">
        <v>3</v>
      </c>
      <c r="X868">
        <v>9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f>IF(COUNTIF(Table_marketing_data[[#This Row],[AcceptedCmp3]:[AcceptedCmp2]],1)&gt;0,1,0)</f>
        <v>0</v>
      </c>
      <c r="AE868">
        <f>SUM(Table_marketing_data[[#This Row],[AcceptedCmp3]:[AcceptedCmp2]])</f>
        <v>0</v>
      </c>
      <c r="AF868">
        <v>0</v>
      </c>
      <c r="AG868">
        <v>0</v>
      </c>
      <c r="AH868" t="s">
        <v>36</v>
      </c>
    </row>
    <row r="869" spans="1:34" x14ac:dyDescent="0.3">
      <c r="A869">
        <v>1523</v>
      </c>
      <c r="B869">
        <v>1973</v>
      </c>
      <c r="C869">
        <f ca="1">YEAR(TODAY()) - Table_marketing_data[[#This Row],[Year_Birth]]</f>
        <v>50</v>
      </c>
      <c r="D8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69" t="s">
        <v>28</v>
      </c>
      <c r="F869" t="s">
        <v>33</v>
      </c>
      <c r="G869" s="5">
        <v>59041</v>
      </c>
      <c r="H869" s="5" t="str">
        <f t="shared" si="13"/>
        <v>50k-100k</v>
      </c>
      <c r="I869">
        <v>1</v>
      </c>
      <c r="J869">
        <v>1</v>
      </c>
      <c r="K869" s="1">
        <v>41766</v>
      </c>
      <c r="L869">
        <v>25</v>
      </c>
      <c r="M869">
        <v>69</v>
      </c>
      <c r="N869">
        <v>2</v>
      </c>
      <c r="O869">
        <v>15</v>
      </c>
      <c r="P869">
        <v>2</v>
      </c>
      <c r="Q869">
        <v>2</v>
      </c>
      <c r="R869">
        <v>6</v>
      </c>
      <c r="S869" s="6">
        <f>SUM(Table_marketing_data[[#This Row],[MntWines]:[MntGoldProds]])/6</f>
        <v>16</v>
      </c>
      <c r="T869">
        <v>2</v>
      </c>
      <c r="U869">
        <v>2</v>
      </c>
      <c r="V869">
        <v>0</v>
      </c>
      <c r="W869">
        <v>4</v>
      </c>
      <c r="X869">
        <v>5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f>IF(COUNTIF(Table_marketing_data[[#This Row],[AcceptedCmp3]:[AcceptedCmp2]],1)&gt;0,1,0)</f>
        <v>0</v>
      </c>
      <c r="AE869">
        <f>SUM(Table_marketing_data[[#This Row],[AcceptedCmp3]:[AcceptedCmp2]])</f>
        <v>0</v>
      </c>
      <c r="AF869">
        <v>0</v>
      </c>
      <c r="AG869">
        <v>0</v>
      </c>
      <c r="AH869" t="s">
        <v>43</v>
      </c>
    </row>
    <row r="870" spans="1:34" x14ac:dyDescent="0.3">
      <c r="A870">
        <v>10629</v>
      </c>
      <c r="B870">
        <v>1973</v>
      </c>
      <c r="C870">
        <f ca="1">YEAR(TODAY()) - Table_marketing_data[[#This Row],[Year_Birth]]</f>
        <v>50</v>
      </c>
      <c r="D8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0" t="s">
        <v>38</v>
      </c>
      <c r="F870" t="s">
        <v>33</v>
      </c>
      <c r="H870" s="5" t="str">
        <f t="shared" si="13"/>
        <v>&lt;20k</v>
      </c>
      <c r="I870">
        <v>1</v>
      </c>
      <c r="J870">
        <v>0</v>
      </c>
      <c r="K870" s="1">
        <v>41166</v>
      </c>
      <c r="L870">
        <v>25</v>
      </c>
      <c r="M870">
        <v>25</v>
      </c>
      <c r="N870">
        <v>3</v>
      </c>
      <c r="O870">
        <v>43</v>
      </c>
      <c r="P870">
        <v>17</v>
      </c>
      <c r="Q870">
        <v>4</v>
      </c>
      <c r="R870">
        <v>17</v>
      </c>
      <c r="S870" s="6">
        <f>SUM(Table_marketing_data[[#This Row],[MntWines]:[MntGoldProds]])/6</f>
        <v>18.166666666666668</v>
      </c>
      <c r="T870">
        <v>3</v>
      </c>
      <c r="U870">
        <v>3</v>
      </c>
      <c r="V870">
        <v>0</v>
      </c>
      <c r="W870">
        <v>3</v>
      </c>
      <c r="X870">
        <v>8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f>IF(COUNTIF(Table_marketing_data[[#This Row],[AcceptedCmp3]:[AcceptedCmp2]],1)&gt;0,1,0)</f>
        <v>0</v>
      </c>
      <c r="AE870">
        <f>SUM(Table_marketing_data[[#This Row],[AcceptedCmp3]:[AcceptedCmp2]])</f>
        <v>0</v>
      </c>
      <c r="AF870">
        <v>0</v>
      </c>
      <c r="AG870">
        <v>0</v>
      </c>
      <c r="AH870" t="s">
        <v>39</v>
      </c>
    </row>
    <row r="871" spans="1:34" x14ac:dyDescent="0.3">
      <c r="A871">
        <v>2036</v>
      </c>
      <c r="B871">
        <v>1973</v>
      </c>
      <c r="C871">
        <f ca="1">YEAR(TODAY()) - Table_marketing_data[[#This Row],[Year_Birth]]</f>
        <v>50</v>
      </c>
      <c r="D8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1" t="s">
        <v>37</v>
      </c>
      <c r="F871" t="s">
        <v>35</v>
      </c>
      <c r="G871" s="5">
        <v>57906</v>
      </c>
      <c r="H871" s="5" t="str">
        <f t="shared" si="13"/>
        <v>50k-100k</v>
      </c>
      <c r="I871">
        <v>0</v>
      </c>
      <c r="J871">
        <v>1</v>
      </c>
      <c r="K871" s="1">
        <v>41436</v>
      </c>
      <c r="L871">
        <v>29</v>
      </c>
      <c r="M871">
        <v>243</v>
      </c>
      <c r="N871">
        <v>11</v>
      </c>
      <c r="O871">
        <v>119</v>
      </c>
      <c r="P871">
        <v>10</v>
      </c>
      <c r="Q871">
        <v>3</v>
      </c>
      <c r="R871">
        <v>15</v>
      </c>
      <c r="S871" s="6">
        <f>SUM(Table_marketing_data[[#This Row],[MntWines]:[MntGoldProds]])/6</f>
        <v>66.833333333333329</v>
      </c>
      <c r="T871">
        <v>3</v>
      </c>
      <c r="U871">
        <v>4</v>
      </c>
      <c r="V871">
        <v>2</v>
      </c>
      <c r="W871">
        <v>8</v>
      </c>
      <c r="X871">
        <v>4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f>IF(COUNTIF(Table_marketing_data[[#This Row],[AcceptedCmp3]:[AcceptedCmp2]],1)&gt;0,1,0)</f>
        <v>0</v>
      </c>
      <c r="AE871">
        <f>SUM(Table_marketing_data[[#This Row],[AcceptedCmp3]:[AcceptedCmp2]])</f>
        <v>0</v>
      </c>
      <c r="AF871">
        <v>0</v>
      </c>
      <c r="AG871">
        <v>0</v>
      </c>
      <c r="AH871" t="s">
        <v>40</v>
      </c>
    </row>
    <row r="872" spans="1:34" x14ac:dyDescent="0.3">
      <c r="A872">
        <v>7873</v>
      </c>
      <c r="B872">
        <v>1973</v>
      </c>
      <c r="C872">
        <f ca="1">YEAR(TODAY()) - Table_marketing_data[[#This Row],[Year_Birth]]</f>
        <v>50</v>
      </c>
      <c r="D8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2" t="s">
        <v>37</v>
      </c>
      <c r="F872" t="s">
        <v>35</v>
      </c>
      <c r="G872" s="5">
        <v>63516</v>
      </c>
      <c r="H872" s="5" t="str">
        <f t="shared" si="13"/>
        <v>50k-100k</v>
      </c>
      <c r="I872">
        <v>1</v>
      </c>
      <c r="J872">
        <v>1</v>
      </c>
      <c r="K872" s="1">
        <v>41461</v>
      </c>
      <c r="L872">
        <v>30</v>
      </c>
      <c r="M872">
        <v>141</v>
      </c>
      <c r="N872">
        <v>11</v>
      </c>
      <c r="O872">
        <v>114</v>
      </c>
      <c r="P872">
        <v>15</v>
      </c>
      <c r="Q872">
        <v>14</v>
      </c>
      <c r="R872">
        <v>5</v>
      </c>
      <c r="S872" s="6">
        <f>SUM(Table_marketing_data[[#This Row],[MntWines]:[MntGoldProds]])/6</f>
        <v>50</v>
      </c>
      <c r="T872">
        <v>4</v>
      </c>
      <c r="U872">
        <v>4</v>
      </c>
      <c r="V872">
        <v>1</v>
      </c>
      <c r="W872">
        <v>7</v>
      </c>
      <c r="X872">
        <v>5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f>IF(COUNTIF(Table_marketing_data[[#This Row],[AcceptedCmp3]:[AcceptedCmp2]],1)&gt;0,1,0)</f>
        <v>0</v>
      </c>
      <c r="AE872">
        <f>SUM(Table_marketing_data[[#This Row],[AcceptedCmp3]:[AcceptedCmp2]])</f>
        <v>0</v>
      </c>
      <c r="AF872">
        <v>0</v>
      </c>
      <c r="AG872">
        <v>0</v>
      </c>
      <c r="AH872" t="s">
        <v>32</v>
      </c>
    </row>
    <row r="873" spans="1:34" x14ac:dyDescent="0.3">
      <c r="A873">
        <v>2256</v>
      </c>
      <c r="B873">
        <v>1973</v>
      </c>
      <c r="C873">
        <f ca="1">YEAR(TODAY()) - Table_marketing_data[[#This Row],[Year_Birth]]</f>
        <v>50</v>
      </c>
      <c r="D8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3" t="s">
        <v>41</v>
      </c>
      <c r="F873" t="s">
        <v>33</v>
      </c>
      <c r="G873" s="5">
        <v>27159</v>
      </c>
      <c r="H873" s="5" t="str">
        <f t="shared" si="13"/>
        <v>20k-50k</v>
      </c>
      <c r="I873">
        <v>1</v>
      </c>
      <c r="J873">
        <v>1</v>
      </c>
      <c r="K873" s="1">
        <v>41727</v>
      </c>
      <c r="L873">
        <v>33</v>
      </c>
      <c r="M873">
        <v>17</v>
      </c>
      <c r="N873">
        <v>0</v>
      </c>
      <c r="O873">
        <v>3</v>
      </c>
      <c r="P873">
        <v>0</v>
      </c>
      <c r="Q873">
        <v>0</v>
      </c>
      <c r="R873">
        <v>1</v>
      </c>
      <c r="S873" s="6">
        <f>SUM(Table_marketing_data[[#This Row],[MntWines]:[MntGoldProds]])/6</f>
        <v>3.5</v>
      </c>
      <c r="T873">
        <v>2</v>
      </c>
      <c r="U873">
        <v>1</v>
      </c>
      <c r="V873">
        <v>0</v>
      </c>
      <c r="W873">
        <v>3</v>
      </c>
      <c r="X873">
        <v>6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f>IF(COUNTIF(Table_marketing_data[[#This Row],[AcceptedCmp3]:[AcceptedCmp2]],1)&gt;0,1,0)</f>
        <v>0</v>
      </c>
      <c r="AE873">
        <f>SUM(Table_marketing_data[[#This Row],[AcceptedCmp3]:[AcceptedCmp2]])</f>
        <v>0</v>
      </c>
      <c r="AF873">
        <v>0</v>
      </c>
      <c r="AG873">
        <v>0</v>
      </c>
      <c r="AH873" t="s">
        <v>30</v>
      </c>
    </row>
    <row r="874" spans="1:34" x14ac:dyDescent="0.3">
      <c r="A874">
        <v>10489</v>
      </c>
      <c r="B874">
        <v>1973</v>
      </c>
      <c r="C874">
        <f ca="1">YEAR(TODAY()) - Table_marketing_data[[#This Row],[Year_Birth]]</f>
        <v>50</v>
      </c>
      <c r="D8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4" t="s">
        <v>28</v>
      </c>
      <c r="F874" t="s">
        <v>33</v>
      </c>
      <c r="G874" s="5">
        <v>92955</v>
      </c>
      <c r="H874" s="5" t="str">
        <f t="shared" si="13"/>
        <v>50k-100k</v>
      </c>
      <c r="I874">
        <v>0</v>
      </c>
      <c r="J874">
        <v>0</v>
      </c>
      <c r="K874" s="1">
        <v>41505</v>
      </c>
      <c r="L874">
        <v>35</v>
      </c>
      <c r="M874">
        <v>693</v>
      </c>
      <c r="N874">
        <v>21</v>
      </c>
      <c r="O874">
        <v>925</v>
      </c>
      <c r="P874">
        <v>31</v>
      </c>
      <c r="Q874">
        <v>24</v>
      </c>
      <c r="R874">
        <v>84</v>
      </c>
      <c r="S874" s="6">
        <f>SUM(Table_marketing_data[[#This Row],[MntWines]:[MntGoldProds]])/6</f>
        <v>296.33333333333331</v>
      </c>
      <c r="T874">
        <v>1</v>
      </c>
      <c r="U874">
        <v>6</v>
      </c>
      <c r="V874">
        <v>7</v>
      </c>
      <c r="W874">
        <v>9</v>
      </c>
      <c r="X874">
        <v>2</v>
      </c>
      <c r="Y874">
        <v>0</v>
      </c>
      <c r="Z874">
        <v>0</v>
      </c>
      <c r="AA874">
        <v>1</v>
      </c>
      <c r="AB874">
        <v>1</v>
      </c>
      <c r="AC874">
        <v>0</v>
      </c>
      <c r="AD874">
        <f>IF(COUNTIF(Table_marketing_data[[#This Row],[AcceptedCmp3]:[AcceptedCmp2]],1)&gt;0,1,0)</f>
        <v>1</v>
      </c>
      <c r="AE874">
        <f>SUM(Table_marketing_data[[#This Row],[AcceptedCmp3]:[AcceptedCmp2]])</f>
        <v>2</v>
      </c>
      <c r="AF874">
        <v>1</v>
      </c>
      <c r="AG874">
        <v>0</v>
      </c>
      <c r="AH874" t="s">
        <v>43</v>
      </c>
    </row>
    <row r="875" spans="1:34" x14ac:dyDescent="0.3">
      <c r="A875">
        <v>7660</v>
      </c>
      <c r="B875">
        <v>1973</v>
      </c>
      <c r="C875">
        <f ca="1">YEAR(TODAY()) - Table_marketing_data[[#This Row],[Year_Birth]]</f>
        <v>50</v>
      </c>
      <c r="D8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5" t="s">
        <v>37</v>
      </c>
      <c r="F875" t="s">
        <v>47</v>
      </c>
      <c r="G875" s="5">
        <v>35860</v>
      </c>
      <c r="H875" s="5" t="str">
        <f t="shared" si="13"/>
        <v>20k-50k</v>
      </c>
      <c r="I875">
        <v>1</v>
      </c>
      <c r="J875">
        <v>1</v>
      </c>
      <c r="K875" s="1">
        <v>41778</v>
      </c>
      <c r="L875">
        <v>37</v>
      </c>
      <c r="M875">
        <v>15</v>
      </c>
      <c r="N875">
        <v>0</v>
      </c>
      <c r="O875">
        <v>8</v>
      </c>
      <c r="P875">
        <v>4</v>
      </c>
      <c r="Q875">
        <v>2</v>
      </c>
      <c r="R875">
        <v>20</v>
      </c>
      <c r="S875" s="6">
        <f>SUM(Table_marketing_data[[#This Row],[MntWines]:[MntGoldProds]])/6</f>
        <v>8.1666666666666661</v>
      </c>
      <c r="T875">
        <v>2</v>
      </c>
      <c r="U875">
        <v>1</v>
      </c>
      <c r="V875">
        <v>1</v>
      </c>
      <c r="W875">
        <v>2</v>
      </c>
      <c r="X875">
        <v>5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f>IF(COUNTIF(Table_marketing_data[[#This Row],[AcceptedCmp3]:[AcceptedCmp2]],1)&gt;0,1,0)</f>
        <v>1</v>
      </c>
      <c r="AE875">
        <f>SUM(Table_marketing_data[[#This Row],[AcceptedCmp3]:[AcceptedCmp2]])</f>
        <v>1</v>
      </c>
      <c r="AF875">
        <v>1</v>
      </c>
      <c r="AG875">
        <v>0</v>
      </c>
      <c r="AH875" t="s">
        <v>32</v>
      </c>
    </row>
    <row r="876" spans="1:34" x14ac:dyDescent="0.3">
      <c r="A876">
        <v>2055</v>
      </c>
      <c r="B876">
        <v>1973</v>
      </c>
      <c r="C876">
        <f ca="1">YEAR(TODAY()) - Table_marketing_data[[#This Row],[Year_Birth]]</f>
        <v>50</v>
      </c>
      <c r="D8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6" t="s">
        <v>37</v>
      </c>
      <c r="F876" t="s">
        <v>29</v>
      </c>
      <c r="G876" s="5">
        <v>35860</v>
      </c>
      <c r="H876" s="5" t="str">
        <f t="shared" si="13"/>
        <v>20k-50k</v>
      </c>
      <c r="I876">
        <v>1</v>
      </c>
      <c r="J876">
        <v>1</v>
      </c>
      <c r="K876" s="1">
        <v>41778</v>
      </c>
      <c r="L876">
        <v>37</v>
      </c>
      <c r="M876">
        <v>15</v>
      </c>
      <c r="N876">
        <v>0</v>
      </c>
      <c r="O876">
        <v>8</v>
      </c>
      <c r="P876">
        <v>4</v>
      </c>
      <c r="Q876">
        <v>2</v>
      </c>
      <c r="R876">
        <v>20</v>
      </c>
      <c r="S876" s="6">
        <f>SUM(Table_marketing_data[[#This Row],[MntWines]:[MntGoldProds]])/6</f>
        <v>8.1666666666666661</v>
      </c>
      <c r="T876">
        <v>2</v>
      </c>
      <c r="U876">
        <v>1</v>
      </c>
      <c r="V876">
        <v>1</v>
      </c>
      <c r="W876">
        <v>2</v>
      </c>
      <c r="X876">
        <v>5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f>IF(COUNTIF(Table_marketing_data[[#This Row],[AcceptedCmp3]:[AcceptedCmp2]],1)&gt;0,1,0)</f>
        <v>1</v>
      </c>
      <c r="AE876">
        <f>SUM(Table_marketing_data[[#This Row],[AcceptedCmp3]:[AcceptedCmp2]])</f>
        <v>1</v>
      </c>
      <c r="AF876">
        <v>0</v>
      </c>
      <c r="AG876">
        <v>0</v>
      </c>
      <c r="AH876" t="s">
        <v>30</v>
      </c>
    </row>
    <row r="877" spans="1:34" x14ac:dyDescent="0.3">
      <c r="A877">
        <v>5107</v>
      </c>
      <c r="B877">
        <v>1973</v>
      </c>
      <c r="C877">
        <f ca="1">YEAR(TODAY()) - Table_marketing_data[[#This Row],[Year_Birth]]</f>
        <v>50</v>
      </c>
      <c r="D8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7" t="s">
        <v>37</v>
      </c>
      <c r="F877" t="s">
        <v>29</v>
      </c>
      <c r="G877" s="5">
        <v>35860</v>
      </c>
      <c r="H877" s="5" t="str">
        <f t="shared" si="13"/>
        <v>20k-50k</v>
      </c>
      <c r="I877">
        <v>1</v>
      </c>
      <c r="J877">
        <v>1</v>
      </c>
      <c r="K877" s="1">
        <v>41778</v>
      </c>
      <c r="L877">
        <v>37</v>
      </c>
      <c r="M877">
        <v>15</v>
      </c>
      <c r="N877">
        <v>0</v>
      </c>
      <c r="O877">
        <v>8</v>
      </c>
      <c r="P877">
        <v>4</v>
      </c>
      <c r="Q877">
        <v>2</v>
      </c>
      <c r="R877">
        <v>20</v>
      </c>
      <c r="S877" s="6">
        <f>SUM(Table_marketing_data[[#This Row],[MntWines]:[MntGoldProds]])/6</f>
        <v>8.1666666666666661</v>
      </c>
      <c r="T877">
        <v>2</v>
      </c>
      <c r="U877">
        <v>1</v>
      </c>
      <c r="V877">
        <v>1</v>
      </c>
      <c r="W877">
        <v>2</v>
      </c>
      <c r="X877">
        <v>5</v>
      </c>
      <c r="Y877">
        <v>1</v>
      </c>
      <c r="Z877">
        <v>0</v>
      </c>
      <c r="AA877">
        <v>0</v>
      </c>
      <c r="AB877">
        <v>0</v>
      </c>
      <c r="AC877">
        <v>0</v>
      </c>
      <c r="AD877">
        <f>IF(COUNTIF(Table_marketing_data[[#This Row],[AcceptedCmp3]:[AcceptedCmp2]],1)&gt;0,1,0)</f>
        <v>1</v>
      </c>
      <c r="AE877">
        <f>SUM(Table_marketing_data[[#This Row],[AcceptedCmp3]:[AcceptedCmp2]])</f>
        <v>1</v>
      </c>
      <c r="AF877">
        <v>0</v>
      </c>
      <c r="AG877">
        <v>0</v>
      </c>
      <c r="AH877" t="s">
        <v>30</v>
      </c>
    </row>
    <row r="878" spans="1:34" x14ac:dyDescent="0.3">
      <c r="A878">
        <v>1626</v>
      </c>
      <c r="B878">
        <v>1973</v>
      </c>
      <c r="C878">
        <f ca="1">YEAR(TODAY()) - Table_marketing_data[[#This Row],[Year_Birth]]</f>
        <v>50</v>
      </c>
      <c r="D8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8" t="s">
        <v>37</v>
      </c>
      <c r="F878" t="s">
        <v>29</v>
      </c>
      <c r="G878" s="5">
        <v>35860</v>
      </c>
      <c r="H878" s="5" t="str">
        <f t="shared" si="13"/>
        <v>20k-50k</v>
      </c>
      <c r="I878">
        <v>1</v>
      </c>
      <c r="J878">
        <v>1</v>
      </c>
      <c r="K878" s="1">
        <v>41778</v>
      </c>
      <c r="L878">
        <v>37</v>
      </c>
      <c r="M878">
        <v>15</v>
      </c>
      <c r="N878">
        <v>0</v>
      </c>
      <c r="O878">
        <v>8</v>
      </c>
      <c r="P878">
        <v>4</v>
      </c>
      <c r="Q878">
        <v>2</v>
      </c>
      <c r="R878">
        <v>20</v>
      </c>
      <c r="S878" s="6">
        <f>SUM(Table_marketing_data[[#This Row],[MntWines]:[MntGoldProds]])/6</f>
        <v>8.1666666666666661</v>
      </c>
      <c r="T878">
        <v>2</v>
      </c>
      <c r="U878">
        <v>1</v>
      </c>
      <c r="V878">
        <v>1</v>
      </c>
      <c r="W878">
        <v>2</v>
      </c>
      <c r="X878">
        <v>5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f>IF(COUNTIF(Table_marketing_data[[#This Row],[AcceptedCmp3]:[AcceptedCmp2]],1)&gt;0,1,0)</f>
        <v>1</v>
      </c>
      <c r="AE878">
        <f>SUM(Table_marketing_data[[#This Row],[AcceptedCmp3]:[AcceptedCmp2]])</f>
        <v>1</v>
      </c>
      <c r="AF878">
        <v>1</v>
      </c>
      <c r="AG878">
        <v>0</v>
      </c>
      <c r="AH878" t="s">
        <v>43</v>
      </c>
    </row>
    <row r="879" spans="1:34" x14ac:dyDescent="0.3">
      <c r="A879">
        <v>326</v>
      </c>
      <c r="B879">
        <v>1973</v>
      </c>
      <c r="C879">
        <f ca="1">YEAR(TODAY()) - Table_marketing_data[[#This Row],[Year_Birth]]</f>
        <v>50</v>
      </c>
      <c r="D8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79" t="s">
        <v>28</v>
      </c>
      <c r="F879" t="s">
        <v>33</v>
      </c>
      <c r="G879" s="5">
        <v>51148</v>
      </c>
      <c r="H879" s="5" t="str">
        <f t="shared" si="13"/>
        <v>50k-100k</v>
      </c>
      <c r="I879">
        <v>1</v>
      </c>
      <c r="J879">
        <v>1</v>
      </c>
      <c r="K879" s="1">
        <v>41323</v>
      </c>
      <c r="L879">
        <v>38</v>
      </c>
      <c r="M879">
        <v>235</v>
      </c>
      <c r="N879">
        <v>6</v>
      </c>
      <c r="O879">
        <v>45</v>
      </c>
      <c r="P879">
        <v>8</v>
      </c>
      <c r="Q879">
        <v>9</v>
      </c>
      <c r="R879">
        <v>12</v>
      </c>
      <c r="S879" s="6">
        <f>SUM(Table_marketing_data[[#This Row],[MntWines]:[MntGoldProds]])/6</f>
        <v>52.5</v>
      </c>
      <c r="T879">
        <v>4</v>
      </c>
      <c r="U879">
        <v>5</v>
      </c>
      <c r="V879">
        <v>1</v>
      </c>
      <c r="W879">
        <v>6</v>
      </c>
      <c r="X879">
        <v>6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f>IF(COUNTIF(Table_marketing_data[[#This Row],[AcceptedCmp3]:[AcceptedCmp2]],1)&gt;0,1,0)</f>
        <v>0</v>
      </c>
      <c r="AE879">
        <f>SUM(Table_marketing_data[[#This Row],[AcceptedCmp3]:[AcceptedCmp2]])</f>
        <v>0</v>
      </c>
      <c r="AF879">
        <v>0</v>
      </c>
      <c r="AG879">
        <v>0</v>
      </c>
      <c r="AH879" t="s">
        <v>40</v>
      </c>
    </row>
    <row r="880" spans="1:34" x14ac:dyDescent="0.3">
      <c r="A880">
        <v>5370</v>
      </c>
      <c r="B880">
        <v>1973</v>
      </c>
      <c r="C880">
        <f ca="1">YEAR(TODAY()) - Table_marketing_data[[#This Row],[Year_Birth]]</f>
        <v>50</v>
      </c>
      <c r="D8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0" t="s">
        <v>37</v>
      </c>
      <c r="F880" t="s">
        <v>33</v>
      </c>
      <c r="G880" s="5">
        <v>32644</v>
      </c>
      <c r="H880" s="5" t="str">
        <f t="shared" si="13"/>
        <v>20k-50k</v>
      </c>
      <c r="I880">
        <v>1</v>
      </c>
      <c r="J880">
        <v>0</v>
      </c>
      <c r="K880" s="1">
        <v>41290</v>
      </c>
      <c r="L880">
        <v>38</v>
      </c>
      <c r="M880">
        <v>239</v>
      </c>
      <c r="N880">
        <v>3</v>
      </c>
      <c r="O880">
        <v>141</v>
      </c>
      <c r="P880">
        <v>0</v>
      </c>
      <c r="Q880">
        <v>7</v>
      </c>
      <c r="R880">
        <v>23</v>
      </c>
      <c r="S880" s="6">
        <f>SUM(Table_marketing_data[[#This Row],[MntWines]:[MntGoldProds]])/6</f>
        <v>68.833333333333329</v>
      </c>
      <c r="T880">
        <v>4</v>
      </c>
      <c r="U880">
        <v>7</v>
      </c>
      <c r="V880">
        <v>1</v>
      </c>
      <c r="W880">
        <v>6</v>
      </c>
      <c r="X880">
        <v>8</v>
      </c>
      <c r="Y880">
        <v>1</v>
      </c>
      <c r="Z880">
        <v>0</v>
      </c>
      <c r="AA880">
        <v>0</v>
      </c>
      <c r="AB880">
        <v>0</v>
      </c>
      <c r="AC880">
        <v>0</v>
      </c>
      <c r="AD880">
        <f>IF(COUNTIF(Table_marketing_data[[#This Row],[AcceptedCmp3]:[AcceptedCmp2]],1)&gt;0,1,0)</f>
        <v>1</v>
      </c>
      <c r="AE880">
        <f>SUM(Table_marketing_data[[#This Row],[AcceptedCmp3]:[AcceptedCmp2]])</f>
        <v>1</v>
      </c>
      <c r="AF880">
        <v>0</v>
      </c>
      <c r="AG880">
        <v>0</v>
      </c>
      <c r="AH880" t="s">
        <v>30</v>
      </c>
    </row>
    <row r="881" spans="1:34" x14ac:dyDescent="0.3">
      <c r="A881">
        <v>4643</v>
      </c>
      <c r="B881">
        <v>1973</v>
      </c>
      <c r="C881">
        <f ca="1">YEAR(TODAY()) - Table_marketing_data[[#This Row],[Year_Birth]]</f>
        <v>50</v>
      </c>
      <c r="D8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1" t="s">
        <v>28</v>
      </c>
      <c r="F881" t="s">
        <v>33</v>
      </c>
      <c r="G881" s="5">
        <v>27803</v>
      </c>
      <c r="H881" s="5" t="str">
        <f t="shared" si="13"/>
        <v>20k-50k</v>
      </c>
      <c r="I881">
        <v>1</v>
      </c>
      <c r="J881">
        <v>0</v>
      </c>
      <c r="K881" s="1">
        <v>41147</v>
      </c>
      <c r="L881">
        <v>40</v>
      </c>
      <c r="M881">
        <v>8</v>
      </c>
      <c r="N881">
        <v>26</v>
      </c>
      <c r="O881">
        <v>46</v>
      </c>
      <c r="P881">
        <v>38</v>
      </c>
      <c r="Q881">
        <v>9</v>
      </c>
      <c r="R881">
        <v>49</v>
      </c>
      <c r="S881" s="6">
        <f>SUM(Table_marketing_data[[#This Row],[MntWines]:[MntGoldProds]])/6</f>
        <v>29.333333333333332</v>
      </c>
      <c r="T881">
        <v>2</v>
      </c>
      <c r="U881">
        <v>3</v>
      </c>
      <c r="V881">
        <v>0</v>
      </c>
      <c r="W881">
        <v>4</v>
      </c>
      <c r="X881">
        <v>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f>IF(COUNTIF(Table_marketing_data[[#This Row],[AcceptedCmp3]:[AcceptedCmp2]],1)&gt;0,1,0)</f>
        <v>0</v>
      </c>
      <c r="AE881">
        <f>SUM(Table_marketing_data[[#This Row],[AcceptedCmp3]:[AcceptedCmp2]])</f>
        <v>0</v>
      </c>
      <c r="AF881">
        <v>0</v>
      </c>
      <c r="AG881">
        <v>0</v>
      </c>
      <c r="AH881" t="s">
        <v>36</v>
      </c>
    </row>
    <row r="882" spans="1:34" x14ac:dyDescent="0.3">
      <c r="A882">
        <v>1927</v>
      </c>
      <c r="B882">
        <v>1973</v>
      </c>
      <c r="C882">
        <f ca="1">YEAR(TODAY()) - Table_marketing_data[[#This Row],[Year_Birth]]</f>
        <v>50</v>
      </c>
      <c r="D8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2" t="s">
        <v>38</v>
      </c>
      <c r="F882" t="s">
        <v>35</v>
      </c>
      <c r="G882" s="5">
        <v>69401</v>
      </c>
      <c r="H882" s="5" t="str">
        <f t="shared" si="13"/>
        <v>50k-100k</v>
      </c>
      <c r="I882">
        <v>0</v>
      </c>
      <c r="J882">
        <v>1</v>
      </c>
      <c r="K882" s="1">
        <v>41721</v>
      </c>
      <c r="L882">
        <v>41</v>
      </c>
      <c r="M882">
        <v>399</v>
      </c>
      <c r="N882">
        <v>27</v>
      </c>
      <c r="O882">
        <v>159</v>
      </c>
      <c r="P882">
        <v>58</v>
      </c>
      <c r="Q882">
        <v>8</v>
      </c>
      <c r="R882">
        <v>39</v>
      </c>
      <c r="S882" s="6">
        <f>SUM(Table_marketing_data[[#This Row],[MntWines]:[MntGoldProds]])/6</f>
        <v>115</v>
      </c>
      <c r="T882">
        <v>4</v>
      </c>
      <c r="U882">
        <v>4</v>
      </c>
      <c r="V882">
        <v>4</v>
      </c>
      <c r="W882">
        <v>5</v>
      </c>
      <c r="X882">
        <v>2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f>IF(COUNTIF(Table_marketing_data[[#This Row],[AcceptedCmp3]:[AcceptedCmp2]],1)&gt;0,1,0)</f>
        <v>0</v>
      </c>
      <c r="AE882">
        <f>SUM(Table_marketing_data[[#This Row],[AcceptedCmp3]:[AcceptedCmp2]])</f>
        <v>0</v>
      </c>
      <c r="AF882">
        <v>0</v>
      </c>
      <c r="AG882">
        <v>0</v>
      </c>
      <c r="AH882" t="s">
        <v>39</v>
      </c>
    </row>
    <row r="883" spans="1:34" x14ac:dyDescent="0.3">
      <c r="A883">
        <v>6682</v>
      </c>
      <c r="B883">
        <v>1973</v>
      </c>
      <c r="C883">
        <f ca="1">YEAR(TODAY()) - Table_marketing_data[[#This Row],[Year_Birth]]</f>
        <v>50</v>
      </c>
      <c r="D8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3" t="s">
        <v>44</v>
      </c>
      <c r="F883" t="s">
        <v>33</v>
      </c>
      <c r="G883" s="5">
        <v>18978</v>
      </c>
      <c r="H883" s="5" t="str">
        <f t="shared" si="13"/>
        <v>&lt;20k</v>
      </c>
      <c r="I883">
        <v>1</v>
      </c>
      <c r="J883">
        <v>0</v>
      </c>
      <c r="K883" s="1">
        <v>41254</v>
      </c>
      <c r="L883">
        <v>41</v>
      </c>
      <c r="M883">
        <v>2</v>
      </c>
      <c r="N883">
        <v>8</v>
      </c>
      <c r="O883">
        <v>1</v>
      </c>
      <c r="P883">
        <v>4</v>
      </c>
      <c r="Q883">
        <v>7</v>
      </c>
      <c r="R883">
        <v>15</v>
      </c>
      <c r="S883" s="6">
        <f>SUM(Table_marketing_data[[#This Row],[MntWines]:[MntGoldProds]])/6</f>
        <v>6.166666666666667</v>
      </c>
      <c r="T883">
        <v>1</v>
      </c>
      <c r="U883">
        <v>1</v>
      </c>
      <c r="V883">
        <v>0</v>
      </c>
      <c r="W883">
        <v>3</v>
      </c>
      <c r="X883">
        <v>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f>IF(COUNTIF(Table_marketing_data[[#This Row],[AcceptedCmp3]:[AcceptedCmp2]],1)&gt;0,1,0)</f>
        <v>0</v>
      </c>
      <c r="AE883">
        <f>SUM(Table_marketing_data[[#This Row],[AcceptedCmp3]:[AcceptedCmp2]])</f>
        <v>0</v>
      </c>
      <c r="AF883">
        <v>0</v>
      </c>
      <c r="AG883">
        <v>0</v>
      </c>
      <c r="AH883" t="s">
        <v>30</v>
      </c>
    </row>
    <row r="884" spans="1:34" x14ac:dyDescent="0.3">
      <c r="A884">
        <v>7011</v>
      </c>
      <c r="B884">
        <v>1973</v>
      </c>
      <c r="C884">
        <f ca="1">YEAR(TODAY()) - Table_marketing_data[[#This Row],[Year_Birth]]</f>
        <v>50</v>
      </c>
      <c r="D8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4" t="s">
        <v>28</v>
      </c>
      <c r="F884" t="s">
        <v>33</v>
      </c>
      <c r="G884" s="5">
        <v>33471</v>
      </c>
      <c r="H884" s="5" t="str">
        <f t="shared" si="13"/>
        <v>20k-50k</v>
      </c>
      <c r="I884">
        <v>1</v>
      </c>
      <c r="J884">
        <v>0</v>
      </c>
      <c r="K884" s="1">
        <v>41194</v>
      </c>
      <c r="L884">
        <v>47</v>
      </c>
      <c r="M884">
        <v>43</v>
      </c>
      <c r="N884">
        <v>2</v>
      </c>
      <c r="O884">
        <v>27</v>
      </c>
      <c r="P884">
        <v>0</v>
      </c>
      <c r="Q884">
        <v>9</v>
      </c>
      <c r="R884">
        <v>12</v>
      </c>
      <c r="S884" s="6">
        <f>SUM(Table_marketing_data[[#This Row],[MntWines]:[MntGoldProds]])/6</f>
        <v>15.5</v>
      </c>
      <c r="T884">
        <v>3</v>
      </c>
      <c r="U884">
        <v>3</v>
      </c>
      <c r="V884">
        <v>0</v>
      </c>
      <c r="W884">
        <v>4</v>
      </c>
      <c r="X884">
        <v>7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f>IF(COUNTIF(Table_marketing_data[[#This Row],[AcceptedCmp3]:[AcceptedCmp2]],1)&gt;0,1,0)</f>
        <v>0</v>
      </c>
      <c r="AE884">
        <f>SUM(Table_marketing_data[[#This Row],[AcceptedCmp3]:[AcceptedCmp2]])</f>
        <v>0</v>
      </c>
      <c r="AF884">
        <v>0</v>
      </c>
      <c r="AG884">
        <v>0</v>
      </c>
      <c r="AH884" t="s">
        <v>43</v>
      </c>
    </row>
    <row r="885" spans="1:34" x14ac:dyDescent="0.3">
      <c r="A885">
        <v>2478</v>
      </c>
      <c r="B885">
        <v>1973</v>
      </c>
      <c r="C885">
        <f ca="1">YEAR(TODAY()) - Table_marketing_data[[#This Row],[Year_Birth]]</f>
        <v>50</v>
      </c>
      <c r="D8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5" t="s">
        <v>28</v>
      </c>
      <c r="F885" t="s">
        <v>33</v>
      </c>
      <c r="G885" s="5">
        <v>25410</v>
      </c>
      <c r="H885" s="5" t="str">
        <f t="shared" si="13"/>
        <v>20k-50k</v>
      </c>
      <c r="I885">
        <v>1</v>
      </c>
      <c r="J885">
        <v>0</v>
      </c>
      <c r="K885" s="1">
        <v>41517</v>
      </c>
      <c r="L885">
        <v>48</v>
      </c>
      <c r="M885">
        <v>2</v>
      </c>
      <c r="N885">
        <v>2</v>
      </c>
      <c r="O885">
        <v>4</v>
      </c>
      <c r="P885">
        <v>13</v>
      </c>
      <c r="Q885">
        <v>13</v>
      </c>
      <c r="R885">
        <v>4</v>
      </c>
      <c r="S885" s="6">
        <f>SUM(Table_marketing_data[[#This Row],[MntWines]:[MntGoldProds]])/6</f>
        <v>6.333333333333333</v>
      </c>
      <c r="T885">
        <v>1</v>
      </c>
      <c r="U885">
        <v>1</v>
      </c>
      <c r="V885">
        <v>0</v>
      </c>
      <c r="W885">
        <v>4</v>
      </c>
      <c r="X885">
        <v>4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f>IF(COUNTIF(Table_marketing_data[[#This Row],[AcceptedCmp3]:[AcceptedCmp2]],1)&gt;0,1,0)</f>
        <v>0</v>
      </c>
      <c r="AE885">
        <f>SUM(Table_marketing_data[[#This Row],[AcceptedCmp3]:[AcceptedCmp2]])</f>
        <v>0</v>
      </c>
      <c r="AF885">
        <v>0</v>
      </c>
      <c r="AG885">
        <v>0</v>
      </c>
      <c r="AH885" t="s">
        <v>30</v>
      </c>
    </row>
    <row r="886" spans="1:34" x14ac:dyDescent="0.3">
      <c r="A886">
        <v>1176</v>
      </c>
      <c r="B886">
        <v>1973</v>
      </c>
      <c r="C886">
        <f ca="1">YEAR(TODAY()) - Table_marketing_data[[#This Row],[Year_Birth]]</f>
        <v>50</v>
      </c>
      <c r="D8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6" t="s">
        <v>28</v>
      </c>
      <c r="F886" t="s">
        <v>33</v>
      </c>
      <c r="G886" s="5">
        <v>26228</v>
      </c>
      <c r="H886" s="5" t="str">
        <f t="shared" si="13"/>
        <v>20k-50k</v>
      </c>
      <c r="I886">
        <v>1</v>
      </c>
      <c r="J886">
        <v>0</v>
      </c>
      <c r="K886" s="1">
        <v>41539</v>
      </c>
      <c r="L886">
        <v>50</v>
      </c>
      <c r="M886">
        <v>2</v>
      </c>
      <c r="N886">
        <v>6</v>
      </c>
      <c r="O886">
        <v>4</v>
      </c>
      <c r="P886">
        <v>3</v>
      </c>
      <c r="Q886">
        <v>1</v>
      </c>
      <c r="R886">
        <v>9</v>
      </c>
      <c r="S886" s="6">
        <f>SUM(Table_marketing_data[[#This Row],[MntWines]:[MntGoldProds]])/6</f>
        <v>4.166666666666667</v>
      </c>
      <c r="T886">
        <v>1</v>
      </c>
      <c r="U886">
        <v>1</v>
      </c>
      <c r="V886">
        <v>0</v>
      </c>
      <c r="W886">
        <v>2</v>
      </c>
      <c r="X886">
        <v>8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f>IF(COUNTIF(Table_marketing_data[[#This Row],[AcceptedCmp3]:[AcceptedCmp2]],1)&gt;0,1,0)</f>
        <v>0</v>
      </c>
      <c r="AE886">
        <f>SUM(Table_marketing_data[[#This Row],[AcceptedCmp3]:[AcceptedCmp2]])</f>
        <v>0</v>
      </c>
      <c r="AF886">
        <v>0</v>
      </c>
      <c r="AG886">
        <v>0</v>
      </c>
      <c r="AH886" t="s">
        <v>30</v>
      </c>
    </row>
    <row r="887" spans="1:34" x14ac:dyDescent="0.3">
      <c r="A887">
        <v>8140</v>
      </c>
      <c r="B887">
        <v>1973</v>
      </c>
      <c r="C887">
        <f ca="1">YEAR(TODAY()) - Table_marketing_data[[#This Row],[Year_Birth]]</f>
        <v>50</v>
      </c>
      <c r="D8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7" t="s">
        <v>28</v>
      </c>
      <c r="F887" t="s">
        <v>35</v>
      </c>
      <c r="G887" s="5">
        <v>22682</v>
      </c>
      <c r="H887" s="5" t="str">
        <f t="shared" si="13"/>
        <v>20k-50k</v>
      </c>
      <c r="I887">
        <v>1</v>
      </c>
      <c r="J887">
        <v>0</v>
      </c>
      <c r="K887" s="1">
        <v>41550</v>
      </c>
      <c r="L887">
        <v>51</v>
      </c>
      <c r="M887">
        <v>10</v>
      </c>
      <c r="N887">
        <v>14</v>
      </c>
      <c r="O887">
        <v>29</v>
      </c>
      <c r="P887">
        <v>4</v>
      </c>
      <c r="Q887">
        <v>2</v>
      </c>
      <c r="R887">
        <v>36</v>
      </c>
      <c r="S887" s="6">
        <f>SUM(Table_marketing_data[[#This Row],[MntWines]:[MntGoldProds]])/6</f>
        <v>15.833333333333334</v>
      </c>
      <c r="T887">
        <v>3</v>
      </c>
      <c r="U887">
        <v>2</v>
      </c>
      <c r="V887">
        <v>1</v>
      </c>
      <c r="W887">
        <v>4</v>
      </c>
      <c r="X887">
        <v>4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f>IF(COUNTIF(Table_marketing_data[[#This Row],[AcceptedCmp3]:[AcceptedCmp2]],1)&gt;0,1,0)</f>
        <v>0</v>
      </c>
      <c r="AE887">
        <f>SUM(Table_marketing_data[[#This Row],[AcceptedCmp3]:[AcceptedCmp2]])</f>
        <v>0</v>
      </c>
      <c r="AF887">
        <v>0</v>
      </c>
      <c r="AG887">
        <v>0</v>
      </c>
      <c r="AH887" t="s">
        <v>36</v>
      </c>
    </row>
    <row r="888" spans="1:34" x14ac:dyDescent="0.3">
      <c r="A888">
        <v>10033</v>
      </c>
      <c r="B888">
        <v>1973</v>
      </c>
      <c r="C888">
        <f ca="1">YEAR(TODAY()) - Table_marketing_data[[#This Row],[Year_Birth]]</f>
        <v>50</v>
      </c>
      <c r="D8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8" t="s">
        <v>38</v>
      </c>
      <c r="F888" t="s">
        <v>29</v>
      </c>
      <c r="G888" s="5">
        <v>31163</v>
      </c>
      <c r="H888" s="5" t="str">
        <f t="shared" si="13"/>
        <v>20k-50k</v>
      </c>
      <c r="I888">
        <v>1</v>
      </c>
      <c r="J888">
        <v>0</v>
      </c>
      <c r="K888" s="1">
        <v>41683</v>
      </c>
      <c r="L888">
        <v>54</v>
      </c>
      <c r="M888">
        <v>2</v>
      </c>
      <c r="N888">
        <v>3</v>
      </c>
      <c r="O888">
        <v>10</v>
      </c>
      <c r="P888">
        <v>11</v>
      </c>
      <c r="Q888">
        <v>2</v>
      </c>
      <c r="R888">
        <v>10</v>
      </c>
      <c r="S888" s="6">
        <f>SUM(Table_marketing_data[[#This Row],[MntWines]:[MntGoldProds]])/6</f>
        <v>6.333333333333333</v>
      </c>
      <c r="T888">
        <v>1</v>
      </c>
      <c r="U888">
        <v>1</v>
      </c>
      <c r="V888">
        <v>0</v>
      </c>
      <c r="W888">
        <v>3</v>
      </c>
      <c r="X888">
        <v>6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f>IF(COUNTIF(Table_marketing_data[[#This Row],[AcceptedCmp3]:[AcceptedCmp2]],1)&gt;0,1,0)</f>
        <v>0</v>
      </c>
      <c r="AE888">
        <f>SUM(Table_marketing_data[[#This Row],[AcceptedCmp3]:[AcceptedCmp2]])</f>
        <v>0</v>
      </c>
      <c r="AF888">
        <v>0</v>
      </c>
      <c r="AG888">
        <v>0</v>
      </c>
      <c r="AH888" t="s">
        <v>39</v>
      </c>
    </row>
    <row r="889" spans="1:34" x14ac:dyDescent="0.3">
      <c r="A889">
        <v>5751</v>
      </c>
      <c r="B889">
        <v>1973</v>
      </c>
      <c r="C889">
        <f ca="1">YEAR(TODAY()) - Table_marketing_data[[#This Row],[Year_Birth]]</f>
        <v>50</v>
      </c>
      <c r="D8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89" t="s">
        <v>38</v>
      </c>
      <c r="F889" t="s">
        <v>29</v>
      </c>
      <c r="G889" s="5">
        <v>31163</v>
      </c>
      <c r="H889" s="5" t="str">
        <f t="shared" si="13"/>
        <v>20k-50k</v>
      </c>
      <c r="I889">
        <v>1</v>
      </c>
      <c r="J889">
        <v>0</v>
      </c>
      <c r="K889" s="1">
        <v>41683</v>
      </c>
      <c r="L889">
        <v>54</v>
      </c>
      <c r="M889">
        <v>2</v>
      </c>
      <c r="N889">
        <v>3</v>
      </c>
      <c r="O889">
        <v>10</v>
      </c>
      <c r="P889">
        <v>11</v>
      </c>
      <c r="Q889">
        <v>2</v>
      </c>
      <c r="R889">
        <v>10</v>
      </c>
      <c r="S889" s="6">
        <f>SUM(Table_marketing_data[[#This Row],[MntWines]:[MntGoldProds]])/6</f>
        <v>6.333333333333333</v>
      </c>
      <c r="T889">
        <v>1</v>
      </c>
      <c r="U889">
        <v>1</v>
      </c>
      <c r="V889">
        <v>0</v>
      </c>
      <c r="W889">
        <v>3</v>
      </c>
      <c r="X889">
        <v>6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f>IF(COUNTIF(Table_marketing_data[[#This Row],[AcceptedCmp3]:[AcceptedCmp2]],1)&gt;0,1,0)</f>
        <v>0</v>
      </c>
      <c r="AE889">
        <f>SUM(Table_marketing_data[[#This Row],[AcceptedCmp3]:[AcceptedCmp2]])</f>
        <v>0</v>
      </c>
      <c r="AF889">
        <v>0</v>
      </c>
      <c r="AG889">
        <v>0</v>
      </c>
      <c r="AH889" t="s">
        <v>32</v>
      </c>
    </row>
    <row r="890" spans="1:34" x14ac:dyDescent="0.3">
      <c r="A890">
        <v>7297</v>
      </c>
      <c r="B890">
        <v>1973</v>
      </c>
      <c r="C890">
        <f ca="1">YEAR(TODAY()) - Table_marketing_data[[#This Row],[Year_Birth]]</f>
        <v>50</v>
      </c>
      <c r="D8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0" t="s">
        <v>28</v>
      </c>
      <c r="F890" t="s">
        <v>31</v>
      </c>
      <c r="G890" s="5">
        <v>7500</v>
      </c>
      <c r="H890" s="5" t="str">
        <f t="shared" si="13"/>
        <v>&lt;20k</v>
      </c>
      <c r="I890">
        <v>1</v>
      </c>
      <c r="J890">
        <v>0</v>
      </c>
      <c r="K890" s="1">
        <v>41634</v>
      </c>
      <c r="L890">
        <v>54</v>
      </c>
      <c r="M890">
        <v>5</v>
      </c>
      <c r="N890">
        <v>3</v>
      </c>
      <c r="O890">
        <v>10</v>
      </c>
      <c r="P890">
        <v>12</v>
      </c>
      <c r="Q890">
        <v>7</v>
      </c>
      <c r="R890">
        <v>20</v>
      </c>
      <c r="S890" s="6">
        <f>SUM(Table_marketing_data[[#This Row],[MntWines]:[MntGoldProds]])/6</f>
        <v>9.5</v>
      </c>
      <c r="T890">
        <v>4</v>
      </c>
      <c r="U890">
        <v>3</v>
      </c>
      <c r="V890">
        <v>1</v>
      </c>
      <c r="W890">
        <v>3</v>
      </c>
      <c r="X890">
        <v>7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f>IF(COUNTIF(Table_marketing_data[[#This Row],[AcceptedCmp3]:[AcceptedCmp2]],1)&gt;0,1,0)</f>
        <v>0</v>
      </c>
      <c r="AE890">
        <f>SUM(Table_marketing_data[[#This Row],[AcceptedCmp3]:[AcceptedCmp2]])</f>
        <v>0</v>
      </c>
      <c r="AF890">
        <v>0</v>
      </c>
      <c r="AG890">
        <v>0</v>
      </c>
      <c r="AH890" t="s">
        <v>43</v>
      </c>
    </row>
    <row r="891" spans="1:34" x14ac:dyDescent="0.3">
      <c r="A891">
        <v>3749</v>
      </c>
      <c r="B891">
        <v>1973</v>
      </c>
      <c r="C891">
        <f ca="1">YEAR(TODAY()) - Table_marketing_data[[#This Row],[Year_Birth]]</f>
        <v>50</v>
      </c>
      <c r="D8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1" t="s">
        <v>28</v>
      </c>
      <c r="F891" t="s">
        <v>35</v>
      </c>
      <c r="G891" s="5">
        <v>73926</v>
      </c>
      <c r="H891" s="5" t="str">
        <f t="shared" si="13"/>
        <v>50k-100k</v>
      </c>
      <c r="I891">
        <v>0</v>
      </c>
      <c r="J891">
        <v>0</v>
      </c>
      <c r="K891" s="1">
        <v>41335</v>
      </c>
      <c r="L891">
        <v>54</v>
      </c>
      <c r="M891">
        <v>627</v>
      </c>
      <c r="N891">
        <v>91</v>
      </c>
      <c r="O891">
        <v>597</v>
      </c>
      <c r="P891">
        <v>159</v>
      </c>
      <c r="Q891">
        <v>91</v>
      </c>
      <c r="R891">
        <v>15</v>
      </c>
      <c r="S891" s="6">
        <f>SUM(Table_marketing_data[[#This Row],[MntWines]:[MntGoldProds]])/6</f>
        <v>263.33333333333331</v>
      </c>
      <c r="T891">
        <v>1</v>
      </c>
      <c r="U891">
        <v>6</v>
      </c>
      <c r="V891">
        <v>5</v>
      </c>
      <c r="W891">
        <v>12</v>
      </c>
      <c r="X891">
        <v>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f>IF(COUNTIF(Table_marketing_data[[#This Row],[AcceptedCmp3]:[AcceptedCmp2]],1)&gt;0,1,0)</f>
        <v>0</v>
      </c>
      <c r="AE891">
        <f>SUM(Table_marketing_data[[#This Row],[AcceptedCmp3]:[AcceptedCmp2]])</f>
        <v>0</v>
      </c>
      <c r="AF891">
        <v>0</v>
      </c>
      <c r="AG891">
        <v>0</v>
      </c>
      <c r="AH891" t="s">
        <v>32</v>
      </c>
    </row>
    <row r="892" spans="1:34" x14ac:dyDescent="0.3">
      <c r="A892">
        <v>11110</v>
      </c>
      <c r="B892">
        <v>1973</v>
      </c>
      <c r="C892">
        <f ca="1">YEAR(TODAY()) - Table_marketing_data[[#This Row],[Year_Birth]]</f>
        <v>50</v>
      </c>
      <c r="D8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2" t="s">
        <v>28</v>
      </c>
      <c r="F892" t="s">
        <v>31</v>
      </c>
      <c r="G892" s="5">
        <v>3502</v>
      </c>
      <c r="H892" s="5" t="str">
        <f t="shared" si="13"/>
        <v>&lt;20k</v>
      </c>
      <c r="I892">
        <v>1</v>
      </c>
      <c r="J892">
        <v>0</v>
      </c>
      <c r="K892" s="1">
        <v>41377</v>
      </c>
      <c r="L892">
        <v>56</v>
      </c>
      <c r="M892">
        <v>2</v>
      </c>
      <c r="N892">
        <v>1</v>
      </c>
      <c r="O892">
        <v>1</v>
      </c>
      <c r="P892">
        <v>0</v>
      </c>
      <c r="Q892">
        <v>0</v>
      </c>
      <c r="R892">
        <v>1</v>
      </c>
      <c r="S892" s="6">
        <f>SUM(Table_marketing_data[[#This Row],[MntWines]:[MntGoldProds]])/6</f>
        <v>0.83333333333333337</v>
      </c>
      <c r="T892">
        <v>0</v>
      </c>
      <c r="U892">
        <v>0</v>
      </c>
      <c r="V892">
        <v>0</v>
      </c>
      <c r="W892">
        <v>0</v>
      </c>
      <c r="X892">
        <v>14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f>IF(COUNTIF(Table_marketing_data[[#This Row],[AcceptedCmp3]:[AcceptedCmp2]],1)&gt;0,1,0)</f>
        <v>0</v>
      </c>
      <c r="AE892">
        <f>SUM(Table_marketing_data[[#This Row],[AcceptedCmp3]:[AcceptedCmp2]])</f>
        <v>0</v>
      </c>
      <c r="AF892">
        <v>0</v>
      </c>
      <c r="AG892">
        <v>0</v>
      </c>
      <c r="AH892" t="s">
        <v>40</v>
      </c>
    </row>
    <row r="893" spans="1:34" x14ac:dyDescent="0.3">
      <c r="A893">
        <v>5136</v>
      </c>
      <c r="B893">
        <v>1973</v>
      </c>
      <c r="C893">
        <f ca="1">YEAR(TODAY()) - Table_marketing_data[[#This Row],[Year_Birth]]</f>
        <v>50</v>
      </c>
      <c r="D8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3" t="s">
        <v>28</v>
      </c>
      <c r="F893" t="s">
        <v>31</v>
      </c>
      <c r="G893" s="5">
        <v>65333</v>
      </c>
      <c r="H893" s="5" t="str">
        <f t="shared" si="13"/>
        <v>50k-100k</v>
      </c>
      <c r="I893">
        <v>0</v>
      </c>
      <c r="J893">
        <v>1</v>
      </c>
      <c r="K893" s="1">
        <v>41656</v>
      </c>
      <c r="L893">
        <v>58</v>
      </c>
      <c r="M893">
        <v>654</v>
      </c>
      <c r="N893">
        <v>7</v>
      </c>
      <c r="O893">
        <v>92</v>
      </c>
      <c r="P893">
        <v>0</v>
      </c>
      <c r="Q893">
        <v>15</v>
      </c>
      <c r="R893">
        <v>30</v>
      </c>
      <c r="S893" s="6">
        <f>SUM(Table_marketing_data[[#This Row],[MntWines]:[MntGoldProds]])/6</f>
        <v>133</v>
      </c>
      <c r="T893">
        <v>7</v>
      </c>
      <c r="U893">
        <v>9</v>
      </c>
      <c r="V893">
        <v>4</v>
      </c>
      <c r="W893">
        <v>8</v>
      </c>
      <c r="X893">
        <v>6</v>
      </c>
      <c r="Y893">
        <v>0</v>
      </c>
      <c r="Z893">
        <v>1</v>
      </c>
      <c r="AA893">
        <v>1</v>
      </c>
      <c r="AB893">
        <v>0</v>
      </c>
      <c r="AC893">
        <v>0</v>
      </c>
      <c r="AD893">
        <f>IF(COUNTIF(Table_marketing_data[[#This Row],[AcceptedCmp3]:[AcceptedCmp2]],1)&gt;0,1,0)</f>
        <v>1</v>
      </c>
      <c r="AE893">
        <f>SUM(Table_marketing_data[[#This Row],[AcceptedCmp3]:[AcceptedCmp2]])</f>
        <v>2</v>
      </c>
      <c r="AF893">
        <v>0</v>
      </c>
      <c r="AG893">
        <v>0</v>
      </c>
      <c r="AH893" t="s">
        <v>32</v>
      </c>
    </row>
    <row r="894" spans="1:34" x14ac:dyDescent="0.3">
      <c r="A894">
        <v>5300</v>
      </c>
      <c r="B894">
        <v>1973</v>
      </c>
      <c r="C894">
        <f ca="1">YEAR(TODAY()) - Table_marketing_data[[#This Row],[Year_Birth]]</f>
        <v>50</v>
      </c>
      <c r="D8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4" t="s">
        <v>41</v>
      </c>
      <c r="F894" t="s">
        <v>33</v>
      </c>
      <c r="G894" s="5">
        <v>38961</v>
      </c>
      <c r="H894" s="5" t="str">
        <f t="shared" si="13"/>
        <v>20k-50k</v>
      </c>
      <c r="I894">
        <v>1</v>
      </c>
      <c r="J894">
        <v>0</v>
      </c>
      <c r="K894" s="1">
        <v>41638</v>
      </c>
      <c r="L894">
        <v>60</v>
      </c>
      <c r="M894">
        <v>19</v>
      </c>
      <c r="N894">
        <v>7</v>
      </c>
      <c r="O894">
        <v>19</v>
      </c>
      <c r="P894">
        <v>0</v>
      </c>
      <c r="Q894">
        <v>1</v>
      </c>
      <c r="R894">
        <v>24</v>
      </c>
      <c r="S894" s="6">
        <f>SUM(Table_marketing_data[[#This Row],[MntWines]:[MntGoldProds]])/6</f>
        <v>11.666666666666666</v>
      </c>
      <c r="T894">
        <v>1</v>
      </c>
      <c r="U894">
        <v>2</v>
      </c>
      <c r="V894">
        <v>1</v>
      </c>
      <c r="W894">
        <v>2</v>
      </c>
      <c r="X894">
        <v>7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f>IF(COUNTIF(Table_marketing_data[[#This Row],[AcceptedCmp3]:[AcceptedCmp2]],1)&gt;0,1,0)</f>
        <v>0</v>
      </c>
      <c r="AE894">
        <f>SUM(Table_marketing_data[[#This Row],[AcceptedCmp3]:[AcceptedCmp2]])</f>
        <v>0</v>
      </c>
      <c r="AF894">
        <v>0</v>
      </c>
      <c r="AG894">
        <v>0</v>
      </c>
      <c r="AH894" t="s">
        <v>30</v>
      </c>
    </row>
    <row r="895" spans="1:34" x14ac:dyDescent="0.3">
      <c r="A895">
        <v>10701</v>
      </c>
      <c r="B895">
        <v>1973</v>
      </c>
      <c r="C895">
        <f ca="1">YEAR(TODAY()) - Table_marketing_data[[#This Row],[Year_Birth]]</f>
        <v>50</v>
      </c>
      <c r="D8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5" t="s">
        <v>28</v>
      </c>
      <c r="F895" t="s">
        <v>33</v>
      </c>
      <c r="G895" s="5">
        <v>65308</v>
      </c>
      <c r="H895" s="5" t="str">
        <f t="shared" si="13"/>
        <v>50k-100k</v>
      </c>
      <c r="I895">
        <v>0</v>
      </c>
      <c r="J895">
        <v>0</v>
      </c>
      <c r="K895" s="1">
        <v>41528</v>
      </c>
      <c r="L895">
        <v>60</v>
      </c>
      <c r="M895">
        <v>713</v>
      </c>
      <c r="N895">
        <v>0</v>
      </c>
      <c r="O895">
        <v>264</v>
      </c>
      <c r="P895">
        <v>120</v>
      </c>
      <c r="Q895">
        <v>80</v>
      </c>
      <c r="R895">
        <v>34</v>
      </c>
      <c r="S895" s="6">
        <f>SUM(Table_marketing_data[[#This Row],[MntWines]:[MntGoldProds]])/6</f>
        <v>201.83333333333334</v>
      </c>
      <c r="T895">
        <v>1</v>
      </c>
      <c r="U895">
        <v>7</v>
      </c>
      <c r="V895">
        <v>8</v>
      </c>
      <c r="W895">
        <v>12</v>
      </c>
      <c r="X895">
        <v>4</v>
      </c>
      <c r="Y895">
        <v>0</v>
      </c>
      <c r="Z895">
        <v>0</v>
      </c>
      <c r="AA895">
        <v>1</v>
      </c>
      <c r="AB895">
        <v>1</v>
      </c>
      <c r="AC895">
        <v>0</v>
      </c>
      <c r="AD895">
        <f>IF(COUNTIF(Table_marketing_data[[#This Row],[AcceptedCmp3]:[AcceptedCmp2]],1)&gt;0,1,0)</f>
        <v>1</v>
      </c>
      <c r="AE895">
        <f>SUM(Table_marketing_data[[#This Row],[AcceptedCmp3]:[AcceptedCmp2]])</f>
        <v>2</v>
      </c>
      <c r="AF895">
        <v>0</v>
      </c>
      <c r="AG895">
        <v>0</v>
      </c>
      <c r="AH895" t="s">
        <v>34</v>
      </c>
    </row>
    <row r="896" spans="1:34" x14ac:dyDescent="0.3">
      <c r="A896">
        <v>4480</v>
      </c>
      <c r="B896">
        <v>1973</v>
      </c>
      <c r="C896">
        <f ca="1">YEAR(TODAY()) - Table_marketing_data[[#This Row],[Year_Birth]]</f>
        <v>50</v>
      </c>
      <c r="D8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6" t="s">
        <v>41</v>
      </c>
      <c r="F896" t="s">
        <v>33</v>
      </c>
      <c r="G896" s="5">
        <v>60432</v>
      </c>
      <c r="H896" s="5" t="str">
        <f t="shared" si="13"/>
        <v>50k-100k</v>
      </c>
      <c r="I896">
        <v>0</v>
      </c>
      <c r="J896">
        <v>1</v>
      </c>
      <c r="K896" s="1">
        <v>41707</v>
      </c>
      <c r="L896">
        <v>61</v>
      </c>
      <c r="M896">
        <v>365</v>
      </c>
      <c r="N896">
        <v>3</v>
      </c>
      <c r="O896">
        <v>15</v>
      </c>
      <c r="P896">
        <v>4</v>
      </c>
      <c r="Q896">
        <v>3</v>
      </c>
      <c r="R896">
        <v>11</v>
      </c>
      <c r="S896" s="6">
        <f>SUM(Table_marketing_data[[#This Row],[MntWines]:[MntGoldProds]])/6</f>
        <v>66.833333333333329</v>
      </c>
      <c r="T896">
        <v>5</v>
      </c>
      <c r="U896">
        <v>7</v>
      </c>
      <c r="V896">
        <v>2</v>
      </c>
      <c r="W896">
        <v>5</v>
      </c>
      <c r="X896">
        <v>6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f>IF(COUNTIF(Table_marketing_data[[#This Row],[AcceptedCmp3]:[AcceptedCmp2]],1)&gt;0,1,0)</f>
        <v>0</v>
      </c>
      <c r="AE896">
        <f>SUM(Table_marketing_data[[#This Row],[AcceptedCmp3]:[AcceptedCmp2]])</f>
        <v>0</v>
      </c>
      <c r="AF896">
        <v>0</v>
      </c>
      <c r="AG896">
        <v>0</v>
      </c>
      <c r="AH896" t="s">
        <v>43</v>
      </c>
    </row>
    <row r="897" spans="1:34" x14ac:dyDescent="0.3">
      <c r="A897">
        <v>4937</v>
      </c>
      <c r="B897">
        <v>1973</v>
      </c>
      <c r="C897">
        <f ca="1">YEAR(TODAY()) - Table_marketing_data[[#This Row],[Year_Birth]]</f>
        <v>50</v>
      </c>
      <c r="D8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7" t="s">
        <v>38</v>
      </c>
      <c r="F897" t="s">
        <v>33</v>
      </c>
      <c r="G897" s="5">
        <v>46094</v>
      </c>
      <c r="H897" s="5" t="str">
        <f t="shared" si="13"/>
        <v>20k-50k</v>
      </c>
      <c r="I897">
        <v>1</v>
      </c>
      <c r="J897">
        <v>1</v>
      </c>
      <c r="K897" s="1">
        <v>41800</v>
      </c>
      <c r="L897">
        <v>62</v>
      </c>
      <c r="M897">
        <v>12</v>
      </c>
      <c r="N897">
        <v>2</v>
      </c>
      <c r="O897">
        <v>20</v>
      </c>
      <c r="P897">
        <v>3</v>
      </c>
      <c r="Q897">
        <v>2</v>
      </c>
      <c r="R897">
        <v>5</v>
      </c>
      <c r="S897" s="6">
        <f>SUM(Table_marketing_data[[#This Row],[MntWines]:[MntGoldProds]])/6</f>
        <v>7.333333333333333</v>
      </c>
      <c r="T897">
        <v>1</v>
      </c>
      <c r="U897">
        <v>1</v>
      </c>
      <c r="V897">
        <v>0</v>
      </c>
      <c r="W897">
        <v>3</v>
      </c>
      <c r="X897">
        <v>7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f>IF(COUNTIF(Table_marketing_data[[#This Row],[AcceptedCmp3]:[AcceptedCmp2]],1)&gt;0,1,0)</f>
        <v>0</v>
      </c>
      <c r="AE897">
        <f>SUM(Table_marketing_data[[#This Row],[AcceptedCmp3]:[AcceptedCmp2]])</f>
        <v>0</v>
      </c>
      <c r="AF897">
        <v>0</v>
      </c>
      <c r="AG897">
        <v>0</v>
      </c>
      <c r="AH897" t="s">
        <v>30</v>
      </c>
    </row>
    <row r="898" spans="1:34" x14ac:dyDescent="0.3">
      <c r="A898">
        <v>1127</v>
      </c>
      <c r="B898">
        <v>1973</v>
      </c>
      <c r="C898">
        <f ca="1">YEAR(TODAY()) - Table_marketing_data[[#This Row],[Year_Birth]]</f>
        <v>50</v>
      </c>
      <c r="D8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8" t="s">
        <v>37</v>
      </c>
      <c r="F898" t="s">
        <v>33</v>
      </c>
      <c r="G898" s="5">
        <v>85844</v>
      </c>
      <c r="H898" s="5" t="str">
        <f t="shared" ref="H898:H961" si="14">IF(G898&lt;20000,"&lt;20k",IF(G898&lt;50000,"20k-50k",IF(G898&lt;100000,"50k-100k","100k&lt;")))</f>
        <v>50k-100k</v>
      </c>
      <c r="I898">
        <v>0</v>
      </c>
      <c r="J898">
        <v>0</v>
      </c>
      <c r="K898" s="1">
        <v>41788</v>
      </c>
      <c r="L898">
        <v>62</v>
      </c>
      <c r="M898">
        <v>938</v>
      </c>
      <c r="N898">
        <v>19</v>
      </c>
      <c r="O898">
        <v>843</v>
      </c>
      <c r="P898">
        <v>25</v>
      </c>
      <c r="Q898">
        <v>95</v>
      </c>
      <c r="R898">
        <v>38</v>
      </c>
      <c r="S898" s="6">
        <f>SUM(Table_marketing_data[[#This Row],[MntWines]:[MntGoldProds]])/6</f>
        <v>326.33333333333331</v>
      </c>
      <c r="T898">
        <v>1</v>
      </c>
      <c r="U898">
        <v>6</v>
      </c>
      <c r="V898">
        <v>6</v>
      </c>
      <c r="W898">
        <v>7</v>
      </c>
      <c r="X898">
        <v>2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f>IF(COUNTIF(Table_marketing_data[[#This Row],[AcceptedCmp3]:[AcceptedCmp2]],1)&gt;0,1,0)</f>
        <v>1</v>
      </c>
      <c r="AE898">
        <f>SUM(Table_marketing_data[[#This Row],[AcceptedCmp3]:[AcceptedCmp2]])</f>
        <v>1</v>
      </c>
      <c r="AF898">
        <v>0</v>
      </c>
      <c r="AG898">
        <v>0</v>
      </c>
      <c r="AH898" t="s">
        <v>30</v>
      </c>
    </row>
    <row r="899" spans="1:34" x14ac:dyDescent="0.3">
      <c r="A899">
        <v>4298</v>
      </c>
      <c r="B899">
        <v>1973</v>
      </c>
      <c r="C899">
        <f ca="1">YEAR(TODAY()) - Table_marketing_data[[#This Row],[Year_Birth]]</f>
        <v>50</v>
      </c>
      <c r="D8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899" t="s">
        <v>37</v>
      </c>
      <c r="F899" t="s">
        <v>35</v>
      </c>
      <c r="G899" s="5">
        <v>20427</v>
      </c>
      <c r="H899" s="5" t="str">
        <f t="shared" si="14"/>
        <v>20k-50k</v>
      </c>
      <c r="I899">
        <v>1</v>
      </c>
      <c r="J899">
        <v>0</v>
      </c>
      <c r="K899" s="1">
        <v>41722</v>
      </c>
      <c r="L899">
        <v>63</v>
      </c>
      <c r="M899">
        <v>5</v>
      </c>
      <c r="N899">
        <v>0</v>
      </c>
      <c r="O899">
        <v>4</v>
      </c>
      <c r="P899">
        <v>0</v>
      </c>
      <c r="Q899">
        <v>0</v>
      </c>
      <c r="R899">
        <v>1</v>
      </c>
      <c r="S899" s="6">
        <f>SUM(Table_marketing_data[[#This Row],[MntWines]:[MntGoldProds]])/6</f>
        <v>1.6666666666666667</v>
      </c>
      <c r="T899">
        <v>1</v>
      </c>
      <c r="U899">
        <v>1</v>
      </c>
      <c r="V899">
        <v>0</v>
      </c>
      <c r="W899">
        <v>2</v>
      </c>
      <c r="X899">
        <v>8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f>IF(COUNTIF(Table_marketing_data[[#This Row],[AcceptedCmp3]:[AcceptedCmp2]],1)&gt;0,1,0)</f>
        <v>0</v>
      </c>
      <c r="AE899">
        <f>SUM(Table_marketing_data[[#This Row],[AcceptedCmp3]:[AcceptedCmp2]])</f>
        <v>0</v>
      </c>
      <c r="AF899">
        <v>0</v>
      </c>
      <c r="AG899">
        <v>0</v>
      </c>
      <c r="AH899" t="s">
        <v>30</v>
      </c>
    </row>
    <row r="900" spans="1:34" x14ac:dyDescent="0.3">
      <c r="A900">
        <v>10722</v>
      </c>
      <c r="B900">
        <v>1973</v>
      </c>
      <c r="C900">
        <f ca="1">YEAR(TODAY()) - Table_marketing_data[[#This Row],[Year_Birth]]</f>
        <v>50</v>
      </c>
      <c r="D9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0" t="s">
        <v>28</v>
      </c>
      <c r="F900" t="s">
        <v>35</v>
      </c>
      <c r="G900" s="5">
        <v>55593</v>
      </c>
      <c r="H900" s="5" t="str">
        <f t="shared" si="14"/>
        <v>50k-100k</v>
      </c>
      <c r="I900">
        <v>0</v>
      </c>
      <c r="J900">
        <v>1</v>
      </c>
      <c r="K900" s="1">
        <v>41507</v>
      </c>
      <c r="L900">
        <v>63</v>
      </c>
      <c r="M900">
        <v>293</v>
      </c>
      <c r="N900">
        <v>8</v>
      </c>
      <c r="O900">
        <v>124</v>
      </c>
      <c r="P900">
        <v>11</v>
      </c>
      <c r="Q900">
        <v>4</v>
      </c>
      <c r="R900">
        <v>106</v>
      </c>
      <c r="S900" s="6">
        <f>SUM(Table_marketing_data[[#This Row],[MntWines]:[MntGoldProds]])/6</f>
        <v>91</v>
      </c>
      <c r="T900">
        <v>2</v>
      </c>
      <c r="U900">
        <v>6</v>
      </c>
      <c r="V900">
        <v>6</v>
      </c>
      <c r="W900">
        <v>3</v>
      </c>
      <c r="X900">
        <v>6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f>IF(COUNTIF(Table_marketing_data[[#This Row],[AcceptedCmp3]:[AcceptedCmp2]],1)&gt;0,1,0)</f>
        <v>1</v>
      </c>
      <c r="AE900">
        <f>SUM(Table_marketing_data[[#This Row],[AcceptedCmp3]:[AcceptedCmp2]])</f>
        <v>1</v>
      </c>
      <c r="AF900">
        <v>0</v>
      </c>
      <c r="AG900">
        <v>0</v>
      </c>
      <c r="AH900" t="s">
        <v>40</v>
      </c>
    </row>
    <row r="901" spans="1:34" x14ac:dyDescent="0.3">
      <c r="A901">
        <v>675</v>
      </c>
      <c r="B901">
        <v>1973</v>
      </c>
      <c r="C901">
        <f ca="1">YEAR(TODAY()) - Table_marketing_data[[#This Row],[Year_Birth]]</f>
        <v>50</v>
      </c>
      <c r="D9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1" t="s">
        <v>41</v>
      </c>
      <c r="F901" t="s">
        <v>29</v>
      </c>
      <c r="G901" s="5">
        <v>52034</v>
      </c>
      <c r="H901" s="5" t="str">
        <f t="shared" si="14"/>
        <v>50k-100k</v>
      </c>
      <c r="I901">
        <v>1</v>
      </c>
      <c r="J901">
        <v>1</v>
      </c>
      <c r="K901" s="1">
        <v>41411</v>
      </c>
      <c r="L901">
        <v>67</v>
      </c>
      <c r="M901">
        <v>146</v>
      </c>
      <c r="N901">
        <v>0</v>
      </c>
      <c r="O901">
        <v>93</v>
      </c>
      <c r="P901">
        <v>7</v>
      </c>
      <c r="Q901">
        <v>13</v>
      </c>
      <c r="R901">
        <v>73</v>
      </c>
      <c r="S901" s="6">
        <f>SUM(Table_marketing_data[[#This Row],[MntWines]:[MntGoldProds]])/6</f>
        <v>55.333333333333336</v>
      </c>
      <c r="T901">
        <v>5</v>
      </c>
      <c r="U901">
        <v>4</v>
      </c>
      <c r="V901">
        <v>2</v>
      </c>
      <c r="W901">
        <v>5</v>
      </c>
      <c r="X901">
        <v>7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f>IF(COUNTIF(Table_marketing_data[[#This Row],[AcceptedCmp3]:[AcceptedCmp2]],1)&gt;0,1,0)</f>
        <v>0</v>
      </c>
      <c r="AE901">
        <f>SUM(Table_marketing_data[[#This Row],[AcceptedCmp3]:[AcceptedCmp2]])</f>
        <v>0</v>
      </c>
      <c r="AF901">
        <v>0</v>
      </c>
      <c r="AG901">
        <v>0</v>
      </c>
      <c r="AH901" t="s">
        <v>30</v>
      </c>
    </row>
    <row r="902" spans="1:34" x14ac:dyDescent="0.3">
      <c r="A902">
        <v>7072</v>
      </c>
      <c r="B902">
        <v>1973</v>
      </c>
      <c r="C902">
        <f ca="1">YEAR(TODAY()) - Table_marketing_data[[#This Row],[Year_Birth]]</f>
        <v>50</v>
      </c>
      <c r="D9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2" t="s">
        <v>28</v>
      </c>
      <c r="F902" t="s">
        <v>33</v>
      </c>
      <c r="G902" s="5">
        <v>67432</v>
      </c>
      <c r="H902" s="5" t="str">
        <f t="shared" si="14"/>
        <v>50k-100k</v>
      </c>
      <c r="I902">
        <v>0</v>
      </c>
      <c r="J902">
        <v>1</v>
      </c>
      <c r="K902" s="1">
        <v>41362</v>
      </c>
      <c r="L902">
        <v>69</v>
      </c>
      <c r="M902">
        <v>432</v>
      </c>
      <c r="N902">
        <v>79</v>
      </c>
      <c r="O902">
        <v>341</v>
      </c>
      <c r="P902">
        <v>177</v>
      </c>
      <c r="Q902">
        <v>136</v>
      </c>
      <c r="R902">
        <v>170</v>
      </c>
      <c r="S902" s="6">
        <f>SUM(Table_marketing_data[[#This Row],[MntWines]:[MntGoldProds]])/6</f>
        <v>222.5</v>
      </c>
      <c r="T902">
        <v>2</v>
      </c>
      <c r="U902">
        <v>8</v>
      </c>
      <c r="V902">
        <v>5</v>
      </c>
      <c r="W902">
        <v>4</v>
      </c>
      <c r="X902">
        <v>4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f>IF(COUNTIF(Table_marketing_data[[#This Row],[AcceptedCmp3]:[AcceptedCmp2]],1)&gt;0,1,0)</f>
        <v>0</v>
      </c>
      <c r="AE902">
        <f>SUM(Table_marketing_data[[#This Row],[AcceptedCmp3]:[AcceptedCmp2]])</f>
        <v>0</v>
      </c>
      <c r="AF902">
        <v>0</v>
      </c>
      <c r="AG902">
        <v>0</v>
      </c>
      <c r="AH902" t="s">
        <v>36</v>
      </c>
    </row>
    <row r="903" spans="1:34" x14ac:dyDescent="0.3">
      <c r="A903">
        <v>8504</v>
      </c>
      <c r="B903">
        <v>1973</v>
      </c>
      <c r="C903">
        <f ca="1">YEAR(TODAY()) - Table_marketing_data[[#This Row],[Year_Birth]]</f>
        <v>50</v>
      </c>
      <c r="D9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3" t="s">
        <v>28</v>
      </c>
      <c r="F903" t="s">
        <v>33</v>
      </c>
      <c r="G903" s="5">
        <v>79593</v>
      </c>
      <c r="H903" s="5" t="str">
        <f t="shared" si="14"/>
        <v>50k-100k</v>
      </c>
      <c r="I903">
        <v>0</v>
      </c>
      <c r="J903">
        <v>0</v>
      </c>
      <c r="K903" s="1">
        <v>41771</v>
      </c>
      <c r="L903">
        <v>70</v>
      </c>
      <c r="M903">
        <v>350</v>
      </c>
      <c r="N903">
        <v>60</v>
      </c>
      <c r="O903">
        <v>568</v>
      </c>
      <c r="P903">
        <v>110</v>
      </c>
      <c r="Q903">
        <v>133</v>
      </c>
      <c r="R903">
        <v>145</v>
      </c>
      <c r="S903" s="6">
        <f>SUM(Table_marketing_data[[#This Row],[MntWines]:[MntGoldProds]])/6</f>
        <v>227.66666666666666</v>
      </c>
      <c r="T903">
        <v>1</v>
      </c>
      <c r="U903">
        <v>5</v>
      </c>
      <c r="V903">
        <v>6</v>
      </c>
      <c r="W903">
        <v>7</v>
      </c>
      <c r="X903">
        <v>2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f>IF(COUNTIF(Table_marketing_data[[#This Row],[AcceptedCmp3]:[AcceptedCmp2]],1)&gt;0,1,0)</f>
        <v>1</v>
      </c>
      <c r="AE903">
        <f>SUM(Table_marketing_data[[#This Row],[AcceptedCmp3]:[AcceptedCmp2]])</f>
        <v>1</v>
      </c>
      <c r="AF903">
        <v>0</v>
      </c>
      <c r="AG903">
        <v>0</v>
      </c>
      <c r="AH903" t="s">
        <v>39</v>
      </c>
    </row>
    <row r="904" spans="1:34" x14ac:dyDescent="0.3">
      <c r="A904">
        <v>1020</v>
      </c>
      <c r="B904">
        <v>1973</v>
      </c>
      <c r="C904">
        <f ca="1">YEAR(TODAY()) - Table_marketing_data[[#This Row],[Year_Birth]]</f>
        <v>50</v>
      </c>
      <c r="D9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4" t="s">
        <v>28</v>
      </c>
      <c r="F904" t="s">
        <v>33</v>
      </c>
      <c r="G904" s="5">
        <v>79593</v>
      </c>
      <c r="H904" s="5" t="str">
        <f t="shared" si="14"/>
        <v>50k-100k</v>
      </c>
      <c r="I904">
        <v>0</v>
      </c>
      <c r="J904">
        <v>0</v>
      </c>
      <c r="K904" s="1">
        <v>41771</v>
      </c>
      <c r="L904">
        <v>70</v>
      </c>
      <c r="M904">
        <v>350</v>
      </c>
      <c r="N904">
        <v>60</v>
      </c>
      <c r="O904">
        <v>568</v>
      </c>
      <c r="P904">
        <v>110</v>
      </c>
      <c r="Q904">
        <v>133</v>
      </c>
      <c r="R904">
        <v>145</v>
      </c>
      <c r="S904" s="6">
        <f>SUM(Table_marketing_data[[#This Row],[MntWines]:[MntGoldProds]])/6</f>
        <v>227.66666666666666</v>
      </c>
      <c r="T904">
        <v>1</v>
      </c>
      <c r="U904">
        <v>5</v>
      </c>
      <c r="V904">
        <v>6</v>
      </c>
      <c r="W904">
        <v>7</v>
      </c>
      <c r="X904">
        <v>2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f>IF(COUNTIF(Table_marketing_data[[#This Row],[AcceptedCmp3]:[AcceptedCmp2]],1)&gt;0,1,0)</f>
        <v>1</v>
      </c>
      <c r="AE904">
        <f>SUM(Table_marketing_data[[#This Row],[AcceptedCmp3]:[AcceptedCmp2]])</f>
        <v>1</v>
      </c>
      <c r="AF904">
        <v>0</v>
      </c>
      <c r="AG904">
        <v>0</v>
      </c>
      <c r="AH904" t="s">
        <v>30</v>
      </c>
    </row>
    <row r="905" spans="1:34" x14ac:dyDescent="0.3">
      <c r="A905">
        <v>1928</v>
      </c>
      <c r="B905">
        <v>1973</v>
      </c>
      <c r="C905">
        <f ca="1">YEAR(TODAY()) - Table_marketing_data[[#This Row],[Year_Birth]]</f>
        <v>50</v>
      </c>
      <c r="D9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5" t="s">
        <v>28</v>
      </c>
      <c r="F905" t="s">
        <v>33</v>
      </c>
      <c r="G905" s="5">
        <v>31814</v>
      </c>
      <c r="H905" s="5" t="str">
        <f t="shared" si="14"/>
        <v>20k-50k</v>
      </c>
      <c r="I905">
        <v>1</v>
      </c>
      <c r="J905">
        <v>0</v>
      </c>
      <c r="K905" s="1">
        <v>41314</v>
      </c>
      <c r="L905">
        <v>73</v>
      </c>
      <c r="M905">
        <v>35</v>
      </c>
      <c r="N905">
        <v>3</v>
      </c>
      <c r="O905">
        <v>20</v>
      </c>
      <c r="P905">
        <v>4</v>
      </c>
      <c r="Q905">
        <v>1</v>
      </c>
      <c r="R905">
        <v>20</v>
      </c>
      <c r="S905" s="6">
        <f>SUM(Table_marketing_data[[#This Row],[MntWines]:[MntGoldProds]])/6</f>
        <v>13.833333333333334</v>
      </c>
      <c r="T905">
        <v>2</v>
      </c>
      <c r="U905">
        <v>2</v>
      </c>
      <c r="V905">
        <v>0</v>
      </c>
      <c r="W905">
        <v>3</v>
      </c>
      <c r="X905">
        <v>9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f>IF(COUNTIF(Table_marketing_data[[#This Row],[AcceptedCmp3]:[AcceptedCmp2]],1)&gt;0,1,0)</f>
        <v>1</v>
      </c>
      <c r="AE905">
        <f>SUM(Table_marketing_data[[#This Row],[AcceptedCmp3]:[AcceptedCmp2]])</f>
        <v>1</v>
      </c>
      <c r="AF905">
        <v>0</v>
      </c>
      <c r="AG905">
        <v>0</v>
      </c>
      <c r="AH905" t="s">
        <v>43</v>
      </c>
    </row>
    <row r="906" spans="1:34" x14ac:dyDescent="0.3">
      <c r="A906">
        <v>3594</v>
      </c>
      <c r="B906">
        <v>1973</v>
      </c>
      <c r="C906">
        <f ca="1">YEAR(TODAY()) - Table_marketing_data[[#This Row],[Year_Birth]]</f>
        <v>50</v>
      </c>
      <c r="D9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6" t="s">
        <v>41</v>
      </c>
      <c r="F906" t="s">
        <v>33</v>
      </c>
      <c r="G906" s="5">
        <v>54108</v>
      </c>
      <c r="H906" s="5" t="str">
        <f t="shared" si="14"/>
        <v>50k-100k</v>
      </c>
      <c r="I906">
        <v>1</v>
      </c>
      <c r="J906">
        <v>1</v>
      </c>
      <c r="K906" s="1">
        <v>41218</v>
      </c>
      <c r="L906">
        <v>74</v>
      </c>
      <c r="M906">
        <v>539</v>
      </c>
      <c r="N906">
        <v>6</v>
      </c>
      <c r="O906">
        <v>91</v>
      </c>
      <c r="P906">
        <v>8</v>
      </c>
      <c r="Q906">
        <v>6</v>
      </c>
      <c r="R906">
        <v>97</v>
      </c>
      <c r="S906" s="6">
        <f>SUM(Table_marketing_data[[#This Row],[MntWines]:[MntGoldProds]])/6</f>
        <v>124.5</v>
      </c>
      <c r="T906">
        <v>13</v>
      </c>
      <c r="U906">
        <v>8</v>
      </c>
      <c r="V906">
        <v>2</v>
      </c>
      <c r="W906">
        <v>9</v>
      </c>
      <c r="X906">
        <v>8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f>IF(COUNTIF(Table_marketing_data[[#This Row],[AcceptedCmp3]:[AcceptedCmp2]],1)&gt;0,1,0)</f>
        <v>0</v>
      </c>
      <c r="AE906">
        <f>SUM(Table_marketing_data[[#This Row],[AcceptedCmp3]:[AcceptedCmp2]])</f>
        <v>0</v>
      </c>
      <c r="AF906">
        <v>0</v>
      </c>
      <c r="AG906">
        <v>0</v>
      </c>
      <c r="AH906" t="s">
        <v>32</v>
      </c>
    </row>
    <row r="907" spans="1:34" x14ac:dyDescent="0.3">
      <c r="A907">
        <v>274</v>
      </c>
      <c r="B907">
        <v>1973</v>
      </c>
      <c r="C907">
        <f ca="1">YEAR(TODAY()) - Table_marketing_data[[#This Row],[Year_Birth]]</f>
        <v>50</v>
      </c>
      <c r="D9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7" t="s">
        <v>28</v>
      </c>
      <c r="F907" t="s">
        <v>31</v>
      </c>
      <c r="G907" s="5">
        <v>34853</v>
      </c>
      <c r="H907" s="5" t="str">
        <f t="shared" si="14"/>
        <v>20k-50k</v>
      </c>
      <c r="I907">
        <v>1</v>
      </c>
      <c r="J907">
        <v>1</v>
      </c>
      <c r="K907" s="1">
        <v>41631</v>
      </c>
      <c r="L907">
        <v>75</v>
      </c>
      <c r="M907">
        <v>9</v>
      </c>
      <c r="N907">
        <v>3</v>
      </c>
      <c r="O907">
        <v>15</v>
      </c>
      <c r="P907">
        <v>2</v>
      </c>
      <c r="Q907">
        <v>3</v>
      </c>
      <c r="R907">
        <v>2</v>
      </c>
      <c r="S907" s="6">
        <f>SUM(Table_marketing_data[[#This Row],[MntWines]:[MntGoldProds]])/6</f>
        <v>5.666666666666667</v>
      </c>
      <c r="T907">
        <v>2</v>
      </c>
      <c r="U907">
        <v>2</v>
      </c>
      <c r="V907">
        <v>0</v>
      </c>
      <c r="W907">
        <v>3</v>
      </c>
      <c r="X907">
        <v>6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f>IF(COUNTIF(Table_marketing_data[[#This Row],[AcceptedCmp3]:[AcceptedCmp2]],1)&gt;0,1,0)</f>
        <v>0</v>
      </c>
      <c r="AE907">
        <f>SUM(Table_marketing_data[[#This Row],[AcceptedCmp3]:[AcceptedCmp2]])</f>
        <v>0</v>
      </c>
      <c r="AF907">
        <v>0</v>
      </c>
      <c r="AG907">
        <v>0</v>
      </c>
      <c r="AH907" t="s">
        <v>39</v>
      </c>
    </row>
    <row r="908" spans="1:34" x14ac:dyDescent="0.3">
      <c r="A908">
        <v>5287</v>
      </c>
      <c r="B908">
        <v>1973</v>
      </c>
      <c r="C908">
        <f ca="1">YEAR(TODAY()) - Table_marketing_data[[#This Row],[Year_Birth]]</f>
        <v>50</v>
      </c>
      <c r="D9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8" t="s">
        <v>28</v>
      </c>
      <c r="F908" t="s">
        <v>33</v>
      </c>
      <c r="G908" s="5">
        <v>34961</v>
      </c>
      <c r="H908" s="5" t="str">
        <f t="shared" si="14"/>
        <v>20k-50k</v>
      </c>
      <c r="I908">
        <v>1</v>
      </c>
      <c r="J908">
        <v>0</v>
      </c>
      <c r="K908" s="1">
        <v>41809</v>
      </c>
      <c r="L908">
        <v>77</v>
      </c>
      <c r="M908">
        <v>45</v>
      </c>
      <c r="N908">
        <v>2</v>
      </c>
      <c r="O908">
        <v>26</v>
      </c>
      <c r="P908">
        <v>4</v>
      </c>
      <c r="Q908">
        <v>1</v>
      </c>
      <c r="R908">
        <v>1</v>
      </c>
      <c r="S908" s="6">
        <f>SUM(Table_marketing_data[[#This Row],[MntWines]:[MntGoldProds]])/6</f>
        <v>13.166666666666666</v>
      </c>
      <c r="T908">
        <v>3</v>
      </c>
      <c r="U908">
        <v>3</v>
      </c>
      <c r="V908">
        <v>1</v>
      </c>
      <c r="W908">
        <v>3</v>
      </c>
      <c r="X908">
        <v>7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f>IF(COUNTIF(Table_marketing_data[[#This Row],[AcceptedCmp3]:[AcceptedCmp2]],1)&gt;0,1,0)</f>
        <v>0</v>
      </c>
      <c r="AE908">
        <f>SUM(Table_marketing_data[[#This Row],[AcceptedCmp3]:[AcceptedCmp2]])</f>
        <v>0</v>
      </c>
      <c r="AF908">
        <v>0</v>
      </c>
      <c r="AG908">
        <v>0</v>
      </c>
      <c r="AH908" t="s">
        <v>30</v>
      </c>
    </row>
    <row r="909" spans="1:34" x14ac:dyDescent="0.3">
      <c r="A909">
        <v>10022</v>
      </c>
      <c r="B909">
        <v>1973</v>
      </c>
      <c r="C909">
        <f ca="1">YEAR(TODAY()) - Table_marketing_data[[#This Row],[Year_Birth]]</f>
        <v>50</v>
      </c>
      <c r="D9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09" t="s">
        <v>37</v>
      </c>
      <c r="F909" t="s">
        <v>31</v>
      </c>
      <c r="G909" s="5">
        <v>54466</v>
      </c>
      <c r="H909" s="5" t="str">
        <f t="shared" si="14"/>
        <v>50k-100k</v>
      </c>
      <c r="I909">
        <v>1</v>
      </c>
      <c r="J909">
        <v>1</v>
      </c>
      <c r="K909" s="1">
        <v>41679</v>
      </c>
      <c r="L909">
        <v>78</v>
      </c>
      <c r="M909">
        <v>12</v>
      </c>
      <c r="N909">
        <v>0</v>
      </c>
      <c r="O909">
        <v>4</v>
      </c>
      <c r="P909">
        <v>0</v>
      </c>
      <c r="Q909">
        <v>0</v>
      </c>
      <c r="R909">
        <v>0</v>
      </c>
      <c r="S909" s="6">
        <f>SUM(Table_marketing_data[[#This Row],[MntWines]:[MntGoldProds]])/6</f>
        <v>2.6666666666666665</v>
      </c>
      <c r="T909">
        <v>1</v>
      </c>
      <c r="U909">
        <v>1</v>
      </c>
      <c r="V909">
        <v>0</v>
      </c>
      <c r="W909">
        <v>2</v>
      </c>
      <c r="X909">
        <v>5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f>IF(COUNTIF(Table_marketing_data[[#This Row],[AcceptedCmp3]:[AcceptedCmp2]],1)&gt;0,1,0)</f>
        <v>0</v>
      </c>
      <c r="AE909">
        <f>SUM(Table_marketing_data[[#This Row],[AcceptedCmp3]:[AcceptedCmp2]])</f>
        <v>0</v>
      </c>
      <c r="AF909">
        <v>0</v>
      </c>
      <c r="AG909">
        <v>0</v>
      </c>
      <c r="AH909" t="s">
        <v>30</v>
      </c>
    </row>
    <row r="910" spans="1:34" x14ac:dyDescent="0.3">
      <c r="A910">
        <v>7441</v>
      </c>
      <c r="B910">
        <v>1973</v>
      </c>
      <c r="C910">
        <f ca="1">YEAR(TODAY()) - Table_marketing_data[[#This Row],[Year_Birth]]</f>
        <v>50</v>
      </c>
      <c r="D9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0" t="s">
        <v>28</v>
      </c>
      <c r="F910" t="s">
        <v>29</v>
      </c>
      <c r="G910" s="5">
        <v>71128</v>
      </c>
      <c r="H910" s="5" t="str">
        <f t="shared" si="14"/>
        <v>50k-100k</v>
      </c>
      <c r="I910">
        <v>1</v>
      </c>
      <c r="J910">
        <v>0</v>
      </c>
      <c r="K910" s="1">
        <v>41188</v>
      </c>
      <c r="L910">
        <v>80</v>
      </c>
      <c r="M910">
        <v>958</v>
      </c>
      <c r="N910">
        <v>159</v>
      </c>
      <c r="O910">
        <v>447</v>
      </c>
      <c r="P910">
        <v>20</v>
      </c>
      <c r="Q910">
        <v>0</v>
      </c>
      <c r="R910">
        <v>31</v>
      </c>
      <c r="S910" s="6">
        <f>SUM(Table_marketing_data[[#This Row],[MntWines]:[MntGoldProds]])/6</f>
        <v>269.16666666666669</v>
      </c>
      <c r="T910">
        <v>3</v>
      </c>
      <c r="U910">
        <v>2</v>
      </c>
      <c r="V910">
        <v>10</v>
      </c>
      <c r="W910">
        <v>12</v>
      </c>
      <c r="X910">
        <v>7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f>IF(COUNTIF(Table_marketing_data[[#This Row],[AcceptedCmp3]:[AcceptedCmp2]],1)&gt;0,1,0)</f>
        <v>0</v>
      </c>
      <c r="AE910">
        <f>SUM(Table_marketing_data[[#This Row],[AcceptedCmp3]:[AcceptedCmp2]])</f>
        <v>0</v>
      </c>
      <c r="AF910">
        <v>0</v>
      </c>
      <c r="AG910">
        <v>0</v>
      </c>
      <c r="AH910" t="s">
        <v>34</v>
      </c>
    </row>
    <row r="911" spans="1:34" x14ac:dyDescent="0.3">
      <c r="A911">
        <v>3182</v>
      </c>
      <c r="B911">
        <v>1973</v>
      </c>
      <c r="C911">
        <f ca="1">YEAR(TODAY()) - Table_marketing_data[[#This Row],[Year_Birth]]</f>
        <v>50</v>
      </c>
      <c r="D9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1" t="s">
        <v>37</v>
      </c>
      <c r="F911" t="s">
        <v>31</v>
      </c>
      <c r="G911" s="5">
        <v>46854</v>
      </c>
      <c r="H911" s="5" t="str">
        <f t="shared" si="14"/>
        <v>20k-50k</v>
      </c>
      <c r="I911">
        <v>1</v>
      </c>
      <c r="J911">
        <v>1</v>
      </c>
      <c r="K911" s="1">
        <v>41729</v>
      </c>
      <c r="L911">
        <v>81</v>
      </c>
      <c r="M911">
        <v>96</v>
      </c>
      <c r="N911">
        <v>1</v>
      </c>
      <c r="O911">
        <v>79</v>
      </c>
      <c r="P911">
        <v>7</v>
      </c>
      <c r="Q911">
        <v>1</v>
      </c>
      <c r="R911">
        <v>79</v>
      </c>
      <c r="S911" s="6">
        <f>SUM(Table_marketing_data[[#This Row],[MntWines]:[MntGoldProds]])/6</f>
        <v>43.833333333333336</v>
      </c>
      <c r="T911">
        <v>6</v>
      </c>
      <c r="U911">
        <v>5</v>
      </c>
      <c r="V911">
        <v>1</v>
      </c>
      <c r="W911">
        <v>3</v>
      </c>
      <c r="X911">
        <v>8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f>IF(COUNTIF(Table_marketing_data[[#This Row],[AcceptedCmp3]:[AcceptedCmp2]],1)&gt;0,1,0)</f>
        <v>1</v>
      </c>
      <c r="AE911">
        <f>SUM(Table_marketing_data[[#This Row],[AcceptedCmp3]:[AcceptedCmp2]])</f>
        <v>1</v>
      </c>
      <c r="AF911">
        <v>1</v>
      </c>
      <c r="AG911">
        <v>0</v>
      </c>
      <c r="AH911" t="s">
        <v>40</v>
      </c>
    </row>
    <row r="912" spans="1:34" x14ac:dyDescent="0.3">
      <c r="A912">
        <v>1958</v>
      </c>
      <c r="B912">
        <v>1973</v>
      </c>
      <c r="C912">
        <f ca="1">YEAR(TODAY()) - Table_marketing_data[[#This Row],[Year_Birth]]</f>
        <v>50</v>
      </c>
      <c r="D9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2" t="s">
        <v>37</v>
      </c>
      <c r="F912" t="s">
        <v>35</v>
      </c>
      <c r="G912" s="5">
        <v>55012</v>
      </c>
      <c r="H912" s="5" t="str">
        <f t="shared" si="14"/>
        <v>50k-100k</v>
      </c>
      <c r="I912">
        <v>0</v>
      </c>
      <c r="J912">
        <v>1</v>
      </c>
      <c r="K912" s="1">
        <v>41719</v>
      </c>
      <c r="L912">
        <v>85</v>
      </c>
      <c r="M912">
        <v>582</v>
      </c>
      <c r="N912">
        <v>0</v>
      </c>
      <c r="O912">
        <v>65</v>
      </c>
      <c r="P912">
        <v>0</v>
      </c>
      <c r="Q912">
        <v>0</v>
      </c>
      <c r="R912">
        <v>13</v>
      </c>
      <c r="S912" s="6">
        <f>SUM(Table_marketing_data[[#This Row],[MntWines]:[MntGoldProds]])/6</f>
        <v>110</v>
      </c>
      <c r="T912">
        <v>6</v>
      </c>
      <c r="U912">
        <v>8</v>
      </c>
      <c r="V912">
        <v>2</v>
      </c>
      <c r="W912">
        <v>9</v>
      </c>
      <c r="X912">
        <v>5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f>IF(COUNTIF(Table_marketing_data[[#This Row],[AcceptedCmp3]:[AcceptedCmp2]],1)&gt;0,1,0)</f>
        <v>0</v>
      </c>
      <c r="AE912">
        <f>SUM(Table_marketing_data[[#This Row],[AcceptedCmp3]:[AcceptedCmp2]])</f>
        <v>0</v>
      </c>
      <c r="AF912">
        <v>0</v>
      </c>
      <c r="AG912">
        <v>0</v>
      </c>
      <c r="AH912" t="s">
        <v>30</v>
      </c>
    </row>
    <row r="913" spans="1:34" x14ac:dyDescent="0.3">
      <c r="A913">
        <v>5798</v>
      </c>
      <c r="B913">
        <v>1973</v>
      </c>
      <c r="C913">
        <f ca="1">YEAR(TODAY()) - Table_marketing_data[[#This Row],[Year_Birth]]</f>
        <v>50</v>
      </c>
      <c r="D9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3" t="s">
        <v>41</v>
      </c>
      <c r="F913" t="s">
        <v>35</v>
      </c>
      <c r="H913" s="5" t="str">
        <f t="shared" si="14"/>
        <v>&lt;20k</v>
      </c>
      <c r="I913">
        <v>0</v>
      </c>
      <c r="J913">
        <v>0</v>
      </c>
      <c r="K913" s="1">
        <v>41601</v>
      </c>
      <c r="L913">
        <v>87</v>
      </c>
      <c r="M913">
        <v>445</v>
      </c>
      <c r="N913">
        <v>37</v>
      </c>
      <c r="O913">
        <v>359</v>
      </c>
      <c r="P913">
        <v>98</v>
      </c>
      <c r="Q913">
        <v>28</v>
      </c>
      <c r="R913">
        <v>18</v>
      </c>
      <c r="S913" s="6">
        <f>SUM(Table_marketing_data[[#This Row],[MntWines]:[MntGoldProds]])/6</f>
        <v>164.16666666666666</v>
      </c>
      <c r="T913">
        <v>1</v>
      </c>
      <c r="U913">
        <v>2</v>
      </c>
      <c r="V913">
        <v>4</v>
      </c>
      <c r="W913">
        <v>8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f>IF(COUNTIF(Table_marketing_data[[#This Row],[AcceptedCmp3]:[AcceptedCmp2]],1)&gt;0,1,0)</f>
        <v>0</v>
      </c>
      <c r="AE913">
        <f>SUM(Table_marketing_data[[#This Row],[AcceptedCmp3]:[AcceptedCmp2]])</f>
        <v>0</v>
      </c>
      <c r="AF913">
        <v>0</v>
      </c>
      <c r="AG913">
        <v>0</v>
      </c>
      <c r="AH913" t="s">
        <v>39</v>
      </c>
    </row>
    <row r="914" spans="1:34" x14ac:dyDescent="0.3">
      <c r="A914">
        <v>5346</v>
      </c>
      <c r="B914">
        <v>1973</v>
      </c>
      <c r="C914">
        <f ca="1">YEAR(TODAY()) - Table_marketing_data[[#This Row],[Year_Birth]]</f>
        <v>50</v>
      </c>
      <c r="D9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4" t="s">
        <v>38</v>
      </c>
      <c r="F914" t="s">
        <v>33</v>
      </c>
      <c r="G914" s="5">
        <v>23559</v>
      </c>
      <c r="H914" s="5" t="str">
        <f t="shared" si="14"/>
        <v>20k-50k</v>
      </c>
      <c r="I914">
        <v>1</v>
      </c>
      <c r="J914">
        <v>0</v>
      </c>
      <c r="K914" s="1">
        <v>41458</v>
      </c>
      <c r="L914">
        <v>87</v>
      </c>
      <c r="M914">
        <v>25</v>
      </c>
      <c r="N914">
        <v>5</v>
      </c>
      <c r="O914">
        <v>19</v>
      </c>
      <c r="P914">
        <v>7</v>
      </c>
      <c r="Q914">
        <v>0</v>
      </c>
      <c r="R914">
        <v>23</v>
      </c>
      <c r="S914" s="6">
        <f>SUM(Table_marketing_data[[#This Row],[MntWines]:[MntGoldProds]])/6</f>
        <v>13.166666666666666</v>
      </c>
      <c r="T914">
        <v>3</v>
      </c>
      <c r="U914">
        <v>3</v>
      </c>
      <c r="V914">
        <v>0</v>
      </c>
      <c r="W914">
        <v>3</v>
      </c>
      <c r="X914">
        <v>7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f>IF(COUNTIF(Table_marketing_data[[#This Row],[AcceptedCmp3]:[AcceptedCmp2]],1)&gt;0,1,0)</f>
        <v>0</v>
      </c>
      <c r="AE914">
        <f>SUM(Table_marketing_data[[#This Row],[AcceptedCmp3]:[AcceptedCmp2]])</f>
        <v>0</v>
      </c>
      <c r="AF914">
        <v>0</v>
      </c>
      <c r="AG914">
        <v>0</v>
      </c>
      <c r="AH914" t="s">
        <v>39</v>
      </c>
    </row>
    <row r="915" spans="1:34" x14ac:dyDescent="0.3">
      <c r="A915">
        <v>5885</v>
      </c>
      <c r="B915">
        <v>1973</v>
      </c>
      <c r="C915">
        <f ca="1">YEAR(TODAY()) - Table_marketing_data[[#This Row],[Year_Birth]]</f>
        <v>50</v>
      </c>
      <c r="D9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5" t="s">
        <v>38</v>
      </c>
      <c r="F915" t="s">
        <v>33</v>
      </c>
      <c r="G915" s="5">
        <v>35688</v>
      </c>
      <c r="H915" s="5" t="str">
        <f t="shared" si="14"/>
        <v>20k-50k</v>
      </c>
      <c r="I915">
        <v>2</v>
      </c>
      <c r="J915">
        <v>1</v>
      </c>
      <c r="K915" s="1">
        <v>41143</v>
      </c>
      <c r="L915">
        <v>94</v>
      </c>
      <c r="M915">
        <v>73</v>
      </c>
      <c r="N915">
        <v>3</v>
      </c>
      <c r="O915">
        <v>90</v>
      </c>
      <c r="P915">
        <v>12</v>
      </c>
      <c r="Q915">
        <v>1</v>
      </c>
      <c r="R915">
        <v>32</v>
      </c>
      <c r="S915" s="6">
        <f>SUM(Table_marketing_data[[#This Row],[MntWines]:[MntGoldProds]])/6</f>
        <v>35.166666666666664</v>
      </c>
      <c r="T915">
        <v>7</v>
      </c>
      <c r="U915">
        <v>4</v>
      </c>
      <c r="V915">
        <v>1</v>
      </c>
      <c r="W915">
        <v>4</v>
      </c>
      <c r="X915">
        <v>8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f>IF(COUNTIF(Table_marketing_data[[#This Row],[AcceptedCmp3]:[AcceptedCmp2]],1)&gt;0,1,0)</f>
        <v>0</v>
      </c>
      <c r="AE915">
        <f>SUM(Table_marketing_data[[#This Row],[AcceptedCmp3]:[AcceptedCmp2]])</f>
        <v>0</v>
      </c>
      <c r="AF915">
        <v>0</v>
      </c>
      <c r="AG915">
        <v>0</v>
      </c>
      <c r="AH915" t="s">
        <v>32</v>
      </c>
    </row>
    <row r="916" spans="1:34" x14ac:dyDescent="0.3">
      <c r="A916">
        <v>3310</v>
      </c>
      <c r="B916">
        <v>1973</v>
      </c>
      <c r="C916">
        <f ca="1">YEAR(TODAY()) - Table_marketing_data[[#This Row],[Year_Birth]]</f>
        <v>50</v>
      </c>
      <c r="D9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6" t="s">
        <v>38</v>
      </c>
      <c r="F916" t="s">
        <v>33</v>
      </c>
      <c r="G916" s="5">
        <v>35688</v>
      </c>
      <c r="H916" s="5" t="str">
        <f t="shared" si="14"/>
        <v>20k-50k</v>
      </c>
      <c r="I916">
        <v>2</v>
      </c>
      <c r="J916">
        <v>1</v>
      </c>
      <c r="K916" s="1">
        <v>41143</v>
      </c>
      <c r="L916">
        <v>94</v>
      </c>
      <c r="M916">
        <v>73</v>
      </c>
      <c r="N916">
        <v>3</v>
      </c>
      <c r="O916">
        <v>90</v>
      </c>
      <c r="P916">
        <v>12</v>
      </c>
      <c r="Q916">
        <v>1</v>
      </c>
      <c r="R916">
        <v>32</v>
      </c>
      <c r="S916" s="6">
        <f>SUM(Table_marketing_data[[#This Row],[MntWines]:[MntGoldProds]])/6</f>
        <v>35.166666666666664</v>
      </c>
      <c r="T916">
        <v>7</v>
      </c>
      <c r="U916">
        <v>4</v>
      </c>
      <c r="V916">
        <v>1</v>
      </c>
      <c r="W916">
        <v>4</v>
      </c>
      <c r="X916">
        <v>8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f>IF(COUNTIF(Table_marketing_data[[#This Row],[AcceptedCmp3]:[AcceptedCmp2]],1)&gt;0,1,0)</f>
        <v>0</v>
      </c>
      <c r="AE916">
        <f>SUM(Table_marketing_data[[#This Row],[AcceptedCmp3]:[AcceptedCmp2]])</f>
        <v>0</v>
      </c>
      <c r="AF916">
        <v>0</v>
      </c>
      <c r="AG916">
        <v>0</v>
      </c>
      <c r="AH916" t="s">
        <v>30</v>
      </c>
    </row>
    <row r="917" spans="1:34" x14ac:dyDescent="0.3">
      <c r="A917">
        <v>3231</v>
      </c>
      <c r="B917">
        <v>1973</v>
      </c>
      <c r="C917">
        <f ca="1">YEAR(TODAY()) - Table_marketing_data[[#This Row],[Year_Birth]]</f>
        <v>50</v>
      </c>
      <c r="D9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7" t="s">
        <v>28</v>
      </c>
      <c r="F917" t="s">
        <v>33</v>
      </c>
      <c r="G917" s="5">
        <v>37971</v>
      </c>
      <c r="H917" s="5" t="str">
        <f t="shared" si="14"/>
        <v>20k-50k</v>
      </c>
      <c r="I917">
        <v>1</v>
      </c>
      <c r="J917">
        <v>0</v>
      </c>
      <c r="K917" s="1">
        <v>41603</v>
      </c>
      <c r="L917">
        <v>97</v>
      </c>
      <c r="M917">
        <v>5</v>
      </c>
      <c r="N917">
        <v>4</v>
      </c>
      <c r="O917">
        <v>10</v>
      </c>
      <c r="P917">
        <v>2</v>
      </c>
      <c r="Q917">
        <v>2</v>
      </c>
      <c r="R917">
        <v>7</v>
      </c>
      <c r="S917" s="6">
        <f>SUM(Table_marketing_data[[#This Row],[MntWines]:[MntGoldProds]])/6</f>
        <v>5</v>
      </c>
      <c r="T917">
        <v>1</v>
      </c>
      <c r="U917">
        <v>1</v>
      </c>
      <c r="V917">
        <v>0</v>
      </c>
      <c r="W917">
        <v>3</v>
      </c>
      <c r="X917">
        <v>8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f>IF(COUNTIF(Table_marketing_data[[#This Row],[AcceptedCmp3]:[AcceptedCmp2]],1)&gt;0,1,0)</f>
        <v>0</v>
      </c>
      <c r="AE917">
        <f>SUM(Table_marketing_data[[#This Row],[AcceptedCmp3]:[AcceptedCmp2]])</f>
        <v>0</v>
      </c>
      <c r="AF917">
        <v>0</v>
      </c>
      <c r="AG917">
        <v>0</v>
      </c>
      <c r="AH917" t="s">
        <v>34</v>
      </c>
    </row>
    <row r="918" spans="1:34" x14ac:dyDescent="0.3">
      <c r="A918">
        <v>8475</v>
      </c>
      <c r="B918">
        <v>1973</v>
      </c>
      <c r="C918">
        <f ca="1">YEAR(TODAY()) - Table_marketing_data[[#This Row],[Year_Birth]]</f>
        <v>50</v>
      </c>
      <c r="D9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8" t="s">
        <v>37</v>
      </c>
      <c r="F918" t="s">
        <v>33</v>
      </c>
      <c r="G918" s="5">
        <v>157243</v>
      </c>
      <c r="H918" s="5" t="str">
        <f t="shared" si="14"/>
        <v>100k&lt;</v>
      </c>
      <c r="I918">
        <v>0</v>
      </c>
      <c r="J918">
        <v>1</v>
      </c>
      <c r="K918" s="1">
        <v>41699</v>
      </c>
      <c r="L918">
        <v>98</v>
      </c>
      <c r="M918">
        <v>20</v>
      </c>
      <c r="N918">
        <v>2</v>
      </c>
      <c r="O918">
        <v>1582</v>
      </c>
      <c r="P918">
        <v>1</v>
      </c>
      <c r="Q918">
        <v>2</v>
      </c>
      <c r="R918">
        <v>1</v>
      </c>
      <c r="S918" s="6">
        <f>SUM(Table_marketing_data[[#This Row],[MntWines]:[MntGoldProds]])/6</f>
        <v>268</v>
      </c>
      <c r="T918">
        <v>15</v>
      </c>
      <c r="U918">
        <v>0</v>
      </c>
      <c r="V918">
        <v>22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f>IF(COUNTIF(Table_marketing_data[[#This Row],[AcceptedCmp3]:[AcceptedCmp2]],1)&gt;0,1,0)</f>
        <v>0</v>
      </c>
      <c r="AE918">
        <f>SUM(Table_marketing_data[[#This Row],[AcceptedCmp3]:[AcceptedCmp2]])</f>
        <v>0</v>
      </c>
      <c r="AF918">
        <v>0</v>
      </c>
      <c r="AG918">
        <v>0</v>
      </c>
      <c r="AH918" t="s">
        <v>40</v>
      </c>
    </row>
    <row r="919" spans="1:34" x14ac:dyDescent="0.3">
      <c r="A919">
        <v>8070</v>
      </c>
      <c r="B919">
        <v>1973</v>
      </c>
      <c r="C919">
        <f ca="1">YEAR(TODAY()) - Table_marketing_data[[#This Row],[Year_Birth]]</f>
        <v>50</v>
      </c>
      <c r="D9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19" t="s">
        <v>37</v>
      </c>
      <c r="F919" t="s">
        <v>33</v>
      </c>
      <c r="G919" s="5">
        <v>54222</v>
      </c>
      <c r="H919" s="5" t="str">
        <f t="shared" si="14"/>
        <v>50k-100k</v>
      </c>
      <c r="I919">
        <v>0</v>
      </c>
      <c r="J919">
        <v>1</v>
      </c>
      <c r="K919" s="1">
        <v>41699</v>
      </c>
      <c r="L919">
        <v>98</v>
      </c>
      <c r="M919">
        <v>199</v>
      </c>
      <c r="N919">
        <v>12</v>
      </c>
      <c r="O919">
        <v>31</v>
      </c>
      <c r="P919">
        <v>3</v>
      </c>
      <c r="Q919">
        <v>12</v>
      </c>
      <c r="R919">
        <v>7</v>
      </c>
      <c r="S919" s="6">
        <f>SUM(Table_marketing_data[[#This Row],[MntWines]:[MntGoldProds]])/6</f>
        <v>44</v>
      </c>
      <c r="T919">
        <v>1</v>
      </c>
      <c r="U919">
        <v>3</v>
      </c>
      <c r="V919">
        <v>3</v>
      </c>
      <c r="W919">
        <v>5</v>
      </c>
      <c r="X919">
        <v>3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f>IF(COUNTIF(Table_marketing_data[[#This Row],[AcceptedCmp3]:[AcceptedCmp2]],1)&gt;0,1,0)</f>
        <v>0</v>
      </c>
      <c r="AE919">
        <f>SUM(Table_marketing_data[[#This Row],[AcceptedCmp3]:[AcceptedCmp2]])</f>
        <v>0</v>
      </c>
      <c r="AF919">
        <v>0</v>
      </c>
      <c r="AG919">
        <v>0</v>
      </c>
      <c r="AH919" t="s">
        <v>30</v>
      </c>
    </row>
    <row r="920" spans="1:34" x14ac:dyDescent="0.3">
      <c r="A920">
        <v>8595</v>
      </c>
      <c r="B920">
        <v>1973</v>
      </c>
      <c r="C920">
        <f ca="1">YEAR(TODAY()) - Table_marketing_data[[#This Row],[Year_Birth]]</f>
        <v>50</v>
      </c>
      <c r="D9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20" t="s">
        <v>28</v>
      </c>
      <c r="F920" t="s">
        <v>42</v>
      </c>
      <c r="G920" s="5">
        <v>42429</v>
      </c>
      <c r="H920" s="5" t="str">
        <f t="shared" si="14"/>
        <v>20k-50k</v>
      </c>
      <c r="I920">
        <v>0</v>
      </c>
      <c r="J920">
        <v>1</v>
      </c>
      <c r="K920" s="1">
        <v>41681</v>
      </c>
      <c r="L920">
        <v>99</v>
      </c>
      <c r="M920">
        <v>55</v>
      </c>
      <c r="N920">
        <v>0</v>
      </c>
      <c r="O920">
        <v>6</v>
      </c>
      <c r="P920">
        <v>2</v>
      </c>
      <c r="Q920">
        <v>0</v>
      </c>
      <c r="R920">
        <v>4</v>
      </c>
      <c r="S920" s="6">
        <f>SUM(Table_marketing_data[[#This Row],[MntWines]:[MntGoldProds]])/6</f>
        <v>11.166666666666666</v>
      </c>
      <c r="T920">
        <v>2</v>
      </c>
      <c r="U920">
        <v>1</v>
      </c>
      <c r="V920">
        <v>1</v>
      </c>
      <c r="W920">
        <v>3</v>
      </c>
      <c r="X920">
        <v>5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f>IF(COUNTIF(Table_marketing_data[[#This Row],[AcceptedCmp3]:[AcceptedCmp2]],1)&gt;0,1,0)</f>
        <v>0</v>
      </c>
      <c r="AE920">
        <f>SUM(Table_marketing_data[[#This Row],[AcceptedCmp3]:[AcceptedCmp2]])</f>
        <v>0</v>
      </c>
      <c r="AF920">
        <v>0</v>
      </c>
      <c r="AG920">
        <v>0</v>
      </c>
      <c r="AH920" t="s">
        <v>36</v>
      </c>
    </row>
    <row r="921" spans="1:34" x14ac:dyDescent="0.3">
      <c r="A921">
        <v>7232</v>
      </c>
      <c r="B921">
        <v>1973</v>
      </c>
      <c r="C921">
        <f ca="1">YEAR(TODAY()) - Table_marketing_data[[#This Row],[Year_Birth]]</f>
        <v>50</v>
      </c>
      <c r="D9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21" t="s">
        <v>28</v>
      </c>
      <c r="F921" t="s">
        <v>42</v>
      </c>
      <c r="G921" s="5">
        <v>42429</v>
      </c>
      <c r="H921" s="5" t="str">
        <f t="shared" si="14"/>
        <v>20k-50k</v>
      </c>
      <c r="I921">
        <v>0</v>
      </c>
      <c r="J921">
        <v>1</v>
      </c>
      <c r="K921" s="1">
        <v>41681</v>
      </c>
      <c r="L921">
        <v>99</v>
      </c>
      <c r="M921">
        <v>55</v>
      </c>
      <c r="N921">
        <v>0</v>
      </c>
      <c r="O921">
        <v>6</v>
      </c>
      <c r="P921">
        <v>2</v>
      </c>
      <c r="Q921">
        <v>0</v>
      </c>
      <c r="R921">
        <v>4</v>
      </c>
      <c r="S921" s="6">
        <f>SUM(Table_marketing_data[[#This Row],[MntWines]:[MntGoldProds]])/6</f>
        <v>11.166666666666666</v>
      </c>
      <c r="T921">
        <v>2</v>
      </c>
      <c r="U921">
        <v>1</v>
      </c>
      <c r="V921">
        <v>1</v>
      </c>
      <c r="W921">
        <v>3</v>
      </c>
      <c r="X921">
        <v>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f>IF(COUNTIF(Table_marketing_data[[#This Row],[AcceptedCmp3]:[AcceptedCmp2]],1)&gt;0,1,0)</f>
        <v>0</v>
      </c>
      <c r="AE921">
        <f>SUM(Table_marketing_data[[#This Row],[AcceptedCmp3]:[AcceptedCmp2]])</f>
        <v>0</v>
      </c>
      <c r="AF921">
        <v>0</v>
      </c>
      <c r="AG921">
        <v>0</v>
      </c>
      <c r="AH921" t="s">
        <v>30</v>
      </c>
    </row>
    <row r="922" spans="1:34" x14ac:dyDescent="0.3">
      <c r="A922">
        <v>9977</v>
      </c>
      <c r="B922">
        <v>1973</v>
      </c>
      <c r="C922">
        <f ca="1">YEAR(TODAY()) - Table_marketing_data[[#This Row],[Year_Birth]]</f>
        <v>50</v>
      </c>
      <c r="D9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41-50</v>
      </c>
      <c r="E922" t="s">
        <v>28</v>
      </c>
      <c r="F922" t="s">
        <v>29</v>
      </c>
      <c r="G922" s="5">
        <v>78901</v>
      </c>
      <c r="H922" s="5" t="str">
        <f t="shared" si="14"/>
        <v>50k-100k</v>
      </c>
      <c r="I922">
        <v>0</v>
      </c>
      <c r="J922">
        <v>1</v>
      </c>
      <c r="K922" s="1">
        <v>41534</v>
      </c>
      <c r="L922">
        <v>99</v>
      </c>
      <c r="M922">
        <v>321</v>
      </c>
      <c r="N922">
        <v>11</v>
      </c>
      <c r="O922">
        <v>309</v>
      </c>
      <c r="P922">
        <v>33</v>
      </c>
      <c r="Q922">
        <v>26</v>
      </c>
      <c r="R922">
        <v>34</v>
      </c>
      <c r="S922" s="6">
        <f>SUM(Table_marketing_data[[#This Row],[MntWines]:[MntGoldProds]])/6</f>
        <v>122.33333333333333</v>
      </c>
      <c r="T922">
        <v>3</v>
      </c>
      <c r="U922">
        <v>9</v>
      </c>
      <c r="V922">
        <v>3</v>
      </c>
      <c r="W922">
        <v>5</v>
      </c>
      <c r="X922">
        <v>4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f>IF(COUNTIF(Table_marketing_data[[#This Row],[AcceptedCmp3]:[AcceptedCmp2]],1)&gt;0,1,0)</f>
        <v>0</v>
      </c>
      <c r="AE922">
        <f>SUM(Table_marketing_data[[#This Row],[AcceptedCmp3]:[AcceptedCmp2]])</f>
        <v>0</v>
      </c>
      <c r="AF922">
        <v>0</v>
      </c>
      <c r="AG922">
        <v>0</v>
      </c>
      <c r="AH922" t="s">
        <v>34</v>
      </c>
    </row>
    <row r="923" spans="1:34" x14ac:dyDescent="0.3">
      <c r="A923">
        <v>5824</v>
      </c>
      <c r="B923">
        <v>1972</v>
      </c>
      <c r="C923">
        <f ca="1">YEAR(TODAY()) - Table_marketing_data[[#This Row],[Year_Birth]]</f>
        <v>51</v>
      </c>
      <c r="D9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3" t="s">
        <v>37</v>
      </c>
      <c r="F923" t="s">
        <v>35</v>
      </c>
      <c r="G923" s="5">
        <v>34578</v>
      </c>
      <c r="H923" s="5" t="str">
        <f t="shared" si="14"/>
        <v>20k-50k</v>
      </c>
      <c r="I923">
        <v>2</v>
      </c>
      <c r="J923">
        <v>1</v>
      </c>
      <c r="K923" s="1">
        <v>41740</v>
      </c>
      <c r="L923">
        <v>1</v>
      </c>
      <c r="M923">
        <v>7</v>
      </c>
      <c r="N923">
        <v>0</v>
      </c>
      <c r="O923">
        <v>1</v>
      </c>
      <c r="P923">
        <v>0</v>
      </c>
      <c r="Q923">
        <v>0</v>
      </c>
      <c r="R923">
        <v>0</v>
      </c>
      <c r="S923" s="6">
        <f>SUM(Table_marketing_data[[#This Row],[MntWines]:[MntGoldProds]])/6</f>
        <v>1.3333333333333333</v>
      </c>
      <c r="T923">
        <v>1</v>
      </c>
      <c r="U923">
        <v>1</v>
      </c>
      <c r="V923">
        <v>0</v>
      </c>
      <c r="W923">
        <v>2</v>
      </c>
      <c r="X923">
        <v>6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f>IF(COUNTIF(Table_marketing_data[[#This Row],[AcceptedCmp3]:[AcceptedCmp2]],1)&gt;0,1,0)</f>
        <v>0</v>
      </c>
      <c r="AE923">
        <f>SUM(Table_marketing_data[[#This Row],[AcceptedCmp3]:[AcceptedCmp2]])</f>
        <v>0</v>
      </c>
      <c r="AF923">
        <v>0</v>
      </c>
      <c r="AG923">
        <v>0</v>
      </c>
      <c r="AH923" t="s">
        <v>36</v>
      </c>
    </row>
    <row r="924" spans="1:34" x14ac:dyDescent="0.3">
      <c r="A924">
        <v>5585</v>
      </c>
      <c r="B924">
        <v>1972</v>
      </c>
      <c r="C924">
        <f ca="1">YEAR(TODAY()) - Table_marketing_data[[#This Row],[Year_Birth]]</f>
        <v>51</v>
      </c>
      <c r="D9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4" t="s">
        <v>28</v>
      </c>
      <c r="F924" t="s">
        <v>31</v>
      </c>
      <c r="G924" s="5">
        <v>21359</v>
      </c>
      <c r="H924" s="5" t="str">
        <f t="shared" si="14"/>
        <v>20k-50k</v>
      </c>
      <c r="I924">
        <v>1</v>
      </c>
      <c r="J924">
        <v>0</v>
      </c>
      <c r="K924" s="1">
        <v>41384</v>
      </c>
      <c r="L924">
        <v>1</v>
      </c>
      <c r="M924">
        <v>12</v>
      </c>
      <c r="N924">
        <v>2</v>
      </c>
      <c r="O924">
        <v>17</v>
      </c>
      <c r="P924">
        <v>6</v>
      </c>
      <c r="Q924">
        <v>1</v>
      </c>
      <c r="R924">
        <v>10</v>
      </c>
      <c r="S924" s="6">
        <f>SUM(Table_marketing_data[[#This Row],[MntWines]:[MntGoldProds]])/6</f>
        <v>8</v>
      </c>
      <c r="T924">
        <v>2</v>
      </c>
      <c r="U924">
        <v>2</v>
      </c>
      <c r="V924">
        <v>0</v>
      </c>
      <c r="W924">
        <v>3</v>
      </c>
      <c r="X924">
        <v>8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f>IF(COUNTIF(Table_marketing_data[[#This Row],[AcceptedCmp3]:[AcceptedCmp2]],1)&gt;0,1,0)</f>
        <v>0</v>
      </c>
      <c r="AE924">
        <f>SUM(Table_marketing_data[[#This Row],[AcceptedCmp3]:[AcceptedCmp2]])</f>
        <v>0</v>
      </c>
      <c r="AF924">
        <v>1</v>
      </c>
      <c r="AG924">
        <v>0</v>
      </c>
      <c r="AH924" t="s">
        <v>32</v>
      </c>
    </row>
    <row r="925" spans="1:34" x14ac:dyDescent="0.3">
      <c r="A925">
        <v>1519</v>
      </c>
      <c r="B925">
        <v>1972</v>
      </c>
      <c r="C925">
        <f ca="1">YEAR(TODAY()) - Table_marketing_data[[#This Row],[Year_Birth]]</f>
        <v>51</v>
      </c>
      <c r="D9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5" t="s">
        <v>37</v>
      </c>
      <c r="F925" t="s">
        <v>31</v>
      </c>
      <c r="G925" s="5">
        <v>38578</v>
      </c>
      <c r="H925" s="5" t="str">
        <f t="shared" si="14"/>
        <v>20k-50k</v>
      </c>
      <c r="I925">
        <v>1</v>
      </c>
      <c r="J925">
        <v>1</v>
      </c>
      <c r="K925" s="1">
        <v>41447</v>
      </c>
      <c r="L925">
        <v>2</v>
      </c>
      <c r="M925">
        <v>38</v>
      </c>
      <c r="N925">
        <v>4</v>
      </c>
      <c r="O925">
        <v>22</v>
      </c>
      <c r="P925">
        <v>3</v>
      </c>
      <c r="Q925">
        <v>3</v>
      </c>
      <c r="R925">
        <v>3</v>
      </c>
      <c r="S925" s="6">
        <f>SUM(Table_marketing_data[[#This Row],[MntWines]:[MntGoldProds]])/6</f>
        <v>12.166666666666666</v>
      </c>
      <c r="T925">
        <v>3</v>
      </c>
      <c r="U925">
        <v>3</v>
      </c>
      <c r="V925">
        <v>0</v>
      </c>
      <c r="W925">
        <v>3</v>
      </c>
      <c r="X925">
        <v>8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f>IF(COUNTIF(Table_marketing_data[[#This Row],[AcceptedCmp3]:[AcceptedCmp2]],1)&gt;0,1,0)</f>
        <v>0</v>
      </c>
      <c r="AE925">
        <f>SUM(Table_marketing_data[[#This Row],[AcceptedCmp3]:[AcceptedCmp2]])</f>
        <v>0</v>
      </c>
      <c r="AF925">
        <v>1</v>
      </c>
      <c r="AG925">
        <v>0</v>
      </c>
      <c r="AH925" t="s">
        <v>30</v>
      </c>
    </row>
    <row r="926" spans="1:34" x14ac:dyDescent="0.3">
      <c r="A926">
        <v>9080</v>
      </c>
      <c r="B926">
        <v>1972</v>
      </c>
      <c r="C926">
        <f ca="1">YEAR(TODAY()) - Table_marketing_data[[#This Row],[Year_Birth]]</f>
        <v>51</v>
      </c>
      <c r="D9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6" t="s">
        <v>37</v>
      </c>
      <c r="F926" t="s">
        <v>31</v>
      </c>
      <c r="G926" s="5">
        <v>38578</v>
      </c>
      <c r="H926" s="5" t="str">
        <f t="shared" si="14"/>
        <v>20k-50k</v>
      </c>
      <c r="I926">
        <v>1</v>
      </c>
      <c r="J926">
        <v>1</v>
      </c>
      <c r="K926" s="1">
        <v>41447</v>
      </c>
      <c r="L926">
        <v>2</v>
      </c>
      <c r="M926">
        <v>38</v>
      </c>
      <c r="N926">
        <v>4</v>
      </c>
      <c r="O926">
        <v>22</v>
      </c>
      <c r="P926">
        <v>3</v>
      </c>
      <c r="Q926">
        <v>3</v>
      </c>
      <c r="R926">
        <v>3</v>
      </c>
      <c r="S926" s="6">
        <f>SUM(Table_marketing_data[[#This Row],[MntWines]:[MntGoldProds]])/6</f>
        <v>12.166666666666666</v>
      </c>
      <c r="T926">
        <v>3</v>
      </c>
      <c r="U926">
        <v>3</v>
      </c>
      <c r="V926">
        <v>0</v>
      </c>
      <c r="W926">
        <v>3</v>
      </c>
      <c r="X926">
        <v>8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f>IF(COUNTIF(Table_marketing_data[[#This Row],[AcceptedCmp3]:[AcceptedCmp2]],1)&gt;0,1,0)</f>
        <v>0</v>
      </c>
      <c r="AE926">
        <f>SUM(Table_marketing_data[[#This Row],[AcceptedCmp3]:[AcceptedCmp2]])</f>
        <v>0</v>
      </c>
      <c r="AF926">
        <v>0</v>
      </c>
      <c r="AG926">
        <v>0</v>
      </c>
      <c r="AH926" t="s">
        <v>30</v>
      </c>
    </row>
    <row r="927" spans="1:34" x14ac:dyDescent="0.3">
      <c r="A927">
        <v>7233</v>
      </c>
      <c r="B927">
        <v>1972</v>
      </c>
      <c r="C927">
        <f ca="1">YEAR(TODAY()) - Table_marketing_data[[#This Row],[Year_Birth]]</f>
        <v>51</v>
      </c>
      <c r="D9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7" t="s">
        <v>28</v>
      </c>
      <c r="F927" t="s">
        <v>33</v>
      </c>
      <c r="G927" s="5">
        <v>69209</v>
      </c>
      <c r="H927" s="5" t="str">
        <f t="shared" si="14"/>
        <v>50k-100k</v>
      </c>
      <c r="I927">
        <v>0</v>
      </c>
      <c r="J927">
        <v>0</v>
      </c>
      <c r="K927" s="1">
        <v>41169</v>
      </c>
      <c r="L927">
        <v>4</v>
      </c>
      <c r="M927">
        <v>496</v>
      </c>
      <c r="N927">
        <v>32</v>
      </c>
      <c r="O927">
        <v>849</v>
      </c>
      <c r="P927">
        <v>229</v>
      </c>
      <c r="Q927">
        <v>48</v>
      </c>
      <c r="R927">
        <v>128</v>
      </c>
      <c r="S927" s="6">
        <f>SUM(Table_marketing_data[[#This Row],[MntWines]:[MntGoldProds]])/6</f>
        <v>297</v>
      </c>
      <c r="T927">
        <v>2</v>
      </c>
      <c r="U927">
        <v>5</v>
      </c>
      <c r="V927">
        <v>3</v>
      </c>
      <c r="W927">
        <v>6</v>
      </c>
      <c r="X927">
        <v>4</v>
      </c>
      <c r="Y927">
        <v>0</v>
      </c>
      <c r="Z927">
        <v>0</v>
      </c>
      <c r="AA927">
        <v>0</v>
      </c>
      <c r="AB927">
        <v>1</v>
      </c>
      <c r="AC927">
        <v>0</v>
      </c>
      <c r="AD927">
        <f>IF(COUNTIF(Table_marketing_data[[#This Row],[AcceptedCmp3]:[AcceptedCmp2]],1)&gt;0,1,0)</f>
        <v>1</v>
      </c>
      <c r="AE927">
        <f>SUM(Table_marketing_data[[#This Row],[AcceptedCmp3]:[AcceptedCmp2]])</f>
        <v>1</v>
      </c>
      <c r="AF927">
        <v>0</v>
      </c>
      <c r="AG927">
        <v>0</v>
      </c>
      <c r="AH927" t="s">
        <v>32</v>
      </c>
    </row>
    <row r="928" spans="1:34" x14ac:dyDescent="0.3">
      <c r="A928">
        <v>67</v>
      </c>
      <c r="B928">
        <v>1972</v>
      </c>
      <c r="C928">
        <f ca="1">YEAR(TODAY()) - Table_marketing_data[[#This Row],[Year_Birth]]</f>
        <v>51</v>
      </c>
      <c r="D9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8" t="s">
        <v>41</v>
      </c>
      <c r="F928" t="s">
        <v>31</v>
      </c>
      <c r="G928" s="5">
        <v>46423</v>
      </c>
      <c r="H928" s="5" t="str">
        <f t="shared" si="14"/>
        <v>20k-50k</v>
      </c>
      <c r="I928">
        <v>1</v>
      </c>
      <c r="J928">
        <v>1</v>
      </c>
      <c r="K928" s="1">
        <v>41535</v>
      </c>
      <c r="L928">
        <v>6</v>
      </c>
      <c r="M928">
        <v>68</v>
      </c>
      <c r="N928">
        <v>0</v>
      </c>
      <c r="O928">
        <v>16</v>
      </c>
      <c r="P928">
        <v>0</v>
      </c>
      <c r="Q928">
        <v>0</v>
      </c>
      <c r="R928">
        <v>8</v>
      </c>
      <c r="S928" s="6">
        <f>SUM(Table_marketing_data[[#This Row],[MntWines]:[MntGoldProds]])/6</f>
        <v>15.333333333333334</v>
      </c>
      <c r="T928">
        <v>3</v>
      </c>
      <c r="U928">
        <v>2</v>
      </c>
      <c r="V928">
        <v>0</v>
      </c>
      <c r="W928">
        <v>4</v>
      </c>
      <c r="X928">
        <v>7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f>IF(COUNTIF(Table_marketing_data[[#This Row],[AcceptedCmp3]:[AcceptedCmp2]],1)&gt;0,1,0)</f>
        <v>0</v>
      </c>
      <c r="AE928">
        <f>SUM(Table_marketing_data[[#This Row],[AcceptedCmp3]:[AcceptedCmp2]])</f>
        <v>0</v>
      </c>
      <c r="AF928">
        <v>0</v>
      </c>
      <c r="AG928">
        <v>0</v>
      </c>
      <c r="AH928" t="s">
        <v>30</v>
      </c>
    </row>
    <row r="929" spans="1:34" x14ac:dyDescent="0.3">
      <c r="A929">
        <v>9923</v>
      </c>
      <c r="B929">
        <v>1972</v>
      </c>
      <c r="C929">
        <f ca="1">YEAR(TODAY()) - Table_marketing_data[[#This Row],[Year_Birth]]</f>
        <v>51</v>
      </c>
      <c r="D9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29" t="s">
        <v>41</v>
      </c>
      <c r="F929" t="s">
        <v>31</v>
      </c>
      <c r="G929" s="5">
        <v>46423</v>
      </c>
      <c r="H929" s="5" t="str">
        <f t="shared" si="14"/>
        <v>20k-50k</v>
      </c>
      <c r="I929">
        <v>1</v>
      </c>
      <c r="J929">
        <v>1</v>
      </c>
      <c r="K929" s="1">
        <v>41535</v>
      </c>
      <c r="L929">
        <v>6</v>
      </c>
      <c r="M929">
        <v>68</v>
      </c>
      <c r="N929">
        <v>0</v>
      </c>
      <c r="O929">
        <v>16</v>
      </c>
      <c r="P929">
        <v>0</v>
      </c>
      <c r="Q929">
        <v>0</v>
      </c>
      <c r="R929">
        <v>8</v>
      </c>
      <c r="S929" s="6">
        <f>SUM(Table_marketing_data[[#This Row],[MntWines]:[MntGoldProds]])/6</f>
        <v>15.333333333333334</v>
      </c>
      <c r="T929">
        <v>3</v>
      </c>
      <c r="U929">
        <v>2</v>
      </c>
      <c r="V929">
        <v>0</v>
      </c>
      <c r="W929">
        <v>4</v>
      </c>
      <c r="X929">
        <v>7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f>IF(COUNTIF(Table_marketing_data[[#This Row],[AcceptedCmp3]:[AcceptedCmp2]],1)&gt;0,1,0)</f>
        <v>0</v>
      </c>
      <c r="AE929">
        <f>SUM(Table_marketing_data[[#This Row],[AcceptedCmp3]:[AcceptedCmp2]])</f>
        <v>0</v>
      </c>
      <c r="AF929">
        <v>0</v>
      </c>
      <c r="AG929">
        <v>0</v>
      </c>
      <c r="AH929" t="s">
        <v>30</v>
      </c>
    </row>
    <row r="930" spans="1:34" x14ac:dyDescent="0.3">
      <c r="A930">
        <v>8216</v>
      </c>
      <c r="B930">
        <v>1972</v>
      </c>
      <c r="C930">
        <f ca="1">YEAR(TODAY()) - Table_marketing_data[[#This Row],[Year_Birth]]</f>
        <v>51</v>
      </c>
      <c r="D9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0" t="s">
        <v>41</v>
      </c>
      <c r="F930" t="s">
        <v>33</v>
      </c>
      <c r="G930" s="5">
        <v>53761</v>
      </c>
      <c r="H930" s="5" t="str">
        <f t="shared" si="14"/>
        <v>50k-100k</v>
      </c>
      <c r="I930">
        <v>1</v>
      </c>
      <c r="J930">
        <v>1</v>
      </c>
      <c r="K930" s="1">
        <v>41558</v>
      </c>
      <c r="L930">
        <v>7</v>
      </c>
      <c r="M930">
        <v>158</v>
      </c>
      <c r="N930">
        <v>0</v>
      </c>
      <c r="O930">
        <v>76</v>
      </c>
      <c r="P930">
        <v>13</v>
      </c>
      <c r="Q930">
        <v>7</v>
      </c>
      <c r="R930">
        <v>71</v>
      </c>
      <c r="S930" s="6">
        <f>SUM(Table_marketing_data[[#This Row],[MntWines]:[MntGoldProds]])/6</f>
        <v>54.166666666666664</v>
      </c>
      <c r="T930">
        <v>6</v>
      </c>
      <c r="U930">
        <v>4</v>
      </c>
      <c r="V930">
        <v>4</v>
      </c>
      <c r="W930">
        <v>3</v>
      </c>
      <c r="X930">
        <v>5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f>IF(COUNTIF(Table_marketing_data[[#This Row],[AcceptedCmp3]:[AcceptedCmp2]],1)&gt;0,1,0)</f>
        <v>0</v>
      </c>
      <c r="AE930">
        <f>SUM(Table_marketing_data[[#This Row],[AcceptedCmp3]:[AcceptedCmp2]])</f>
        <v>0</v>
      </c>
      <c r="AF930">
        <v>0</v>
      </c>
      <c r="AG930">
        <v>0</v>
      </c>
      <c r="AH930" t="s">
        <v>36</v>
      </c>
    </row>
    <row r="931" spans="1:34" x14ac:dyDescent="0.3">
      <c r="A931">
        <v>4290</v>
      </c>
      <c r="B931">
        <v>1972</v>
      </c>
      <c r="C931">
        <f ca="1">YEAR(TODAY()) - Table_marketing_data[[#This Row],[Year_Birth]]</f>
        <v>51</v>
      </c>
      <c r="D9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1" t="s">
        <v>28</v>
      </c>
      <c r="F931" t="s">
        <v>33</v>
      </c>
      <c r="G931" s="5">
        <v>30467</v>
      </c>
      <c r="H931" s="5" t="str">
        <f t="shared" si="14"/>
        <v>20k-50k</v>
      </c>
      <c r="I931">
        <v>1</v>
      </c>
      <c r="J931">
        <v>0</v>
      </c>
      <c r="K931" s="1">
        <v>41717</v>
      </c>
      <c r="L931">
        <v>8</v>
      </c>
      <c r="M931">
        <v>1</v>
      </c>
      <c r="N931">
        <v>3</v>
      </c>
      <c r="O931">
        <v>8</v>
      </c>
      <c r="P931">
        <v>2</v>
      </c>
      <c r="Q931">
        <v>5</v>
      </c>
      <c r="R931">
        <v>5</v>
      </c>
      <c r="S931" s="6">
        <f>SUM(Table_marketing_data[[#This Row],[MntWines]:[MntGoldProds]])/6</f>
        <v>4</v>
      </c>
      <c r="T931">
        <v>1</v>
      </c>
      <c r="U931">
        <v>1</v>
      </c>
      <c r="V931">
        <v>0</v>
      </c>
      <c r="W931">
        <v>2</v>
      </c>
      <c r="X931">
        <v>7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f>IF(COUNTIF(Table_marketing_data[[#This Row],[AcceptedCmp3]:[AcceptedCmp2]],1)&gt;0,1,0)</f>
        <v>0</v>
      </c>
      <c r="AE931">
        <f>SUM(Table_marketing_data[[#This Row],[AcceptedCmp3]:[AcceptedCmp2]])</f>
        <v>0</v>
      </c>
      <c r="AF931">
        <v>0</v>
      </c>
      <c r="AG931">
        <v>0</v>
      </c>
      <c r="AH931" t="s">
        <v>32</v>
      </c>
    </row>
    <row r="932" spans="1:34" x14ac:dyDescent="0.3">
      <c r="A932">
        <v>10084</v>
      </c>
      <c r="B932">
        <v>1972</v>
      </c>
      <c r="C932">
        <f ca="1">YEAR(TODAY()) - Table_marketing_data[[#This Row],[Year_Birth]]</f>
        <v>51</v>
      </c>
      <c r="D9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2" t="s">
        <v>28</v>
      </c>
      <c r="F932" t="s">
        <v>33</v>
      </c>
      <c r="G932" s="5">
        <v>24434</v>
      </c>
      <c r="H932" s="5" t="str">
        <f t="shared" si="14"/>
        <v>20k-50k</v>
      </c>
      <c r="I932">
        <v>2</v>
      </c>
      <c r="J932">
        <v>0</v>
      </c>
      <c r="K932" s="1">
        <v>41777</v>
      </c>
      <c r="L932">
        <v>9</v>
      </c>
      <c r="M932">
        <v>3</v>
      </c>
      <c r="N932">
        <v>2</v>
      </c>
      <c r="O932">
        <v>8</v>
      </c>
      <c r="P932">
        <v>20</v>
      </c>
      <c r="Q932">
        <v>0</v>
      </c>
      <c r="R932">
        <v>17</v>
      </c>
      <c r="S932" s="6">
        <f>SUM(Table_marketing_data[[#This Row],[MntWines]:[MntGoldProds]])/6</f>
        <v>8.3333333333333339</v>
      </c>
      <c r="T932">
        <v>2</v>
      </c>
      <c r="U932">
        <v>2</v>
      </c>
      <c r="V932">
        <v>1</v>
      </c>
      <c r="W932">
        <v>2</v>
      </c>
      <c r="X932">
        <v>7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f>IF(COUNTIF(Table_marketing_data[[#This Row],[AcceptedCmp3]:[AcceptedCmp2]],1)&gt;0,1,0)</f>
        <v>0</v>
      </c>
      <c r="AE932">
        <f>SUM(Table_marketing_data[[#This Row],[AcceptedCmp3]:[AcceptedCmp2]])</f>
        <v>0</v>
      </c>
      <c r="AF932">
        <v>0</v>
      </c>
      <c r="AG932">
        <v>0</v>
      </c>
      <c r="AH932" t="s">
        <v>40</v>
      </c>
    </row>
    <row r="933" spans="1:34" x14ac:dyDescent="0.3">
      <c r="A933">
        <v>1048</v>
      </c>
      <c r="B933">
        <v>1972</v>
      </c>
      <c r="C933">
        <f ca="1">YEAR(TODAY()) - Table_marketing_data[[#This Row],[Year_Birth]]</f>
        <v>51</v>
      </c>
      <c r="D9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3" t="s">
        <v>41</v>
      </c>
      <c r="F933" t="s">
        <v>33</v>
      </c>
      <c r="G933" s="5">
        <v>35641</v>
      </c>
      <c r="H933" s="5" t="str">
        <f t="shared" si="14"/>
        <v>20k-50k</v>
      </c>
      <c r="I933">
        <v>1</v>
      </c>
      <c r="J933">
        <v>0</v>
      </c>
      <c r="K933" s="1">
        <v>41469</v>
      </c>
      <c r="L933">
        <v>11</v>
      </c>
      <c r="M933">
        <v>63</v>
      </c>
      <c r="N933">
        <v>3</v>
      </c>
      <c r="O933">
        <v>67</v>
      </c>
      <c r="P933">
        <v>8</v>
      </c>
      <c r="Q933">
        <v>9</v>
      </c>
      <c r="R933">
        <v>28</v>
      </c>
      <c r="S933" s="6">
        <f>SUM(Table_marketing_data[[#This Row],[MntWines]:[MntGoldProds]])/6</f>
        <v>29.666666666666668</v>
      </c>
      <c r="T933">
        <v>2</v>
      </c>
      <c r="U933">
        <v>3</v>
      </c>
      <c r="V933">
        <v>1</v>
      </c>
      <c r="W933">
        <v>4</v>
      </c>
      <c r="X933">
        <v>7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f>IF(COUNTIF(Table_marketing_data[[#This Row],[AcceptedCmp3]:[AcceptedCmp2]],1)&gt;0,1,0)</f>
        <v>0</v>
      </c>
      <c r="AE933">
        <f>SUM(Table_marketing_data[[#This Row],[AcceptedCmp3]:[AcceptedCmp2]])</f>
        <v>0</v>
      </c>
      <c r="AF933">
        <v>1</v>
      </c>
      <c r="AG933">
        <v>0</v>
      </c>
      <c r="AH933" t="s">
        <v>43</v>
      </c>
    </row>
    <row r="934" spans="1:34" x14ac:dyDescent="0.3">
      <c r="A934">
        <v>2324</v>
      </c>
      <c r="B934">
        <v>1972</v>
      </c>
      <c r="C934">
        <f ca="1">YEAR(TODAY()) - Table_marketing_data[[#This Row],[Year_Birth]]</f>
        <v>51</v>
      </c>
      <c r="D9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4" t="s">
        <v>28</v>
      </c>
      <c r="F934" t="s">
        <v>35</v>
      </c>
      <c r="G934" s="5">
        <v>77044</v>
      </c>
      <c r="H934" s="5" t="str">
        <f t="shared" si="14"/>
        <v>50k-100k</v>
      </c>
      <c r="I934">
        <v>0</v>
      </c>
      <c r="J934">
        <v>1</v>
      </c>
      <c r="K934" s="1">
        <v>41574</v>
      </c>
      <c r="L934">
        <v>12</v>
      </c>
      <c r="M934">
        <v>625</v>
      </c>
      <c r="N934">
        <v>38</v>
      </c>
      <c r="O934">
        <v>242</v>
      </c>
      <c r="P934">
        <v>50</v>
      </c>
      <c r="Q934">
        <v>34</v>
      </c>
      <c r="R934">
        <v>76</v>
      </c>
      <c r="S934" s="6">
        <f>SUM(Table_marketing_data[[#This Row],[MntWines]:[MntGoldProds]])/6</f>
        <v>177.5</v>
      </c>
      <c r="T934">
        <v>2</v>
      </c>
      <c r="U934">
        <v>7</v>
      </c>
      <c r="V934">
        <v>11</v>
      </c>
      <c r="W934">
        <v>11</v>
      </c>
      <c r="X934">
        <v>4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f>IF(COUNTIF(Table_marketing_data[[#This Row],[AcceptedCmp3]:[AcceptedCmp2]],1)&gt;0,1,0)</f>
        <v>1</v>
      </c>
      <c r="AE934">
        <f>SUM(Table_marketing_data[[#This Row],[AcceptedCmp3]:[AcceptedCmp2]])</f>
        <v>1</v>
      </c>
      <c r="AF934">
        <v>0</v>
      </c>
      <c r="AG934">
        <v>0</v>
      </c>
      <c r="AH934" t="s">
        <v>30</v>
      </c>
    </row>
    <row r="935" spans="1:34" x14ac:dyDescent="0.3">
      <c r="A935">
        <v>4099</v>
      </c>
      <c r="B935">
        <v>1972</v>
      </c>
      <c r="C935">
        <f ca="1">YEAR(TODAY()) - Table_marketing_data[[#This Row],[Year_Birth]]</f>
        <v>51</v>
      </c>
      <c r="D9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5" t="s">
        <v>28</v>
      </c>
      <c r="F935" t="s">
        <v>33</v>
      </c>
      <c r="G935" s="5">
        <v>30675</v>
      </c>
      <c r="H935" s="5" t="str">
        <f t="shared" si="14"/>
        <v>20k-50k</v>
      </c>
      <c r="I935">
        <v>1</v>
      </c>
      <c r="J935">
        <v>0</v>
      </c>
      <c r="K935" s="1">
        <v>41225</v>
      </c>
      <c r="L935">
        <v>14</v>
      </c>
      <c r="M935">
        <v>10</v>
      </c>
      <c r="N935">
        <v>2</v>
      </c>
      <c r="O935">
        <v>16</v>
      </c>
      <c r="P935">
        <v>11</v>
      </c>
      <c r="Q935">
        <v>2</v>
      </c>
      <c r="R935">
        <v>21</v>
      </c>
      <c r="S935" s="6">
        <f>SUM(Table_marketing_data[[#This Row],[MntWines]:[MntGoldProds]])/6</f>
        <v>10.333333333333334</v>
      </c>
      <c r="T935">
        <v>1</v>
      </c>
      <c r="U935">
        <v>1</v>
      </c>
      <c r="V935">
        <v>0</v>
      </c>
      <c r="W935">
        <v>3</v>
      </c>
      <c r="X935">
        <v>8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f>IF(COUNTIF(Table_marketing_data[[#This Row],[AcceptedCmp3]:[AcceptedCmp2]],1)&gt;0,1,0)</f>
        <v>0</v>
      </c>
      <c r="AE935">
        <f>SUM(Table_marketing_data[[#This Row],[AcceptedCmp3]:[AcceptedCmp2]])</f>
        <v>0</v>
      </c>
      <c r="AF935">
        <v>0</v>
      </c>
      <c r="AG935">
        <v>0</v>
      </c>
      <c r="AH935" t="s">
        <v>30</v>
      </c>
    </row>
    <row r="936" spans="1:34" x14ac:dyDescent="0.3">
      <c r="A936">
        <v>8443</v>
      </c>
      <c r="B936">
        <v>1972</v>
      </c>
      <c r="C936">
        <f ca="1">YEAR(TODAY()) - Table_marketing_data[[#This Row],[Year_Birth]]</f>
        <v>51</v>
      </c>
      <c r="D9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6" t="s">
        <v>28</v>
      </c>
      <c r="F936" t="s">
        <v>31</v>
      </c>
      <c r="G936" s="5">
        <v>24762</v>
      </c>
      <c r="H936" s="5" t="str">
        <f t="shared" si="14"/>
        <v>20k-50k</v>
      </c>
      <c r="I936">
        <v>1</v>
      </c>
      <c r="J936">
        <v>0</v>
      </c>
      <c r="K936" s="1">
        <v>41680</v>
      </c>
      <c r="L936">
        <v>16</v>
      </c>
      <c r="M936">
        <v>6</v>
      </c>
      <c r="N936">
        <v>10</v>
      </c>
      <c r="O936">
        <v>12</v>
      </c>
      <c r="P936">
        <v>3</v>
      </c>
      <c r="Q936">
        <v>15</v>
      </c>
      <c r="R936">
        <v>40</v>
      </c>
      <c r="S936" s="6">
        <f>SUM(Table_marketing_data[[#This Row],[MntWines]:[MntGoldProds]])/6</f>
        <v>14.333333333333334</v>
      </c>
      <c r="T936">
        <v>3</v>
      </c>
      <c r="U936">
        <v>3</v>
      </c>
      <c r="V936">
        <v>1</v>
      </c>
      <c r="W936">
        <v>2</v>
      </c>
      <c r="X936">
        <v>8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f>IF(COUNTIF(Table_marketing_data[[#This Row],[AcceptedCmp3]:[AcceptedCmp2]],1)&gt;0,1,0)</f>
        <v>1</v>
      </c>
      <c r="AE936">
        <f>SUM(Table_marketing_data[[#This Row],[AcceptedCmp3]:[AcceptedCmp2]])</f>
        <v>1</v>
      </c>
      <c r="AF936">
        <v>1</v>
      </c>
      <c r="AG936">
        <v>0</v>
      </c>
      <c r="AH936" t="s">
        <v>43</v>
      </c>
    </row>
    <row r="937" spans="1:34" x14ac:dyDescent="0.3">
      <c r="A937">
        <v>3769</v>
      </c>
      <c r="B937">
        <v>1972</v>
      </c>
      <c r="C937">
        <f ca="1">YEAR(TODAY()) - Table_marketing_data[[#This Row],[Year_Birth]]</f>
        <v>51</v>
      </c>
      <c r="D9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7" t="s">
        <v>37</v>
      </c>
      <c r="F937" t="s">
        <v>35</v>
      </c>
      <c r="H937" s="5" t="str">
        <f t="shared" si="14"/>
        <v>&lt;20k</v>
      </c>
      <c r="I937">
        <v>1</v>
      </c>
      <c r="J937">
        <v>0</v>
      </c>
      <c r="K937" s="1">
        <v>41700</v>
      </c>
      <c r="L937">
        <v>17</v>
      </c>
      <c r="M937">
        <v>25</v>
      </c>
      <c r="N937">
        <v>1</v>
      </c>
      <c r="O937">
        <v>13</v>
      </c>
      <c r="P937">
        <v>0</v>
      </c>
      <c r="Q937">
        <v>0</v>
      </c>
      <c r="R937">
        <v>3</v>
      </c>
      <c r="S937" s="6">
        <f>SUM(Table_marketing_data[[#This Row],[MntWines]:[MntGoldProds]])/6</f>
        <v>7</v>
      </c>
      <c r="T937">
        <v>1</v>
      </c>
      <c r="U937">
        <v>1</v>
      </c>
      <c r="V937">
        <v>0</v>
      </c>
      <c r="W937">
        <v>3</v>
      </c>
      <c r="X937">
        <v>7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f>IF(COUNTIF(Table_marketing_data[[#This Row],[AcceptedCmp3]:[AcceptedCmp2]],1)&gt;0,1,0)</f>
        <v>0</v>
      </c>
      <c r="AE937">
        <f>SUM(Table_marketing_data[[#This Row],[AcceptedCmp3]:[AcceptedCmp2]])</f>
        <v>0</v>
      </c>
      <c r="AF937">
        <v>0</v>
      </c>
      <c r="AG937">
        <v>0</v>
      </c>
      <c r="AH937" t="s">
        <v>36</v>
      </c>
    </row>
    <row r="938" spans="1:34" x14ac:dyDescent="0.3">
      <c r="A938">
        <v>10146</v>
      </c>
      <c r="B938">
        <v>1972</v>
      </c>
      <c r="C938">
        <f ca="1">YEAR(TODAY()) - Table_marketing_data[[#This Row],[Year_Birth]]</f>
        <v>51</v>
      </c>
      <c r="D9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8" t="s">
        <v>37</v>
      </c>
      <c r="F938" t="s">
        <v>35</v>
      </c>
      <c r="G938" s="5">
        <v>38887</v>
      </c>
      <c r="H938" s="5" t="str">
        <f t="shared" si="14"/>
        <v>20k-50k</v>
      </c>
      <c r="I938">
        <v>1</v>
      </c>
      <c r="J938">
        <v>0</v>
      </c>
      <c r="K938" s="1">
        <v>41700</v>
      </c>
      <c r="L938">
        <v>17</v>
      </c>
      <c r="M938">
        <v>25</v>
      </c>
      <c r="N938">
        <v>1</v>
      </c>
      <c r="O938">
        <v>13</v>
      </c>
      <c r="P938">
        <v>0</v>
      </c>
      <c r="Q938">
        <v>0</v>
      </c>
      <c r="R938">
        <v>3</v>
      </c>
      <c r="S938" s="6">
        <f>SUM(Table_marketing_data[[#This Row],[MntWines]:[MntGoldProds]])/6</f>
        <v>7</v>
      </c>
      <c r="T938">
        <v>1</v>
      </c>
      <c r="U938">
        <v>1</v>
      </c>
      <c r="V938">
        <v>0</v>
      </c>
      <c r="W938">
        <v>3</v>
      </c>
      <c r="X938">
        <v>7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f>IF(COUNTIF(Table_marketing_data[[#This Row],[AcceptedCmp3]:[AcceptedCmp2]],1)&gt;0,1,0)</f>
        <v>0</v>
      </c>
      <c r="AE938">
        <f>SUM(Table_marketing_data[[#This Row],[AcceptedCmp3]:[AcceptedCmp2]])</f>
        <v>0</v>
      </c>
      <c r="AF938">
        <v>0</v>
      </c>
      <c r="AG938">
        <v>0</v>
      </c>
      <c r="AH938" t="s">
        <v>36</v>
      </c>
    </row>
    <row r="939" spans="1:34" x14ac:dyDescent="0.3">
      <c r="A939">
        <v>7000</v>
      </c>
      <c r="B939">
        <v>1972</v>
      </c>
      <c r="C939">
        <f ca="1">YEAR(TODAY()) - Table_marketing_data[[#This Row],[Year_Birth]]</f>
        <v>51</v>
      </c>
      <c r="D9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39" t="s">
        <v>38</v>
      </c>
      <c r="F939" t="s">
        <v>31</v>
      </c>
      <c r="G939" s="5">
        <v>65704</v>
      </c>
      <c r="H939" s="5" t="str">
        <f t="shared" si="14"/>
        <v>50k-100k</v>
      </c>
      <c r="I939">
        <v>0</v>
      </c>
      <c r="J939">
        <v>0</v>
      </c>
      <c r="K939" s="1">
        <v>41560</v>
      </c>
      <c r="L939">
        <v>18</v>
      </c>
      <c r="M939">
        <v>279</v>
      </c>
      <c r="N939">
        <v>172</v>
      </c>
      <c r="O939">
        <v>74</v>
      </c>
      <c r="P939">
        <v>38</v>
      </c>
      <c r="Q939">
        <v>8</v>
      </c>
      <c r="R939">
        <v>246</v>
      </c>
      <c r="S939" s="6">
        <f>SUM(Table_marketing_data[[#This Row],[MntWines]:[MntGoldProds]])/6</f>
        <v>136.16666666666666</v>
      </c>
      <c r="T939">
        <v>1</v>
      </c>
      <c r="U939">
        <v>2</v>
      </c>
      <c r="V939">
        <v>10</v>
      </c>
      <c r="W939">
        <v>10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f>IF(COUNTIF(Table_marketing_data[[#This Row],[AcceptedCmp3]:[AcceptedCmp2]],1)&gt;0,1,0)</f>
        <v>0</v>
      </c>
      <c r="AE939">
        <f>SUM(Table_marketing_data[[#This Row],[AcceptedCmp3]:[AcceptedCmp2]])</f>
        <v>0</v>
      </c>
      <c r="AF939">
        <v>0</v>
      </c>
      <c r="AG939">
        <v>0</v>
      </c>
      <c r="AH939" t="s">
        <v>39</v>
      </c>
    </row>
    <row r="940" spans="1:34" x14ac:dyDescent="0.3">
      <c r="A940">
        <v>3645</v>
      </c>
      <c r="B940">
        <v>1972</v>
      </c>
      <c r="C940">
        <f ca="1">YEAR(TODAY()) - Table_marketing_data[[#This Row],[Year_Birth]]</f>
        <v>51</v>
      </c>
      <c r="D9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0" t="s">
        <v>37</v>
      </c>
      <c r="F940" t="s">
        <v>31</v>
      </c>
      <c r="G940" s="5">
        <v>27213</v>
      </c>
      <c r="H940" s="5" t="str">
        <f t="shared" si="14"/>
        <v>20k-50k</v>
      </c>
      <c r="I940">
        <v>1</v>
      </c>
      <c r="J940">
        <v>0</v>
      </c>
      <c r="K940" s="1">
        <v>41151</v>
      </c>
      <c r="L940">
        <v>19</v>
      </c>
      <c r="M940">
        <v>19</v>
      </c>
      <c r="N940">
        <v>3</v>
      </c>
      <c r="O940">
        <v>26</v>
      </c>
      <c r="P940">
        <v>10</v>
      </c>
      <c r="Q940">
        <v>9</v>
      </c>
      <c r="R940">
        <v>3</v>
      </c>
      <c r="S940" s="6">
        <f>SUM(Table_marketing_data[[#This Row],[MntWines]:[MntGoldProds]])/6</f>
        <v>11.666666666666666</v>
      </c>
      <c r="T940">
        <v>3</v>
      </c>
      <c r="U940">
        <v>2</v>
      </c>
      <c r="V940">
        <v>0</v>
      </c>
      <c r="W940">
        <v>4</v>
      </c>
      <c r="X940">
        <v>8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f>IF(COUNTIF(Table_marketing_data[[#This Row],[AcceptedCmp3]:[AcceptedCmp2]],1)&gt;0,1,0)</f>
        <v>0</v>
      </c>
      <c r="AE940">
        <f>SUM(Table_marketing_data[[#This Row],[AcceptedCmp3]:[AcceptedCmp2]])</f>
        <v>0</v>
      </c>
      <c r="AF940">
        <v>1</v>
      </c>
      <c r="AG940">
        <v>0</v>
      </c>
      <c r="AH940" t="s">
        <v>30</v>
      </c>
    </row>
    <row r="941" spans="1:34" x14ac:dyDescent="0.3">
      <c r="A941">
        <v>2587</v>
      </c>
      <c r="B941">
        <v>1972</v>
      </c>
      <c r="C941">
        <f ca="1">YEAR(TODAY()) - Table_marketing_data[[#This Row],[Year_Birth]]</f>
        <v>51</v>
      </c>
      <c r="D9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1" t="s">
        <v>37</v>
      </c>
      <c r="F941" t="s">
        <v>33</v>
      </c>
      <c r="G941" s="5">
        <v>29791</v>
      </c>
      <c r="H941" s="5" t="str">
        <f t="shared" si="14"/>
        <v>20k-50k</v>
      </c>
      <c r="I941">
        <v>1</v>
      </c>
      <c r="J941">
        <v>0</v>
      </c>
      <c r="K941" s="1">
        <v>41774</v>
      </c>
      <c r="L941">
        <v>21</v>
      </c>
      <c r="M941">
        <v>14</v>
      </c>
      <c r="N941">
        <v>0</v>
      </c>
      <c r="O941">
        <v>6</v>
      </c>
      <c r="P941">
        <v>0</v>
      </c>
      <c r="Q941">
        <v>0</v>
      </c>
      <c r="R941">
        <v>0</v>
      </c>
      <c r="S941" s="6">
        <f>SUM(Table_marketing_data[[#This Row],[MntWines]:[MntGoldProds]])/6</f>
        <v>3.3333333333333335</v>
      </c>
      <c r="T941">
        <v>2</v>
      </c>
      <c r="U941">
        <v>2</v>
      </c>
      <c r="V941">
        <v>0</v>
      </c>
      <c r="W941">
        <v>3</v>
      </c>
      <c r="X941">
        <v>5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f>IF(COUNTIF(Table_marketing_data[[#This Row],[AcceptedCmp3]:[AcceptedCmp2]],1)&gt;0,1,0)</f>
        <v>0</v>
      </c>
      <c r="AE941">
        <f>SUM(Table_marketing_data[[#This Row],[AcceptedCmp3]:[AcceptedCmp2]])</f>
        <v>0</v>
      </c>
      <c r="AF941">
        <v>0</v>
      </c>
      <c r="AG941">
        <v>0</v>
      </c>
      <c r="AH941" t="s">
        <v>36</v>
      </c>
    </row>
    <row r="942" spans="1:34" x14ac:dyDescent="0.3">
      <c r="A942">
        <v>2666</v>
      </c>
      <c r="B942">
        <v>1972</v>
      </c>
      <c r="C942">
        <f ca="1">YEAR(TODAY()) - Table_marketing_data[[#This Row],[Year_Birth]]</f>
        <v>51</v>
      </c>
      <c r="D9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2" t="s">
        <v>41</v>
      </c>
      <c r="F942" t="s">
        <v>33</v>
      </c>
      <c r="G942" s="5">
        <v>76234</v>
      </c>
      <c r="H942" s="5" t="str">
        <f t="shared" si="14"/>
        <v>50k-100k</v>
      </c>
      <c r="I942">
        <v>0</v>
      </c>
      <c r="J942">
        <v>1</v>
      </c>
      <c r="K942" s="1">
        <v>41676</v>
      </c>
      <c r="L942">
        <v>21</v>
      </c>
      <c r="M942">
        <v>519</v>
      </c>
      <c r="N942">
        <v>50</v>
      </c>
      <c r="O942">
        <v>167</v>
      </c>
      <c r="P942">
        <v>130</v>
      </c>
      <c r="Q942">
        <v>0</v>
      </c>
      <c r="R942">
        <v>41</v>
      </c>
      <c r="S942" s="6">
        <f>SUM(Table_marketing_data[[#This Row],[MntWines]:[MntGoldProds]])/6</f>
        <v>151.16666666666666</v>
      </c>
      <c r="T942">
        <v>1</v>
      </c>
      <c r="U942">
        <v>8</v>
      </c>
      <c r="V942">
        <v>3</v>
      </c>
      <c r="W942">
        <v>11</v>
      </c>
      <c r="X942">
        <v>3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f>IF(COUNTIF(Table_marketing_data[[#This Row],[AcceptedCmp3]:[AcceptedCmp2]],1)&gt;0,1,0)</f>
        <v>1</v>
      </c>
      <c r="AE942">
        <f>SUM(Table_marketing_data[[#This Row],[AcceptedCmp3]:[AcceptedCmp2]])</f>
        <v>1</v>
      </c>
      <c r="AF942">
        <v>0</v>
      </c>
      <c r="AG942">
        <v>0</v>
      </c>
      <c r="AH942" t="s">
        <v>32</v>
      </c>
    </row>
    <row r="943" spans="1:34" x14ac:dyDescent="0.3">
      <c r="A943">
        <v>195</v>
      </c>
      <c r="B943">
        <v>1972</v>
      </c>
      <c r="C943">
        <f ca="1">YEAR(TODAY()) - Table_marketing_data[[#This Row],[Year_Birth]]</f>
        <v>51</v>
      </c>
      <c r="D9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3" t="s">
        <v>28</v>
      </c>
      <c r="F943" t="s">
        <v>31</v>
      </c>
      <c r="G943" s="5">
        <v>38808</v>
      </c>
      <c r="H943" s="5" t="str">
        <f t="shared" si="14"/>
        <v>20k-50k</v>
      </c>
      <c r="I943">
        <v>1</v>
      </c>
      <c r="J943">
        <v>0</v>
      </c>
      <c r="K943" s="1">
        <v>41147</v>
      </c>
      <c r="L943">
        <v>21</v>
      </c>
      <c r="M943">
        <v>125</v>
      </c>
      <c r="N943">
        <v>17</v>
      </c>
      <c r="O943">
        <v>52</v>
      </c>
      <c r="P943">
        <v>3</v>
      </c>
      <c r="Q943">
        <v>19</v>
      </c>
      <c r="R943">
        <v>30</v>
      </c>
      <c r="S943" s="6">
        <f>SUM(Table_marketing_data[[#This Row],[MntWines]:[MntGoldProds]])/6</f>
        <v>41</v>
      </c>
      <c r="T943">
        <v>4</v>
      </c>
      <c r="U943">
        <v>5</v>
      </c>
      <c r="V943">
        <v>1</v>
      </c>
      <c r="W943">
        <v>4</v>
      </c>
      <c r="X943">
        <v>8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f>IF(COUNTIF(Table_marketing_data[[#This Row],[AcceptedCmp3]:[AcceptedCmp2]],1)&gt;0,1,0)</f>
        <v>1</v>
      </c>
      <c r="AE943">
        <f>SUM(Table_marketing_data[[#This Row],[AcceptedCmp3]:[AcceptedCmp2]])</f>
        <v>1</v>
      </c>
      <c r="AF943">
        <v>1</v>
      </c>
      <c r="AG943">
        <v>0</v>
      </c>
      <c r="AH943" t="s">
        <v>30</v>
      </c>
    </row>
    <row r="944" spans="1:34" x14ac:dyDescent="0.3">
      <c r="A944">
        <v>2371</v>
      </c>
      <c r="B944">
        <v>1972</v>
      </c>
      <c r="C944">
        <f ca="1">YEAR(TODAY()) - Table_marketing_data[[#This Row],[Year_Birth]]</f>
        <v>51</v>
      </c>
      <c r="D9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4" t="s">
        <v>28</v>
      </c>
      <c r="F944" t="s">
        <v>33</v>
      </c>
      <c r="G944" s="5">
        <v>33622</v>
      </c>
      <c r="H944" s="5" t="str">
        <f t="shared" si="14"/>
        <v>20k-50k</v>
      </c>
      <c r="I944">
        <v>1</v>
      </c>
      <c r="J944">
        <v>1</v>
      </c>
      <c r="K944" s="1">
        <v>41377</v>
      </c>
      <c r="L944">
        <v>22</v>
      </c>
      <c r="M944">
        <v>39</v>
      </c>
      <c r="N944">
        <v>1</v>
      </c>
      <c r="O944">
        <v>22</v>
      </c>
      <c r="P944">
        <v>3</v>
      </c>
      <c r="Q944">
        <v>4</v>
      </c>
      <c r="R944">
        <v>12</v>
      </c>
      <c r="S944" s="6">
        <f>SUM(Table_marketing_data[[#This Row],[MntWines]:[MntGoldProds]])/6</f>
        <v>13.5</v>
      </c>
      <c r="T944">
        <v>3</v>
      </c>
      <c r="U944">
        <v>2</v>
      </c>
      <c r="V944">
        <v>0</v>
      </c>
      <c r="W944">
        <v>4</v>
      </c>
      <c r="X944">
        <v>7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f>IF(COUNTIF(Table_marketing_data[[#This Row],[AcceptedCmp3]:[AcceptedCmp2]],1)&gt;0,1,0)</f>
        <v>0</v>
      </c>
      <c r="AE944">
        <f>SUM(Table_marketing_data[[#This Row],[AcceptedCmp3]:[AcceptedCmp2]])</f>
        <v>0</v>
      </c>
      <c r="AF944">
        <v>0</v>
      </c>
      <c r="AG944">
        <v>0</v>
      </c>
      <c r="AH944" t="s">
        <v>39</v>
      </c>
    </row>
    <row r="945" spans="1:34" x14ac:dyDescent="0.3">
      <c r="A945">
        <v>1378</v>
      </c>
      <c r="B945">
        <v>1972</v>
      </c>
      <c r="C945">
        <f ca="1">YEAR(TODAY()) - Table_marketing_data[[#This Row],[Year_Birth]]</f>
        <v>51</v>
      </c>
      <c r="D9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5" t="s">
        <v>38</v>
      </c>
      <c r="F945" t="s">
        <v>35</v>
      </c>
      <c r="G945" s="5">
        <v>50334</v>
      </c>
      <c r="H945" s="5" t="str">
        <f t="shared" si="14"/>
        <v>50k-100k</v>
      </c>
      <c r="I945">
        <v>0</v>
      </c>
      <c r="J945">
        <v>1</v>
      </c>
      <c r="K945" s="1">
        <v>41479</v>
      </c>
      <c r="L945">
        <v>24</v>
      </c>
      <c r="M945">
        <v>284</v>
      </c>
      <c r="N945">
        <v>16</v>
      </c>
      <c r="O945">
        <v>160</v>
      </c>
      <c r="P945">
        <v>84</v>
      </c>
      <c r="Q945">
        <v>16</v>
      </c>
      <c r="R945">
        <v>134</v>
      </c>
      <c r="S945" s="6">
        <f>SUM(Table_marketing_data[[#This Row],[MntWines]:[MntGoldProds]])/6</f>
        <v>115.66666666666667</v>
      </c>
      <c r="T945">
        <v>6</v>
      </c>
      <c r="U945">
        <v>7</v>
      </c>
      <c r="V945">
        <v>4</v>
      </c>
      <c r="W945">
        <v>6</v>
      </c>
      <c r="X945">
        <v>6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f>IF(COUNTIF(Table_marketing_data[[#This Row],[AcceptedCmp3]:[AcceptedCmp2]],1)&gt;0,1,0)</f>
        <v>0</v>
      </c>
      <c r="AE945">
        <f>SUM(Table_marketing_data[[#This Row],[AcceptedCmp3]:[AcceptedCmp2]])</f>
        <v>0</v>
      </c>
      <c r="AF945">
        <v>0</v>
      </c>
      <c r="AG945">
        <v>0</v>
      </c>
      <c r="AH945" t="s">
        <v>43</v>
      </c>
    </row>
    <row r="946" spans="1:34" x14ac:dyDescent="0.3">
      <c r="A946">
        <v>4444</v>
      </c>
      <c r="B946">
        <v>1972</v>
      </c>
      <c r="C946">
        <f ca="1">YEAR(TODAY()) - Table_marketing_data[[#This Row],[Year_Birth]]</f>
        <v>51</v>
      </c>
      <c r="D9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6" t="s">
        <v>28</v>
      </c>
      <c r="F946" t="s">
        <v>33</v>
      </c>
      <c r="G946" s="5">
        <v>30023</v>
      </c>
      <c r="H946" s="5" t="str">
        <f t="shared" si="14"/>
        <v>20k-50k</v>
      </c>
      <c r="I946">
        <v>1</v>
      </c>
      <c r="J946">
        <v>0</v>
      </c>
      <c r="K946" s="1">
        <v>41722</v>
      </c>
      <c r="L946">
        <v>28</v>
      </c>
      <c r="M946">
        <v>11</v>
      </c>
      <c r="N946">
        <v>0</v>
      </c>
      <c r="O946">
        <v>16</v>
      </c>
      <c r="P946">
        <v>7</v>
      </c>
      <c r="Q946">
        <v>6</v>
      </c>
      <c r="R946">
        <v>21</v>
      </c>
      <c r="S946" s="6">
        <f>SUM(Table_marketing_data[[#This Row],[MntWines]:[MntGoldProds]])/6</f>
        <v>10.166666666666666</v>
      </c>
      <c r="T946">
        <v>1</v>
      </c>
      <c r="U946">
        <v>2</v>
      </c>
      <c r="V946">
        <v>0</v>
      </c>
      <c r="W946">
        <v>3</v>
      </c>
      <c r="X946">
        <v>8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f>IF(COUNTIF(Table_marketing_data[[#This Row],[AcceptedCmp3]:[AcceptedCmp2]],1)&gt;0,1,0)</f>
        <v>0</v>
      </c>
      <c r="AE946">
        <f>SUM(Table_marketing_data[[#This Row],[AcceptedCmp3]:[AcceptedCmp2]])</f>
        <v>0</v>
      </c>
      <c r="AF946">
        <v>0</v>
      </c>
      <c r="AG946">
        <v>0</v>
      </c>
      <c r="AH946" t="s">
        <v>30</v>
      </c>
    </row>
    <row r="947" spans="1:34" x14ac:dyDescent="0.3">
      <c r="A947">
        <v>7798</v>
      </c>
      <c r="B947">
        <v>1972</v>
      </c>
      <c r="C947">
        <f ca="1">YEAR(TODAY()) - Table_marketing_data[[#This Row],[Year_Birth]]</f>
        <v>51</v>
      </c>
      <c r="D9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7" t="s">
        <v>38</v>
      </c>
      <c r="F947" t="s">
        <v>35</v>
      </c>
      <c r="G947" s="5">
        <v>46344</v>
      </c>
      <c r="H947" s="5" t="str">
        <f t="shared" si="14"/>
        <v>20k-50k</v>
      </c>
      <c r="I947">
        <v>0</v>
      </c>
      <c r="J947">
        <v>1</v>
      </c>
      <c r="K947" s="1">
        <v>41257</v>
      </c>
      <c r="L947">
        <v>28</v>
      </c>
      <c r="M947">
        <v>233</v>
      </c>
      <c r="N947">
        <v>20</v>
      </c>
      <c r="O947">
        <v>57</v>
      </c>
      <c r="P947">
        <v>8</v>
      </c>
      <c r="Q947">
        <v>20</v>
      </c>
      <c r="R947">
        <v>91</v>
      </c>
      <c r="S947" s="6">
        <f>SUM(Table_marketing_data[[#This Row],[MntWines]:[MntGoldProds]])/6</f>
        <v>71.5</v>
      </c>
      <c r="T947">
        <v>4</v>
      </c>
      <c r="U947">
        <v>7</v>
      </c>
      <c r="V947">
        <v>1</v>
      </c>
      <c r="W947">
        <v>5</v>
      </c>
      <c r="X947">
        <v>7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f>IF(COUNTIF(Table_marketing_data[[#This Row],[AcceptedCmp3]:[AcceptedCmp2]],1)&gt;0,1,0)</f>
        <v>0</v>
      </c>
      <c r="AE947">
        <f>SUM(Table_marketing_data[[#This Row],[AcceptedCmp3]:[AcceptedCmp2]])</f>
        <v>0</v>
      </c>
      <c r="AF947">
        <v>0</v>
      </c>
      <c r="AG947">
        <v>0</v>
      </c>
      <c r="AH947" t="s">
        <v>32</v>
      </c>
    </row>
    <row r="948" spans="1:34" x14ac:dyDescent="0.3">
      <c r="A948">
        <v>9850</v>
      </c>
      <c r="B948">
        <v>1972</v>
      </c>
      <c r="C948">
        <f ca="1">YEAR(TODAY()) - Table_marketing_data[[#This Row],[Year_Birth]]</f>
        <v>51</v>
      </c>
      <c r="D9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8" t="s">
        <v>38</v>
      </c>
      <c r="F948" t="s">
        <v>33</v>
      </c>
      <c r="G948" s="5">
        <v>24884</v>
      </c>
      <c r="H948" s="5" t="str">
        <f t="shared" si="14"/>
        <v>20k-50k</v>
      </c>
      <c r="I948">
        <v>1</v>
      </c>
      <c r="J948">
        <v>0</v>
      </c>
      <c r="K948" s="1">
        <v>41242</v>
      </c>
      <c r="L948">
        <v>32</v>
      </c>
      <c r="M948">
        <v>3</v>
      </c>
      <c r="N948">
        <v>6</v>
      </c>
      <c r="O948">
        <v>7</v>
      </c>
      <c r="P948">
        <v>0</v>
      </c>
      <c r="Q948">
        <v>0</v>
      </c>
      <c r="R948">
        <v>3</v>
      </c>
      <c r="S948" s="6">
        <f>SUM(Table_marketing_data[[#This Row],[MntWines]:[MntGoldProds]])/6</f>
        <v>3.1666666666666665</v>
      </c>
      <c r="T948">
        <v>1</v>
      </c>
      <c r="U948">
        <v>0</v>
      </c>
      <c r="V948">
        <v>0</v>
      </c>
      <c r="W948">
        <v>3</v>
      </c>
      <c r="X948">
        <v>7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f>IF(COUNTIF(Table_marketing_data[[#This Row],[AcceptedCmp3]:[AcceptedCmp2]],1)&gt;0,1,0)</f>
        <v>0</v>
      </c>
      <c r="AE948">
        <f>SUM(Table_marketing_data[[#This Row],[AcceptedCmp3]:[AcceptedCmp2]])</f>
        <v>0</v>
      </c>
      <c r="AF948">
        <v>0</v>
      </c>
      <c r="AG948">
        <v>0</v>
      </c>
      <c r="AH948" t="s">
        <v>30</v>
      </c>
    </row>
    <row r="949" spans="1:34" x14ac:dyDescent="0.3">
      <c r="A949">
        <v>5654</v>
      </c>
      <c r="B949">
        <v>1972</v>
      </c>
      <c r="C949">
        <f ca="1">YEAR(TODAY()) - Table_marketing_data[[#This Row],[Year_Birth]]</f>
        <v>51</v>
      </c>
      <c r="D9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49" t="s">
        <v>28</v>
      </c>
      <c r="F949" t="s">
        <v>33</v>
      </c>
      <c r="G949" s="5">
        <v>36026</v>
      </c>
      <c r="H949" s="5" t="str">
        <f t="shared" si="14"/>
        <v>20k-50k</v>
      </c>
      <c r="I949">
        <v>2</v>
      </c>
      <c r="J949">
        <v>1</v>
      </c>
      <c r="K949" s="1">
        <v>41714</v>
      </c>
      <c r="L949">
        <v>34</v>
      </c>
      <c r="M949">
        <v>20</v>
      </c>
      <c r="N949">
        <v>4</v>
      </c>
      <c r="O949">
        <v>10</v>
      </c>
      <c r="P949">
        <v>6</v>
      </c>
      <c r="Q949">
        <v>4</v>
      </c>
      <c r="R949">
        <v>17</v>
      </c>
      <c r="S949" s="6">
        <f>SUM(Table_marketing_data[[#This Row],[MntWines]:[MntGoldProds]])/6</f>
        <v>10.166666666666666</v>
      </c>
      <c r="T949">
        <v>2</v>
      </c>
      <c r="U949">
        <v>2</v>
      </c>
      <c r="V949">
        <v>0</v>
      </c>
      <c r="W949">
        <v>3</v>
      </c>
      <c r="X949">
        <v>6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f>IF(COUNTIF(Table_marketing_data[[#This Row],[AcceptedCmp3]:[AcceptedCmp2]],1)&gt;0,1,0)</f>
        <v>0</v>
      </c>
      <c r="AE949">
        <f>SUM(Table_marketing_data[[#This Row],[AcceptedCmp3]:[AcceptedCmp2]])</f>
        <v>0</v>
      </c>
      <c r="AF949">
        <v>0</v>
      </c>
      <c r="AG949">
        <v>0</v>
      </c>
      <c r="AH949" t="s">
        <v>36</v>
      </c>
    </row>
    <row r="950" spans="1:34" x14ac:dyDescent="0.3">
      <c r="A950">
        <v>1859</v>
      </c>
      <c r="B950">
        <v>1972</v>
      </c>
      <c r="C950">
        <f ca="1">YEAR(TODAY()) - Table_marketing_data[[#This Row],[Year_Birth]]</f>
        <v>51</v>
      </c>
      <c r="D9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0" t="s">
        <v>41</v>
      </c>
      <c r="F950" t="s">
        <v>33</v>
      </c>
      <c r="G950" s="5">
        <v>75251</v>
      </c>
      <c r="H950" s="5" t="str">
        <f t="shared" si="14"/>
        <v>50k-100k</v>
      </c>
      <c r="I950">
        <v>0</v>
      </c>
      <c r="J950">
        <v>0</v>
      </c>
      <c r="K950" s="1">
        <v>41148</v>
      </c>
      <c r="L950">
        <v>34</v>
      </c>
      <c r="M950">
        <v>721</v>
      </c>
      <c r="N950">
        <v>111</v>
      </c>
      <c r="O950">
        <v>925</v>
      </c>
      <c r="P950">
        <v>97</v>
      </c>
      <c r="Q950">
        <v>18</v>
      </c>
      <c r="R950">
        <v>18</v>
      </c>
      <c r="S950" s="6">
        <f>SUM(Table_marketing_data[[#This Row],[MntWines]:[MntGoldProds]])/6</f>
        <v>315</v>
      </c>
      <c r="T950">
        <v>1</v>
      </c>
      <c r="U950">
        <v>7</v>
      </c>
      <c r="V950">
        <v>6</v>
      </c>
      <c r="W950">
        <v>5</v>
      </c>
      <c r="X950">
        <v>5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f>IF(COUNTIF(Table_marketing_data[[#This Row],[AcceptedCmp3]:[AcceptedCmp2]],1)&gt;0,1,0)</f>
        <v>0</v>
      </c>
      <c r="AE950">
        <f>SUM(Table_marketing_data[[#This Row],[AcceptedCmp3]:[AcceptedCmp2]])</f>
        <v>0</v>
      </c>
      <c r="AF950">
        <v>1</v>
      </c>
      <c r="AG950">
        <v>0</v>
      </c>
      <c r="AH950" t="s">
        <v>39</v>
      </c>
    </row>
    <row r="951" spans="1:34" x14ac:dyDescent="0.3">
      <c r="A951">
        <v>1646</v>
      </c>
      <c r="B951">
        <v>1972</v>
      </c>
      <c r="C951">
        <f ca="1">YEAR(TODAY()) - Table_marketing_data[[#This Row],[Year_Birth]]</f>
        <v>51</v>
      </c>
      <c r="D9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1" t="s">
        <v>44</v>
      </c>
      <c r="F951" t="s">
        <v>33</v>
      </c>
      <c r="G951" s="5">
        <v>25224</v>
      </c>
      <c r="H951" s="5" t="str">
        <f t="shared" si="14"/>
        <v>20k-50k</v>
      </c>
      <c r="I951">
        <v>1</v>
      </c>
      <c r="J951">
        <v>0</v>
      </c>
      <c r="K951" s="1">
        <v>41714</v>
      </c>
      <c r="L951">
        <v>36</v>
      </c>
      <c r="M951">
        <v>4</v>
      </c>
      <c r="N951">
        <v>9</v>
      </c>
      <c r="O951">
        <v>12</v>
      </c>
      <c r="P951">
        <v>11</v>
      </c>
      <c r="Q951">
        <v>2</v>
      </c>
      <c r="R951">
        <v>8</v>
      </c>
      <c r="S951" s="6">
        <f>SUM(Table_marketing_data[[#This Row],[MntWines]:[MntGoldProds]])/6</f>
        <v>7.666666666666667</v>
      </c>
      <c r="T951">
        <v>2</v>
      </c>
      <c r="U951">
        <v>1</v>
      </c>
      <c r="V951">
        <v>1</v>
      </c>
      <c r="W951">
        <v>3</v>
      </c>
      <c r="X951">
        <v>3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f>IF(COUNTIF(Table_marketing_data[[#This Row],[AcceptedCmp3]:[AcceptedCmp2]],1)&gt;0,1,0)</f>
        <v>0</v>
      </c>
      <c r="AE951">
        <f>SUM(Table_marketing_data[[#This Row],[AcceptedCmp3]:[AcceptedCmp2]])</f>
        <v>0</v>
      </c>
      <c r="AF951">
        <v>0</v>
      </c>
      <c r="AG951">
        <v>0</v>
      </c>
      <c r="AH951" t="s">
        <v>32</v>
      </c>
    </row>
    <row r="952" spans="1:34" x14ac:dyDescent="0.3">
      <c r="A952">
        <v>6658</v>
      </c>
      <c r="B952">
        <v>1972</v>
      </c>
      <c r="C952">
        <f ca="1">YEAR(TODAY()) - Table_marketing_data[[#This Row],[Year_Birth]]</f>
        <v>51</v>
      </c>
      <c r="D9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2" t="s">
        <v>28</v>
      </c>
      <c r="F952" t="s">
        <v>35</v>
      </c>
      <c r="G952" s="5">
        <v>59868</v>
      </c>
      <c r="H952" s="5" t="str">
        <f t="shared" si="14"/>
        <v>50k-100k</v>
      </c>
      <c r="I952">
        <v>0</v>
      </c>
      <c r="J952">
        <v>1</v>
      </c>
      <c r="K952" s="1">
        <v>41477</v>
      </c>
      <c r="L952">
        <v>37</v>
      </c>
      <c r="M952">
        <v>771</v>
      </c>
      <c r="N952">
        <v>51</v>
      </c>
      <c r="O952">
        <v>154</v>
      </c>
      <c r="P952">
        <v>54</v>
      </c>
      <c r="Q952">
        <v>10</v>
      </c>
      <c r="R952">
        <v>154</v>
      </c>
      <c r="S952" s="6">
        <f>SUM(Table_marketing_data[[#This Row],[MntWines]:[MntGoldProds]])/6</f>
        <v>199</v>
      </c>
      <c r="T952">
        <v>7</v>
      </c>
      <c r="U952">
        <v>11</v>
      </c>
      <c r="V952">
        <v>2</v>
      </c>
      <c r="W952">
        <v>12</v>
      </c>
      <c r="X952">
        <v>6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f>IF(COUNTIF(Table_marketing_data[[#This Row],[AcceptedCmp3]:[AcceptedCmp2]],1)&gt;0,1,0)</f>
        <v>0</v>
      </c>
      <c r="AE952">
        <f>SUM(Table_marketing_data[[#This Row],[AcceptedCmp3]:[AcceptedCmp2]])</f>
        <v>0</v>
      </c>
      <c r="AF952">
        <v>0</v>
      </c>
      <c r="AG952">
        <v>0</v>
      </c>
      <c r="AH952" t="s">
        <v>30</v>
      </c>
    </row>
    <row r="953" spans="1:34" x14ac:dyDescent="0.3">
      <c r="A953">
        <v>11100</v>
      </c>
      <c r="B953">
        <v>1972</v>
      </c>
      <c r="C953">
        <f ca="1">YEAR(TODAY()) - Table_marketing_data[[#This Row],[Year_Birth]]</f>
        <v>51</v>
      </c>
      <c r="D9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3" t="s">
        <v>28</v>
      </c>
      <c r="F953" t="s">
        <v>29</v>
      </c>
      <c r="G953" s="5">
        <v>51813</v>
      </c>
      <c r="H953" s="5" t="str">
        <f t="shared" si="14"/>
        <v>50k-100k</v>
      </c>
      <c r="I953">
        <v>1</v>
      </c>
      <c r="J953">
        <v>1</v>
      </c>
      <c r="K953" s="1">
        <v>41375</v>
      </c>
      <c r="L953">
        <v>37</v>
      </c>
      <c r="M953">
        <v>51</v>
      </c>
      <c r="N953">
        <v>2</v>
      </c>
      <c r="O953">
        <v>7</v>
      </c>
      <c r="P953">
        <v>0</v>
      </c>
      <c r="Q953">
        <v>1</v>
      </c>
      <c r="R953">
        <v>2</v>
      </c>
      <c r="S953" s="6">
        <f>SUM(Table_marketing_data[[#This Row],[MntWines]:[MntGoldProds]])/6</f>
        <v>10.5</v>
      </c>
      <c r="T953">
        <v>2</v>
      </c>
      <c r="U953">
        <v>2</v>
      </c>
      <c r="V953">
        <v>0</v>
      </c>
      <c r="W953">
        <v>3</v>
      </c>
      <c r="X953">
        <v>7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f>IF(COUNTIF(Table_marketing_data[[#This Row],[AcceptedCmp3]:[AcceptedCmp2]],1)&gt;0,1,0)</f>
        <v>0</v>
      </c>
      <c r="AE953">
        <f>SUM(Table_marketing_data[[#This Row],[AcceptedCmp3]:[AcceptedCmp2]])</f>
        <v>0</v>
      </c>
      <c r="AF953">
        <v>0</v>
      </c>
      <c r="AG953">
        <v>0</v>
      </c>
      <c r="AH953" t="s">
        <v>32</v>
      </c>
    </row>
    <row r="954" spans="1:34" x14ac:dyDescent="0.3">
      <c r="A954">
        <v>10219</v>
      </c>
      <c r="B954">
        <v>1972</v>
      </c>
      <c r="C954">
        <f ca="1">YEAR(TODAY()) - Table_marketing_data[[#This Row],[Year_Birth]]</f>
        <v>51</v>
      </c>
      <c r="D9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4" t="s">
        <v>28</v>
      </c>
      <c r="F954" t="s">
        <v>35</v>
      </c>
      <c r="G954" s="5">
        <v>31590</v>
      </c>
      <c r="H954" s="5" t="str">
        <f t="shared" si="14"/>
        <v>20k-50k</v>
      </c>
      <c r="I954">
        <v>1</v>
      </c>
      <c r="J954">
        <v>0</v>
      </c>
      <c r="K954" s="1">
        <v>41443</v>
      </c>
      <c r="L954">
        <v>40</v>
      </c>
      <c r="M954">
        <v>6</v>
      </c>
      <c r="N954">
        <v>2</v>
      </c>
      <c r="O954">
        <v>15</v>
      </c>
      <c r="P954">
        <v>6</v>
      </c>
      <c r="Q954">
        <v>6</v>
      </c>
      <c r="R954">
        <v>3</v>
      </c>
      <c r="S954" s="6">
        <f>SUM(Table_marketing_data[[#This Row],[MntWines]:[MntGoldProds]])/6</f>
        <v>6.333333333333333</v>
      </c>
      <c r="T954">
        <v>1</v>
      </c>
      <c r="U954">
        <v>1</v>
      </c>
      <c r="V954">
        <v>0</v>
      </c>
      <c r="W954">
        <v>3</v>
      </c>
      <c r="X954">
        <v>8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f>IF(COUNTIF(Table_marketing_data[[#This Row],[AcceptedCmp3]:[AcceptedCmp2]],1)&gt;0,1,0)</f>
        <v>0</v>
      </c>
      <c r="AE954">
        <f>SUM(Table_marketing_data[[#This Row],[AcceptedCmp3]:[AcceptedCmp2]])</f>
        <v>0</v>
      </c>
      <c r="AF954">
        <v>0</v>
      </c>
      <c r="AG954">
        <v>0</v>
      </c>
      <c r="AH954" t="s">
        <v>32</v>
      </c>
    </row>
    <row r="955" spans="1:34" x14ac:dyDescent="0.3">
      <c r="A955">
        <v>2176</v>
      </c>
      <c r="B955">
        <v>1972</v>
      </c>
      <c r="C955">
        <f ca="1">YEAR(TODAY()) - Table_marketing_data[[#This Row],[Year_Birth]]</f>
        <v>51</v>
      </c>
      <c r="D9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5" t="s">
        <v>28</v>
      </c>
      <c r="F955" t="s">
        <v>33</v>
      </c>
      <c r="G955" s="5">
        <v>80134</v>
      </c>
      <c r="H955" s="5" t="str">
        <f t="shared" si="14"/>
        <v>50k-100k</v>
      </c>
      <c r="I955">
        <v>1</v>
      </c>
      <c r="J955">
        <v>0</v>
      </c>
      <c r="K955" s="1">
        <v>41414</v>
      </c>
      <c r="L955">
        <v>40</v>
      </c>
      <c r="M955">
        <v>1218</v>
      </c>
      <c r="N955">
        <v>16</v>
      </c>
      <c r="O955">
        <v>272</v>
      </c>
      <c r="P955">
        <v>104</v>
      </c>
      <c r="Q955">
        <v>0</v>
      </c>
      <c r="R955">
        <v>80</v>
      </c>
      <c r="S955" s="6">
        <f>SUM(Table_marketing_data[[#This Row],[MntWines]:[MntGoldProds]])/6</f>
        <v>281.66666666666669</v>
      </c>
      <c r="T955">
        <v>2</v>
      </c>
      <c r="U955">
        <v>5</v>
      </c>
      <c r="V955">
        <v>3</v>
      </c>
      <c r="W955">
        <v>6</v>
      </c>
      <c r="X955">
        <v>6</v>
      </c>
      <c r="Y955">
        <v>0</v>
      </c>
      <c r="Z955">
        <v>1</v>
      </c>
      <c r="AA955">
        <v>1</v>
      </c>
      <c r="AB955">
        <v>1</v>
      </c>
      <c r="AC955">
        <v>0</v>
      </c>
      <c r="AD955">
        <f>IF(COUNTIF(Table_marketing_data[[#This Row],[AcceptedCmp3]:[AcceptedCmp2]],1)&gt;0,1,0)</f>
        <v>1</v>
      </c>
      <c r="AE955">
        <f>SUM(Table_marketing_data[[#This Row],[AcceptedCmp3]:[AcceptedCmp2]])</f>
        <v>3</v>
      </c>
      <c r="AF955">
        <v>1</v>
      </c>
      <c r="AG955">
        <v>0</v>
      </c>
      <c r="AH955" t="s">
        <v>43</v>
      </c>
    </row>
    <row r="956" spans="1:34" x14ac:dyDescent="0.3">
      <c r="A956">
        <v>9121</v>
      </c>
      <c r="B956">
        <v>1972</v>
      </c>
      <c r="C956">
        <f ca="1">YEAR(TODAY()) - Table_marketing_data[[#This Row],[Year_Birth]]</f>
        <v>51</v>
      </c>
      <c r="D9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6" t="s">
        <v>28</v>
      </c>
      <c r="F956" t="s">
        <v>33</v>
      </c>
      <c r="G956" s="5">
        <v>80134</v>
      </c>
      <c r="H956" s="5" t="str">
        <f t="shared" si="14"/>
        <v>50k-100k</v>
      </c>
      <c r="I956">
        <v>1</v>
      </c>
      <c r="J956">
        <v>0</v>
      </c>
      <c r="K956" s="1">
        <v>41414</v>
      </c>
      <c r="L956">
        <v>40</v>
      </c>
      <c r="M956">
        <v>1218</v>
      </c>
      <c r="N956">
        <v>16</v>
      </c>
      <c r="O956">
        <v>272</v>
      </c>
      <c r="P956">
        <v>104</v>
      </c>
      <c r="Q956">
        <v>0</v>
      </c>
      <c r="R956">
        <v>80</v>
      </c>
      <c r="S956" s="6">
        <f>SUM(Table_marketing_data[[#This Row],[MntWines]:[MntGoldProds]])/6</f>
        <v>281.66666666666669</v>
      </c>
      <c r="T956">
        <v>2</v>
      </c>
      <c r="U956">
        <v>5</v>
      </c>
      <c r="V956">
        <v>3</v>
      </c>
      <c r="W956">
        <v>6</v>
      </c>
      <c r="X956">
        <v>6</v>
      </c>
      <c r="Y956">
        <v>0</v>
      </c>
      <c r="Z956">
        <v>1</v>
      </c>
      <c r="AA956">
        <v>1</v>
      </c>
      <c r="AB956">
        <v>1</v>
      </c>
      <c r="AC956">
        <v>0</v>
      </c>
      <c r="AD956">
        <f>IF(COUNTIF(Table_marketing_data[[#This Row],[AcceptedCmp3]:[AcceptedCmp2]],1)&gt;0,1,0)</f>
        <v>1</v>
      </c>
      <c r="AE956">
        <f>SUM(Table_marketing_data[[#This Row],[AcceptedCmp3]:[AcceptedCmp2]])</f>
        <v>3</v>
      </c>
      <c r="AF956">
        <v>1</v>
      </c>
      <c r="AG956">
        <v>0</v>
      </c>
      <c r="AH956" t="s">
        <v>36</v>
      </c>
    </row>
    <row r="957" spans="1:34" x14ac:dyDescent="0.3">
      <c r="A957">
        <v>5802</v>
      </c>
      <c r="B957">
        <v>1972</v>
      </c>
      <c r="C957">
        <f ca="1">YEAR(TODAY()) - Table_marketing_data[[#This Row],[Year_Birth]]</f>
        <v>51</v>
      </c>
      <c r="D9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7" t="s">
        <v>44</v>
      </c>
      <c r="F957" t="s">
        <v>33</v>
      </c>
      <c r="G957" s="5">
        <v>14188</v>
      </c>
      <c r="H957" s="5" t="str">
        <f t="shared" si="14"/>
        <v>&lt;20k</v>
      </c>
      <c r="I957">
        <v>0</v>
      </c>
      <c r="J957">
        <v>0</v>
      </c>
      <c r="K957" s="1">
        <v>41333</v>
      </c>
      <c r="L957">
        <v>40</v>
      </c>
      <c r="M957">
        <v>2</v>
      </c>
      <c r="N957">
        <v>7</v>
      </c>
      <c r="O957">
        <v>11</v>
      </c>
      <c r="P957">
        <v>16</v>
      </c>
      <c r="Q957">
        <v>12</v>
      </c>
      <c r="R957">
        <v>27</v>
      </c>
      <c r="S957" s="6">
        <f>SUM(Table_marketing_data[[#This Row],[MntWines]:[MntGoldProds]])/6</f>
        <v>12.5</v>
      </c>
      <c r="T957">
        <v>1</v>
      </c>
      <c r="U957">
        <v>2</v>
      </c>
      <c r="V957">
        <v>0</v>
      </c>
      <c r="W957">
        <v>4</v>
      </c>
      <c r="X957">
        <v>6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f>IF(COUNTIF(Table_marketing_data[[#This Row],[AcceptedCmp3]:[AcceptedCmp2]],1)&gt;0,1,0)</f>
        <v>0</v>
      </c>
      <c r="AE957">
        <f>SUM(Table_marketing_data[[#This Row],[AcceptedCmp3]:[AcceptedCmp2]])</f>
        <v>0</v>
      </c>
      <c r="AF957">
        <v>0</v>
      </c>
      <c r="AG957">
        <v>0</v>
      </c>
      <c r="AH957" t="s">
        <v>39</v>
      </c>
    </row>
    <row r="958" spans="1:34" x14ac:dyDescent="0.3">
      <c r="A958">
        <v>1143</v>
      </c>
      <c r="B958">
        <v>1972</v>
      </c>
      <c r="C958">
        <f ca="1">YEAR(TODAY()) - Table_marketing_data[[#This Row],[Year_Birth]]</f>
        <v>51</v>
      </c>
      <c r="D9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8" t="s">
        <v>28</v>
      </c>
      <c r="F958" t="s">
        <v>33</v>
      </c>
      <c r="G958" s="5">
        <v>22063</v>
      </c>
      <c r="H958" s="5" t="str">
        <f t="shared" si="14"/>
        <v>20k-50k</v>
      </c>
      <c r="I958">
        <v>1</v>
      </c>
      <c r="J958">
        <v>0</v>
      </c>
      <c r="K958" s="1">
        <v>41494</v>
      </c>
      <c r="L958">
        <v>43</v>
      </c>
      <c r="M958">
        <v>7</v>
      </c>
      <c r="N958">
        <v>10</v>
      </c>
      <c r="O958">
        <v>13</v>
      </c>
      <c r="P958">
        <v>3</v>
      </c>
      <c r="Q958">
        <v>11</v>
      </c>
      <c r="R958">
        <v>11</v>
      </c>
      <c r="S958" s="6">
        <f>SUM(Table_marketing_data[[#This Row],[MntWines]:[MntGoldProds]])/6</f>
        <v>9.1666666666666661</v>
      </c>
      <c r="T958">
        <v>2</v>
      </c>
      <c r="U958">
        <v>2</v>
      </c>
      <c r="V958">
        <v>0</v>
      </c>
      <c r="W958">
        <v>3</v>
      </c>
      <c r="X958">
        <v>7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f>IF(COUNTIF(Table_marketing_data[[#This Row],[AcceptedCmp3]:[AcceptedCmp2]],1)&gt;0,1,0)</f>
        <v>0</v>
      </c>
      <c r="AE958">
        <f>SUM(Table_marketing_data[[#This Row],[AcceptedCmp3]:[AcceptedCmp2]])</f>
        <v>0</v>
      </c>
      <c r="AF958">
        <v>0</v>
      </c>
      <c r="AG958">
        <v>0</v>
      </c>
      <c r="AH958" t="s">
        <v>32</v>
      </c>
    </row>
    <row r="959" spans="1:34" x14ac:dyDescent="0.3">
      <c r="A959">
        <v>9145</v>
      </c>
      <c r="B959">
        <v>1972</v>
      </c>
      <c r="C959">
        <f ca="1">YEAR(TODAY()) - Table_marketing_data[[#This Row],[Year_Birth]]</f>
        <v>51</v>
      </c>
      <c r="D9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59" t="s">
        <v>28</v>
      </c>
      <c r="F959" t="s">
        <v>31</v>
      </c>
      <c r="G959" s="5">
        <v>72504</v>
      </c>
      <c r="H959" s="5" t="str">
        <f t="shared" si="14"/>
        <v>50k-100k</v>
      </c>
      <c r="I959">
        <v>0</v>
      </c>
      <c r="J959">
        <v>1</v>
      </c>
      <c r="K959" s="1">
        <v>41370</v>
      </c>
      <c r="L959">
        <v>43</v>
      </c>
      <c r="M959">
        <v>604</v>
      </c>
      <c r="N959">
        <v>26</v>
      </c>
      <c r="O959">
        <v>470</v>
      </c>
      <c r="P959">
        <v>123</v>
      </c>
      <c r="Q959">
        <v>161</v>
      </c>
      <c r="R959">
        <v>94</v>
      </c>
      <c r="S959" s="6">
        <f>SUM(Table_marketing_data[[#This Row],[MntWines]:[MntGoldProds]])/6</f>
        <v>246.33333333333334</v>
      </c>
      <c r="T959">
        <v>2</v>
      </c>
      <c r="U959">
        <v>5</v>
      </c>
      <c r="V959">
        <v>9</v>
      </c>
      <c r="W959">
        <v>6</v>
      </c>
      <c r="X959">
        <v>2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f>IF(COUNTIF(Table_marketing_data[[#This Row],[AcceptedCmp3]:[AcceptedCmp2]],1)&gt;0,1,0)</f>
        <v>0</v>
      </c>
      <c r="AE959">
        <f>SUM(Table_marketing_data[[#This Row],[AcceptedCmp3]:[AcceptedCmp2]])</f>
        <v>0</v>
      </c>
      <c r="AF959">
        <v>0</v>
      </c>
      <c r="AG959">
        <v>0</v>
      </c>
      <c r="AH959" t="s">
        <v>32</v>
      </c>
    </row>
    <row r="960" spans="1:34" x14ac:dyDescent="0.3">
      <c r="A960">
        <v>6141</v>
      </c>
      <c r="B960">
        <v>1972</v>
      </c>
      <c r="C960">
        <f ca="1">YEAR(TODAY()) - Table_marketing_data[[#This Row],[Year_Birth]]</f>
        <v>51</v>
      </c>
      <c r="D9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0" t="s">
        <v>41</v>
      </c>
      <c r="F960" t="s">
        <v>31</v>
      </c>
      <c r="G960" s="5">
        <v>49494</v>
      </c>
      <c r="H960" s="5" t="str">
        <f t="shared" si="14"/>
        <v>20k-50k</v>
      </c>
      <c r="I960">
        <v>1</v>
      </c>
      <c r="J960">
        <v>0</v>
      </c>
      <c r="K960" s="1">
        <v>41389</v>
      </c>
      <c r="L960">
        <v>46</v>
      </c>
      <c r="M960">
        <v>191</v>
      </c>
      <c r="N960">
        <v>9</v>
      </c>
      <c r="O960">
        <v>97</v>
      </c>
      <c r="P960">
        <v>0</v>
      </c>
      <c r="Q960">
        <v>6</v>
      </c>
      <c r="R960">
        <v>82</v>
      </c>
      <c r="S960" s="6">
        <f>SUM(Table_marketing_data[[#This Row],[MntWines]:[MntGoldProds]])/6</f>
        <v>64.166666666666671</v>
      </c>
      <c r="T960">
        <v>2</v>
      </c>
      <c r="U960">
        <v>6</v>
      </c>
      <c r="V960">
        <v>1</v>
      </c>
      <c r="W960">
        <v>5</v>
      </c>
      <c r="X960">
        <v>7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f>IF(COUNTIF(Table_marketing_data[[#This Row],[AcceptedCmp3]:[AcceptedCmp2]],1)&gt;0,1,0)</f>
        <v>0</v>
      </c>
      <c r="AE960">
        <f>SUM(Table_marketing_data[[#This Row],[AcceptedCmp3]:[AcceptedCmp2]])</f>
        <v>0</v>
      </c>
      <c r="AF960">
        <v>0</v>
      </c>
      <c r="AG960">
        <v>0</v>
      </c>
      <c r="AH960" t="s">
        <v>32</v>
      </c>
    </row>
    <row r="961" spans="1:34" x14ac:dyDescent="0.3">
      <c r="A961">
        <v>5788</v>
      </c>
      <c r="B961">
        <v>1972</v>
      </c>
      <c r="C961">
        <f ca="1">YEAR(TODAY()) - Table_marketing_data[[#This Row],[Year_Birth]]</f>
        <v>51</v>
      </c>
      <c r="D9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1" t="s">
        <v>28</v>
      </c>
      <c r="F961" t="s">
        <v>35</v>
      </c>
      <c r="G961" s="5">
        <v>46053</v>
      </c>
      <c r="H961" s="5" t="str">
        <f t="shared" si="14"/>
        <v>20k-50k</v>
      </c>
      <c r="I961">
        <v>1</v>
      </c>
      <c r="J961">
        <v>0</v>
      </c>
      <c r="K961" s="1">
        <v>41322</v>
      </c>
      <c r="L961">
        <v>46</v>
      </c>
      <c r="M961">
        <v>56</v>
      </c>
      <c r="N961">
        <v>10</v>
      </c>
      <c r="O961">
        <v>92</v>
      </c>
      <c r="P961">
        <v>19</v>
      </c>
      <c r="Q961">
        <v>7</v>
      </c>
      <c r="R961">
        <v>25</v>
      </c>
      <c r="S961" s="6">
        <f>SUM(Table_marketing_data[[#This Row],[MntWines]:[MntGoldProds]])/6</f>
        <v>34.833333333333336</v>
      </c>
      <c r="T961">
        <v>3</v>
      </c>
      <c r="U961">
        <v>3</v>
      </c>
      <c r="V961">
        <v>2</v>
      </c>
      <c r="W961">
        <v>4</v>
      </c>
      <c r="X961">
        <v>5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f>IF(COUNTIF(Table_marketing_data[[#This Row],[AcceptedCmp3]:[AcceptedCmp2]],1)&gt;0,1,0)</f>
        <v>0</v>
      </c>
      <c r="AE961">
        <f>SUM(Table_marketing_data[[#This Row],[AcceptedCmp3]:[AcceptedCmp2]])</f>
        <v>0</v>
      </c>
      <c r="AF961">
        <v>0</v>
      </c>
      <c r="AG961">
        <v>0</v>
      </c>
      <c r="AH961" t="s">
        <v>39</v>
      </c>
    </row>
    <row r="962" spans="1:34" x14ac:dyDescent="0.3">
      <c r="A962">
        <v>3075</v>
      </c>
      <c r="B962">
        <v>1972</v>
      </c>
      <c r="C962">
        <f ca="1">YEAR(TODAY()) - Table_marketing_data[[#This Row],[Year_Birth]]</f>
        <v>51</v>
      </c>
      <c r="D9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2" t="s">
        <v>37</v>
      </c>
      <c r="F962" t="s">
        <v>33</v>
      </c>
      <c r="G962" s="5">
        <v>59973</v>
      </c>
      <c r="H962" s="5" t="str">
        <f t="shared" ref="H962:H1025" si="15">IF(G962&lt;20000,"&lt;20k",IF(G962&lt;50000,"20k-50k",IF(G962&lt;100000,"50k-100k","100k&lt;")))</f>
        <v>50k-100k</v>
      </c>
      <c r="I962">
        <v>0</v>
      </c>
      <c r="J962">
        <v>0</v>
      </c>
      <c r="K962" s="1">
        <v>41528</v>
      </c>
      <c r="L962">
        <v>47</v>
      </c>
      <c r="M962">
        <v>130</v>
      </c>
      <c r="N962">
        <v>30</v>
      </c>
      <c r="O962">
        <v>168</v>
      </c>
      <c r="P962">
        <v>20</v>
      </c>
      <c r="Q962">
        <v>34</v>
      </c>
      <c r="R962">
        <v>0</v>
      </c>
      <c r="S962" s="6">
        <f>SUM(Table_marketing_data[[#This Row],[MntWines]:[MntGoldProds]])/6</f>
        <v>63.666666666666664</v>
      </c>
      <c r="T962">
        <v>1</v>
      </c>
      <c r="U962">
        <v>3</v>
      </c>
      <c r="V962">
        <v>4</v>
      </c>
      <c r="W962">
        <v>7</v>
      </c>
      <c r="X962">
        <v>1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f>IF(COUNTIF(Table_marketing_data[[#This Row],[AcceptedCmp3]:[AcceptedCmp2]],1)&gt;0,1,0)</f>
        <v>0</v>
      </c>
      <c r="AE962">
        <f>SUM(Table_marketing_data[[#This Row],[AcceptedCmp3]:[AcceptedCmp2]])</f>
        <v>0</v>
      </c>
      <c r="AF962">
        <v>0</v>
      </c>
      <c r="AG962">
        <v>0</v>
      </c>
      <c r="AH962" t="s">
        <v>30</v>
      </c>
    </row>
    <row r="963" spans="1:34" x14ac:dyDescent="0.3">
      <c r="A963">
        <v>851</v>
      </c>
      <c r="B963">
        <v>1972</v>
      </c>
      <c r="C963">
        <f ca="1">YEAR(TODAY()) - Table_marketing_data[[#This Row],[Year_Birth]]</f>
        <v>51</v>
      </c>
      <c r="D9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3" t="s">
        <v>41</v>
      </c>
      <c r="F963" t="s">
        <v>33</v>
      </c>
      <c r="G963" s="5">
        <v>57136</v>
      </c>
      <c r="H963" s="5" t="str">
        <f t="shared" si="15"/>
        <v>50k-100k</v>
      </c>
      <c r="I963">
        <v>1</v>
      </c>
      <c r="J963">
        <v>1</v>
      </c>
      <c r="K963" s="1">
        <v>41464</v>
      </c>
      <c r="L963">
        <v>48</v>
      </c>
      <c r="M963">
        <v>306</v>
      </c>
      <c r="N963">
        <v>5</v>
      </c>
      <c r="O963">
        <v>109</v>
      </c>
      <c r="P963">
        <v>21</v>
      </c>
      <c r="Q963">
        <v>109</v>
      </c>
      <c r="R963">
        <v>92</v>
      </c>
      <c r="S963" s="6">
        <f>SUM(Table_marketing_data[[#This Row],[MntWines]:[MntGoldProds]])/6</f>
        <v>107</v>
      </c>
      <c r="T963">
        <v>9</v>
      </c>
      <c r="U963">
        <v>5</v>
      </c>
      <c r="V963">
        <v>2</v>
      </c>
      <c r="W963">
        <v>10</v>
      </c>
      <c r="X963">
        <v>6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f>IF(COUNTIF(Table_marketing_data[[#This Row],[AcceptedCmp3]:[AcceptedCmp2]],1)&gt;0,1,0)</f>
        <v>0</v>
      </c>
      <c r="AE963">
        <f>SUM(Table_marketing_data[[#This Row],[AcceptedCmp3]:[AcceptedCmp2]])</f>
        <v>0</v>
      </c>
      <c r="AF963">
        <v>0</v>
      </c>
      <c r="AG963">
        <v>0</v>
      </c>
      <c r="AH963" t="s">
        <v>32</v>
      </c>
    </row>
    <row r="964" spans="1:34" x14ac:dyDescent="0.3">
      <c r="A964">
        <v>2157</v>
      </c>
      <c r="B964">
        <v>1972</v>
      </c>
      <c r="C964">
        <f ca="1">YEAR(TODAY()) - Table_marketing_data[[#This Row],[Year_Birth]]</f>
        <v>51</v>
      </c>
      <c r="D9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4" t="s">
        <v>28</v>
      </c>
      <c r="F964" t="s">
        <v>35</v>
      </c>
      <c r="G964" s="5">
        <v>26290</v>
      </c>
      <c r="H964" s="5" t="str">
        <f t="shared" si="15"/>
        <v>20k-50k</v>
      </c>
      <c r="I964">
        <v>1</v>
      </c>
      <c r="J964">
        <v>1</v>
      </c>
      <c r="K964" s="1">
        <v>41286</v>
      </c>
      <c r="L964">
        <v>49</v>
      </c>
      <c r="M964">
        <v>15</v>
      </c>
      <c r="N964">
        <v>8</v>
      </c>
      <c r="O964">
        <v>16</v>
      </c>
      <c r="P964">
        <v>11</v>
      </c>
      <c r="Q964">
        <v>5</v>
      </c>
      <c r="R964">
        <v>22</v>
      </c>
      <c r="S964" s="6">
        <f>SUM(Table_marketing_data[[#This Row],[MntWines]:[MntGoldProds]])/6</f>
        <v>12.833333333333334</v>
      </c>
      <c r="T964">
        <v>4</v>
      </c>
      <c r="U964">
        <v>2</v>
      </c>
      <c r="V964">
        <v>0</v>
      </c>
      <c r="W964">
        <v>4</v>
      </c>
      <c r="X964">
        <v>6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f>IF(COUNTIF(Table_marketing_data[[#This Row],[AcceptedCmp3]:[AcceptedCmp2]],1)&gt;0,1,0)</f>
        <v>0</v>
      </c>
      <c r="AE964">
        <f>SUM(Table_marketing_data[[#This Row],[AcceptedCmp3]:[AcceptedCmp2]])</f>
        <v>0</v>
      </c>
      <c r="AF964">
        <v>0</v>
      </c>
      <c r="AG964">
        <v>0</v>
      </c>
      <c r="AH964" t="s">
        <v>32</v>
      </c>
    </row>
    <row r="965" spans="1:34" x14ac:dyDescent="0.3">
      <c r="A965">
        <v>10380</v>
      </c>
      <c r="B965">
        <v>1972</v>
      </c>
      <c r="C965">
        <f ca="1">YEAR(TODAY()) - Table_marketing_data[[#This Row],[Year_Birth]]</f>
        <v>51</v>
      </c>
      <c r="D9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5" t="s">
        <v>41</v>
      </c>
      <c r="F965" t="s">
        <v>33</v>
      </c>
      <c r="G965" s="5">
        <v>37787</v>
      </c>
      <c r="H965" s="5" t="str">
        <f t="shared" si="15"/>
        <v>20k-50k</v>
      </c>
      <c r="I965">
        <v>1</v>
      </c>
      <c r="J965">
        <v>0</v>
      </c>
      <c r="K965" s="1">
        <v>41537</v>
      </c>
      <c r="L965">
        <v>50</v>
      </c>
      <c r="M965">
        <v>40</v>
      </c>
      <c r="N965">
        <v>1</v>
      </c>
      <c r="O965">
        <v>40</v>
      </c>
      <c r="P965">
        <v>4</v>
      </c>
      <c r="Q965">
        <v>3</v>
      </c>
      <c r="R965">
        <v>18</v>
      </c>
      <c r="S965" s="6">
        <f>SUM(Table_marketing_data[[#This Row],[MntWines]:[MntGoldProds]])/6</f>
        <v>17.666666666666668</v>
      </c>
      <c r="T965">
        <v>1</v>
      </c>
      <c r="U965">
        <v>3</v>
      </c>
      <c r="V965">
        <v>0</v>
      </c>
      <c r="W965">
        <v>3</v>
      </c>
      <c r="X965">
        <v>8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f>IF(COUNTIF(Table_marketing_data[[#This Row],[AcceptedCmp3]:[AcceptedCmp2]],1)&gt;0,1,0)</f>
        <v>0</v>
      </c>
      <c r="AE965">
        <f>SUM(Table_marketing_data[[#This Row],[AcceptedCmp3]:[AcceptedCmp2]])</f>
        <v>0</v>
      </c>
      <c r="AF965">
        <v>0</v>
      </c>
      <c r="AG965">
        <v>0</v>
      </c>
      <c r="AH965" t="s">
        <v>40</v>
      </c>
    </row>
    <row r="966" spans="1:34" x14ac:dyDescent="0.3">
      <c r="A966">
        <v>3598</v>
      </c>
      <c r="B966">
        <v>1972</v>
      </c>
      <c r="C966">
        <f ca="1">YEAR(TODAY()) - Table_marketing_data[[#This Row],[Year_Birth]]</f>
        <v>51</v>
      </c>
      <c r="D9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6" t="s">
        <v>28</v>
      </c>
      <c r="F966" t="s">
        <v>33</v>
      </c>
      <c r="G966" s="5">
        <v>62710</v>
      </c>
      <c r="H966" s="5" t="str">
        <f t="shared" si="15"/>
        <v>50k-100k</v>
      </c>
      <c r="I966">
        <v>0</v>
      </c>
      <c r="J966">
        <v>1</v>
      </c>
      <c r="K966" s="1">
        <v>41417</v>
      </c>
      <c r="L966">
        <v>53</v>
      </c>
      <c r="M966">
        <v>441</v>
      </c>
      <c r="N966">
        <v>35</v>
      </c>
      <c r="O966">
        <v>83</v>
      </c>
      <c r="P966">
        <v>7</v>
      </c>
      <c r="Q966">
        <v>29</v>
      </c>
      <c r="R966">
        <v>11</v>
      </c>
      <c r="S966" s="6">
        <f>SUM(Table_marketing_data[[#This Row],[MntWines]:[MntGoldProds]])/6</f>
        <v>101</v>
      </c>
      <c r="T966">
        <v>4</v>
      </c>
      <c r="U966">
        <v>4</v>
      </c>
      <c r="V966">
        <v>2</v>
      </c>
      <c r="W966">
        <v>12</v>
      </c>
      <c r="X966">
        <v>4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f>IF(COUNTIF(Table_marketing_data[[#This Row],[AcceptedCmp3]:[AcceptedCmp2]],1)&gt;0,1,0)</f>
        <v>0</v>
      </c>
      <c r="AE966">
        <f>SUM(Table_marketing_data[[#This Row],[AcceptedCmp3]:[AcceptedCmp2]])</f>
        <v>0</v>
      </c>
      <c r="AF966">
        <v>0</v>
      </c>
      <c r="AG966">
        <v>0</v>
      </c>
      <c r="AH966" t="s">
        <v>30</v>
      </c>
    </row>
    <row r="967" spans="1:34" x14ac:dyDescent="0.3">
      <c r="A967">
        <v>3900</v>
      </c>
      <c r="B967">
        <v>1972</v>
      </c>
      <c r="C967">
        <f ca="1">YEAR(TODAY()) - Table_marketing_data[[#This Row],[Year_Birth]]</f>
        <v>51</v>
      </c>
      <c r="D9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7" t="s">
        <v>28</v>
      </c>
      <c r="F967" t="s">
        <v>33</v>
      </c>
      <c r="G967" s="5">
        <v>65685</v>
      </c>
      <c r="H967" s="5" t="str">
        <f t="shared" si="15"/>
        <v>50k-100k</v>
      </c>
      <c r="I967">
        <v>0</v>
      </c>
      <c r="J967">
        <v>1</v>
      </c>
      <c r="K967" s="1">
        <v>41727</v>
      </c>
      <c r="L967">
        <v>54</v>
      </c>
      <c r="M967">
        <v>642</v>
      </c>
      <c r="N967">
        <v>14</v>
      </c>
      <c r="O967">
        <v>49</v>
      </c>
      <c r="P967">
        <v>0</v>
      </c>
      <c r="Q967">
        <v>7</v>
      </c>
      <c r="R967">
        <v>57</v>
      </c>
      <c r="S967" s="6">
        <f>SUM(Table_marketing_data[[#This Row],[MntWines]:[MntGoldProds]])/6</f>
        <v>128.16666666666666</v>
      </c>
      <c r="T967">
        <v>1</v>
      </c>
      <c r="U967">
        <v>9</v>
      </c>
      <c r="V967">
        <v>2</v>
      </c>
      <c r="W967">
        <v>9</v>
      </c>
      <c r="X967">
        <v>5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f>IF(COUNTIF(Table_marketing_data[[#This Row],[AcceptedCmp3]:[AcceptedCmp2]],1)&gt;0,1,0)</f>
        <v>0</v>
      </c>
      <c r="AE967">
        <f>SUM(Table_marketing_data[[#This Row],[AcceptedCmp3]:[AcceptedCmp2]])</f>
        <v>0</v>
      </c>
      <c r="AF967">
        <v>0</v>
      </c>
      <c r="AG967">
        <v>0</v>
      </c>
      <c r="AH967" t="s">
        <v>32</v>
      </c>
    </row>
    <row r="968" spans="1:34" x14ac:dyDescent="0.3">
      <c r="A968">
        <v>9958</v>
      </c>
      <c r="B968">
        <v>1972</v>
      </c>
      <c r="C968">
        <f ca="1">YEAR(TODAY()) - Table_marketing_data[[#This Row],[Year_Birth]]</f>
        <v>51</v>
      </c>
      <c r="D9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8" t="s">
        <v>28</v>
      </c>
      <c r="F968" t="s">
        <v>33</v>
      </c>
      <c r="G968" s="5">
        <v>65685</v>
      </c>
      <c r="H968" s="5" t="str">
        <f t="shared" si="15"/>
        <v>50k-100k</v>
      </c>
      <c r="I968">
        <v>0</v>
      </c>
      <c r="J968">
        <v>1</v>
      </c>
      <c r="K968" s="1">
        <v>41727</v>
      </c>
      <c r="L968">
        <v>54</v>
      </c>
      <c r="M968">
        <v>642</v>
      </c>
      <c r="N968">
        <v>14</v>
      </c>
      <c r="O968">
        <v>49</v>
      </c>
      <c r="P968">
        <v>0</v>
      </c>
      <c r="Q968">
        <v>7</v>
      </c>
      <c r="R968">
        <v>57</v>
      </c>
      <c r="S968" s="6">
        <f>SUM(Table_marketing_data[[#This Row],[MntWines]:[MntGoldProds]])/6</f>
        <v>128.16666666666666</v>
      </c>
      <c r="T968">
        <v>1</v>
      </c>
      <c r="U968">
        <v>9</v>
      </c>
      <c r="V968">
        <v>2</v>
      </c>
      <c r="W968">
        <v>9</v>
      </c>
      <c r="X968">
        <v>5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f>IF(COUNTIF(Table_marketing_data[[#This Row],[AcceptedCmp3]:[AcceptedCmp2]],1)&gt;0,1,0)</f>
        <v>0</v>
      </c>
      <c r="AE968">
        <f>SUM(Table_marketing_data[[#This Row],[AcceptedCmp3]:[AcceptedCmp2]])</f>
        <v>0</v>
      </c>
      <c r="AF968">
        <v>0</v>
      </c>
      <c r="AG968">
        <v>0</v>
      </c>
      <c r="AH968" t="s">
        <v>36</v>
      </c>
    </row>
    <row r="969" spans="1:34" x14ac:dyDescent="0.3">
      <c r="A969">
        <v>5154</v>
      </c>
      <c r="B969">
        <v>1972</v>
      </c>
      <c r="C969">
        <f ca="1">YEAR(TODAY()) - Table_marketing_data[[#This Row],[Year_Birth]]</f>
        <v>51</v>
      </c>
      <c r="D9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69" t="s">
        <v>41</v>
      </c>
      <c r="F969" t="s">
        <v>29</v>
      </c>
      <c r="G969" s="5">
        <v>37760</v>
      </c>
      <c r="H969" s="5" t="str">
        <f t="shared" si="15"/>
        <v>20k-50k</v>
      </c>
      <c r="I969">
        <v>1</v>
      </c>
      <c r="J969">
        <v>0</v>
      </c>
      <c r="K969" s="1">
        <v>41497</v>
      </c>
      <c r="L969">
        <v>54</v>
      </c>
      <c r="M969">
        <v>26</v>
      </c>
      <c r="N969">
        <v>3</v>
      </c>
      <c r="O969">
        <v>13</v>
      </c>
      <c r="P969">
        <v>2</v>
      </c>
      <c r="Q969">
        <v>10</v>
      </c>
      <c r="R969">
        <v>0</v>
      </c>
      <c r="S969" s="6">
        <f>SUM(Table_marketing_data[[#This Row],[MntWines]:[MntGoldProds]])/6</f>
        <v>9</v>
      </c>
      <c r="T969">
        <v>1</v>
      </c>
      <c r="U969">
        <v>2</v>
      </c>
      <c r="V969">
        <v>0</v>
      </c>
      <c r="W969">
        <v>3</v>
      </c>
      <c r="X969">
        <v>6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f>IF(COUNTIF(Table_marketing_data[[#This Row],[AcceptedCmp3]:[AcceptedCmp2]],1)&gt;0,1,0)</f>
        <v>0</v>
      </c>
      <c r="AE969">
        <f>SUM(Table_marketing_data[[#This Row],[AcceptedCmp3]:[AcceptedCmp2]])</f>
        <v>0</v>
      </c>
      <c r="AF969">
        <v>0</v>
      </c>
      <c r="AG969">
        <v>0</v>
      </c>
      <c r="AH969" t="s">
        <v>30</v>
      </c>
    </row>
    <row r="970" spans="1:34" x14ac:dyDescent="0.3">
      <c r="A970">
        <v>4012</v>
      </c>
      <c r="B970">
        <v>1972</v>
      </c>
      <c r="C970">
        <f ca="1">YEAR(TODAY()) - Table_marketing_data[[#This Row],[Year_Birth]]</f>
        <v>51</v>
      </c>
      <c r="D9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0" t="s">
        <v>37</v>
      </c>
      <c r="F970" t="s">
        <v>35</v>
      </c>
      <c r="G970" s="5">
        <v>62220</v>
      </c>
      <c r="H970" s="5" t="str">
        <f t="shared" si="15"/>
        <v>50k-100k</v>
      </c>
      <c r="I970">
        <v>0</v>
      </c>
      <c r="J970">
        <v>1</v>
      </c>
      <c r="K970" s="1">
        <v>41132</v>
      </c>
      <c r="L970">
        <v>55</v>
      </c>
      <c r="M970">
        <v>799</v>
      </c>
      <c r="N970">
        <v>12</v>
      </c>
      <c r="O970">
        <v>375</v>
      </c>
      <c r="P970">
        <v>16</v>
      </c>
      <c r="Q970">
        <v>12</v>
      </c>
      <c r="R970">
        <v>12</v>
      </c>
      <c r="S970" s="6">
        <f>SUM(Table_marketing_data[[#This Row],[MntWines]:[MntGoldProds]])/6</f>
        <v>204.33333333333334</v>
      </c>
      <c r="T970">
        <v>5</v>
      </c>
      <c r="U970">
        <v>7</v>
      </c>
      <c r="V970">
        <v>6</v>
      </c>
      <c r="W970">
        <v>5</v>
      </c>
      <c r="X970">
        <v>6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f>IF(COUNTIF(Table_marketing_data[[#This Row],[AcceptedCmp3]:[AcceptedCmp2]],1)&gt;0,1,0)</f>
        <v>0</v>
      </c>
      <c r="AE970">
        <f>SUM(Table_marketing_data[[#This Row],[AcceptedCmp3]:[AcceptedCmp2]])</f>
        <v>0</v>
      </c>
      <c r="AF970">
        <v>1</v>
      </c>
      <c r="AG970">
        <v>0</v>
      </c>
      <c r="AH970" t="s">
        <v>39</v>
      </c>
    </row>
    <row r="971" spans="1:34" x14ac:dyDescent="0.3">
      <c r="A971">
        <v>3283</v>
      </c>
      <c r="B971">
        <v>1972</v>
      </c>
      <c r="C971">
        <f ca="1">YEAR(TODAY()) - Table_marketing_data[[#This Row],[Year_Birth]]</f>
        <v>51</v>
      </c>
      <c r="D9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1" t="s">
        <v>38</v>
      </c>
      <c r="F971" t="s">
        <v>33</v>
      </c>
      <c r="G971" s="5">
        <v>70932</v>
      </c>
      <c r="H971" s="5" t="str">
        <f t="shared" si="15"/>
        <v>50k-100k</v>
      </c>
      <c r="I971">
        <v>0</v>
      </c>
      <c r="J971">
        <v>1</v>
      </c>
      <c r="K971" s="1">
        <v>41658</v>
      </c>
      <c r="L971">
        <v>57</v>
      </c>
      <c r="M971">
        <v>200</v>
      </c>
      <c r="N971">
        <v>193</v>
      </c>
      <c r="O971">
        <v>100</v>
      </c>
      <c r="P971">
        <v>46</v>
      </c>
      <c r="Q971">
        <v>185</v>
      </c>
      <c r="R971">
        <v>185</v>
      </c>
      <c r="S971" s="6">
        <f>SUM(Table_marketing_data[[#This Row],[MntWines]:[MntGoldProds]])/6</f>
        <v>151.5</v>
      </c>
      <c r="T971">
        <v>2</v>
      </c>
      <c r="U971">
        <v>6</v>
      </c>
      <c r="V971">
        <v>2</v>
      </c>
      <c r="W971">
        <v>12</v>
      </c>
      <c r="X971">
        <v>3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f>IF(COUNTIF(Table_marketing_data[[#This Row],[AcceptedCmp3]:[AcceptedCmp2]],1)&gt;0,1,0)</f>
        <v>0</v>
      </c>
      <c r="AE971">
        <f>SUM(Table_marketing_data[[#This Row],[AcceptedCmp3]:[AcceptedCmp2]])</f>
        <v>0</v>
      </c>
      <c r="AF971">
        <v>0</v>
      </c>
      <c r="AG971">
        <v>0</v>
      </c>
      <c r="AH971" t="s">
        <v>30</v>
      </c>
    </row>
    <row r="972" spans="1:34" x14ac:dyDescent="0.3">
      <c r="A972">
        <v>7165</v>
      </c>
      <c r="B972">
        <v>1972</v>
      </c>
      <c r="C972">
        <f ca="1">YEAR(TODAY()) - Table_marketing_data[[#This Row],[Year_Birth]]</f>
        <v>51</v>
      </c>
      <c r="D9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2" t="s">
        <v>28</v>
      </c>
      <c r="F972" t="s">
        <v>35</v>
      </c>
      <c r="G972" s="5">
        <v>64474</v>
      </c>
      <c r="H972" s="5" t="str">
        <f t="shared" si="15"/>
        <v>50k-100k</v>
      </c>
      <c r="I972">
        <v>0</v>
      </c>
      <c r="J972">
        <v>1</v>
      </c>
      <c r="K972" s="1">
        <v>41569</v>
      </c>
      <c r="L972">
        <v>59</v>
      </c>
      <c r="M972">
        <v>381</v>
      </c>
      <c r="N972">
        <v>35</v>
      </c>
      <c r="O972">
        <v>172</v>
      </c>
      <c r="P972">
        <v>56</v>
      </c>
      <c r="Q972">
        <v>86</v>
      </c>
      <c r="R972">
        <v>93</v>
      </c>
      <c r="S972" s="6">
        <f>SUM(Table_marketing_data[[#This Row],[MntWines]:[MntGoldProds]])/6</f>
        <v>137.16666666666666</v>
      </c>
      <c r="T972">
        <v>2</v>
      </c>
      <c r="U972">
        <v>8</v>
      </c>
      <c r="V972">
        <v>2</v>
      </c>
      <c r="W972">
        <v>10</v>
      </c>
      <c r="X972">
        <v>5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f>IF(COUNTIF(Table_marketing_data[[#This Row],[AcceptedCmp3]:[AcceptedCmp2]],1)&gt;0,1,0)</f>
        <v>0</v>
      </c>
      <c r="AE972">
        <f>SUM(Table_marketing_data[[#This Row],[AcceptedCmp3]:[AcceptedCmp2]])</f>
        <v>0</v>
      </c>
      <c r="AF972">
        <v>0</v>
      </c>
      <c r="AG972">
        <v>0</v>
      </c>
      <c r="AH972" t="s">
        <v>30</v>
      </c>
    </row>
    <row r="973" spans="1:34" x14ac:dyDescent="0.3">
      <c r="A973">
        <v>2392</v>
      </c>
      <c r="B973">
        <v>1972</v>
      </c>
      <c r="C973">
        <f ca="1">YEAR(TODAY()) - Table_marketing_data[[#This Row],[Year_Birth]]</f>
        <v>51</v>
      </c>
      <c r="D9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3" t="s">
        <v>28</v>
      </c>
      <c r="F973" t="s">
        <v>33</v>
      </c>
      <c r="G973" s="5">
        <v>40321</v>
      </c>
      <c r="H973" s="5" t="str">
        <f t="shared" si="15"/>
        <v>20k-50k</v>
      </c>
      <c r="I973">
        <v>1</v>
      </c>
      <c r="J973">
        <v>1</v>
      </c>
      <c r="K973" s="1">
        <v>41484</v>
      </c>
      <c r="L973">
        <v>59</v>
      </c>
      <c r="M973">
        <v>44</v>
      </c>
      <c r="N973">
        <v>4</v>
      </c>
      <c r="O973">
        <v>21</v>
      </c>
      <c r="P973">
        <v>6</v>
      </c>
      <c r="Q973">
        <v>0</v>
      </c>
      <c r="R973">
        <v>27</v>
      </c>
      <c r="S973" s="6">
        <f>SUM(Table_marketing_data[[#This Row],[MntWines]:[MntGoldProds]])/6</f>
        <v>17</v>
      </c>
      <c r="T973">
        <v>2</v>
      </c>
      <c r="U973">
        <v>3</v>
      </c>
      <c r="V973">
        <v>0</v>
      </c>
      <c r="W973">
        <v>3</v>
      </c>
      <c r="X973">
        <v>7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f>IF(COUNTIF(Table_marketing_data[[#This Row],[AcceptedCmp3]:[AcceptedCmp2]],1)&gt;0,1,0)</f>
        <v>0</v>
      </c>
      <c r="AE973">
        <f>SUM(Table_marketing_data[[#This Row],[AcceptedCmp3]:[AcceptedCmp2]])</f>
        <v>0</v>
      </c>
      <c r="AF973">
        <v>0</v>
      </c>
      <c r="AG973">
        <v>0</v>
      </c>
      <c r="AH973" t="s">
        <v>30</v>
      </c>
    </row>
    <row r="974" spans="1:34" x14ac:dyDescent="0.3">
      <c r="A974">
        <v>1920</v>
      </c>
      <c r="B974">
        <v>1972</v>
      </c>
      <c r="C974">
        <f ca="1">YEAR(TODAY()) - Table_marketing_data[[#This Row],[Year_Birth]]</f>
        <v>51</v>
      </c>
      <c r="D9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4" t="s">
        <v>28</v>
      </c>
      <c r="F974" t="s">
        <v>33</v>
      </c>
      <c r="G974" s="5">
        <v>40321</v>
      </c>
      <c r="H974" s="5" t="str">
        <f t="shared" si="15"/>
        <v>20k-50k</v>
      </c>
      <c r="I974">
        <v>1</v>
      </c>
      <c r="J974">
        <v>1</v>
      </c>
      <c r="K974" s="1">
        <v>41484</v>
      </c>
      <c r="L974">
        <v>59</v>
      </c>
      <c r="M974">
        <v>44</v>
      </c>
      <c r="N974">
        <v>4</v>
      </c>
      <c r="O974">
        <v>21</v>
      </c>
      <c r="P974">
        <v>6</v>
      </c>
      <c r="Q974">
        <v>0</v>
      </c>
      <c r="R974">
        <v>27</v>
      </c>
      <c r="S974" s="6">
        <f>SUM(Table_marketing_data[[#This Row],[MntWines]:[MntGoldProds]])/6</f>
        <v>17</v>
      </c>
      <c r="T974">
        <v>2</v>
      </c>
      <c r="U974">
        <v>3</v>
      </c>
      <c r="V974">
        <v>0</v>
      </c>
      <c r="W974">
        <v>3</v>
      </c>
      <c r="X974">
        <v>7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f>IF(COUNTIF(Table_marketing_data[[#This Row],[AcceptedCmp3]:[AcceptedCmp2]],1)&gt;0,1,0)</f>
        <v>0</v>
      </c>
      <c r="AE974">
        <f>SUM(Table_marketing_data[[#This Row],[AcceptedCmp3]:[AcceptedCmp2]])</f>
        <v>0</v>
      </c>
      <c r="AF974">
        <v>0</v>
      </c>
      <c r="AG974">
        <v>0</v>
      </c>
      <c r="AH974" t="s">
        <v>30</v>
      </c>
    </row>
    <row r="975" spans="1:34" x14ac:dyDescent="0.3">
      <c r="A975">
        <v>2836</v>
      </c>
      <c r="B975">
        <v>1972</v>
      </c>
      <c r="C975">
        <f ca="1">YEAR(TODAY()) - Table_marketing_data[[#This Row],[Year_Birth]]</f>
        <v>51</v>
      </c>
      <c r="D9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5" t="s">
        <v>37</v>
      </c>
      <c r="F975" t="s">
        <v>33</v>
      </c>
      <c r="G975" s="5">
        <v>43269</v>
      </c>
      <c r="H975" s="5" t="str">
        <f t="shared" si="15"/>
        <v>20k-50k</v>
      </c>
      <c r="I975">
        <v>1</v>
      </c>
      <c r="J975">
        <v>0</v>
      </c>
      <c r="K975" s="1">
        <v>41533</v>
      </c>
      <c r="L975">
        <v>61</v>
      </c>
      <c r="M975">
        <v>10</v>
      </c>
      <c r="N975">
        <v>1</v>
      </c>
      <c r="O975">
        <v>7</v>
      </c>
      <c r="P975">
        <v>0</v>
      </c>
      <c r="Q975">
        <v>0</v>
      </c>
      <c r="R975">
        <v>1</v>
      </c>
      <c r="S975" s="6">
        <f>SUM(Table_marketing_data[[#This Row],[MntWines]:[MntGoldProds]])/6</f>
        <v>3.1666666666666665</v>
      </c>
      <c r="T975">
        <v>1</v>
      </c>
      <c r="U975">
        <v>1</v>
      </c>
      <c r="V975">
        <v>0</v>
      </c>
      <c r="W975">
        <v>2</v>
      </c>
      <c r="X975">
        <v>8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f>IF(COUNTIF(Table_marketing_data[[#This Row],[AcceptedCmp3]:[AcceptedCmp2]],1)&gt;0,1,0)</f>
        <v>0</v>
      </c>
      <c r="AE975">
        <f>SUM(Table_marketing_data[[#This Row],[AcceptedCmp3]:[AcceptedCmp2]])</f>
        <v>0</v>
      </c>
      <c r="AF975">
        <v>0</v>
      </c>
      <c r="AG975">
        <v>0</v>
      </c>
      <c r="AH975" t="s">
        <v>39</v>
      </c>
    </row>
    <row r="976" spans="1:34" x14ac:dyDescent="0.3">
      <c r="A976">
        <v>5763</v>
      </c>
      <c r="B976">
        <v>1972</v>
      </c>
      <c r="C976">
        <f ca="1">YEAR(TODAY()) - Table_marketing_data[[#This Row],[Year_Birth]]</f>
        <v>51</v>
      </c>
      <c r="D9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6" t="s">
        <v>41</v>
      </c>
      <c r="F976" t="s">
        <v>35</v>
      </c>
      <c r="G976" s="5">
        <v>49854</v>
      </c>
      <c r="H976" s="5" t="str">
        <f t="shared" si="15"/>
        <v>20k-50k</v>
      </c>
      <c r="I976">
        <v>1</v>
      </c>
      <c r="J976">
        <v>0</v>
      </c>
      <c r="K976" s="1">
        <v>41588</v>
      </c>
      <c r="L976">
        <v>63</v>
      </c>
      <c r="M976">
        <v>123</v>
      </c>
      <c r="N976">
        <v>17</v>
      </c>
      <c r="O976">
        <v>171</v>
      </c>
      <c r="P976">
        <v>39</v>
      </c>
      <c r="Q976">
        <v>0</v>
      </c>
      <c r="R976">
        <v>30</v>
      </c>
      <c r="S976" s="6">
        <f>SUM(Table_marketing_data[[#This Row],[MntWines]:[MntGoldProds]])/6</f>
        <v>63.333333333333336</v>
      </c>
      <c r="T976">
        <v>5</v>
      </c>
      <c r="U976">
        <v>6</v>
      </c>
      <c r="V976">
        <v>2</v>
      </c>
      <c r="W976">
        <v>5</v>
      </c>
      <c r="X976">
        <v>6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f>IF(COUNTIF(Table_marketing_data[[#This Row],[AcceptedCmp3]:[AcceptedCmp2]],1)&gt;0,1,0)</f>
        <v>0</v>
      </c>
      <c r="AE976">
        <f>SUM(Table_marketing_data[[#This Row],[AcceptedCmp3]:[AcceptedCmp2]])</f>
        <v>0</v>
      </c>
      <c r="AF976">
        <v>0</v>
      </c>
      <c r="AG976">
        <v>0</v>
      </c>
      <c r="AH976" t="s">
        <v>32</v>
      </c>
    </row>
    <row r="977" spans="1:34" x14ac:dyDescent="0.3">
      <c r="A977">
        <v>3439</v>
      </c>
      <c r="B977">
        <v>1972</v>
      </c>
      <c r="C977">
        <f ca="1">YEAR(TODAY()) - Table_marketing_data[[#This Row],[Year_Birth]]</f>
        <v>51</v>
      </c>
      <c r="D9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7" t="s">
        <v>28</v>
      </c>
      <c r="F977" t="s">
        <v>33</v>
      </c>
      <c r="G977" s="5">
        <v>56721</v>
      </c>
      <c r="H977" s="5" t="str">
        <f t="shared" si="15"/>
        <v>50k-100k</v>
      </c>
      <c r="I977">
        <v>1</v>
      </c>
      <c r="J977">
        <v>1</v>
      </c>
      <c r="K977" s="1">
        <v>41213</v>
      </c>
      <c r="L977">
        <v>64</v>
      </c>
      <c r="M977">
        <v>157</v>
      </c>
      <c r="N977">
        <v>6</v>
      </c>
      <c r="O977">
        <v>39</v>
      </c>
      <c r="P977">
        <v>6</v>
      </c>
      <c r="Q977">
        <v>13</v>
      </c>
      <c r="R977">
        <v>75</v>
      </c>
      <c r="S977" s="6">
        <f>SUM(Table_marketing_data[[#This Row],[MntWines]:[MntGoldProds]])/6</f>
        <v>49.333333333333336</v>
      </c>
      <c r="T977">
        <v>5</v>
      </c>
      <c r="U977">
        <v>4</v>
      </c>
      <c r="V977">
        <v>1</v>
      </c>
      <c r="W977">
        <v>5</v>
      </c>
      <c r="X977">
        <v>6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f>IF(COUNTIF(Table_marketing_data[[#This Row],[AcceptedCmp3]:[AcceptedCmp2]],1)&gt;0,1,0)</f>
        <v>0</v>
      </c>
      <c r="AE977">
        <f>SUM(Table_marketing_data[[#This Row],[AcceptedCmp3]:[AcceptedCmp2]])</f>
        <v>0</v>
      </c>
      <c r="AF977">
        <v>0</v>
      </c>
      <c r="AG977">
        <v>0</v>
      </c>
      <c r="AH977" t="s">
        <v>30</v>
      </c>
    </row>
    <row r="978" spans="1:34" x14ac:dyDescent="0.3">
      <c r="A978">
        <v>2589</v>
      </c>
      <c r="B978">
        <v>1972</v>
      </c>
      <c r="C978">
        <f ca="1">YEAR(TODAY()) - Table_marketing_data[[#This Row],[Year_Birth]]</f>
        <v>51</v>
      </c>
      <c r="D9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8" t="s">
        <v>28</v>
      </c>
      <c r="F978" t="s">
        <v>29</v>
      </c>
      <c r="G978" s="5">
        <v>26759</v>
      </c>
      <c r="H978" s="5" t="str">
        <f t="shared" si="15"/>
        <v>20k-50k</v>
      </c>
      <c r="I978">
        <v>1</v>
      </c>
      <c r="J978">
        <v>0</v>
      </c>
      <c r="K978" s="1">
        <v>41677</v>
      </c>
      <c r="L978">
        <v>65</v>
      </c>
      <c r="M978">
        <v>25</v>
      </c>
      <c r="N978">
        <v>3</v>
      </c>
      <c r="O978">
        <v>16</v>
      </c>
      <c r="P978">
        <v>8</v>
      </c>
      <c r="Q978">
        <v>5</v>
      </c>
      <c r="R978">
        <v>2</v>
      </c>
      <c r="S978" s="6">
        <f>SUM(Table_marketing_data[[#This Row],[MntWines]:[MntGoldProds]])/6</f>
        <v>9.8333333333333339</v>
      </c>
      <c r="T978">
        <v>2</v>
      </c>
      <c r="U978">
        <v>2</v>
      </c>
      <c r="V978">
        <v>1</v>
      </c>
      <c r="W978">
        <v>3</v>
      </c>
      <c r="X978">
        <v>6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f>IF(COUNTIF(Table_marketing_data[[#This Row],[AcceptedCmp3]:[AcceptedCmp2]],1)&gt;0,1,0)</f>
        <v>0</v>
      </c>
      <c r="AE978">
        <f>SUM(Table_marketing_data[[#This Row],[AcceptedCmp3]:[AcceptedCmp2]])</f>
        <v>0</v>
      </c>
      <c r="AF978">
        <v>0</v>
      </c>
      <c r="AG978">
        <v>0</v>
      </c>
      <c r="AH978" t="s">
        <v>36</v>
      </c>
    </row>
    <row r="979" spans="1:34" x14ac:dyDescent="0.3">
      <c r="A979">
        <v>916</v>
      </c>
      <c r="B979">
        <v>1972</v>
      </c>
      <c r="C979">
        <f ca="1">YEAR(TODAY()) - Table_marketing_data[[#This Row],[Year_Birth]]</f>
        <v>51</v>
      </c>
      <c r="D9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79" t="s">
        <v>37</v>
      </c>
      <c r="F979" t="s">
        <v>31</v>
      </c>
      <c r="G979" s="5">
        <v>41644</v>
      </c>
      <c r="H979" s="5" t="str">
        <f t="shared" si="15"/>
        <v>20k-50k</v>
      </c>
      <c r="I979">
        <v>1</v>
      </c>
      <c r="J979">
        <v>1</v>
      </c>
      <c r="K979" s="1">
        <v>41768</v>
      </c>
      <c r="L979">
        <v>67</v>
      </c>
      <c r="M979">
        <v>20</v>
      </c>
      <c r="N979">
        <v>3</v>
      </c>
      <c r="O979">
        <v>4</v>
      </c>
      <c r="P979">
        <v>2</v>
      </c>
      <c r="Q979">
        <v>0</v>
      </c>
      <c r="R979">
        <v>2</v>
      </c>
      <c r="S979" s="6">
        <f>SUM(Table_marketing_data[[#This Row],[MntWines]:[MntGoldProds]])/6</f>
        <v>5.166666666666667</v>
      </c>
      <c r="T979">
        <v>2</v>
      </c>
      <c r="U979">
        <v>1</v>
      </c>
      <c r="V979">
        <v>0</v>
      </c>
      <c r="W979">
        <v>3</v>
      </c>
      <c r="X979">
        <v>3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f>IF(COUNTIF(Table_marketing_data[[#This Row],[AcceptedCmp3]:[AcceptedCmp2]],1)&gt;0,1,0)</f>
        <v>0</v>
      </c>
      <c r="AE979">
        <f>SUM(Table_marketing_data[[#This Row],[AcceptedCmp3]:[AcceptedCmp2]])</f>
        <v>0</v>
      </c>
      <c r="AF979">
        <v>0</v>
      </c>
      <c r="AG979">
        <v>0</v>
      </c>
      <c r="AH979" t="s">
        <v>30</v>
      </c>
    </row>
    <row r="980" spans="1:34" x14ac:dyDescent="0.3">
      <c r="A980">
        <v>11178</v>
      </c>
      <c r="B980">
        <v>1972</v>
      </c>
      <c r="C980">
        <f ca="1">YEAR(TODAY()) - Table_marketing_data[[#This Row],[Year_Birth]]</f>
        <v>51</v>
      </c>
      <c r="D9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0" t="s">
        <v>41</v>
      </c>
      <c r="F980" t="s">
        <v>31</v>
      </c>
      <c r="G980" s="5">
        <v>42394</v>
      </c>
      <c r="H980" s="5" t="str">
        <f t="shared" si="15"/>
        <v>20k-50k</v>
      </c>
      <c r="I980">
        <v>1</v>
      </c>
      <c r="J980">
        <v>0</v>
      </c>
      <c r="K980" s="1">
        <v>41721</v>
      </c>
      <c r="L980">
        <v>69</v>
      </c>
      <c r="M980">
        <v>15</v>
      </c>
      <c r="N980">
        <v>2</v>
      </c>
      <c r="O980">
        <v>10</v>
      </c>
      <c r="P980">
        <v>0</v>
      </c>
      <c r="Q980">
        <v>1</v>
      </c>
      <c r="R980">
        <v>4</v>
      </c>
      <c r="S980" s="6">
        <f>SUM(Table_marketing_data[[#This Row],[MntWines]:[MntGoldProds]])/6</f>
        <v>5.333333333333333</v>
      </c>
      <c r="T980">
        <v>1</v>
      </c>
      <c r="U980">
        <v>1</v>
      </c>
      <c r="V980">
        <v>0</v>
      </c>
      <c r="W980">
        <v>3</v>
      </c>
      <c r="X980">
        <v>7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f>IF(COUNTIF(Table_marketing_data[[#This Row],[AcceptedCmp3]:[AcceptedCmp2]],1)&gt;0,1,0)</f>
        <v>0</v>
      </c>
      <c r="AE980">
        <f>SUM(Table_marketing_data[[#This Row],[AcceptedCmp3]:[AcceptedCmp2]])</f>
        <v>0</v>
      </c>
      <c r="AF980">
        <v>0</v>
      </c>
      <c r="AG980">
        <v>0</v>
      </c>
      <c r="AH980" t="s">
        <v>39</v>
      </c>
    </row>
    <row r="981" spans="1:34" x14ac:dyDescent="0.3">
      <c r="A981">
        <v>8858</v>
      </c>
      <c r="B981">
        <v>1972</v>
      </c>
      <c r="C981">
        <f ca="1">YEAR(TODAY()) - Table_marketing_data[[#This Row],[Year_Birth]]</f>
        <v>51</v>
      </c>
      <c r="D9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1" t="s">
        <v>37</v>
      </c>
      <c r="F981" t="s">
        <v>33</v>
      </c>
      <c r="G981" s="5">
        <v>44325</v>
      </c>
      <c r="H981" s="5" t="str">
        <f t="shared" si="15"/>
        <v>20k-50k</v>
      </c>
      <c r="I981">
        <v>0</v>
      </c>
      <c r="J981">
        <v>1</v>
      </c>
      <c r="K981" s="1">
        <v>41340</v>
      </c>
      <c r="L981">
        <v>69</v>
      </c>
      <c r="M981">
        <v>516</v>
      </c>
      <c r="N981">
        <v>0</v>
      </c>
      <c r="O981">
        <v>21</v>
      </c>
      <c r="P981">
        <v>0</v>
      </c>
      <c r="Q981">
        <v>0</v>
      </c>
      <c r="R981">
        <v>5</v>
      </c>
      <c r="S981" s="6">
        <f>SUM(Table_marketing_data[[#This Row],[MntWines]:[MntGoldProds]])/6</f>
        <v>90.333333333333329</v>
      </c>
      <c r="T981">
        <v>4</v>
      </c>
      <c r="U981">
        <v>8</v>
      </c>
      <c r="V981">
        <v>2</v>
      </c>
      <c r="W981">
        <v>7</v>
      </c>
      <c r="X981">
        <v>8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f>IF(COUNTIF(Table_marketing_data[[#This Row],[AcceptedCmp3]:[AcceptedCmp2]],1)&gt;0,1,0)</f>
        <v>1</v>
      </c>
      <c r="AE981">
        <f>SUM(Table_marketing_data[[#This Row],[AcceptedCmp3]:[AcceptedCmp2]])</f>
        <v>1</v>
      </c>
      <c r="AF981">
        <v>0</v>
      </c>
      <c r="AG981">
        <v>0</v>
      </c>
      <c r="AH981" t="s">
        <v>32</v>
      </c>
    </row>
    <row r="982" spans="1:34" x14ac:dyDescent="0.3">
      <c r="A982">
        <v>5545</v>
      </c>
      <c r="B982">
        <v>1972</v>
      </c>
      <c r="C982">
        <f ca="1">YEAR(TODAY()) - Table_marketing_data[[#This Row],[Year_Birth]]</f>
        <v>51</v>
      </c>
      <c r="D9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2" t="s">
        <v>37</v>
      </c>
      <c r="F982" t="s">
        <v>33</v>
      </c>
      <c r="G982" s="5">
        <v>78075</v>
      </c>
      <c r="H982" s="5" t="str">
        <f t="shared" si="15"/>
        <v>50k-100k</v>
      </c>
      <c r="I982">
        <v>0</v>
      </c>
      <c r="J982">
        <v>0</v>
      </c>
      <c r="K982" s="1">
        <v>41734</v>
      </c>
      <c r="L982">
        <v>72</v>
      </c>
      <c r="M982">
        <v>572</v>
      </c>
      <c r="N982">
        <v>8</v>
      </c>
      <c r="O982">
        <v>259</v>
      </c>
      <c r="P982">
        <v>34</v>
      </c>
      <c r="Q982">
        <v>35</v>
      </c>
      <c r="R982">
        <v>80</v>
      </c>
      <c r="S982" s="6">
        <f>SUM(Table_marketing_data[[#This Row],[MntWines]:[MntGoldProds]])/6</f>
        <v>164.66666666666666</v>
      </c>
      <c r="T982">
        <v>1</v>
      </c>
      <c r="U982">
        <v>3</v>
      </c>
      <c r="V982">
        <v>5</v>
      </c>
      <c r="W982">
        <v>5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f>IF(COUNTIF(Table_marketing_data[[#This Row],[AcceptedCmp3]:[AcceptedCmp2]],1)&gt;0,1,0)</f>
        <v>0</v>
      </c>
      <c r="AE982">
        <f>SUM(Table_marketing_data[[#This Row],[AcceptedCmp3]:[AcceptedCmp2]])</f>
        <v>0</v>
      </c>
      <c r="AF982">
        <v>0</v>
      </c>
      <c r="AG982">
        <v>0</v>
      </c>
      <c r="AH982" t="s">
        <v>30</v>
      </c>
    </row>
    <row r="983" spans="1:34" x14ac:dyDescent="0.3">
      <c r="A983">
        <v>460</v>
      </c>
      <c r="B983">
        <v>1972</v>
      </c>
      <c r="C983">
        <f ca="1">YEAR(TODAY()) - Table_marketing_data[[#This Row],[Year_Birth]]</f>
        <v>51</v>
      </c>
      <c r="D9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3" t="s">
        <v>37</v>
      </c>
      <c r="F983" t="s">
        <v>33</v>
      </c>
      <c r="G983" s="5">
        <v>79930</v>
      </c>
      <c r="H983" s="5" t="str">
        <f t="shared" si="15"/>
        <v>50k-100k</v>
      </c>
      <c r="I983">
        <v>0</v>
      </c>
      <c r="J983">
        <v>0</v>
      </c>
      <c r="K983" s="1">
        <v>41129</v>
      </c>
      <c r="L983">
        <v>72</v>
      </c>
      <c r="M983">
        <v>792</v>
      </c>
      <c r="N983">
        <v>86</v>
      </c>
      <c r="O983">
        <v>740</v>
      </c>
      <c r="P983">
        <v>67</v>
      </c>
      <c r="Q983">
        <v>51</v>
      </c>
      <c r="R983">
        <v>17</v>
      </c>
      <c r="S983" s="6">
        <f>SUM(Table_marketing_data[[#This Row],[MntWines]:[MntGoldProds]])/6</f>
        <v>292.16666666666669</v>
      </c>
      <c r="T983">
        <v>1</v>
      </c>
      <c r="U983">
        <v>3</v>
      </c>
      <c r="V983">
        <v>5</v>
      </c>
      <c r="W983">
        <v>8</v>
      </c>
      <c r="X983">
        <v>2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f>IF(COUNTIF(Table_marketing_data[[#This Row],[AcceptedCmp3]:[AcceptedCmp2]],1)&gt;0,1,0)</f>
        <v>0</v>
      </c>
      <c r="AE983">
        <f>SUM(Table_marketing_data[[#This Row],[AcceptedCmp3]:[AcceptedCmp2]])</f>
        <v>0</v>
      </c>
      <c r="AF983">
        <v>0</v>
      </c>
      <c r="AG983">
        <v>0</v>
      </c>
      <c r="AH983" t="s">
        <v>43</v>
      </c>
    </row>
    <row r="984" spans="1:34" x14ac:dyDescent="0.3">
      <c r="A984">
        <v>9029</v>
      </c>
      <c r="B984">
        <v>1972</v>
      </c>
      <c r="C984">
        <f ca="1">YEAR(TODAY()) - Table_marketing_data[[#This Row],[Year_Birth]]</f>
        <v>51</v>
      </c>
      <c r="D9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4" t="s">
        <v>37</v>
      </c>
      <c r="F984" t="s">
        <v>33</v>
      </c>
      <c r="G984" s="5">
        <v>70116</v>
      </c>
      <c r="H984" s="5" t="str">
        <f t="shared" si="15"/>
        <v>50k-100k</v>
      </c>
      <c r="I984">
        <v>0</v>
      </c>
      <c r="J984">
        <v>0</v>
      </c>
      <c r="K984" s="1">
        <v>41300</v>
      </c>
      <c r="L984">
        <v>73</v>
      </c>
      <c r="M984">
        <v>707</v>
      </c>
      <c r="N984">
        <v>44</v>
      </c>
      <c r="O984">
        <v>603</v>
      </c>
      <c r="P984">
        <v>95</v>
      </c>
      <c r="Q984">
        <v>58</v>
      </c>
      <c r="R984">
        <v>29</v>
      </c>
      <c r="S984" s="6">
        <f>SUM(Table_marketing_data[[#This Row],[MntWines]:[MntGoldProds]])/6</f>
        <v>256</v>
      </c>
      <c r="T984">
        <v>1</v>
      </c>
      <c r="U984">
        <v>2</v>
      </c>
      <c r="V984">
        <v>8</v>
      </c>
      <c r="W984">
        <v>12</v>
      </c>
      <c r="X984">
        <v>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f>IF(COUNTIF(Table_marketing_data[[#This Row],[AcceptedCmp3]:[AcceptedCmp2]],1)&gt;0,1,0)</f>
        <v>0</v>
      </c>
      <c r="AE984">
        <f>SUM(Table_marketing_data[[#This Row],[AcceptedCmp3]:[AcceptedCmp2]])</f>
        <v>0</v>
      </c>
      <c r="AF984">
        <v>0</v>
      </c>
      <c r="AG984">
        <v>0</v>
      </c>
      <c r="AH984" t="s">
        <v>30</v>
      </c>
    </row>
    <row r="985" spans="1:34" x14ac:dyDescent="0.3">
      <c r="A985">
        <v>1362</v>
      </c>
      <c r="B985">
        <v>1972</v>
      </c>
      <c r="C985">
        <f ca="1">YEAR(TODAY()) - Table_marketing_data[[#This Row],[Year_Birth]]</f>
        <v>51</v>
      </c>
      <c r="D9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5" t="s">
        <v>28</v>
      </c>
      <c r="F985" t="s">
        <v>31</v>
      </c>
      <c r="G985" s="5">
        <v>31907</v>
      </c>
      <c r="H985" s="5" t="str">
        <f t="shared" si="15"/>
        <v>20k-50k</v>
      </c>
      <c r="I985">
        <v>0</v>
      </c>
      <c r="J985">
        <v>0</v>
      </c>
      <c r="K985" s="1">
        <v>41337</v>
      </c>
      <c r="L985">
        <v>75</v>
      </c>
      <c r="M985">
        <v>33</v>
      </c>
      <c r="N985">
        <v>87</v>
      </c>
      <c r="O985">
        <v>64</v>
      </c>
      <c r="P985">
        <v>175</v>
      </c>
      <c r="Q985">
        <v>16</v>
      </c>
      <c r="R985">
        <v>74</v>
      </c>
      <c r="S985" s="6">
        <f>SUM(Table_marketing_data[[#This Row],[MntWines]:[MntGoldProds]])/6</f>
        <v>74.833333333333329</v>
      </c>
      <c r="T985">
        <v>1</v>
      </c>
      <c r="U985">
        <v>6</v>
      </c>
      <c r="V985">
        <v>1</v>
      </c>
      <c r="W985">
        <v>6</v>
      </c>
      <c r="X985">
        <v>7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f>IF(COUNTIF(Table_marketing_data[[#This Row],[AcceptedCmp3]:[AcceptedCmp2]],1)&gt;0,1,0)</f>
        <v>0</v>
      </c>
      <c r="AE985">
        <f>SUM(Table_marketing_data[[#This Row],[AcceptedCmp3]:[AcceptedCmp2]])</f>
        <v>0</v>
      </c>
      <c r="AF985">
        <v>0</v>
      </c>
      <c r="AG985">
        <v>0</v>
      </c>
      <c r="AH985" t="s">
        <v>39</v>
      </c>
    </row>
    <row r="986" spans="1:34" x14ac:dyDescent="0.3">
      <c r="A986">
        <v>2375</v>
      </c>
      <c r="B986">
        <v>1972</v>
      </c>
      <c r="C986">
        <f ca="1">YEAR(TODAY()) - Table_marketing_data[[#This Row],[Year_Birth]]</f>
        <v>51</v>
      </c>
      <c r="D9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6" t="s">
        <v>28</v>
      </c>
      <c r="F986" t="s">
        <v>35</v>
      </c>
      <c r="G986" s="5">
        <v>30261</v>
      </c>
      <c r="H986" s="5" t="str">
        <f t="shared" si="15"/>
        <v>20k-50k</v>
      </c>
      <c r="I986">
        <v>1</v>
      </c>
      <c r="J986">
        <v>2</v>
      </c>
      <c r="K986" s="1">
        <v>41177</v>
      </c>
      <c r="L986">
        <v>75</v>
      </c>
      <c r="M986">
        <v>8</v>
      </c>
      <c r="N986">
        <v>0</v>
      </c>
      <c r="O986">
        <v>5</v>
      </c>
      <c r="P986">
        <v>0</v>
      </c>
      <c r="Q986">
        <v>3</v>
      </c>
      <c r="R986">
        <v>6</v>
      </c>
      <c r="S986" s="6">
        <f>SUM(Table_marketing_data[[#This Row],[MntWines]:[MntGoldProds]])/6</f>
        <v>3.6666666666666665</v>
      </c>
      <c r="T986">
        <v>1</v>
      </c>
      <c r="U986">
        <v>0</v>
      </c>
      <c r="V986">
        <v>0</v>
      </c>
      <c r="W986">
        <v>3</v>
      </c>
      <c r="X986">
        <v>8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f>IF(COUNTIF(Table_marketing_data[[#This Row],[AcceptedCmp3]:[AcceptedCmp2]],1)&gt;0,1,0)</f>
        <v>0</v>
      </c>
      <c r="AE986">
        <f>SUM(Table_marketing_data[[#This Row],[AcceptedCmp3]:[AcceptedCmp2]])</f>
        <v>0</v>
      </c>
      <c r="AF986">
        <v>0</v>
      </c>
      <c r="AG986">
        <v>0</v>
      </c>
      <c r="AH986" t="s">
        <v>30</v>
      </c>
    </row>
    <row r="987" spans="1:34" x14ac:dyDescent="0.3">
      <c r="A987">
        <v>5883</v>
      </c>
      <c r="B987">
        <v>1972</v>
      </c>
      <c r="C987">
        <f ca="1">YEAR(TODAY()) - Table_marketing_data[[#This Row],[Year_Birth]]</f>
        <v>51</v>
      </c>
      <c r="D9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7" t="s">
        <v>28</v>
      </c>
      <c r="F987" t="s">
        <v>33</v>
      </c>
      <c r="G987" s="5">
        <v>77981</v>
      </c>
      <c r="H987" s="5" t="str">
        <f t="shared" si="15"/>
        <v>50k-100k</v>
      </c>
      <c r="I987">
        <v>1</v>
      </c>
      <c r="J987">
        <v>0</v>
      </c>
      <c r="K987" s="1">
        <v>41420</v>
      </c>
      <c r="L987">
        <v>78</v>
      </c>
      <c r="M987">
        <v>138</v>
      </c>
      <c r="N987">
        <v>120</v>
      </c>
      <c r="O987">
        <v>204</v>
      </c>
      <c r="P987">
        <v>16</v>
      </c>
      <c r="Q987">
        <v>126</v>
      </c>
      <c r="R987">
        <v>60</v>
      </c>
      <c r="S987" s="6">
        <f>SUM(Table_marketing_data[[#This Row],[MntWines]:[MntGoldProds]])/6</f>
        <v>110.66666666666667</v>
      </c>
      <c r="T987">
        <v>3</v>
      </c>
      <c r="U987">
        <v>7</v>
      </c>
      <c r="V987">
        <v>4</v>
      </c>
      <c r="W987">
        <v>7</v>
      </c>
      <c r="X987">
        <v>5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f>IF(COUNTIF(Table_marketing_data[[#This Row],[AcceptedCmp3]:[AcceptedCmp2]],1)&gt;0,1,0)</f>
        <v>0</v>
      </c>
      <c r="AE987">
        <f>SUM(Table_marketing_data[[#This Row],[AcceptedCmp3]:[AcceptedCmp2]])</f>
        <v>0</v>
      </c>
      <c r="AF987">
        <v>0</v>
      </c>
      <c r="AG987">
        <v>0</v>
      </c>
      <c r="AH987" t="s">
        <v>30</v>
      </c>
    </row>
    <row r="988" spans="1:34" x14ac:dyDescent="0.3">
      <c r="A988">
        <v>9010</v>
      </c>
      <c r="B988">
        <v>1972</v>
      </c>
      <c r="C988">
        <f ca="1">YEAR(TODAY()) - Table_marketing_data[[#This Row],[Year_Birth]]</f>
        <v>51</v>
      </c>
      <c r="D9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8" t="s">
        <v>41</v>
      </c>
      <c r="F988" t="s">
        <v>33</v>
      </c>
      <c r="G988" s="5">
        <v>83151</v>
      </c>
      <c r="H988" s="5" t="str">
        <f t="shared" si="15"/>
        <v>50k-100k</v>
      </c>
      <c r="I988">
        <v>0</v>
      </c>
      <c r="J988">
        <v>0</v>
      </c>
      <c r="K988" s="1">
        <v>41315</v>
      </c>
      <c r="L988">
        <v>80</v>
      </c>
      <c r="M988">
        <v>968</v>
      </c>
      <c r="N988">
        <v>147</v>
      </c>
      <c r="O988">
        <v>842</v>
      </c>
      <c r="P988">
        <v>137</v>
      </c>
      <c r="Q988">
        <v>42</v>
      </c>
      <c r="R988">
        <v>210</v>
      </c>
      <c r="S988" s="6">
        <f>SUM(Table_marketing_data[[#This Row],[MntWines]:[MntGoldProds]])/6</f>
        <v>391</v>
      </c>
      <c r="T988">
        <v>1</v>
      </c>
      <c r="U988">
        <v>5</v>
      </c>
      <c r="V988">
        <v>7</v>
      </c>
      <c r="W988">
        <v>10</v>
      </c>
      <c r="X988">
        <v>2</v>
      </c>
      <c r="Y988">
        <v>1</v>
      </c>
      <c r="Z988">
        <v>0</v>
      </c>
      <c r="AA988">
        <v>1</v>
      </c>
      <c r="AB988">
        <v>1</v>
      </c>
      <c r="AC988">
        <v>0</v>
      </c>
      <c r="AD988">
        <f>IF(COUNTIF(Table_marketing_data[[#This Row],[AcceptedCmp3]:[AcceptedCmp2]],1)&gt;0,1,0)</f>
        <v>1</v>
      </c>
      <c r="AE988">
        <f>SUM(Table_marketing_data[[#This Row],[AcceptedCmp3]:[AcceptedCmp2]])</f>
        <v>3</v>
      </c>
      <c r="AF988">
        <v>1</v>
      </c>
      <c r="AG988">
        <v>0</v>
      </c>
      <c r="AH988" t="s">
        <v>30</v>
      </c>
    </row>
    <row r="989" spans="1:34" x14ac:dyDescent="0.3">
      <c r="A989">
        <v>9224</v>
      </c>
      <c r="B989">
        <v>1972</v>
      </c>
      <c r="C989">
        <f ca="1">YEAR(TODAY()) - Table_marketing_data[[#This Row],[Year_Birth]]</f>
        <v>51</v>
      </c>
      <c r="D9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89" t="s">
        <v>37</v>
      </c>
      <c r="F989" t="s">
        <v>31</v>
      </c>
      <c r="G989" s="5">
        <v>55260</v>
      </c>
      <c r="H989" s="5" t="str">
        <f t="shared" si="15"/>
        <v>50k-100k</v>
      </c>
      <c r="I989">
        <v>0</v>
      </c>
      <c r="J989">
        <v>1</v>
      </c>
      <c r="K989" s="1">
        <v>41255</v>
      </c>
      <c r="L989">
        <v>81</v>
      </c>
      <c r="M989">
        <v>825</v>
      </c>
      <c r="N989">
        <v>8</v>
      </c>
      <c r="O989">
        <v>53</v>
      </c>
      <c r="P989">
        <v>11</v>
      </c>
      <c r="Q989">
        <v>0</v>
      </c>
      <c r="R989">
        <v>242</v>
      </c>
      <c r="S989" s="6">
        <f>SUM(Table_marketing_data[[#This Row],[MntWines]:[MntGoldProds]])/6</f>
        <v>189.83333333333334</v>
      </c>
      <c r="T989">
        <v>2</v>
      </c>
      <c r="U989">
        <v>8</v>
      </c>
      <c r="V989">
        <v>10</v>
      </c>
      <c r="W989">
        <v>5</v>
      </c>
      <c r="X989">
        <v>6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f>IF(COUNTIF(Table_marketing_data[[#This Row],[AcceptedCmp3]:[AcceptedCmp2]],1)&gt;0,1,0)</f>
        <v>0</v>
      </c>
      <c r="AE989">
        <f>SUM(Table_marketing_data[[#This Row],[AcceptedCmp3]:[AcceptedCmp2]])</f>
        <v>0</v>
      </c>
      <c r="AF989">
        <v>0</v>
      </c>
      <c r="AG989">
        <v>0</v>
      </c>
      <c r="AH989" t="s">
        <v>43</v>
      </c>
    </row>
    <row r="990" spans="1:34" x14ac:dyDescent="0.3">
      <c r="A990">
        <v>339</v>
      </c>
      <c r="B990">
        <v>1972</v>
      </c>
      <c r="C990">
        <f ca="1">YEAR(TODAY()) - Table_marketing_data[[#This Row],[Year_Birth]]</f>
        <v>51</v>
      </c>
      <c r="D9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0" t="s">
        <v>37</v>
      </c>
      <c r="F990" t="s">
        <v>33</v>
      </c>
      <c r="G990" s="5">
        <v>57091</v>
      </c>
      <c r="H990" s="5" t="str">
        <f t="shared" si="15"/>
        <v>50k-100k</v>
      </c>
      <c r="I990">
        <v>0</v>
      </c>
      <c r="J990">
        <v>1</v>
      </c>
      <c r="K990" s="1">
        <v>41236</v>
      </c>
      <c r="L990">
        <v>82</v>
      </c>
      <c r="M990">
        <v>462</v>
      </c>
      <c r="N990">
        <v>0</v>
      </c>
      <c r="O990">
        <v>24</v>
      </c>
      <c r="P990">
        <v>6</v>
      </c>
      <c r="Q990">
        <v>0</v>
      </c>
      <c r="R990">
        <v>4</v>
      </c>
      <c r="S990" s="6">
        <f>SUM(Table_marketing_data[[#This Row],[MntWines]:[MntGoldProds]])/6</f>
        <v>82.666666666666671</v>
      </c>
      <c r="T990">
        <v>2</v>
      </c>
      <c r="U990">
        <v>9</v>
      </c>
      <c r="V990">
        <v>2</v>
      </c>
      <c r="W990">
        <v>5</v>
      </c>
      <c r="X990">
        <v>7</v>
      </c>
      <c r="Y990">
        <v>0</v>
      </c>
      <c r="Z990">
        <v>1</v>
      </c>
      <c r="AA990">
        <v>0</v>
      </c>
      <c r="AB990">
        <v>0</v>
      </c>
      <c r="AC990">
        <v>0</v>
      </c>
      <c r="AD990">
        <f>IF(COUNTIF(Table_marketing_data[[#This Row],[AcceptedCmp3]:[AcceptedCmp2]],1)&gt;0,1,0)</f>
        <v>1</v>
      </c>
      <c r="AE990">
        <f>SUM(Table_marketing_data[[#This Row],[AcceptedCmp3]:[AcceptedCmp2]])</f>
        <v>1</v>
      </c>
      <c r="AF990">
        <v>1</v>
      </c>
      <c r="AG990">
        <v>0</v>
      </c>
      <c r="AH990" t="s">
        <v>30</v>
      </c>
    </row>
    <row r="991" spans="1:34" x14ac:dyDescent="0.3">
      <c r="A991">
        <v>3722</v>
      </c>
      <c r="B991">
        <v>1972</v>
      </c>
      <c r="C991">
        <f ca="1">YEAR(TODAY()) - Table_marketing_data[[#This Row],[Year_Birth]]</f>
        <v>51</v>
      </c>
      <c r="D9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1" t="s">
        <v>28</v>
      </c>
      <c r="F991" t="s">
        <v>31</v>
      </c>
      <c r="G991" s="5">
        <v>44503</v>
      </c>
      <c r="H991" s="5" t="str">
        <f t="shared" si="15"/>
        <v>20k-50k</v>
      </c>
      <c r="I991">
        <v>1</v>
      </c>
      <c r="J991">
        <v>1</v>
      </c>
      <c r="K991" s="1">
        <v>41745</v>
      </c>
      <c r="L991">
        <v>83</v>
      </c>
      <c r="M991">
        <v>31</v>
      </c>
      <c r="N991">
        <v>1</v>
      </c>
      <c r="O991">
        <v>8</v>
      </c>
      <c r="P991">
        <v>0</v>
      </c>
      <c r="Q991">
        <v>0</v>
      </c>
      <c r="R991">
        <v>8</v>
      </c>
      <c r="S991" s="6">
        <f>SUM(Table_marketing_data[[#This Row],[MntWines]:[MntGoldProds]])/6</f>
        <v>8</v>
      </c>
      <c r="T991">
        <v>2</v>
      </c>
      <c r="U991">
        <v>2</v>
      </c>
      <c r="V991">
        <v>0</v>
      </c>
      <c r="W991">
        <v>3</v>
      </c>
      <c r="X991">
        <v>6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f>IF(COUNTIF(Table_marketing_data[[#This Row],[AcceptedCmp3]:[AcceptedCmp2]],1)&gt;0,1,0)</f>
        <v>0</v>
      </c>
      <c r="AE991">
        <f>SUM(Table_marketing_data[[#This Row],[AcceptedCmp3]:[AcceptedCmp2]])</f>
        <v>0</v>
      </c>
      <c r="AF991">
        <v>0</v>
      </c>
      <c r="AG991">
        <v>0</v>
      </c>
      <c r="AH991" t="s">
        <v>30</v>
      </c>
    </row>
    <row r="992" spans="1:34" x14ac:dyDescent="0.3">
      <c r="A992">
        <v>2350</v>
      </c>
      <c r="B992">
        <v>1972</v>
      </c>
      <c r="C992">
        <f ca="1">YEAR(TODAY()) - Table_marketing_data[[#This Row],[Year_Birth]]</f>
        <v>51</v>
      </c>
      <c r="D9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2" t="s">
        <v>28</v>
      </c>
      <c r="F992" t="s">
        <v>33</v>
      </c>
      <c r="G992" s="5">
        <v>59666</v>
      </c>
      <c r="H992" s="5" t="str">
        <f t="shared" si="15"/>
        <v>50k-100k</v>
      </c>
      <c r="I992">
        <v>1</v>
      </c>
      <c r="J992">
        <v>1</v>
      </c>
      <c r="K992" s="1">
        <v>41355</v>
      </c>
      <c r="L992">
        <v>87</v>
      </c>
      <c r="M992">
        <v>623</v>
      </c>
      <c r="N992">
        <v>53</v>
      </c>
      <c r="O992">
        <v>178</v>
      </c>
      <c r="P992">
        <v>23</v>
      </c>
      <c r="Q992">
        <v>17</v>
      </c>
      <c r="R992">
        <v>133</v>
      </c>
      <c r="S992" s="6">
        <f>SUM(Table_marketing_data[[#This Row],[MntWines]:[MntGoldProds]])/6</f>
        <v>171.16666666666666</v>
      </c>
      <c r="T992">
        <v>7</v>
      </c>
      <c r="U992">
        <v>3</v>
      </c>
      <c r="V992">
        <v>2</v>
      </c>
      <c r="W992">
        <v>8</v>
      </c>
      <c r="X992">
        <v>8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f>IF(COUNTIF(Table_marketing_data[[#This Row],[AcceptedCmp3]:[AcceptedCmp2]],1)&gt;0,1,0)</f>
        <v>1</v>
      </c>
      <c r="AE992">
        <f>SUM(Table_marketing_data[[#This Row],[AcceptedCmp3]:[AcceptedCmp2]])</f>
        <v>1</v>
      </c>
      <c r="AF992">
        <v>0</v>
      </c>
      <c r="AG992">
        <v>0</v>
      </c>
      <c r="AH992" t="s">
        <v>32</v>
      </c>
    </row>
    <row r="993" spans="1:34" x14ac:dyDescent="0.3">
      <c r="A993">
        <v>6974</v>
      </c>
      <c r="B993">
        <v>1972</v>
      </c>
      <c r="C993">
        <f ca="1">YEAR(TODAY()) - Table_marketing_data[[#This Row],[Year_Birth]]</f>
        <v>51</v>
      </c>
      <c r="D9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3" t="s">
        <v>37</v>
      </c>
      <c r="F993" t="s">
        <v>35</v>
      </c>
      <c r="G993" s="5">
        <v>83443</v>
      </c>
      <c r="H993" s="5" t="str">
        <f t="shared" si="15"/>
        <v>50k-100k</v>
      </c>
      <c r="I993">
        <v>0</v>
      </c>
      <c r="J993">
        <v>0</v>
      </c>
      <c r="K993" s="1">
        <v>41639</v>
      </c>
      <c r="L993">
        <v>89</v>
      </c>
      <c r="M993">
        <v>518</v>
      </c>
      <c r="N993">
        <v>42</v>
      </c>
      <c r="O993">
        <v>742</v>
      </c>
      <c r="P993">
        <v>55</v>
      </c>
      <c r="Q993">
        <v>56</v>
      </c>
      <c r="R993">
        <v>84</v>
      </c>
      <c r="S993" s="6">
        <f>SUM(Table_marketing_data[[#This Row],[MntWines]:[MntGoldProds]])/6</f>
        <v>249.5</v>
      </c>
      <c r="T993">
        <v>1</v>
      </c>
      <c r="U993">
        <v>6</v>
      </c>
      <c r="V993">
        <v>10</v>
      </c>
      <c r="W993">
        <v>5</v>
      </c>
      <c r="X993">
        <v>2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f>IF(COUNTIF(Table_marketing_data[[#This Row],[AcceptedCmp3]:[AcceptedCmp2]],1)&gt;0,1,0)</f>
        <v>0</v>
      </c>
      <c r="AE993">
        <f>SUM(Table_marketing_data[[#This Row],[AcceptedCmp3]:[AcceptedCmp2]])</f>
        <v>0</v>
      </c>
      <c r="AF993">
        <v>0</v>
      </c>
      <c r="AG993">
        <v>0</v>
      </c>
      <c r="AH993" t="s">
        <v>39</v>
      </c>
    </row>
    <row r="994" spans="1:34" x14ac:dyDescent="0.3">
      <c r="A994">
        <v>4148</v>
      </c>
      <c r="B994">
        <v>1972</v>
      </c>
      <c r="C994">
        <f ca="1">YEAR(TODAY()) - Table_marketing_data[[#This Row],[Year_Birth]]</f>
        <v>51</v>
      </c>
      <c r="D9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4" t="s">
        <v>28</v>
      </c>
      <c r="F994" t="s">
        <v>33</v>
      </c>
      <c r="G994" s="5">
        <v>38988</v>
      </c>
      <c r="H994" s="5" t="str">
        <f t="shared" si="15"/>
        <v>20k-50k</v>
      </c>
      <c r="I994">
        <v>1</v>
      </c>
      <c r="J994">
        <v>2</v>
      </c>
      <c r="K994" s="1">
        <v>41141</v>
      </c>
      <c r="L994">
        <v>90</v>
      </c>
      <c r="M994">
        <v>164</v>
      </c>
      <c r="N994">
        <v>24</v>
      </c>
      <c r="O994">
        <v>103</v>
      </c>
      <c r="P994">
        <v>12</v>
      </c>
      <c r="Q994">
        <v>3</v>
      </c>
      <c r="R994">
        <v>42</v>
      </c>
      <c r="S994" s="6">
        <f>SUM(Table_marketing_data[[#This Row],[MntWines]:[MntGoldProds]])/6</f>
        <v>58</v>
      </c>
      <c r="T994">
        <v>7</v>
      </c>
      <c r="U994">
        <v>5</v>
      </c>
      <c r="V994">
        <v>1</v>
      </c>
      <c r="W994">
        <v>6</v>
      </c>
      <c r="X994">
        <v>8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f>IF(COUNTIF(Table_marketing_data[[#This Row],[AcceptedCmp3]:[AcceptedCmp2]],1)&gt;0,1,0)</f>
        <v>0</v>
      </c>
      <c r="AE994">
        <f>SUM(Table_marketing_data[[#This Row],[AcceptedCmp3]:[AcceptedCmp2]])</f>
        <v>0</v>
      </c>
      <c r="AF994">
        <v>0</v>
      </c>
      <c r="AG994">
        <v>0</v>
      </c>
      <c r="AH994" t="s">
        <v>30</v>
      </c>
    </row>
    <row r="995" spans="1:34" x14ac:dyDescent="0.3">
      <c r="A995">
        <v>5954</v>
      </c>
      <c r="B995">
        <v>1972</v>
      </c>
      <c r="C995">
        <f ca="1">YEAR(TODAY()) - Table_marketing_data[[#This Row],[Year_Birth]]</f>
        <v>51</v>
      </c>
      <c r="D9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5" t="s">
        <v>41</v>
      </c>
      <c r="F995" t="s">
        <v>29</v>
      </c>
      <c r="G995" s="5">
        <v>42618</v>
      </c>
      <c r="H995" s="5" t="str">
        <f t="shared" si="15"/>
        <v>20k-50k</v>
      </c>
      <c r="I995">
        <v>1</v>
      </c>
      <c r="J995">
        <v>0</v>
      </c>
      <c r="K995" s="1">
        <v>41556</v>
      </c>
      <c r="L995">
        <v>92</v>
      </c>
      <c r="M995">
        <v>76</v>
      </c>
      <c r="N995">
        <v>14</v>
      </c>
      <c r="O995">
        <v>74</v>
      </c>
      <c r="P995">
        <v>13</v>
      </c>
      <c r="Q995">
        <v>5</v>
      </c>
      <c r="R995">
        <v>10</v>
      </c>
      <c r="S995" s="6">
        <f>SUM(Table_marketing_data[[#This Row],[MntWines]:[MntGoldProds]])/6</f>
        <v>32</v>
      </c>
      <c r="T995">
        <v>2</v>
      </c>
      <c r="U995">
        <v>5</v>
      </c>
      <c r="V995">
        <v>0</v>
      </c>
      <c r="W995">
        <v>4</v>
      </c>
      <c r="X995">
        <v>8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f>IF(COUNTIF(Table_marketing_data[[#This Row],[AcceptedCmp3]:[AcceptedCmp2]],1)&gt;0,1,0)</f>
        <v>0</v>
      </c>
      <c r="AE995">
        <f>SUM(Table_marketing_data[[#This Row],[AcceptedCmp3]:[AcceptedCmp2]])</f>
        <v>0</v>
      </c>
      <c r="AF995">
        <v>0</v>
      </c>
      <c r="AG995">
        <v>0</v>
      </c>
      <c r="AH995" t="s">
        <v>30</v>
      </c>
    </row>
    <row r="996" spans="1:34" x14ac:dyDescent="0.3">
      <c r="A996">
        <v>961</v>
      </c>
      <c r="B996">
        <v>1972</v>
      </c>
      <c r="C996">
        <f ca="1">YEAR(TODAY()) - Table_marketing_data[[#This Row],[Year_Birth]]</f>
        <v>51</v>
      </c>
      <c r="D9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6" t="s">
        <v>28</v>
      </c>
      <c r="F996" t="s">
        <v>33</v>
      </c>
      <c r="G996" s="5">
        <v>74716</v>
      </c>
      <c r="H996" s="5" t="str">
        <f t="shared" si="15"/>
        <v>50k-100k</v>
      </c>
      <c r="I996">
        <v>0</v>
      </c>
      <c r="J996">
        <v>1</v>
      </c>
      <c r="K996" s="1">
        <v>41529</v>
      </c>
      <c r="L996">
        <v>92</v>
      </c>
      <c r="M996">
        <v>133</v>
      </c>
      <c r="N996">
        <v>27</v>
      </c>
      <c r="O996">
        <v>421</v>
      </c>
      <c r="P996">
        <v>13</v>
      </c>
      <c r="Q996">
        <v>195</v>
      </c>
      <c r="R996">
        <v>71</v>
      </c>
      <c r="S996" s="6">
        <f>SUM(Table_marketing_data[[#This Row],[MntWines]:[MntGoldProds]])/6</f>
        <v>143.33333333333334</v>
      </c>
      <c r="T996">
        <v>2</v>
      </c>
      <c r="U996">
        <v>7</v>
      </c>
      <c r="V996">
        <v>3</v>
      </c>
      <c r="W996">
        <v>5</v>
      </c>
      <c r="X996">
        <v>4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f>IF(COUNTIF(Table_marketing_data[[#This Row],[AcceptedCmp3]:[AcceptedCmp2]],1)&gt;0,1,0)</f>
        <v>0</v>
      </c>
      <c r="AE996">
        <f>SUM(Table_marketing_data[[#This Row],[AcceptedCmp3]:[AcceptedCmp2]])</f>
        <v>0</v>
      </c>
      <c r="AF996">
        <v>0</v>
      </c>
      <c r="AG996">
        <v>0</v>
      </c>
      <c r="AH996" t="s">
        <v>30</v>
      </c>
    </row>
    <row r="997" spans="1:34" x14ac:dyDescent="0.3">
      <c r="A997">
        <v>8970</v>
      </c>
      <c r="B997">
        <v>1972</v>
      </c>
      <c r="C997">
        <f ca="1">YEAR(TODAY()) - Table_marketing_data[[#This Row],[Year_Birth]]</f>
        <v>51</v>
      </c>
      <c r="D9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7" t="s">
        <v>37</v>
      </c>
      <c r="F997" t="s">
        <v>33</v>
      </c>
      <c r="G997" s="5">
        <v>62010</v>
      </c>
      <c r="H997" s="5" t="str">
        <f t="shared" si="15"/>
        <v>50k-100k</v>
      </c>
      <c r="I997">
        <v>0</v>
      </c>
      <c r="J997">
        <v>1</v>
      </c>
      <c r="K997" s="1">
        <v>41205</v>
      </c>
      <c r="L997">
        <v>93</v>
      </c>
      <c r="M997">
        <v>371</v>
      </c>
      <c r="N997">
        <v>22</v>
      </c>
      <c r="O997">
        <v>39</v>
      </c>
      <c r="P997">
        <v>6</v>
      </c>
      <c r="Q997">
        <v>0</v>
      </c>
      <c r="R997">
        <v>92</v>
      </c>
      <c r="S997" s="6">
        <f>SUM(Table_marketing_data[[#This Row],[MntWines]:[MntGoldProds]])/6</f>
        <v>88.333333333333329</v>
      </c>
      <c r="T997">
        <v>4</v>
      </c>
      <c r="U997">
        <v>6</v>
      </c>
      <c r="V997">
        <v>2</v>
      </c>
      <c r="W997">
        <v>7</v>
      </c>
      <c r="X997">
        <v>5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f>IF(COUNTIF(Table_marketing_data[[#This Row],[AcceptedCmp3]:[AcceptedCmp2]],1)&gt;0,1,0)</f>
        <v>0</v>
      </c>
      <c r="AE997">
        <f>SUM(Table_marketing_data[[#This Row],[AcceptedCmp3]:[AcceptedCmp2]])</f>
        <v>0</v>
      </c>
      <c r="AF997">
        <v>0</v>
      </c>
      <c r="AG997">
        <v>0</v>
      </c>
      <c r="AH997" t="s">
        <v>30</v>
      </c>
    </row>
    <row r="998" spans="1:34" x14ac:dyDescent="0.3">
      <c r="A998">
        <v>9826</v>
      </c>
      <c r="B998">
        <v>1972</v>
      </c>
      <c r="C998">
        <f ca="1">YEAR(TODAY()) - Table_marketing_data[[#This Row],[Year_Birth]]</f>
        <v>51</v>
      </c>
      <c r="D9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8" t="s">
        <v>37</v>
      </c>
      <c r="F998" t="s">
        <v>31</v>
      </c>
      <c r="G998" s="5">
        <v>86857</v>
      </c>
      <c r="H998" s="5" t="str">
        <f t="shared" si="15"/>
        <v>50k-100k</v>
      </c>
      <c r="I998">
        <v>0</v>
      </c>
      <c r="J998">
        <v>0</v>
      </c>
      <c r="K998" s="1">
        <v>41164</v>
      </c>
      <c r="L998">
        <v>96</v>
      </c>
      <c r="M998">
        <v>899</v>
      </c>
      <c r="N998">
        <v>102</v>
      </c>
      <c r="O998">
        <v>838</v>
      </c>
      <c r="P998">
        <v>133</v>
      </c>
      <c r="Q998">
        <v>102</v>
      </c>
      <c r="R998">
        <v>40</v>
      </c>
      <c r="S998" s="6">
        <f>SUM(Table_marketing_data[[#This Row],[MntWines]:[MntGoldProds]])/6</f>
        <v>352.33333333333331</v>
      </c>
      <c r="T998">
        <v>1</v>
      </c>
      <c r="U998">
        <v>5</v>
      </c>
      <c r="V998">
        <v>6</v>
      </c>
      <c r="W998">
        <v>10</v>
      </c>
      <c r="X998">
        <v>2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f>IF(COUNTIF(Table_marketing_data[[#This Row],[AcceptedCmp3]:[AcceptedCmp2]],1)&gt;0,1,0)</f>
        <v>0</v>
      </c>
      <c r="AE998">
        <f>SUM(Table_marketing_data[[#This Row],[AcceptedCmp3]:[AcceptedCmp2]])</f>
        <v>0</v>
      </c>
      <c r="AF998">
        <v>1</v>
      </c>
      <c r="AG998">
        <v>0</v>
      </c>
      <c r="AH998" t="s">
        <v>34</v>
      </c>
    </row>
    <row r="999" spans="1:34" x14ac:dyDescent="0.3">
      <c r="A999">
        <v>5830</v>
      </c>
      <c r="B999">
        <v>1972</v>
      </c>
      <c r="C999">
        <f ca="1">YEAR(TODAY()) - Table_marketing_data[[#This Row],[Year_Birth]]</f>
        <v>51</v>
      </c>
      <c r="D9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999" t="s">
        <v>37</v>
      </c>
      <c r="F999" t="s">
        <v>31</v>
      </c>
      <c r="G999" s="5">
        <v>86857</v>
      </c>
      <c r="H999" s="5" t="str">
        <f t="shared" si="15"/>
        <v>50k-100k</v>
      </c>
      <c r="I999">
        <v>0</v>
      </c>
      <c r="J999">
        <v>0</v>
      </c>
      <c r="K999" s="1">
        <v>41164</v>
      </c>
      <c r="L999">
        <v>96</v>
      </c>
      <c r="M999">
        <v>899</v>
      </c>
      <c r="N999">
        <v>102</v>
      </c>
      <c r="O999">
        <v>838</v>
      </c>
      <c r="P999">
        <v>133</v>
      </c>
      <c r="Q999">
        <v>102</v>
      </c>
      <c r="R999">
        <v>40</v>
      </c>
      <c r="S999" s="6">
        <f>SUM(Table_marketing_data[[#This Row],[MntWines]:[MntGoldProds]])/6</f>
        <v>352.33333333333331</v>
      </c>
      <c r="T999">
        <v>1</v>
      </c>
      <c r="U999">
        <v>5</v>
      </c>
      <c r="V999">
        <v>6</v>
      </c>
      <c r="W999">
        <v>10</v>
      </c>
      <c r="X999">
        <v>2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f>IF(COUNTIF(Table_marketing_data[[#This Row],[AcceptedCmp3]:[AcceptedCmp2]],1)&gt;0,1,0)</f>
        <v>0</v>
      </c>
      <c r="AE999">
        <f>SUM(Table_marketing_data[[#This Row],[AcceptedCmp3]:[AcceptedCmp2]])</f>
        <v>0</v>
      </c>
      <c r="AF999">
        <v>1</v>
      </c>
      <c r="AG999">
        <v>0</v>
      </c>
      <c r="AH999" t="s">
        <v>43</v>
      </c>
    </row>
    <row r="1000" spans="1:34" x14ac:dyDescent="0.3">
      <c r="A1000">
        <v>9757</v>
      </c>
      <c r="B1000">
        <v>1972</v>
      </c>
      <c r="C1000">
        <f ca="1">YEAR(TODAY()) - Table_marketing_data[[#This Row],[Year_Birth]]</f>
        <v>51</v>
      </c>
      <c r="D10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0" t="s">
        <v>28</v>
      </c>
      <c r="F1000" t="s">
        <v>35</v>
      </c>
      <c r="G1000" s="5">
        <v>84906</v>
      </c>
      <c r="H1000" s="5" t="str">
        <f t="shared" si="15"/>
        <v>50k-100k</v>
      </c>
      <c r="I1000">
        <v>0</v>
      </c>
      <c r="J1000">
        <v>0</v>
      </c>
      <c r="K1000" s="1">
        <v>41551</v>
      </c>
      <c r="L1000">
        <v>98</v>
      </c>
      <c r="M1000">
        <v>997</v>
      </c>
      <c r="N1000">
        <v>15</v>
      </c>
      <c r="O1000">
        <v>414</v>
      </c>
      <c r="P1000">
        <v>99</v>
      </c>
      <c r="Q1000">
        <v>30</v>
      </c>
      <c r="R1000">
        <v>76</v>
      </c>
      <c r="S1000" s="6">
        <f>SUM(Table_marketing_data[[#This Row],[MntWines]:[MntGoldProds]])/6</f>
        <v>271.83333333333331</v>
      </c>
      <c r="T1000">
        <v>1</v>
      </c>
      <c r="U1000">
        <v>5</v>
      </c>
      <c r="V1000">
        <v>6</v>
      </c>
      <c r="W1000">
        <v>12</v>
      </c>
      <c r="X1000">
        <v>2</v>
      </c>
      <c r="Y1000">
        <v>0</v>
      </c>
      <c r="Z1000">
        <v>1</v>
      </c>
      <c r="AA1000">
        <v>1</v>
      </c>
      <c r="AB1000">
        <v>0</v>
      </c>
      <c r="AC1000">
        <v>1</v>
      </c>
      <c r="AD1000">
        <f>IF(COUNTIF(Table_marketing_data[[#This Row],[AcceptedCmp3]:[AcceptedCmp2]],1)&gt;0,1,0)</f>
        <v>1</v>
      </c>
      <c r="AE1000">
        <f>SUM(Table_marketing_data[[#This Row],[AcceptedCmp3]:[AcceptedCmp2]])</f>
        <v>3</v>
      </c>
      <c r="AF1000">
        <v>0</v>
      </c>
      <c r="AG1000">
        <v>0</v>
      </c>
      <c r="AH1000" t="s">
        <v>30</v>
      </c>
    </row>
    <row r="1001" spans="1:34" x14ac:dyDescent="0.3">
      <c r="A1001">
        <v>2088</v>
      </c>
      <c r="B1001">
        <v>1972</v>
      </c>
      <c r="C1001">
        <f ca="1">YEAR(TODAY()) - Table_marketing_data[[#This Row],[Year_Birth]]</f>
        <v>51</v>
      </c>
      <c r="D10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1" t="s">
        <v>28</v>
      </c>
      <c r="F1001" t="s">
        <v>35</v>
      </c>
      <c r="G1001" s="5">
        <v>84906</v>
      </c>
      <c r="H1001" s="5" t="str">
        <f t="shared" si="15"/>
        <v>50k-100k</v>
      </c>
      <c r="I1001">
        <v>0</v>
      </c>
      <c r="J1001">
        <v>0</v>
      </c>
      <c r="K1001" s="1">
        <v>41551</v>
      </c>
      <c r="L1001">
        <v>98</v>
      </c>
      <c r="M1001">
        <v>997</v>
      </c>
      <c r="N1001">
        <v>15</v>
      </c>
      <c r="O1001">
        <v>414</v>
      </c>
      <c r="P1001">
        <v>99</v>
      </c>
      <c r="Q1001">
        <v>30</v>
      </c>
      <c r="R1001">
        <v>76</v>
      </c>
      <c r="S1001" s="6">
        <f>SUM(Table_marketing_data[[#This Row],[MntWines]:[MntGoldProds]])/6</f>
        <v>271.83333333333331</v>
      </c>
      <c r="T1001">
        <v>1</v>
      </c>
      <c r="U1001">
        <v>5</v>
      </c>
      <c r="V1001">
        <v>6</v>
      </c>
      <c r="W1001">
        <v>12</v>
      </c>
      <c r="X1001">
        <v>2</v>
      </c>
      <c r="Y1001">
        <v>0</v>
      </c>
      <c r="Z1001">
        <v>1</v>
      </c>
      <c r="AA1001">
        <v>1</v>
      </c>
      <c r="AB1001">
        <v>0</v>
      </c>
      <c r="AC1001">
        <v>1</v>
      </c>
      <c r="AD1001">
        <f>IF(COUNTIF(Table_marketing_data[[#This Row],[AcceptedCmp3]:[AcceptedCmp2]],1)&gt;0,1,0)</f>
        <v>1</v>
      </c>
      <c r="AE1001">
        <f>SUM(Table_marketing_data[[#This Row],[AcceptedCmp3]:[AcceptedCmp2]])</f>
        <v>3</v>
      </c>
      <c r="AF1001">
        <v>0</v>
      </c>
      <c r="AG1001">
        <v>0</v>
      </c>
      <c r="AH1001" t="s">
        <v>39</v>
      </c>
    </row>
    <row r="1002" spans="1:34" x14ac:dyDescent="0.3">
      <c r="A1002">
        <v>8890</v>
      </c>
      <c r="B1002">
        <v>1971</v>
      </c>
      <c r="C1002">
        <f ca="1">YEAR(TODAY()) - Table_marketing_data[[#This Row],[Year_Birth]]</f>
        <v>52</v>
      </c>
      <c r="D10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2" t="s">
        <v>37</v>
      </c>
      <c r="F1002" t="s">
        <v>29</v>
      </c>
      <c r="G1002" s="5">
        <v>65808</v>
      </c>
      <c r="H1002" s="5" t="str">
        <f t="shared" si="15"/>
        <v>50k-100k</v>
      </c>
      <c r="I1002">
        <v>1</v>
      </c>
      <c r="J1002">
        <v>1</v>
      </c>
      <c r="K1002" s="1">
        <v>41789</v>
      </c>
      <c r="L1002">
        <v>1</v>
      </c>
      <c r="M1002">
        <v>155</v>
      </c>
      <c r="N1002">
        <v>7</v>
      </c>
      <c r="O1002">
        <v>80</v>
      </c>
      <c r="P1002">
        <v>13</v>
      </c>
      <c r="Q1002">
        <v>7</v>
      </c>
      <c r="R1002">
        <v>10</v>
      </c>
      <c r="S1002" s="6">
        <f>SUM(Table_marketing_data[[#This Row],[MntWines]:[MntGoldProds]])/6</f>
        <v>45.333333333333336</v>
      </c>
      <c r="T1002">
        <v>3</v>
      </c>
      <c r="U1002">
        <v>5</v>
      </c>
      <c r="V1002">
        <v>1</v>
      </c>
      <c r="W1002">
        <v>5</v>
      </c>
      <c r="X1002">
        <v>6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f>IF(COUNTIF(Table_marketing_data[[#This Row],[AcceptedCmp3]:[AcceptedCmp2]],1)&gt;0,1,0)</f>
        <v>0</v>
      </c>
      <c r="AE1002">
        <f>SUM(Table_marketing_data[[#This Row],[AcceptedCmp3]:[AcceptedCmp2]])</f>
        <v>0</v>
      </c>
      <c r="AF1002">
        <v>0</v>
      </c>
      <c r="AG1002">
        <v>0</v>
      </c>
      <c r="AH1002" t="s">
        <v>30</v>
      </c>
    </row>
    <row r="1003" spans="1:34" x14ac:dyDescent="0.3">
      <c r="A1003">
        <v>7022</v>
      </c>
      <c r="B1003">
        <v>1971</v>
      </c>
      <c r="C1003">
        <f ca="1">YEAR(TODAY()) - Table_marketing_data[[#This Row],[Year_Birth]]</f>
        <v>52</v>
      </c>
      <c r="D10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3" t="s">
        <v>28</v>
      </c>
      <c r="F1003" t="s">
        <v>33</v>
      </c>
      <c r="G1003" s="5">
        <v>76445</v>
      </c>
      <c r="H1003" s="5" t="str">
        <f t="shared" si="15"/>
        <v>50k-100k</v>
      </c>
      <c r="I1003">
        <v>1</v>
      </c>
      <c r="J1003">
        <v>0</v>
      </c>
      <c r="K1003" s="1">
        <v>41180</v>
      </c>
      <c r="L1003">
        <v>2</v>
      </c>
      <c r="M1003">
        <v>739</v>
      </c>
      <c r="N1003">
        <v>107</v>
      </c>
      <c r="O1003">
        <v>309</v>
      </c>
      <c r="P1003">
        <v>140</v>
      </c>
      <c r="Q1003">
        <v>80</v>
      </c>
      <c r="R1003">
        <v>35</v>
      </c>
      <c r="S1003" s="6">
        <f>SUM(Table_marketing_data[[#This Row],[MntWines]:[MntGoldProds]])/6</f>
        <v>235</v>
      </c>
      <c r="T1003">
        <v>1</v>
      </c>
      <c r="U1003">
        <v>2</v>
      </c>
      <c r="V1003">
        <v>5</v>
      </c>
      <c r="W1003">
        <v>13</v>
      </c>
      <c r="X1003">
        <v>6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f>IF(COUNTIF(Table_marketing_data[[#This Row],[AcceptedCmp3]:[AcceptedCmp2]],1)&gt;0,1,0)</f>
        <v>0</v>
      </c>
      <c r="AE1003">
        <f>SUM(Table_marketing_data[[#This Row],[AcceptedCmp3]:[AcceptedCmp2]])</f>
        <v>0</v>
      </c>
      <c r="AF1003">
        <v>0</v>
      </c>
      <c r="AG1003">
        <v>0</v>
      </c>
      <c r="AH1003" t="s">
        <v>43</v>
      </c>
    </row>
    <row r="1004" spans="1:34" x14ac:dyDescent="0.3">
      <c r="A1004">
        <v>8581</v>
      </c>
      <c r="B1004">
        <v>1971</v>
      </c>
      <c r="C1004">
        <f ca="1">YEAR(TODAY()) - Table_marketing_data[[#This Row],[Year_Birth]]</f>
        <v>52</v>
      </c>
      <c r="D10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4" t="s">
        <v>41</v>
      </c>
      <c r="F1004" t="s">
        <v>33</v>
      </c>
      <c r="G1004" s="5">
        <v>49505</v>
      </c>
      <c r="H1004" s="5" t="str">
        <f t="shared" si="15"/>
        <v>20k-50k</v>
      </c>
      <c r="I1004">
        <v>1</v>
      </c>
      <c r="J1004">
        <v>1</v>
      </c>
      <c r="K1004" s="1">
        <v>41338</v>
      </c>
      <c r="L1004">
        <v>4</v>
      </c>
      <c r="M1004">
        <v>604</v>
      </c>
      <c r="N1004">
        <v>0</v>
      </c>
      <c r="O1004">
        <v>100</v>
      </c>
      <c r="P1004">
        <v>19</v>
      </c>
      <c r="Q1004">
        <v>0</v>
      </c>
      <c r="R1004">
        <v>28</v>
      </c>
      <c r="S1004" s="6">
        <f>SUM(Table_marketing_data[[#This Row],[MntWines]:[MntGoldProds]])/6</f>
        <v>125.16666666666667</v>
      </c>
      <c r="T1004">
        <v>9</v>
      </c>
      <c r="U1004">
        <v>10</v>
      </c>
      <c r="V1004">
        <v>2</v>
      </c>
      <c r="W1004">
        <v>8</v>
      </c>
      <c r="X1004">
        <v>8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f>IF(COUNTIF(Table_marketing_data[[#This Row],[AcceptedCmp3]:[AcceptedCmp2]],1)&gt;0,1,0)</f>
        <v>0</v>
      </c>
      <c r="AE1004">
        <f>SUM(Table_marketing_data[[#This Row],[AcceptedCmp3]:[AcceptedCmp2]])</f>
        <v>0</v>
      </c>
      <c r="AF1004">
        <v>0</v>
      </c>
      <c r="AG1004">
        <v>0</v>
      </c>
      <c r="AH1004" t="s">
        <v>30</v>
      </c>
    </row>
    <row r="1005" spans="1:34" x14ac:dyDescent="0.3">
      <c r="A1005">
        <v>9256</v>
      </c>
      <c r="B1005">
        <v>1971</v>
      </c>
      <c r="C1005">
        <f ca="1">YEAR(TODAY()) - Table_marketing_data[[#This Row],[Year_Birth]]</f>
        <v>52</v>
      </c>
      <c r="D10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5" t="s">
        <v>28</v>
      </c>
      <c r="F1005" t="s">
        <v>31</v>
      </c>
      <c r="G1005" s="5">
        <v>58350</v>
      </c>
      <c r="H1005" s="5" t="str">
        <f t="shared" si="15"/>
        <v>50k-100k</v>
      </c>
      <c r="I1005">
        <v>0</v>
      </c>
      <c r="J1005">
        <v>1</v>
      </c>
      <c r="K1005" s="1">
        <v>41278</v>
      </c>
      <c r="L1005">
        <v>5</v>
      </c>
      <c r="M1005">
        <v>493</v>
      </c>
      <c r="N1005">
        <v>26</v>
      </c>
      <c r="O1005">
        <v>206</v>
      </c>
      <c r="P1005">
        <v>116</v>
      </c>
      <c r="Q1005">
        <v>80</v>
      </c>
      <c r="R1005">
        <v>80</v>
      </c>
      <c r="S1005" s="6">
        <f>SUM(Table_marketing_data[[#This Row],[MntWines]:[MntGoldProds]])/6</f>
        <v>166.83333333333334</v>
      </c>
      <c r="T1005">
        <v>4</v>
      </c>
      <c r="U1005">
        <v>8</v>
      </c>
      <c r="V1005">
        <v>3</v>
      </c>
      <c r="W1005">
        <v>12</v>
      </c>
      <c r="X1005">
        <v>6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f>IF(COUNTIF(Table_marketing_data[[#This Row],[AcceptedCmp3]:[AcceptedCmp2]],1)&gt;0,1,0)</f>
        <v>0</v>
      </c>
      <c r="AE1005">
        <f>SUM(Table_marketing_data[[#This Row],[AcceptedCmp3]:[AcceptedCmp2]])</f>
        <v>0</v>
      </c>
      <c r="AF1005">
        <v>0</v>
      </c>
      <c r="AG1005">
        <v>0</v>
      </c>
      <c r="AH1005" t="s">
        <v>30</v>
      </c>
    </row>
    <row r="1006" spans="1:34" x14ac:dyDescent="0.3">
      <c r="A1006">
        <v>7261</v>
      </c>
      <c r="B1006">
        <v>1971</v>
      </c>
      <c r="C1006">
        <f ca="1">YEAR(TODAY()) - Table_marketing_data[[#This Row],[Year_Birth]]</f>
        <v>52</v>
      </c>
      <c r="D10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6" t="s">
        <v>28</v>
      </c>
      <c r="F1006" t="s">
        <v>35</v>
      </c>
      <c r="G1006" s="5">
        <v>34600</v>
      </c>
      <c r="H1006" s="5" t="str">
        <f t="shared" si="15"/>
        <v>20k-50k</v>
      </c>
      <c r="I1006">
        <v>1</v>
      </c>
      <c r="J1006">
        <v>1</v>
      </c>
      <c r="K1006" s="1">
        <v>41275</v>
      </c>
      <c r="L1006">
        <v>8</v>
      </c>
      <c r="M1006">
        <v>199</v>
      </c>
      <c r="N1006">
        <v>33</v>
      </c>
      <c r="O1006">
        <v>60</v>
      </c>
      <c r="P1006">
        <v>8</v>
      </c>
      <c r="Q1006">
        <v>3</v>
      </c>
      <c r="R1006">
        <v>15</v>
      </c>
      <c r="S1006" s="6">
        <f>SUM(Table_marketing_data[[#This Row],[MntWines]:[MntGoldProds]])/6</f>
        <v>53</v>
      </c>
      <c r="T1006">
        <v>5</v>
      </c>
      <c r="U1006">
        <v>5</v>
      </c>
      <c r="V1006">
        <v>2</v>
      </c>
      <c r="W1006">
        <v>5</v>
      </c>
      <c r="X1006">
        <v>8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f>IF(COUNTIF(Table_marketing_data[[#This Row],[AcceptedCmp3]:[AcceptedCmp2]],1)&gt;0,1,0)</f>
        <v>0</v>
      </c>
      <c r="AE1006">
        <f>SUM(Table_marketing_data[[#This Row],[AcceptedCmp3]:[AcceptedCmp2]])</f>
        <v>0</v>
      </c>
      <c r="AF1006">
        <v>1</v>
      </c>
      <c r="AG1006">
        <v>0</v>
      </c>
      <c r="AH1006" t="s">
        <v>30</v>
      </c>
    </row>
    <row r="1007" spans="1:34" x14ac:dyDescent="0.3">
      <c r="A1007">
        <v>2452</v>
      </c>
      <c r="B1007">
        <v>1971</v>
      </c>
      <c r="C1007">
        <f ca="1">YEAR(TODAY()) - Table_marketing_data[[#This Row],[Year_Birth]]</f>
        <v>52</v>
      </c>
      <c r="D10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7" t="s">
        <v>28</v>
      </c>
      <c r="F1007" t="s">
        <v>35</v>
      </c>
      <c r="G1007" s="5">
        <v>34600</v>
      </c>
      <c r="H1007" s="5" t="str">
        <f t="shared" si="15"/>
        <v>20k-50k</v>
      </c>
      <c r="I1007">
        <v>1</v>
      </c>
      <c r="J1007">
        <v>1</v>
      </c>
      <c r="K1007" s="1">
        <v>41275</v>
      </c>
      <c r="L1007">
        <v>8</v>
      </c>
      <c r="M1007">
        <v>199</v>
      </c>
      <c r="N1007">
        <v>33</v>
      </c>
      <c r="O1007">
        <v>60</v>
      </c>
      <c r="P1007">
        <v>8</v>
      </c>
      <c r="Q1007">
        <v>3</v>
      </c>
      <c r="R1007">
        <v>15</v>
      </c>
      <c r="S1007" s="6">
        <f>SUM(Table_marketing_data[[#This Row],[MntWines]:[MntGoldProds]])/6</f>
        <v>53</v>
      </c>
      <c r="T1007">
        <v>5</v>
      </c>
      <c r="U1007">
        <v>5</v>
      </c>
      <c r="V1007">
        <v>2</v>
      </c>
      <c r="W1007">
        <v>5</v>
      </c>
      <c r="X1007">
        <v>8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f>IF(COUNTIF(Table_marketing_data[[#This Row],[AcceptedCmp3]:[AcceptedCmp2]],1)&gt;0,1,0)</f>
        <v>0</v>
      </c>
      <c r="AE1007">
        <f>SUM(Table_marketing_data[[#This Row],[AcceptedCmp3]:[AcceptedCmp2]])</f>
        <v>0</v>
      </c>
      <c r="AF1007">
        <v>1</v>
      </c>
      <c r="AG1007">
        <v>0</v>
      </c>
      <c r="AH1007" t="s">
        <v>30</v>
      </c>
    </row>
    <row r="1008" spans="1:34" x14ac:dyDescent="0.3">
      <c r="A1008">
        <v>6019</v>
      </c>
      <c r="B1008">
        <v>1971</v>
      </c>
      <c r="C1008">
        <f ca="1">YEAR(TODAY()) - Table_marketing_data[[#This Row],[Year_Birth]]</f>
        <v>52</v>
      </c>
      <c r="D10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8" t="s">
        <v>37</v>
      </c>
      <c r="F1008" t="s">
        <v>33</v>
      </c>
      <c r="G1008" s="5">
        <v>37126</v>
      </c>
      <c r="H1008" s="5" t="str">
        <f t="shared" si="15"/>
        <v>20k-50k</v>
      </c>
      <c r="I1008">
        <v>1</v>
      </c>
      <c r="J1008">
        <v>0</v>
      </c>
      <c r="K1008" s="1">
        <v>41728</v>
      </c>
      <c r="L1008">
        <v>9</v>
      </c>
      <c r="M1008">
        <v>45</v>
      </c>
      <c r="N1008">
        <v>3</v>
      </c>
      <c r="O1008">
        <v>9</v>
      </c>
      <c r="P1008">
        <v>4</v>
      </c>
      <c r="Q1008">
        <v>4</v>
      </c>
      <c r="R1008">
        <v>7</v>
      </c>
      <c r="S1008" s="6">
        <f>SUM(Table_marketing_data[[#This Row],[MntWines]:[MntGoldProds]])/6</f>
        <v>12</v>
      </c>
      <c r="T1008">
        <v>1</v>
      </c>
      <c r="U1008">
        <v>1</v>
      </c>
      <c r="V1008">
        <v>2</v>
      </c>
      <c r="W1008">
        <v>2</v>
      </c>
      <c r="X1008">
        <v>6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f>IF(COUNTIF(Table_marketing_data[[#This Row],[AcceptedCmp3]:[AcceptedCmp2]],1)&gt;0,1,0)</f>
        <v>1</v>
      </c>
      <c r="AE1008">
        <f>SUM(Table_marketing_data[[#This Row],[AcceptedCmp3]:[AcceptedCmp2]])</f>
        <v>1</v>
      </c>
      <c r="AF1008">
        <v>1</v>
      </c>
      <c r="AG1008">
        <v>0</v>
      </c>
      <c r="AH1008" t="s">
        <v>30</v>
      </c>
    </row>
    <row r="1009" spans="1:34" x14ac:dyDescent="0.3">
      <c r="A1009">
        <v>3524</v>
      </c>
      <c r="B1009">
        <v>1971</v>
      </c>
      <c r="C1009">
        <f ca="1">YEAR(TODAY()) - Table_marketing_data[[#This Row],[Year_Birth]]</f>
        <v>52</v>
      </c>
      <c r="D10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09" t="s">
        <v>41</v>
      </c>
      <c r="F1009" t="s">
        <v>31</v>
      </c>
      <c r="G1009" s="5">
        <v>39763</v>
      </c>
      <c r="H1009" s="5" t="str">
        <f t="shared" si="15"/>
        <v>20k-50k</v>
      </c>
      <c r="I1009">
        <v>1</v>
      </c>
      <c r="J1009">
        <v>0</v>
      </c>
      <c r="K1009" s="1">
        <v>41490</v>
      </c>
      <c r="L1009">
        <v>9</v>
      </c>
      <c r="M1009">
        <v>80</v>
      </c>
      <c r="N1009">
        <v>1</v>
      </c>
      <c r="O1009">
        <v>60</v>
      </c>
      <c r="P1009">
        <v>4</v>
      </c>
      <c r="Q1009">
        <v>6</v>
      </c>
      <c r="R1009">
        <v>16</v>
      </c>
      <c r="S1009" s="6">
        <f>SUM(Table_marketing_data[[#This Row],[MntWines]:[MntGoldProds]])/6</f>
        <v>27.833333333333332</v>
      </c>
      <c r="T1009">
        <v>2</v>
      </c>
      <c r="U1009">
        <v>5</v>
      </c>
      <c r="V1009">
        <v>1</v>
      </c>
      <c r="W1009">
        <v>2</v>
      </c>
      <c r="X1009">
        <v>9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f>IF(COUNTIF(Table_marketing_data[[#This Row],[AcceptedCmp3]:[AcceptedCmp2]],1)&gt;0,1,0)</f>
        <v>0</v>
      </c>
      <c r="AE1009">
        <f>SUM(Table_marketing_data[[#This Row],[AcceptedCmp3]:[AcceptedCmp2]])</f>
        <v>0</v>
      </c>
      <c r="AF1009">
        <v>1</v>
      </c>
      <c r="AG1009">
        <v>0</v>
      </c>
      <c r="AH1009" t="s">
        <v>30</v>
      </c>
    </row>
    <row r="1010" spans="1:34" x14ac:dyDescent="0.3">
      <c r="A1010">
        <v>8036</v>
      </c>
      <c r="B1010">
        <v>1971</v>
      </c>
      <c r="C1010">
        <f ca="1">YEAR(TODAY()) - Table_marketing_data[[#This Row],[Year_Birth]]</f>
        <v>52</v>
      </c>
      <c r="D10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0" t="s">
        <v>38</v>
      </c>
      <c r="F1010" t="s">
        <v>35</v>
      </c>
      <c r="G1010" s="5">
        <v>26850</v>
      </c>
      <c r="H1010" s="5" t="str">
        <f t="shared" si="15"/>
        <v>20k-50k</v>
      </c>
      <c r="I1010">
        <v>1</v>
      </c>
      <c r="J1010">
        <v>1</v>
      </c>
      <c r="K1010" s="1">
        <v>41747</v>
      </c>
      <c r="L1010">
        <v>10</v>
      </c>
      <c r="M1010">
        <v>31</v>
      </c>
      <c r="N1010">
        <v>1</v>
      </c>
      <c r="O1010">
        <v>13</v>
      </c>
      <c r="P1010">
        <v>7</v>
      </c>
      <c r="Q1010">
        <v>2</v>
      </c>
      <c r="R1010">
        <v>9</v>
      </c>
      <c r="S1010" s="6">
        <f>SUM(Table_marketing_data[[#This Row],[MntWines]:[MntGoldProds]])/6</f>
        <v>10.5</v>
      </c>
      <c r="T1010">
        <v>4</v>
      </c>
      <c r="U1010">
        <v>2</v>
      </c>
      <c r="V1010">
        <v>1</v>
      </c>
      <c r="W1010">
        <v>4</v>
      </c>
      <c r="X1010">
        <v>4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f>IF(COUNTIF(Table_marketing_data[[#This Row],[AcceptedCmp3]:[AcceptedCmp2]],1)&gt;0,1,0)</f>
        <v>0</v>
      </c>
      <c r="AE1010">
        <f>SUM(Table_marketing_data[[#This Row],[AcceptedCmp3]:[AcceptedCmp2]])</f>
        <v>0</v>
      </c>
      <c r="AF1010">
        <v>0</v>
      </c>
      <c r="AG1010">
        <v>0</v>
      </c>
      <c r="AH1010" t="s">
        <v>30</v>
      </c>
    </row>
    <row r="1011" spans="1:34" x14ac:dyDescent="0.3">
      <c r="A1011">
        <v>2521</v>
      </c>
      <c r="B1011">
        <v>1971</v>
      </c>
      <c r="C1011">
        <f ca="1">YEAR(TODAY()) - Table_marketing_data[[#This Row],[Year_Birth]]</f>
        <v>52</v>
      </c>
      <c r="D10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1" t="s">
        <v>41</v>
      </c>
      <c r="F1011" t="s">
        <v>33</v>
      </c>
      <c r="G1011" s="5">
        <v>35178</v>
      </c>
      <c r="H1011" s="5" t="str">
        <f t="shared" si="15"/>
        <v>20k-50k</v>
      </c>
      <c r="I1011">
        <v>1</v>
      </c>
      <c r="J1011">
        <v>0</v>
      </c>
      <c r="K1011" s="1">
        <v>41284</v>
      </c>
      <c r="L1011">
        <v>10</v>
      </c>
      <c r="M1011">
        <v>23</v>
      </c>
      <c r="N1011">
        <v>1</v>
      </c>
      <c r="O1011">
        <v>13</v>
      </c>
      <c r="P1011">
        <v>2</v>
      </c>
      <c r="Q1011">
        <v>2</v>
      </c>
      <c r="R1011">
        <v>18</v>
      </c>
      <c r="S1011" s="6">
        <f>SUM(Table_marketing_data[[#This Row],[MntWines]:[MntGoldProds]])/6</f>
        <v>9.8333333333333339</v>
      </c>
      <c r="T1011">
        <v>1</v>
      </c>
      <c r="U1011">
        <v>1</v>
      </c>
      <c r="V1011">
        <v>1</v>
      </c>
      <c r="W1011">
        <v>2</v>
      </c>
      <c r="X1011">
        <v>7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f>IF(COUNTIF(Table_marketing_data[[#This Row],[AcceptedCmp3]:[AcceptedCmp2]],1)&gt;0,1,0)</f>
        <v>1</v>
      </c>
      <c r="AE1011">
        <f>SUM(Table_marketing_data[[#This Row],[AcceptedCmp3]:[AcceptedCmp2]])</f>
        <v>1</v>
      </c>
      <c r="AF1011">
        <v>1</v>
      </c>
      <c r="AG1011">
        <v>0</v>
      </c>
      <c r="AH1011" t="s">
        <v>30</v>
      </c>
    </row>
    <row r="1012" spans="1:34" x14ac:dyDescent="0.3">
      <c r="A1012">
        <v>4301</v>
      </c>
      <c r="B1012">
        <v>1971</v>
      </c>
      <c r="C1012">
        <f ca="1">YEAR(TODAY()) - Table_marketing_data[[#This Row],[Year_Birth]]</f>
        <v>52</v>
      </c>
      <c r="D10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2" t="s">
        <v>41</v>
      </c>
      <c r="F1012" t="s">
        <v>33</v>
      </c>
      <c r="G1012" s="5">
        <v>35178</v>
      </c>
      <c r="H1012" s="5" t="str">
        <f t="shared" si="15"/>
        <v>20k-50k</v>
      </c>
      <c r="I1012">
        <v>1</v>
      </c>
      <c r="J1012">
        <v>0</v>
      </c>
      <c r="K1012" s="1">
        <v>41284</v>
      </c>
      <c r="L1012">
        <v>10</v>
      </c>
      <c r="M1012">
        <v>23</v>
      </c>
      <c r="N1012">
        <v>1</v>
      </c>
      <c r="O1012">
        <v>13</v>
      </c>
      <c r="P1012">
        <v>2</v>
      </c>
      <c r="Q1012">
        <v>2</v>
      </c>
      <c r="R1012">
        <v>18</v>
      </c>
      <c r="S1012" s="6">
        <f>SUM(Table_marketing_data[[#This Row],[MntWines]:[MntGoldProds]])/6</f>
        <v>9.8333333333333339</v>
      </c>
      <c r="T1012">
        <v>1</v>
      </c>
      <c r="U1012">
        <v>1</v>
      </c>
      <c r="V1012">
        <v>1</v>
      </c>
      <c r="W1012">
        <v>2</v>
      </c>
      <c r="X1012">
        <v>7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f>IF(COUNTIF(Table_marketing_data[[#This Row],[AcceptedCmp3]:[AcceptedCmp2]],1)&gt;0,1,0)</f>
        <v>1</v>
      </c>
      <c r="AE1012">
        <f>SUM(Table_marketing_data[[#This Row],[AcceptedCmp3]:[AcceptedCmp2]])</f>
        <v>1</v>
      </c>
      <c r="AF1012">
        <v>1</v>
      </c>
      <c r="AG1012">
        <v>0</v>
      </c>
      <c r="AH1012" t="s">
        <v>36</v>
      </c>
    </row>
    <row r="1013" spans="1:34" x14ac:dyDescent="0.3">
      <c r="A1013">
        <v>9780</v>
      </c>
      <c r="B1013">
        <v>1971</v>
      </c>
      <c r="C1013">
        <f ca="1">YEAR(TODAY()) - Table_marketing_data[[#This Row],[Year_Birth]]</f>
        <v>52</v>
      </c>
      <c r="D10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3" t="s">
        <v>41</v>
      </c>
      <c r="F1013" t="s">
        <v>35</v>
      </c>
      <c r="G1013" s="5">
        <v>71499</v>
      </c>
      <c r="H1013" s="5" t="str">
        <f t="shared" si="15"/>
        <v>50k-100k</v>
      </c>
      <c r="I1013">
        <v>0</v>
      </c>
      <c r="J1013">
        <v>1</v>
      </c>
      <c r="K1013" s="1">
        <v>41450</v>
      </c>
      <c r="L1013">
        <v>12</v>
      </c>
      <c r="M1013">
        <v>465</v>
      </c>
      <c r="N1013">
        <v>25</v>
      </c>
      <c r="O1013">
        <v>132</v>
      </c>
      <c r="P1013">
        <v>136</v>
      </c>
      <c r="Q1013">
        <v>0</v>
      </c>
      <c r="R1013">
        <v>37</v>
      </c>
      <c r="S1013" s="6">
        <f>SUM(Table_marketing_data[[#This Row],[MntWines]:[MntGoldProds]])/6</f>
        <v>132.5</v>
      </c>
      <c r="T1013">
        <v>2</v>
      </c>
      <c r="U1013">
        <v>8</v>
      </c>
      <c r="V1013">
        <v>3</v>
      </c>
      <c r="W1013">
        <v>13</v>
      </c>
      <c r="X1013">
        <v>4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f>IF(COUNTIF(Table_marketing_data[[#This Row],[AcceptedCmp3]:[AcceptedCmp2]],1)&gt;0,1,0)</f>
        <v>0</v>
      </c>
      <c r="AE1013">
        <f>SUM(Table_marketing_data[[#This Row],[AcceptedCmp3]:[AcceptedCmp2]])</f>
        <v>0</v>
      </c>
      <c r="AF1013">
        <v>0</v>
      </c>
      <c r="AG1013">
        <v>0</v>
      </c>
      <c r="AH1013" t="s">
        <v>30</v>
      </c>
    </row>
    <row r="1014" spans="1:34" x14ac:dyDescent="0.3">
      <c r="A1014">
        <v>9668</v>
      </c>
      <c r="B1014">
        <v>1971</v>
      </c>
      <c r="C1014">
        <f ca="1">YEAR(TODAY()) - Table_marketing_data[[#This Row],[Year_Birth]]</f>
        <v>52</v>
      </c>
      <c r="D10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4" t="s">
        <v>28</v>
      </c>
      <c r="F1014" t="s">
        <v>33</v>
      </c>
      <c r="G1014" s="5">
        <v>18793</v>
      </c>
      <c r="H1014" s="5" t="str">
        <f t="shared" si="15"/>
        <v>&lt;20k</v>
      </c>
      <c r="I1014">
        <v>1</v>
      </c>
      <c r="J1014">
        <v>0</v>
      </c>
      <c r="K1014" s="1">
        <v>41286</v>
      </c>
      <c r="L1014">
        <v>14</v>
      </c>
      <c r="M1014">
        <v>4</v>
      </c>
      <c r="N1014">
        <v>16</v>
      </c>
      <c r="O1014">
        <v>20</v>
      </c>
      <c r="P1014">
        <v>0</v>
      </c>
      <c r="Q1014">
        <v>17</v>
      </c>
      <c r="R1014">
        <v>20</v>
      </c>
      <c r="S1014" s="6">
        <f>SUM(Table_marketing_data[[#This Row],[MntWines]:[MntGoldProds]])/6</f>
        <v>12.833333333333334</v>
      </c>
      <c r="T1014">
        <v>3</v>
      </c>
      <c r="U1014">
        <v>2</v>
      </c>
      <c r="V1014">
        <v>0</v>
      </c>
      <c r="W1014">
        <v>4</v>
      </c>
      <c r="X1014">
        <v>8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f>IF(COUNTIF(Table_marketing_data[[#This Row],[AcceptedCmp3]:[AcceptedCmp2]],1)&gt;0,1,0)</f>
        <v>0</v>
      </c>
      <c r="AE1014">
        <f>SUM(Table_marketing_data[[#This Row],[AcceptedCmp3]:[AcceptedCmp2]])</f>
        <v>0</v>
      </c>
      <c r="AF1014">
        <v>0</v>
      </c>
      <c r="AG1014">
        <v>0</v>
      </c>
      <c r="AH1014" t="s">
        <v>43</v>
      </c>
    </row>
    <row r="1015" spans="1:34" x14ac:dyDescent="0.3">
      <c r="A1015">
        <v>247</v>
      </c>
      <c r="B1015">
        <v>1971</v>
      </c>
      <c r="C1015">
        <f ca="1">YEAR(TODAY()) - Table_marketing_data[[#This Row],[Year_Birth]]</f>
        <v>52</v>
      </c>
      <c r="D10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5" t="s">
        <v>28</v>
      </c>
      <c r="F1015" t="s">
        <v>33</v>
      </c>
      <c r="G1015" s="5">
        <v>36715</v>
      </c>
      <c r="H1015" s="5" t="str">
        <f t="shared" si="15"/>
        <v>20k-50k</v>
      </c>
      <c r="I1015">
        <v>1</v>
      </c>
      <c r="J1015">
        <v>0</v>
      </c>
      <c r="K1015" s="1">
        <v>41230</v>
      </c>
      <c r="L1015">
        <v>16</v>
      </c>
      <c r="M1015">
        <v>172</v>
      </c>
      <c r="N1015">
        <v>10</v>
      </c>
      <c r="O1015">
        <v>125</v>
      </c>
      <c r="P1015">
        <v>21</v>
      </c>
      <c r="Q1015">
        <v>13</v>
      </c>
      <c r="R1015">
        <v>16</v>
      </c>
      <c r="S1015" s="6">
        <f>SUM(Table_marketing_data[[#This Row],[MntWines]:[MntGoldProds]])/6</f>
        <v>59.5</v>
      </c>
      <c r="T1015">
        <v>6</v>
      </c>
      <c r="U1015">
        <v>7</v>
      </c>
      <c r="V1015">
        <v>2</v>
      </c>
      <c r="W1015">
        <v>4</v>
      </c>
      <c r="X1015">
        <v>9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f>IF(COUNTIF(Table_marketing_data[[#This Row],[AcceptedCmp3]:[AcceptedCmp2]],1)&gt;0,1,0)</f>
        <v>0</v>
      </c>
      <c r="AE1015">
        <f>SUM(Table_marketing_data[[#This Row],[AcceptedCmp3]:[AcceptedCmp2]])</f>
        <v>0</v>
      </c>
      <c r="AF1015">
        <v>1</v>
      </c>
      <c r="AG1015">
        <v>0</v>
      </c>
      <c r="AH1015" t="s">
        <v>30</v>
      </c>
    </row>
    <row r="1016" spans="1:34" x14ac:dyDescent="0.3">
      <c r="A1016">
        <v>9392</v>
      </c>
      <c r="B1016">
        <v>1971</v>
      </c>
      <c r="C1016">
        <f ca="1">YEAR(TODAY()) - Table_marketing_data[[#This Row],[Year_Birth]]</f>
        <v>52</v>
      </c>
      <c r="D10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6" t="s">
        <v>28</v>
      </c>
      <c r="F1016" t="s">
        <v>31</v>
      </c>
      <c r="G1016" s="5">
        <v>26954</v>
      </c>
      <c r="H1016" s="5" t="str">
        <f t="shared" si="15"/>
        <v>20k-50k</v>
      </c>
      <c r="I1016">
        <v>1</v>
      </c>
      <c r="J1016">
        <v>0</v>
      </c>
      <c r="K1016" s="1">
        <v>41767</v>
      </c>
      <c r="L1016">
        <v>17</v>
      </c>
      <c r="M1016">
        <v>4</v>
      </c>
      <c r="N1016">
        <v>1</v>
      </c>
      <c r="O1016">
        <v>11</v>
      </c>
      <c r="P1016">
        <v>0</v>
      </c>
      <c r="Q1016">
        <v>0</v>
      </c>
      <c r="R1016">
        <v>1</v>
      </c>
      <c r="S1016" s="6">
        <f>SUM(Table_marketing_data[[#This Row],[MntWines]:[MntGoldProds]])/6</f>
        <v>2.8333333333333335</v>
      </c>
      <c r="T1016">
        <v>1</v>
      </c>
      <c r="U1016">
        <v>1</v>
      </c>
      <c r="V1016">
        <v>0</v>
      </c>
      <c r="W1016">
        <v>2</v>
      </c>
      <c r="X1016">
        <v>7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f>IF(COUNTIF(Table_marketing_data[[#This Row],[AcceptedCmp3]:[AcceptedCmp2]],1)&gt;0,1,0)</f>
        <v>0</v>
      </c>
      <c r="AE1016">
        <f>SUM(Table_marketing_data[[#This Row],[AcceptedCmp3]:[AcceptedCmp2]])</f>
        <v>0</v>
      </c>
      <c r="AF1016">
        <v>0</v>
      </c>
      <c r="AG1016">
        <v>0</v>
      </c>
      <c r="AH1016" t="s">
        <v>30</v>
      </c>
    </row>
    <row r="1017" spans="1:34" x14ac:dyDescent="0.3">
      <c r="A1017">
        <v>6471</v>
      </c>
      <c r="B1017">
        <v>1971</v>
      </c>
      <c r="C1017">
        <f ca="1">YEAR(TODAY()) - Table_marketing_data[[#This Row],[Year_Birth]]</f>
        <v>52</v>
      </c>
      <c r="D10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7" t="s">
        <v>41</v>
      </c>
      <c r="F1017" t="s">
        <v>31</v>
      </c>
      <c r="G1017" s="5">
        <v>36230</v>
      </c>
      <c r="H1017" s="5" t="str">
        <f t="shared" si="15"/>
        <v>20k-50k</v>
      </c>
      <c r="I1017">
        <v>1</v>
      </c>
      <c r="J1017">
        <v>0</v>
      </c>
      <c r="K1017" s="1">
        <v>41564</v>
      </c>
      <c r="L1017">
        <v>17</v>
      </c>
      <c r="M1017">
        <v>14</v>
      </c>
      <c r="N1017">
        <v>2</v>
      </c>
      <c r="O1017">
        <v>30</v>
      </c>
      <c r="P1017">
        <v>8</v>
      </c>
      <c r="Q1017">
        <v>2</v>
      </c>
      <c r="R1017">
        <v>3</v>
      </c>
      <c r="S1017" s="6">
        <f>SUM(Table_marketing_data[[#This Row],[MntWines]:[MntGoldProds]])/6</f>
        <v>9.8333333333333339</v>
      </c>
      <c r="T1017">
        <v>1</v>
      </c>
      <c r="U1017">
        <v>2</v>
      </c>
      <c r="V1017">
        <v>0</v>
      </c>
      <c r="W1017">
        <v>4</v>
      </c>
      <c r="X1017">
        <v>5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f>IF(COUNTIF(Table_marketing_data[[#This Row],[AcceptedCmp3]:[AcceptedCmp2]],1)&gt;0,1,0)</f>
        <v>0</v>
      </c>
      <c r="AE1017">
        <f>SUM(Table_marketing_data[[#This Row],[AcceptedCmp3]:[AcceptedCmp2]])</f>
        <v>0</v>
      </c>
      <c r="AF1017">
        <v>0</v>
      </c>
      <c r="AG1017">
        <v>0</v>
      </c>
      <c r="AH1017" t="s">
        <v>30</v>
      </c>
    </row>
    <row r="1018" spans="1:34" x14ac:dyDescent="0.3">
      <c r="A1018">
        <v>3478</v>
      </c>
      <c r="B1018">
        <v>1971</v>
      </c>
      <c r="C1018">
        <f ca="1">YEAR(TODAY()) - Table_marketing_data[[#This Row],[Year_Birth]]</f>
        <v>52</v>
      </c>
      <c r="D10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8" t="s">
        <v>37</v>
      </c>
      <c r="F1018" t="s">
        <v>33</v>
      </c>
      <c r="G1018" s="5">
        <v>60585</v>
      </c>
      <c r="H1018" s="5" t="str">
        <f t="shared" si="15"/>
        <v>50k-100k</v>
      </c>
      <c r="I1018">
        <v>1</v>
      </c>
      <c r="J1018">
        <v>1</v>
      </c>
      <c r="K1018" s="1">
        <v>41449</v>
      </c>
      <c r="L1018">
        <v>17</v>
      </c>
      <c r="M1018">
        <v>267</v>
      </c>
      <c r="N1018">
        <v>42</v>
      </c>
      <c r="O1018">
        <v>309</v>
      </c>
      <c r="P1018">
        <v>55</v>
      </c>
      <c r="Q1018">
        <v>42</v>
      </c>
      <c r="R1018">
        <v>21</v>
      </c>
      <c r="S1018" s="6">
        <f>SUM(Table_marketing_data[[#This Row],[MntWines]:[MntGoldProds]])/6</f>
        <v>122.66666666666667</v>
      </c>
      <c r="T1018">
        <v>10</v>
      </c>
      <c r="U1018">
        <v>7</v>
      </c>
      <c r="V1018">
        <v>4</v>
      </c>
      <c r="W1018">
        <v>9</v>
      </c>
      <c r="X1018">
        <v>5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f>IF(COUNTIF(Table_marketing_data[[#This Row],[AcceptedCmp3]:[AcceptedCmp2]],1)&gt;0,1,0)</f>
        <v>0</v>
      </c>
      <c r="AE1018">
        <f>SUM(Table_marketing_data[[#This Row],[AcceptedCmp3]:[AcceptedCmp2]])</f>
        <v>0</v>
      </c>
      <c r="AF1018">
        <v>1</v>
      </c>
      <c r="AG1018">
        <v>0</v>
      </c>
      <c r="AH1018" t="s">
        <v>32</v>
      </c>
    </row>
    <row r="1019" spans="1:34" x14ac:dyDescent="0.3">
      <c r="A1019">
        <v>1064</v>
      </c>
      <c r="B1019">
        <v>1971</v>
      </c>
      <c r="C1019">
        <f ca="1">YEAR(TODAY()) - Table_marketing_data[[#This Row],[Year_Birth]]</f>
        <v>52</v>
      </c>
      <c r="D10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19" t="s">
        <v>37</v>
      </c>
      <c r="F1019" t="s">
        <v>33</v>
      </c>
      <c r="G1019" s="5">
        <v>42403</v>
      </c>
      <c r="H1019" s="5" t="str">
        <f t="shared" si="15"/>
        <v>20k-50k</v>
      </c>
      <c r="I1019">
        <v>1</v>
      </c>
      <c r="J1019">
        <v>0</v>
      </c>
      <c r="K1019" s="1">
        <v>41619</v>
      </c>
      <c r="L1019">
        <v>18</v>
      </c>
      <c r="M1019">
        <v>22</v>
      </c>
      <c r="N1019">
        <v>1</v>
      </c>
      <c r="O1019">
        <v>11</v>
      </c>
      <c r="P1019">
        <v>0</v>
      </c>
      <c r="Q1019">
        <v>5</v>
      </c>
      <c r="R1019">
        <v>3</v>
      </c>
      <c r="S1019" s="6">
        <f>SUM(Table_marketing_data[[#This Row],[MntWines]:[MntGoldProds]])/6</f>
        <v>7</v>
      </c>
      <c r="T1019">
        <v>1</v>
      </c>
      <c r="U1019">
        <v>1</v>
      </c>
      <c r="V1019">
        <v>0</v>
      </c>
      <c r="W1019">
        <v>3</v>
      </c>
      <c r="X1019">
        <v>8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f>IF(COUNTIF(Table_marketing_data[[#This Row],[AcceptedCmp3]:[AcceptedCmp2]],1)&gt;0,1,0)</f>
        <v>0</v>
      </c>
      <c r="AE1019">
        <f>SUM(Table_marketing_data[[#This Row],[AcceptedCmp3]:[AcceptedCmp2]])</f>
        <v>0</v>
      </c>
      <c r="AF1019">
        <v>0</v>
      </c>
      <c r="AG1019">
        <v>0</v>
      </c>
      <c r="AH1019" t="s">
        <v>30</v>
      </c>
    </row>
    <row r="1020" spans="1:34" x14ac:dyDescent="0.3">
      <c r="A1020">
        <v>7414</v>
      </c>
      <c r="B1020">
        <v>1971</v>
      </c>
      <c r="C1020">
        <f ca="1">YEAR(TODAY()) - Table_marketing_data[[#This Row],[Year_Birth]]</f>
        <v>52</v>
      </c>
      <c r="D10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0" t="s">
        <v>28</v>
      </c>
      <c r="F1020" t="s">
        <v>33</v>
      </c>
      <c r="G1020" s="5">
        <v>43824</v>
      </c>
      <c r="H1020" s="5" t="str">
        <f t="shared" si="15"/>
        <v>20k-50k</v>
      </c>
      <c r="I1020">
        <v>1</v>
      </c>
      <c r="J1020">
        <v>1</v>
      </c>
      <c r="K1020" s="1">
        <v>41167</v>
      </c>
      <c r="L1020">
        <v>18</v>
      </c>
      <c r="M1020">
        <v>96</v>
      </c>
      <c r="N1020">
        <v>1</v>
      </c>
      <c r="O1020">
        <v>42</v>
      </c>
      <c r="P1020">
        <v>12</v>
      </c>
      <c r="Q1020">
        <v>3</v>
      </c>
      <c r="R1020">
        <v>32</v>
      </c>
      <c r="S1020" s="6">
        <f>SUM(Table_marketing_data[[#This Row],[MntWines]:[MntGoldProds]])/6</f>
        <v>31</v>
      </c>
      <c r="T1020">
        <v>4</v>
      </c>
      <c r="U1020">
        <v>3</v>
      </c>
      <c r="V1020">
        <v>1</v>
      </c>
      <c r="W1020">
        <v>4</v>
      </c>
      <c r="X1020">
        <v>8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f>IF(COUNTIF(Table_marketing_data[[#This Row],[AcceptedCmp3]:[AcceptedCmp2]],1)&gt;0,1,0)</f>
        <v>0</v>
      </c>
      <c r="AE1020">
        <f>SUM(Table_marketing_data[[#This Row],[AcceptedCmp3]:[AcceptedCmp2]])</f>
        <v>0</v>
      </c>
      <c r="AF1020">
        <v>0</v>
      </c>
      <c r="AG1020">
        <v>0</v>
      </c>
      <c r="AH1020" t="s">
        <v>30</v>
      </c>
    </row>
    <row r="1021" spans="1:34" x14ac:dyDescent="0.3">
      <c r="A1021">
        <v>3967</v>
      </c>
      <c r="B1021">
        <v>1971</v>
      </c>
      <c r="C1021">
        <f ca="1">YEAR(TODAY()) - Table_marketing_data[[#This Row],[Year_Birth]]</f>
        <v>52</v>
      </c>
      <c r="D10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1" t="s">
        <v>37</v>
      </c>
      <c r="F1021" t="s">
        <v>33</v>
      </c>
      <c r="G1021" s="5">
        <v>78931</v>
      </c>
      <c r="H1021" s="5" t="str">
        <f t="shared" si="15"/>
        <v>50k-100k</v>
      </c>
      <c r="I1021">
        <v>0</v>
      </c>
      <c r="J1021">
        <v>0</v>
      </c>
      <c r="K1021" s="1">
        <v>41572</v>
      </c>
      <c r="L1021">
        <v>19</v>
      </c>
      <c r="M1021">
        <v>331</v>
      </c>
      <c r="N1021">
        <v>197</v>
      </c>
      <c r="O1021">
        <v>170</v>
      </c>
      <c r="P1021">
        <v>58</v>
      </c>
      <c r="Q1021">
        <v>152</v>
      </c>
      <c r="R1021">
        <v>35</v>
      </c>
      <c r="S1021" s="6">
        <f>SUM(Table_marketing_data[[#This Row],[MntWines]:[MntGoldProds]])/6</f>
        <v>157.16666666666666</v>
      </c>
      <c r="T1021">
        <v>1</v>
      </c>
      <c r="U1021">
        <v>2</v>
      </c>
      <c r="V1021">
        <v>8</v>
      </c>
      <c r="W1021">
        <v>13</v>
      </c>
      <c r="X1021">
        <v>1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f>IF(COUNTIF(Table_marketing_data[[#This Row],[AcceptedCmp3]:[AcceptedCmp2]],1)&gt;0,1,0)</f>
        <v>0</v>
      </c>
      <c r="AE1021">
        <f>SUM(Table_marketing_data[[#This Row],[AcceptedCmp3]:[AcceptedCmp2]])</f>
        <v>0</v>
      </c>
      <c r="AF1021">
        <v>0</v>
      </c>
      <c r="AG1021">
        <v>0</v>
      </c>
      <c r="AH1021" t="s">
        <v>32</v>
      </c>
    </row>
    <row r="1022" spans="1:34" x14ac:dyDescent="0.3">
      <c r="A1022">
        <v>5313</v>
      </c>
      <c r="B1022">
        <v>1971</v>
      </c>
      <c r="C1022">
        <f ca="1">YEAR(TODAY()) - Table_marketing_data[[#This Row],[Year_Birth]]</f>
        <v>52</v>
      </c>
      <c r="D10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2" t="s">
        <v>41</v>
      </c>
      <c r="F1022" t="s">
        <v>33</v>
      </c>
      <c r="G1022" s="5">
        <v>38196</v>
      </c>
      <c r="H1022" s="5" t="str">
        <f t="shared" si="15"/>
        <v>20k-50k</v>
      </c>
      <c r="I1022">
        <v>1</v>
      </c>
      <c r="J1022">
        <v>1</v>
      </c>
      <c r="K1022" s="1">
        <v>41747</v>
      </c>
      <c r="L1022">
        <v>20</v>
      </c>
      <c r="M1022">
        <v>30</v>
      </c>
      <c r="N1022">
        <v>0</v>
      </c>
      <c r="O1022">
        <v>11</v>
      </c>
      <c r="P1022">
        <v>0</v>
      </c>
      <c r="Q1022">
        <v>0</v>
      </c>
      <c r="R1022">
        <v>3</v>
      </c>
      <c r="S1022" s="6">
        <f>SUM(Table_marketing_data[[#This Row],[MntWines]:[MntGoldProds]])/6</f>
        <v>7.333333333333333</v>
      </c>
      <c r="T1022">
        <v>3</v>
      </c>
      <c r="U1022">
        <v>2</v>
      </c>
      <c r="V1022">
        <v>0</v>
      </c>
      <c r="W1022">
        <v>4</v>
      </c>
      <c r="X1022">
        <v>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f>IF(COUNTIF(Table_marketing_data[[#This Row],[AcceptedCmp3]:[AcceptedCmp2]],1)&gt;0,1,0)</f>
        <v>0</v>
      </c>
      <c r="AE1022">
        <f>SUM(Table_marketing_data[[#This Row],[AcceptedCmp3]:[AcceptedCmp2]])</f>
        <v>0</v>
      </c>
      <c r="AF1022">
        <v>0</v>
      </c>
      <c r="AG1022">
        <v>0</v>
      </c>
      <c r="AH1022" t="s">
        <v>30</v>
      </c>
    </row>
    <row r="1023" spans="1:34" x14ac:dyDescent="0.3">
      <c r="A1023">
        <v>5204</v>
      </c>
      <c r="B1023">
        <v>1971</v>
      </c>
      <c r="C1023">
        <f ca="1">YEAR(TODAY()) - Table_marketing_data[[#This Row],[Year_Birth]]</f>
        <v>52</v>
      </c>
      <c r="D10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3" t="s">
        <v>28</v>
      </c>
      <c r="F1023" t="s">
        <v>35</v>
      </c>
      <c r="G1023" s="5">
        <v>74538</v>
      </c>
      <c r="H1023" s="5" t="str">
        <f t="shared" si="15"/>
        <v>50k-100k</v>
      </c>
      <c r="I1023">
        <v>0</v>
      </c>
      <c r="J1023">
        <v>0</v>
      </c>
      <c r="K1023" s="1">
        <v>41454</v>
      </c>
      <c r="L1023">
        <v>21</v>
      </c>
      <c r="M1023">
        <v>380</v>
      </c>
      <c r="N1023">
        <v>98</v>
      </c>
      <c r="O1023">
        <v>733</v>
      </c>
      <c r="P1023">
        <v>110</v>
      </c>
      <c r="Q1023">
        <v>112</v>
      </c>
      <c r="R1023">
        <v>28</v>
      </c>
      <c r="S1023" s="6">
        <f>SUM(Table_marketing_data[[#This Row],[MntWines]:[MntGoldProds]])/6</f>
        <v>243.5</v>
      </c>
      <c r="T1023">
        <v>1</v>
      </c>
      <c r="U1023">
        <v>8</v>
      </c>
      <c r="V1023">
        <v>8</v>
      </c>
      <c r="W1023">
        <v>5</v>
      </c>
      <c r="X1023">
        <v>3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f>IF(COUNTIF(Table_marketing_data[[#This Row],[AcceptedCmp3]:[AcceptedCmp2]],1)&gt;0,1,0)</f>
        <v>1</v>
      </c>
      <c r="AE1023">
        <f>SUM(Table_marketing_data[[#This Row],[AcceptedCmp3]:[AcceptedCmp2]])</f>
        <v>1</v>
      </c>
      <c r="AF1023">
        <v>1</v>
      </c>
      <c r="AG1023">
        <v>0</v>
      </c>
      <c r="AH1023" t="s">
        <v>30</v>
      </c>
    </row>
    <row r="1024" spans="1:34" x14ac:dyDescent="0.3">
      <c r="A1024">
        <v>8643</v>
      </c>
      <c r="B1024">
        <v>1971</v>
      </c>
      <c r="C1024">
        <f ca="1">YEAR(TODAY()) - Table_marketing_data[[#This Row],[Year_Birth]]</f>
        <v>52</v>
      </c>
      <c r="D10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4" t="s">
        <v>28</v>
      </c>
      <c r="F1024" t="s">
        <v>35</v>
      </c>
      <c r="G1024" s="5">
        <v>69930</v>
      </c>
      <c r="H1024" s="5" t="str">
        <f t="shared" si="15"/>
        <v>50k-100k</v>
      </c>
      <c r="I1024">
        <v>0</v>
      </c>
      <c r="J1024">
        <v>0</v>
      </c>
      <c r="K1024" s="1">
        <v>41420</v>
      </c>
      <c r="L1024">
        <v>21</v>
      </c>
      <c r="M1024">
        <v>252</v>
      </c>
      <c r="N1024">
        <v>98</v>
      </c>
      <c r="O1024">
        <v>827</v>
      </c>
      <c r="P1024">
        <v>219</v>
      </c>
      <c r="Q1024">
        <v>70</v>
      </c>
      <c r="R1024">
        <v>196</v>
      </c>
      <c r="S1024" s="6">
        <f>SUM(Table_marketing_data[[#This Row],[MntWines]:[MntGoldProds]])/6</f>
        <v>277</v>
      </c>
      <c r="T1024">
        <v>1</v>
      </c>
      <c r="U1024">
        <v>4</v>
      </c>
      <c r="V1024">
        <v>5</v>
      </c>
      <c r="W1024">
        <v>12</v>
      </c>
      <c r="X1024">
        <v>3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f>IF(COUNTIF(Table_marketing_data[[#This Row],[AcceptedCmp3]:[AcceptedCmp2]],1)&gt;0,1,0)</f>
        <v>0</v>
      </c>
      <c r="AE1024">
        <f>SUM(Table_marketing_data[[#This Row],[AcceptedCmp3]:[AcceptedCmp2]])</f>
        <v>0</v>
      </c>
      <c r="AF1024">
        <v>0</v>
      </c>
      <c r="AG1024">
        <v>0</v>
      </c>
      <c r="AH1024" t="s">
        <v>40</v>
      </c>
    </row>
    <row r="1025" spans="1:34" x14ac:dyDescent="0.3">
      <c r="A1025">
        <v>8773</v>
      </c>
      <c r="B1025">
        <v>1971</v>
      </c>
      <c r="C1025">
        <f ca="1">YEAR(TODAY()) - Table_marketing_data[[#This Row],[Year_Birth]]</f>
        <v>52</v>
      </c>
      <c r="D10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5" t="s">
        <v>41</v>
      </c>
      <c r="F1025" t="s">
        <v>35</v>
      </c>
      <c r="G1025" s="5">
        <v>57420</v>
      </c>
      <c r="H1025" s="5" t="str">
        <f t="shared" si="15"/>
        <v>50k-100k</v>
      </c>
      <c r="I1025">
        <v>0</v>
      </c>
      <c r="J1025">
        <v>1</v>
      </c>
      <c r="K1025" s="1">
        <v>41450</v>
      </c>
      <c r="L1025">
        <v>22</v>
      </c>
      <c r="M1025">
        <v>280</v>
      </c>
      <c r="N1025">
        <v>0</v>
      </c>
      <c r="O1025">
        <v>18</v>
      </c>
      <c r="P1025">
        <v>0</v>
      </c>
      <c r="Q1025">
        <v>0</v>
      </c>
      <c r="R1025">
        <v>24</v>
      </c>
      <c r="S1025" s="6">
        <f>SUM(Table_marketing_data[[#This Row],[MntWines]:[MntGoldProds]])/6</f>
        <v>53.666666666666664</v>
      </c>
      <c r="T1025">
        <v>3</v>
      </c>
      <c r="U1025">
        <v>5</v>
      </c>
      <c r="V1025">
        <v>1</v>
      </c>
      <c r="W1025">
        <v>6</v>
      </c>
      <c r="X1025">
        <v>7</v>
      </c>
      <c r="Y1025">
        <v>0</v>
      </c>
      <c r="Z1025">
        <v>1</v>
      </c>
      <c r="AA1025">
        <v>0</v>
      </c>
      <c r="AB1025">
        <v>0</v>
      </c>
      <c r="AC1025">
        <v>0</v>
      </c>
      <c r="AD1025">
        <f>IF(COUNTIF(Table_marketing_data[[#This Row],[AcceptedCmp3]:[AcceptedCmp2]],1)&gt;0,1,0)</f>
        <v>1</v>
      </c>
      <c r="AE1025">
        <f>SUM(Table_marketing_data[[#This Row],[AcceptedCmp3]:[AcceptedCmp2]])</f>
        <v>1</v>
      </c>
      <c r="AF1025">
        <v>0</v>
      </c>
      <c r="AG1025">
        <v>0</v>
      </c>
      <c r="AH1025" t="s">
        <v>34</v>
      </c>
    </row>
    <row r="1026" spans="1:34" x14ac:dyDescent="0.3">
      <c r="A1026">
        <v>1818</v>
      </c>
      <c r="B1026">
        <v>1971</v>
      </c>
      <c r="C1026">
        <f ca="1">YEAR(TODAY()) - Table_marketing_data[[#This Row],[Year_Birth]]</f>
        <v>52</v>
      </c>
      <c r="D10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6" t="s">
        <v>37</v>
      </c>
      <c r="F1026" t="s">
        <v>35</v>
      </c>
      <c r="G1026" s="5">
        <v>29732</v>
      </c>
      <c r="H1026" s="5" t="str">
        <f t="shared" ref="H1026:H1089" si="16">IF(G1026&lt;20000,"&lt;20k",IF(G1026&lt;50000,"20k-50k",IF(G1026&lt;100000,"50k-100k","100k&lt;")))</f>
        <v>20k-50k</v>
      </c>
      <c r="I1026">
        <v>1</v>
      </c>
      <c r="J1026">
        <v>0</v>
      </c>
      <c r="K1026" s="1">
        <v>41723</v>
      </c>
      <c r="L1026">
        <v>23</v>
      </c>
      <c r="M1026">
        <v>25</v>
      </c>
      <c r="N1026">
        <v>0</v>
      </c>
      <c r="O1026">
        <v>8</v>
      </c>
      <c r="P1026">
        <v>0</v>
      </c>
      <c r="Q1026">
        <v>1</v>
      </c>
      <c r="R1026">
        <v>4</v>
      </c>
      <c r="S1026" s="6">
        <f>SUM(Table_marketing_data[[#This Row],[MntWines]:[MntGoldProds]])/6</f>
        <v>6.333333333333333</v>
      </c>
      <c r="T1026">
        <v>1</v>
      </c>
      <c r="U1026">
        <v>2</v>
      </c>
      <c r="V1026">
        <v>0</v>
      </c>
      <c r="W1026">
        <v>2</v>
      </c>
      <c r="X1026">
        <v>9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f>IF(COUNTIF(Table_marketing_data[[#This Row],[AcceptedCmp3]:[AcceptedCmp2]],1)&gt;0,1,0)</f>
        <v>0</v>
      </c>
      <c r="AE1026">
        <f>SUM(Table_marketing_data[[#This Row],[AcceptedCmp3]:[AcceptedCmp2]])</f>
        <v>0</v>
      </c>
      <c r="AF1026">
        <v>0</v>
      </c>
      <c r="AG1026">
        <v>0</v>
      </c>
      <c r="AH1026" t="s">
        <v>32</v>
      </c>
    </row>
    <row r="1027" spans="1:34" x14ac:dyDescent="0.3">
      <c r="A1027">
        <v>1802</v>
      </c>
      <c r="B1027">
        <v>1971</v>
      </c>
      <c r="C1027">
        <f ca="1">YEAR(TODAY()) - Table_marketing_data[[#This Row],[Year_Birth]]</f>
        <v>52</v>
      </c>
      <c r="D10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7" t="s">
        <v>28</v>
      </c>
      <c r="F1027" t="s">
        <v>33</v>
      </c>
      <c r="G1027" s="5">
        <v>64795</v>
      </c>
      <c r="H1027" s="5" t="str">
        <f t="shared" si="16"/>
        <v>50k-100k</v>
      </c>
      <c r="I1027">
        <v>0</v>
      </c>
      <c r="J1027">
        <v>1</v>
      </c>
      <c r="K1027" s="1">
        <v>41291</v>
      </c>
      <c r="L1027">
        <v>23</v>
      </c>
      <c r="M1027">
        <v>412</v>
      </c>
      <c r="N1027">
        <v>5</v>
      </c>
      <c r="O1027">
        <v>119</v>
      </c>
      <c r="P1027">
        <v>38</v>
      </c>
      <c r="Q1027">
        <v>29</v>
      </c>
      <c r="R1027">
        <v>77</v>
      </c>
      <c r="S1027" s="6">
        <f>SUM(Table_marketing_data[[#This Row],[MntWines]:[MntGoldProds]])/6</f>
        <v>113.33333333333333</v>
      </c>
      <c r="T1027">
        <v>3</v>
      </c>
      <c r="U1027">
        <v>3</v>
      </c>
      <c r="V1027">
        <v>3</v>
      </c>
      <c r="W1027">
        <v>12</v>
      </c>
      <c r="X1027">
        <v>2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f>IF(COUNTIF(Table_marketing_data[[#This Row],[AcceptedCmp3]:[AcceptedCmp2]],1)&gt;0,1,0)</f>
        <v>0</v>
      </c>
      <c r="AE1027">
        <f>SUM(Table_marketing_data[[#This Row],[AcceptedCmp3]:[AcceptedCmp2]])</f>
        <v>0</v>
      </c>
      <c r="AF1027">
        <v>0</v>
      </c>
      <c r="AG1027">
        <v>0</v>
      </c>
      <c r="AH1027" t="s">
        <v>30</v>
      </c>
    </row>
    <row r="1028" spans="1:34" x14ac:dyDescent="0.3">
      <c r="A1028">
        <v>5684</v>
      </c>
      <c r="B1028">
        <v>1971</v>
      </c>
      <c r="C1028">
        <f ca="1">YEAR(TODAY()) - Table_marketing_data[[#This Row],[Year_Birth]]</f>
        <v>52</v>
      </c>
      <c r="D10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8" t="s">
        <v>41</v>
      </c>
      <c r="F1028" t="s">
        <v>29</v>
      </c>
      <c r="G1028" s="5">
        <v>44635</v>
      </c>
      <c r="H1028" s="5" t="str">
        <f t="shared" si="16"/>
        <v>20k-50k</v>
      </c>
      <c r="I1028">
        <v>1</v>
      </c>
      <c r="J1028">
        <v>1</v>
      </c>
      <c r="K1028" s="1">
        <v>41558</v>
      </c>
      <c r="L1028">
        <v>25</v>
      </c>
      <c r="M1028">
        <v>56</v>
      </c>
      <c r="N1028">
        <v>0</v>
      </c>
      <c r="O1028">
        <v>9</v>
      </c>
      <c r="P1028">
        <v>0</v>
      </c>
      <c r="Q1028">
        <v>0</v>
      </c>
      <c r="R1028">
        <v>3</v>
      </c>
      <c r="S1028" s="6">
        <f>SUM(Table_marketing_data[[#This Row],[MntWines]:[MntGoldProds]])/6</f>
        <v>11.333333333333334</v>
      </c>
      <c r="T1028">
        <v>2</v>
      </c>
      <c r="U1028">
        <v>2</v>
      </c>
      <c r="V1028">
        <v>0</v>
      </c>
      <c r="W1028">
        <v>3</v>
      </c>
      <c r="X1028">
        <v>7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f>IF(COUNTIF(Table_marketing_data[[#This Row],[AcceptedCmp3]:[AcceptedCmp2]],1)&gt;0,1,0)</f>
        <v>0</v>
      </c>
      <c r="AE1028">
        <f>SUM(Table_marketing_data[[#This Row],[AcceptedCmp3]:[AcceptedCmp2]])</f>
        <v>0</v>
      </c>
      <c r="AF1028">
        <v>0</v>
      </c>
      <c r="AG1028">
        <v>0</v>
      </c>
      <c r="AH1028" t="s">
        <v>30</v>
      </c>
    </row>
    <row r="1029" spans="1:34" x14ac:dyDescent="0.3">
      <c r="A1029">
        <v>8486</v>
      </c>
      <c r="B1029">
        <v>1971</v>
      </c>
      <c r="C1029">
        <f ca="1">YEAR(TODAY()) - Table_marketing_data[[#This Row],[Year_Birth]]</f>
        <v>52</v>
      </c>
      <c r="D10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29" t="s">
        <v>41</v>
      </c>
      <c r="F1029" t="s">
        <v>35</v>
      </c>
      <c r="G1029" s="5">
        <v>30538</v>
      </c>
      <c r="H1029" s="5" t="str">
        <f t="shared" si="16"/>
        <v>20k-50k</v>
      </c>
      <c r="I1029">
        <v>1</v>
      </c>
      <c r="J1029">
        <v>0</v>
      </c>
      <c r="K1029" s="1">
        <v>41183</v>
      </c>
      <c r="L1029">
        <v>27</v>
      </c>
      <c r="M1029">
        <v>284</v>
      </c>
      <c r="N1029">
        <v>0</v>
      </c>
      <c r="O1029">
        <v>52</v>
      </c>
      <c r="P1029">
        <v>8</v>
      </c>
      <c r="Q1029">
        <v>3</v>
      </c>
      <c r="R1029">
        <v>20</v>
      </c>
      <c r="S1029" s="6">
        <f>SUM(Table_marketing_data[[#This Row],[MntWines]:[MntGoldProds]])/6</f>
        <v>61.166666666666664</v>
      </c>
      <c r="T1029">
        <v>4</v>
      </c>
      <c r="U1029">
        <v>9</v>
      </c>
      <c r="V1029">
        <v>0</v>
      </c>
      <c r="W1029">
        <v>4</v>
      </c>
      <c r="X1029">
        <v>10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f>IF(COUNTIF(Table_marketing_data[[#This Row],[AcceptedCmp3]:[AcceptedCmp2]],1)&gt;0,1,0)</f>
        <v>0</v>
      </c>
      <c r="AE1029">
        <f>SUM(Table_marketing_data[[#This Row],[AcceptedCmp3]:[AcceptedCmp2]])</f>
        <v>0</v>
      </c>
      <c r="AF1029">
        <v>0</v>
      </c>
      <c r="AG1029">
        <v>0</v>
      </c>
      <c r="AH1029" t="s">
        <v>30</v>
      </c>
    </row>
    <row r="1030" spans="1:34" x14ac:dyDescent="0.3">
      <c r="A1030">
        <v>10736</v>
      </c>
      <c r="B1030">
        <v>1971</v>
      </c>
      <c r="C1030">
        <f ca="1">YEAR(TODAY()) - Table_marketing_data[[#This Row],[Year_Birth]]</f>
        <v>52</v>
      </c>
      <c r="D10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0" t="s">
        <v>28</v>
      </c>
      <c r="F1030" t="s">
        <v>31</v>
      </c>
      <c r="G1030" s="5">
        <v>72258</v>
      </c>
      <c r="H1030" s="5" t="str">
        <f t="shared" si="16"/>
        <v>50k-100k</v>
      </c>
      <c r="I1030">
        <v>0</v>
      </c>
      <c r="J1030">
        <v>1</v>
      </c>
      <c r="K1030" s="1">
        <v>41529</v>
      </c>
      <c r="L1030">
        <v>28</v>
      </c>
      <c r="M1030">
        <v>522</v>
      </c>
      <c r="N1030">
        <v>0</v>
      </c>
      <c r="O1030">
        <v>522</v>
      </c>
      <c r="P1030">
        <v>227</v>
      </c>
      <c r="Q1030">
        <v>120</v>
      </c>
      <c r="R1030">
        <v>134</v>
      </c>
      <c r="S1030" s="6">
        <f>SUM(Table_marketing_data[[#This Row],[MntWines]:[MntGoldProds]])/6</f>
        <v>254.16666666666666</v>
      </c>
      <c r="T1030">
        <v>2</v>
      </c>
      <c r="U1030">
        <v>6</v>
      </c>
      <c r="V1030">
        <v>9</v>
      </c>
      <c r="W1030">
        <v>5</v>
      </c>
      <c r="X1030">
        <v>2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f>IF(COUNTIF(Table_marketing_data[[#This Row],[AcceptedCmp3]:[AcceptedCmp2]],1)&gt;0,1,0)</f>
        <v>0</v>
      </c>
      <c r="AE1030">
        <f>SUM(Table_marketing_data[[#This Row],[AcceptedCmp3]:[AcceptedCmp2]])</f>
        <v>0</v>
      </c>
      <c r="AF1030">
        <v>0</v>
      </c>
      <c r="AG1030">
        <v>0</v>
      </c>
      <c r="AH1030" t="s">
        <v>32</v>
      </c>
    </row>
    <row r="1031" spans="1:34" x14ac:dyDescent="0.3">
      <c r="A1031">
        <v>948</v>
      </c>
      <c r="B1031">
        <v>1971</v>
      </c>
      <c r="C1031">
        <f ca="1">YEAR(TODAY()) - Table_marketing_data[[#This Row],[Year_Birth]]</f>
        <v>52</v>
      </c>
      <c r="D10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1" t="s">
        <v>28</v>
      </c>
      <c r="F1031" t="s">
        <v>31</v>
      </c>
      <c r="G1031" s="5">
        <v>10245</v>
      </c>
      <c r="H1031" s="5" t="str">
        <f t="shared" si="16"/>
        <v>&lt;20k</v>
      </c>
      <c r="I1031">
        <v>1</v>
      </c>
      <c r="J1031">
        <v>0</v>
      </c>
      <c r="K1031" s="1">
        <v>41409</v>
      </c>
      <c r="L1031">
        <v>32</v>
      </c>
      <c r="M1031">
        <v>4</v>
      </c>
      <c r="N1031">
        <v>7</v>
      </c>
      <c r="O1031">
        <v>7</v>
      </c>
      <c r="P1031">
        <v>6</v>
      </c>
      <c r="Q1031">
        <v>4</v>
      </c>
      <c r="R1031">
        <v>13</v>
      </c>
      <c r="S1031" s="6">
        <f>SUM(Table_marketing_data[[#This Row],[MntWines]:[MntGoldProds]])/6</f>
        <v>6.833333333333333</v>
      </c>
      <c r="T1031">
        <v>3</v>
      </c>
      <c r="U1031">
        <v>1</v>
      </c>
      <c r="V1031">
        <v>2</v>
      </c>
      <c r="W1031">
        <v>2</v>
      </c>
      <c r="X1031">
        <v>5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f>IF(COUNTIF(Table_marketing_data[[#This Row],[AcceptedCmp3]:[AcceptedCmp2]],1)&gt;0,1,0)</f>
        <v>0</v>
      </c>
      <c r="AE1031">
        <f>SUM(Table_marketing_data[[#This Row],[AcceptedCmp3]:[AcceptedCmp2]])</f>
        <v>0</v>
      </c>
      <c r="AF1031">
        <v>0</v>
      </c>
      <c r="AG1031">
        <v>0</v>
      </c>
      <c r="AH1031" t="s">
        <v>30</v>
      </c>
    </row>
    <row r="1032" spans="1:34" x14ac:dyDescent="0.3">
      <c r="A1032">
        <v>4377</v>
      </c>
      <c r="B1032">
        <v>1971</v>
      </c>
      <c r="C1032">
        <f ca="1">YEAR(TODAY()) - Table_marketing_data[[#This Row],[Year_Birth]]</f>
        <v>52</v>
      </c>
      <c r="D10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2" t="s">
        <v>28</v>
      </c>
      <c r="F1032" t="s">
        <v>33</v>
      </c>
      <c r="G1032" s="5">
        <v>52914</v>
      </c>
      <c r="H1032" s="5" t="str">
        <f t="shared" si="16"/>
        <v>50k-100k</v>
      </c>
      <c r="I1032">
        <v>0</v>
      </c>
      <c r="J1032">
        <v>1</v>
      </c>
      <c r="K1032" s="1">
        <v>41281</v>
      </c>
      <c r="L1032">
        <v>32</v>
      </c>
      <c r="M1032">
        <v>254</v>
      </c>
      <c r="N1032">
        <v>10</v>
      </c>
      <c r="O1032">
        <v>44</v>
      </c>
      <c r="P1032">
        <v>30</v>
      </c>
      <c r="Q1032">
        <v>10</v>
      </c>
      <c r="R1032">
        <v>227</v>
      </c>
      <c r="S1032" s="6">
        <f>SUM(Table_marketing_data[[#This Row],[MntWines]:[MntGoldProds]])/6</f>
        <v>95.833333333333329</v>
      </c>
      <c r="T1032">
        <v>2</v>
      </c>
      <c r="U1032">
        <v>7</v>
      </c>
      <c r="V1032">
        <v>3</v>
      </c>
      <c r="W1032">
        <v>3</v>
      </c>
      <c r="X1032">
        <v>7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f>IF(COUNTIF(Table_marketing_data[[#This Row],[AcceptedCmp3]:[AcceptedCmp2]],1)&gt;0,1,0)</f>
        <v>1</v>
      </c>
      <c r="AE1032">
        <f>SUM(Table_marketing_data[[#This Row],[AcceptedCmp3]:[AcceptedCmp2]])</f>
        <v>1</v>
      </c>
      <c r="AF1032">
        <v>0</v>
      </c>
      <c r="AG1032">
        <v>0</v>
      </c>
      <c r="AH1032" t="s">
        <v>32</v>
      </c>
    </row>
    <row r="1033" spans="1:34" x14ac:dyDescent="0.3">
      <c r="A1033">
        <v>8842</v>
      </c>
      <c r="B1033">
        <v>1971</v>
      </c>
      <c r="C1033">
        <f ca="1">YEAR(TODAY()) - Table_marketing_data[[#This Row],[Year_Birth]]</f>
        <v>52</v>
      </c>
      <c r="D10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3" t="s">
        <v>28</v>
      </c>
      <c r="F1033" t="s">
        <v>42</v>
      </c>
      <c r="G1033" s="5">
        <v>30372</v>
      </c>
      <c r="H1033" s="5" t="str">
        <f t="shared" si="16"/>
        <v>20k-50k</v>
      </c>
      <c r="I1033">
        <v>1</v>
      </c>
      <c r="J1033">
        <v>1</v>
      </c>
      <c r="K1033" s="1">
        <v>41268</v>
      </c>
      <c r="L1033">
        <v>33</v>
      </c>
      <c r="M1033">
        <v>15</v>
      </c>
      <c r="N1033">
        <v>0</v>
      </c>
      <c r="O1033">
        <v>12</v>
      </c>
      <c r="P1033">
        <v>7</v>
      </c>
      <c r="Q1033">
        <v>3</v>
      </c>
      <c r="R1033">
        <v>7</v>
      </c>
      <c r="S1033" s="6">
        <f>SUM(Table_marketing_data[[#This Row],[MntWines]:[MntGoldProds]])/6</f>
        <v>7.333333333333333</v>
      </c>
      <c r="T1033">
        <v>3</v>
      </c>
      <c r="U1033">
        <v>2</v>
      </c>
      <c r="V1033">
        <v>0</v>
      </c>
      <c r="W1033">
        <v>3</v>
      </c>
      <c r="X1033">
        <v>7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f>IF(COUNTIF(Table_marketing_data[[#This Row],[AcceptedCmp3]:[AcceptedCmp2]],1)&gt;0,1,0)</f>
        <v>0</v>
      </c>
      <c r="AE1033">
        <f>SUM(Table_marketing_data[[#This Row],[AcceptedCmp3]:[AcceptedCmp2]])</f>
        <v>0</v>
      </c>
      <c r="AF1033">
        <v>0</v>
      </c>
      <c r="AG1033">
        <v>0</v>
      </c>
      <c r="AH1033" t="s">
        <v>30</v>
      </c>
    </row>
    <row r="1034" spans="1:34" x14ac:dyDescent="0.3">
      <c r="A1034">
        <v>2154</v>
      </c>
      <c r="B1034">
        <v>1971</v>
      </c>
      <c r="C1034">
        <f ca="1">YEAR(TODAY()) - Table_marketing_data[[#This Row],[Year_Birth]]</f>
        <v>52</v>
      </c>
      <c r="D10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4" t="s">
        <v>28</v>
      </c>
      <c r="F1034" t="s">
        <v>42</v>
      </c>
      <c r="G1034" s="5">
        <v>30372</v>
      </c>
      <c r="H1034" s="5" t="str">
        <f t="shared" si="16"/>
        <v>20k-50k</v>
      </c>
      <c r="I1034">
        <v>1</v>
      </c>
      <c r="J1034">
        <v>1</v>
      </c>
      <c r="K1034" s="1">
        <v>41268</v>
      </c>
      <c r="L1034">
        <v>33</v>
      </c>
      <c r="M1034">
        <v>15</v>
      </c>
      <c r="N1034">
        <v>0</v>
      </c>
      <c r="O1034">
        <v>12</v>
      </c>
      <c r="P1034">
        <v>7</v>
      </c>
      <c r="Q1034">
        <v>3</v>
      </c>
      <c r="R1034">
        <v>7</v>
      </c>
      <c r="S1034" s="6">
        <f>SUM(Table_marketing_data[[#This Row],[MntWines]:[MntGoldProds]])/6</f>
        <v>7.333333333333333</v>
      </c>
      <c r="T1034">
        <v>3</v>
      </c>
      <c r="U1034">
        <v>2</v>
      </c>
      <c r="V1034">
        <v>0</v>
      </c>
      <c r="W1034">
        <v>3</v>
      </c>
      <c r="X1034">
        <v>7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f>IF(COUNTIF(Table_marketing_data[[#This Row],[AcceptedCmp3]:[AcceptedCmp2]],1)&gt;0,1,0)</f>
        <v>0</v>
      </c>
      <c r="AE1034">
        <f>SUM(Table_marketing_data[[#This Row],[AcceptedCmp3]:[AcceptedCmp2]])</f>
        <v>0</v>
      </c>
      <c r="AF1034">
        <v>0</v>
      </c>
      <c r="AG1034">
        <v>0</v>
      </c>
      <c r="AH1034" t="s">
        <v>30</v>
      </c>
    </row>
    <row r="1035" spans="1:34" x14ac:dyDescent="0.3">
      <c r="A1035">
        <v>9216</v>
      </c>
      <c r="B1035">
        <v>1971</v>
      </c>
      <c r="C1035">
        <f ca="1">YEAR(TODAY()) - Table_marketing_data[[#This Row],[Year_Birth]]</f>
        <v>52</v>
      </c>
      <c r="D10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5" t="s">
        <v>28</v>
      </c>
      <c r="F1035" t="s">
        <v>33</v>
      </c>
      <c r="G1035" s="5">
        <v>35788</v>
      </c>
      <c r="H1035" s="5" t="str">
        <f t="shared" si="16"/>
        <v>20k-50k</v>
      </c>
      <c r="I1035">
        <v>1</v>
      </c>
      <c r="J1035">
        <v>1</v>
      </c>
      <c r="K1035" s="1">
        <v>41662</v>
      </c>
      <c r="L1035">
        <v>34</v>
      </c>
      <c r="M1035">
        <v>23</v>
      </c>
      <c r="N1035">
        <v>2</v>
      </c>
      <c r="O1035">
        <v>11</v>
      </c>
      <c r="P1035">
        <v>3</v>
      </c>
      <c r="Q1035">
        <v>1</v>
      </c>
      <c r="R1035">
        <v>4</v>
      </c>
      <c r="S1035" s="6">
        <f>SUM(Table_marketing_data[[#This Row],[MntWines]:[MntGoldProds]])/6</f>
        <v>7.333333333333333</v>
      </c>
      <c r="T1035">
        <v>2</v>
      </c>
      <c r="U1035">
        <v>2</v>
      </c>
      <c r="V1035">
        <v>0</v>
      </c>
      <c r="W1035">
        <v>3</v>
      </c>
      <c r="X1035">
        <v>6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f>IF(COUNTIF(Table_marketing_data[[#This Row],[AcceptedCmp3]:[AcceptedCmp2]],1)&gt;0,1,0)</f>
        <v>0</v>
      </c>
      <c r="AE1035">
        <f>SUM(Table_marketing_data[[#This Row],[AcceptedCmp3]:[AcceptedCmp2]])</f>
        <v>0</v>
      </c>
      <c r="AF1035">
        <v>0</v>
      </c>
      <c r="AG1035">
        <v>0</v>
      </c>
      <c r="AH1035" t="s">
        <v>32</v>
      </c>
    </row>
    <row r="1036" spans="1:34" x14ac:dyDescent="0.3">
      <c r="A1036">
        <v>7275</v>
      </c>
      <c r="B1036">
        <v>1971</v>
      </c>
      <c r="C1036">
        <f ca="1">YEAR(TODAY()) - Table_marketing_data[[#This Row],[Year_Birth]]</f>
        <v>52</v>
      </c>
      <c r="D10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6" t="s">
        <v>41</v>
      </c>
      <c r="F1036" t="s">
        <v>31</v>
      </c>
      <c r="G1036" s="5">
        <v>33316</v>
      </c>
      <c r="H1036" s="5" t="str">
        <f t="shared" si="16"/>
        <v>20k-50k</v>
      </c>
      <c r="I1036">
        <v>1</v>
      </c>
      <c r="J1036">
        <v>1</v>
      </c>
      <c r="K1036" s="1">
        <v>41551</v>
      </c>
      <c r="L1036">
        <v>34</v>
      </c>
      <c r="M1036">
        <v>79</v>
      </c>
      <c r="N1036">
        <v>1</v>
      </c>
      <c r="O1036">
        <v>31</v>
      </c>
      <c r="P1036">
        <v>4</v>
      </c>
      <c r="Q1036">
        <v>4</v>
      </c>
      <c r="R1036">
        <v>12</v>
      </c>
      <c r="S1036" s="6">
        <f>SUM(Table_marketing_data[[#This Row],[MntWines]:[MntGoldProds]])/6</f>
        <v>21.833333333333332</v>
      </c>
      <c r="T1036">
        <v>3</v>
      </c>
      <c r="U1036">
        <v>2</v>
      </c>
      <c r="V1036">
        <v>1</v>
      </c>
      <c r="W1036">
        <v>4</v>
      </c>
      <c r="X1036">
        <v>6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f>IF(COUNTIF(Table_marketing_data[[#This Row],[AcceptedCmp3]:[AcceptedCmp2]],1)&gt;0,1,0)</f>
        <v>0</v>
      </c>
      <c r="AE1036">
        <f>SUM(Table_marketing_data[[#This Row],[AcceptedCmp3]:[AcceptedCmp2]])</f>
        <v>0</v>
      </c>
      <c r="AF1036">
        <v>0</v>
      </c>
      <c r="AG1036">
        <v>0</v>
      </c>
      <c r="AH1036" t="s">
        <v>34</v>
      </c>
    </row>
    <row r="1037" spans="1:34" x14ac:dyDescent="0.3">
      <c r="A1037">
        <v>8334</v>
      </c>
      <c r="B1037">
        <v>1971</v>
      </c>
      <c r="C1037">
        <f ca="1">YEAR(TODAY()) - Table_marketing_data[[#This Row],[Year_Birth]]</f>
        <v>52</v>
      </c>
      <c r="D10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7" t="s">
        <v>41</v>
      </c>
      <c r="F1037" t="s">
        <v>31</v>
      </c>
      <c r="G1037" s="5">
        <v>33316</v>
      </c>
      <c r="H1037" s="5" t="str">
        <f t="shared" si="16"/>
        <v>20k-50k</v>
      </c>
      <c r="I1037">
        <v>1</v>
      </c>
      <c r="J1037">
        <v>1</v>
      </c>
      <c r="K1037" s="1">
        <v>41551</v>
      </c>
      <c r="L1037">
        <v>34</v>
      </c>
      <c r="M1037">
        <v>79</v>
      </c>
      <c r="N1037">
        <v>1</v>
      </c>
      <c r="O1037">
        <v>31</v>
      </c>
      <c r="P1037">
        <v>4</v>
      </c>
      <c r="Q1037">
        <v>4</v>
      </c>
      <c r="R1037">
        <v>12</v>
      </c>
      <c r="S1037" s="6">
        <f>SUM(Table_marketing_data[[#This Row],[MntWines]:[MntGoldProds]])/6</f>
        <v>21.833333333333332</v>
      </c>
      <c r="T1037">
        <v>3</v>
      </c>
      <c r="U1037">
        <v>2</v>
      </c>
      <c r="V1037">
        <v>1</v>
      </c>
      <c r="W1037">
        <v>4</v>
      </c>
      <c r="X1037">
        <v>6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f>IF(COUNTIF(Table_marketing_data[[#This Row],[AcceptedCmp3]:[AcceptedCmp2]],1)&gt;0,1,0)</f>
        <v>0</v>
      </c>
      <c r="AE1037">
        <f>SUM(Table_marketing_data[[#This Row],[AcceptedCmp3]:[AcceptedCmp2]])</f>
        <v>0</v>
      </c>
      <c r="AF1037">
        <v>0</v>
      </c>
      <c r="AG1037">
        <v>0</v>
      </c>
      <c r="AH1037" t="s">
        <v>30</v>
      </c>
    </row>
    <row r="1038" spans="1:34" x14ac:dyDescent="0.3">
      <c r="A1038">
        <v>965</v>
      </c>
      <c r="B1038">
        <v>1971</v>
      </c>
      <c r="C1038">
        <f ca="1">YEAR(TODAY()) - Table_marketing_data[[#This Row],[Year_Birth]]</f>
        <v>52</v>
      </c>
      <c r="D10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8" t="s">
        <v>28</v>
      </c>
      <c r="F1038" t="s">
        <v>29</v>
      </c>
      <c r="G1038" s="5">
        <v>55635</v>
      </c>
      <c r="H1038" s="5" t="str">
        <f t="shared" si="16"/>
        <v>50k-100k</v>
      </c>
      <c r="I1038">
        <v>0</v>
      </c>
      <c r="J1038">
        <v>1</v>
      </c>
      <c r="K1038" s="1">
        <v>41226</v>
      </c>
      <c r="L1038">
        <v>34</v>
      </c>
      <c r="M1038">
        <v>235</v>
      </c>
      <c r="N1038">
        <v>65</v>
      </c>
      <c r="O1038">
        <v>164</v>
      </c>
      <c r="P1038">
        <v>50</v>
      </c>
      <c r="Q1038">
        <v>49</v>
      </c>
      <c r="R1038">
        <v>27</v>
      </c>
      <c r="S1038" s="6">
        <f>SUM(Table_marketing_data[[#This Row],[MntWines]:[MntGoldProds]])/6</f>
        <v>98.333333333333329</v>
      </c>
      <c r="T1038">
        <v>4</v>
      </c>
      <c r="U1038">
        <v>7</v>
      </c>
      <c r="V1038">
        <v>3</v>
      </c>
      <c r="W1038">
        <v>7</v>
      </c>
      <c r="X1038">
        <v>6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f>IF(COUNTIF(Table_marketing_data[[#This Row],[AcceptedCmp3]:[AcceptedCmp2]],1)&gt;0,1,0)</f>
        <v>0</v>
      </c>
      <c r="AE1038">
        <f>SUM(Table_marketing_data[[#This Row],[AcceptedCmp3]:[AcceptedCmp2]])</f>
        <v>0</v>
      </c>
      <c r="AF1038">
        <v>0</v>
      </c>
      <c r="AG1038">
        <v>0</v>
      </c>
      <c r="AH1038" t="s">
        <v>34</v>
      </c>
    </row>
    <row r="1039" spans="1:34" x14ac:dyDescent="0.3">
      <c r="A1039">
        <v>8041</v>
      </c>
      <c r="B1039">
        <v>1971</v>
      </c>
      <c r="C1039">
        <f ca="1">YEAR(TODAY()) - Table_marketing_data[[#This Row],[Year_Birth]]</f>
        <v>52</v>
      </c>
      <c r="D10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39" t="s">
        <v>37</v>
      </c>
      <c r="F1039" t="s">
        <v>42</v>
      </c>
      <c r="G1039" s="5">
        <v>47111</v>
      </c>
      <c r="H1039" s="5" t="str">
        <f t="shared" si="16"/>
        <v>20k-50k</v>
      </c>
      <c r="I1039">
        <v>0</v>
      </c>
      <c r="J1039">
        <v>1</v>
      </c>
      <c r="K1039" s="1">
        <v>41160</v>
      </c>
      <c r="L1039">
        <v>35</v>
      </c>
      <c r="M1039">
        <v>595</v>
      </c>
      <c r="N1039">
        <v>71</v>
      </c>
      <c r="O1039">
        <v>153</v>
      </c>
      <c r="P1039">
        <v>120</v>
      </c>
      <c r="Q1039">
        <v>112</v>
      </c>
      <c r="R1039">
        <v>41</v>
      </c>
      <c r="S1039" s="6">
        <f>SUM(Table_marketing_data[[#This Row],[MntWines]:[MntGoldProds]])/6</f>
        <v>182</v>
      </c>
      <c r="T1039">
        <v>6</v>
      </c>
      <c r="U1039">
        <v>3</v>
      </c>
      <c r="V1039">
        <v>2</v>
      </c>
      <c r="W1039">
        <v>10</v>
      </c>
      <c r="X1039">
        <v>9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f>IF(COUNTIF(Table_marketing_data[[#This Row],[AcceptedCmp3]:[AcceptedCmp2]],1)&gt;0,1,0)</f>
        <v>0</v>
      </c>
      <c r="AE1039">
        <f>SUM(Table_marketing_data[[#This Row],[AcceptedCmp3]:[AcceptedCmp2]])</f>
        <v>0</v>
      </c>
      <c r="AF1039">
        <v>0</v>
      </c>
      <c r="AG1039">
        <v>0</v>
      </c>
      <c r="AH1039" t="s">
        <v>43</v>
      </c>
    </row>
    <row r="1040" spans="1:34" x14ac:dyDescent="0.3">
      <c r="A1040">
        <v>1968</v>
      </c>
      <c r="B1040">
        <v>1971</v>
      </c>
      <c r="C1040">
        <f ca="1">YEAR(TODAY()) - Table_marketing_data[[#This Row],[Year_Birth]]</f>
        <v>52</v>
      </c>
      <c r="D10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0" t="s">
        <v>28</v>
      </c>
      <c r="F1040" t="s">
        <v>42</v>
      </c>
      <c r="G1040" s="5">
        <v>45684</v>
      </c>
      <c r="H1040" s="5" t="str">
        <f t="shared" si="16"/>
        <v>20k-50k</v>
      </c>
      <c r="I1040">
        <v>1</v>
      </c>
      <c r="J1040">
        <v>0</v>
      </c>
      <c r="K1040" s="1">
        <v>41610</v>
      </c>
      <c r="L1040">
        <v>37</v>
      </c>
      <c r="M1040">
        <v>5</v>
      </c>
      <c r="N1040">
        <v>1</v>
      </c>
      <c r="O1040">
        <v>5</v>
      </c>
      <c r="P1040">
        <v>10</v>
      </c>
      <c r="Q1040">
        <v>0</v>
      </c>
      <c r="R1040">
        <v>7</v>
      </c>
      <c r="S1040" s="6">
        <f>SUM(Table_marketing_data[[#This Row],[MntWines]:[MntGoldProds]])/6</f>
        <v>4.666666666666667</v>
      </c>
      <c r="T1040">
        <v>1</v>
      </c>
      <c r="U1040">
        <v>1</v>
      </c>
      <c r="V1040">
        <v>0</v>
      </c>
      <c r="W1040">
        <v>2</v>
      </c>
      <c r="X1040">
        <v>7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f>IF(COUNTIF(Table_marketing_data[[#This Row],[AcceptedCmp3]:[AcceptedCmp2]],1)&gt;0,1,0)</f>
        <v>0</v>
      </c>
      <c r="AE1040">
        <f>SUM(Table_marketing_data[[#This Row],[AcceptedCmp3]:[AcceptedCmp2]])</f>
        <v>0</v>
      </c>
      <c r="AF1040">
        <v>0</v>
      </c>
      <c r="AG1040">
        <v>0</v>
      </c>
      <c r="AH1040" t="s">
        <v>43</v>
      </c>
    </row>
    <row r="1041" spans="1:34" x14ac:dyDescent="0.3">
      <c r="A1041">
        <v>5336</v>
      </c>
      <c r="B1041">
        <v>1971</v>
      </c>
      <c r="C1041">
        <f ca="1">YEAR(TODAY()) - Table_marketing_data[[#This Row],[Year_Birth]]</f>
        <v>52</v>
      </c>
      <c r="D10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1" t="s">
        <v>41</v>
      </c>
      <c r="F1041" t="s">
        <v>35</v>
      </c>
      <c r="G1041" s="5">
        <v>157733</v>
      </c>
      <c r="H1041" s="5" t="str">
        <f t="shared" si="16"/>
        <v>100k&lt;</v>
      </c>
      <c r="I1041">
        <v>1</v>
      </c>
      <c r="J1041">
        <v>0</v>
      </c>
      <c r="K1041" s="1">
        <v>41429</v>
      </c>
      <c r="L1041">
        <v>37</v>
      </c>
      <c r="M1041">
        <v>39</v>
      </c>
      <c r="N1041">
        <v>1</v>
      </c>
      <c r="O1041">
        <v>9</v>
      </c>
      <c r="P1041">
        <v>2</v>
      </c>
      <c r="Q1041">
        <v>0</v>
      </c>
      <c r="R1041">
        <v>8</v>
      </c>
      <c r="S1041" s="6">
        <f>SUM(Table_marketing_data[[#This Row],[MntWines]:[MntGoldProds]])/6</f>
        <v>9.8333333333333339</v>
      </c>
      <c r="T1041">
        <v>0</v>
      </c>
      <c r="U1041">
        <v>1</v>
      </c>
      <c r="V1041">
        <v>0</v>
      </c>
      <c r="W1041">
        <v>1</v>
      </c>
      <c r="X1041">
        <v>1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f>IF(COUNTIF(Table_marketing_data[[#This Row],[AcceptedCmp3]:[AcceptedCmp2]],1)&gt;0,1,0)</f>
        <v>0</v>
      </c>
      <c r="AE1041">
        <f>SUM(Table_marketing_data[[#This Row],[AcceptedCmp3]:[AcceptedCmp2]])</f>
        <v>0</v>
      </c>
      <c r="AF1041">
        <v>0</v>
      </c>
      <c r="AG1041">
        <v>0</v>
      </c>
      <c r="AH1041" t="s">
        <v>30</v>
      </c>
    </row>
    <row r="1042" spans="1:34" x14ac:dyDescent="0.3">
      <c r="A1042">
        <v>7901</v>
      </c>
      <c r="B1042">
        <v>1971</v>
      </c>
      <c r="C1042">
        <f ca="1">YEAR(TODAY()) - Table_marketing_data[[#This Row],[Year_Birth]]</f>
        <v>52</v>
      </c>
      <c r="D10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2" t="s">
        <v>41</v>
      </c>
      <c r="F1042" t="s">
        <v>33</v>
      </c>
      <c r="G1042" s="5">
        <v>34109</v>
      </c>
      <c r="H1042" s="5" t="str">
        <f t="shared" si="16"/>
        <v>20k-50k</v>
      </c>
      <c r="I1042">
        <v>0</v>
      </c>
      <c r="J1042">
        <v>1</v>
      </c>
      <c r="K1042" s="1">
        <v>41584</v>
      </c>
      <c r="L1042">
        <v>39</v>
      </c>
      <c r="M1042">
        <v>9</v>
      </c>
      <c r="N1042">
        <v>1</v>
      </c>
      <c r="O1042">
        <v>5</v>
      </c>
      <c r="P1042">
        <v>2</v>
      </c>
      <c r="Q1042">
        <v>1</v>
      </c>
      <c r="R1042">
        <v>4</v>
      </c>
      <c r="S1042" s="6">
        <f>SUM(Table_marketing_data[[#This Row],[MntWines]:[MntGoldProds]])/6</f>
        <v>3.6666666666666665</v>
      </c>
      <c r="T1042">
        <v>1</v>
      </c>
      <c r="U1042">
        <v>0</v>
      </c>
      <c r="V1042">
        <v>0</v>
      </c>
      <c r="W1042">
        <v>3</v>
      </c>
      <c r="X1042">
        <v>4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f>IF(COUNTIF(Table_marketing_data[[#This Row],[AcceptedCmp3]:[AcceptedCmp2]],1)&gt;0,1,0)</f>
        <v>0</v>
      </c>
      <c r="AE1042">
        <f>SUM(Table_marketing_data[[#This Row],[AcceptedCmp3]:[AcceptedCmp2]])</f>
        <v>0</v>
      </c>
      <c r="AF1042">
        <v>0</v>
      </c>
      <c r="AG1042">
        <v>0</v>
      </c>
      <c r="AH1042" t="s">
        <v>36</v>
      </c>
    </row>
    <row r="1043" spans="1:34" x14ac:dyDescent="0.3">
      <c r="A1043">
        <v>843</v>
      </c>
      <c r="B1043">
        <v>1971</v>
      </c>
      <c r="C1043">
        <f ca="1">YEAR(TODAY()) - Table_marketing_data[[#This Row],[Year_Birth]]</f>
        <v>52</v>
      </c>
      <c r="D10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3" t="s">
        <v>28</v>
      </c>
      <c r="F1043" t="s">
        <v>33</v>
      </c>
      <c r="G1043" s="5">
        <v>64722</v>
      </c>
      <c r="H1043" s="5" t="str">
        <f t="shared" si="16"/>
        <v>50k-100k</v>
      </c>
      <c r="I1043">
        <v>1</v>
      </c>
      <c r="J1043">
        <v>0</v>
      </c>
      <c r="K1043" s="1">
        <v>41785</v>
      </c>
      <c r="L1043">
        <v>47</v>
      </c>
      <c r="M1043">
        <v>303</v>
      </c>
      <c r="N1043">
        <v>0</v>
      </c>
      <c r="O1043">
        <v>280</v>
      </c>
      <c r="P1043">
        <v>60</v>
      </c>
      <c r="Q1043">
        <v>147</v>
      </c>
      <c r="R1043">
        <v>15</v>
      </c>
      <c r="S1043" s="6">
        <f>SUM(Table_marketing_data[[#This Row],[MntWines]:[MntGoldProds]])/6</f>
        <v>134.16666666666666</v>
      </c>
      <c r="T1043">
        <v>4</v>
      </c>
      <c r="U1043">
        <v>8</v>
      </c>
      <c r="V1043">
        <v>2</v>
      </c>
      <c r="W1043">
        <v>11</v>
      </c>
      <c r="X1043">
        <v>6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f>IF(COUNTIF(Table_marketing_data[[#This Row],[AcceptedCmp3]:[AcceptedCmp2]],1)&gt;0,1,0)</f>
        <v>0</v>
      </c>
      <c r="AE1043">
        <f>SUM(Table_marketing_data[[#This Row],[AcceptedCmp3]:[AcceptedCmp2]])</f>
        <v>0</v>
      </c>
      <c r="AF1043">
        <v>0</v>
      </c>
      <c r="AG1043">
        <v>0</v>
      </c>
      <c r="AH1043" t="s">
        <v>30</v>
      </c>
    </row>
    <row r="1044" spans="1:34" x14ac:dyDescent="0.3">
      <c r="A1044">
        <v>6147</v>
      </c>
      <c r="B1044">
        <v>1971</v>
      </c>
      <c r="C1044">
        <f ca="1">YEAR(TODAY()) - Table_marketing_data[[#This Row],[Year_Birth]]</f>
        <v>52</v>
      </c>
      <c r="D10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4" t="s">
        <v>28</v>
      </c>
      <c r="F1044" t="s">
        <v>29</v>
      </c>
      <c r="G1044" s="5">
        <v>25818</v>
      </c>
      <c r="H1044" s="5" t="str">
        <f t="shared" si="16"/>
        <v>20k-50k</v>
      </c>
      <c r="I1044">
        <v>1</v>
      </c>
      <c r="J1044">
        <v>0</v>
      </c>
      <c r="K1044" s="1">
        <v>41200</v>
      </c>
      <c r="L1044">
        <v>51</v>
      </c>
      <c r="M1044">
        <v>5</v>
      </c>
      <c r="N1044">
        <v>2</v>
      </c>
      <c r="O1044">
        <v>8</v>
      </c>
      <c r="P1044">
        <v>2</v>
      </c>
      <c r="Q1044">
        <v>2</v>
      </c>
      <c r="R1044">
        <v>9</v>
      </c>
      <c r="S1044" s="6">
        <f>SUM(Table_marketing_data[[#This Row],[MntWines]:[MntGoldProds]])/6</f>
        <v>4.666666666666667</v>
      </c>
      <c r="T1044">
        <v>1</v>
      </c>
      <c r="U1044">
        <v>0</v>
      </c>
      <c r="V1044">
        <v>1</v>
      </c>
      <c r="W1044">
        <v>2</v>
      </c>
      <c r="X1044">
        <v>7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f>IF(COUNTIF(Table_marketing_data[[#This Row],[AcceptedCmp3]:[AcceptedCmp2]],1)&gt;0,1,0)</f>
        <v>0</v>
      </c>
      <c r="AE1044">
        <f>SUM(Table_marketing_data[[#This Row],[AcceptedCmp3]:[AcceptedCmp2]])</f>
        <v>0</v>
      </c>
      <c r="AF1044">
        <v>0</v>
      </c>
      <c r="AG1044">
        <v>0</v>
      </c>
      <c r="AH1044" t="s">
        <v>39</v>
      </c>
    </row>
    <row r="1045" spans="1:34" x14ac:dyDescent="0.3">
      <c r="A1045">
        <v>5048</v>
      </c>
      <c r="B1045">
        <v>1971</v>
      </c>
      <c r="C1045">
        <f ca="1">YEAR(TODAY()) - Table_marketing_data[[#This Row],[Year_Birth]]</f>
        <v>52</v>
      </c>
      <c r="D10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5" t="s">
        <v>37</v>
      </c>
      <c r="F1045" t="s">
        <v>31</v>
      </c>
      <c r="G1045" s="5">
        <v>42767</v>
      </c>
      <c r="H1045" s="5" t="str">
        <f t="shared" si="16"/>
        <v>20k-50k</v>
      </c>
      <c r="I1045">
        <v>2</v>
      </c>
      <c r="J1045">
        <v>0</v>
      </c>
      <c r="K1045" s="1">
        <v>41405</v>
      </c>
      <c r="L1045">
        <v>53</v>
      </c>
      <c r="M1045">
        <v>20</v>
      </c>
      <c r="N1045">
        <v>6</v>
      </c>
      <c r="O1045">
        <v>43</v>
      </c>
      <c r="P1045">
        <v>19</v>
      </c>
      <c r="Q1045">
        <v>5</v>
      </c>
      <c r="R1045">
        <v>38</v>
      </c>
      <c r="S1045" s="6">
        <f>SUM(Table_marketing_data[[#This Row],[MntWines]:[MntGoldProds]])/6</f>
        <v>21.833333333333332</v>
      </c>
      <c r="T1045">
        <v>1</v>
      </c>
      <c r="U1045">
        <v>3</v>
      </c>
      <c r="V1045">
        <v>1</v>
      </c>
      <c r="W1045">
        <v>2</v>
      </c>
      <c r="X1045">
        <v>8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f>IF(COUNTIF(Table_marketing_data[[#This Row],[AcceptedCmp3]:[AcceptedCmp2]],1)&gt;0,1,0)</f>
        <v>0</v>
      </c>
      <c r="AE1045">
        <f>SUM(Table_marketing_data[[#This Row],[AcceptedCmp3]:[AcceptedCmp2]])</f>
        <v>0</v>
      </c>
      <c r="AF1045">
        <v>0</v>
      </c>
      <c r="AG1045">
        <v>0</v>
      </c>
      <c r="AH1045" t="s">
        <v>43</v>
      </c>
    </row>
    <row r="1046" spans="1:34" x14ac:dyDescent="0.3">
      <c r="A1046">
        <v>6230</v>
      </c>
      <c r="B1046">
        <v>1971</v>
      </c>
      <c r="C1046">
        <f ca="1">YEAR(TODAY()) - Table_marketing_data[[#This Row],[Year_Birth]]</f>
        <v>52</v>
      </c>
      <c r="D10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6" t="s">
        <v>28</v>
      </c>
      <c r="F1046" t="s">
        <v>29</v>
      </c>
      <c r="G1046" s="5">
        <v>44421</v>
      </c>
      <c r="H1046" s="5" t="str">
        <f t="shared" si="16"/>
        <v>20k-50k</v>
      </c>
      <c r="I1046">
        <v>1</v>
      </c>
      <c r="J1046">
        <v>1</v>
      </c>
      <c r="K1046" s="1">
        <v>41320</v>
      </c>
      <c r="L1046">
        <v>53</v>
      </c>
      <c r="M1046">
        <v>110</v>
      </c>
      <c r="N1046">
        <v>5</v>
      </c>
      <c r="O1046">
        <v>59</v>
      </c>
      <c r="P1046">
        <v>7</v>
      </c>
      <c r="Q1046">
        <v>1</v>
      </c>
      <c r="R1046">
        <v>7</v>
      </c>
      <c r="S1046" s="6">
        <f>SUM(Table_marketing_data[[#This Row],[MntWines]:[MntGoldProds]])/6</f>
        <v>31.5</v>
      </c>
      <c r="T1046">
        <v>5</v>
      </c>
      <c r="U1046">
        <v>5</v>
      </c>
      <c r="V1046">
        <v>0</v>
      </c>
      <c r="W1046">
        <v>4</v>
      </c>
      <c r="X1046">
        <v>8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f>IF(COUNTIF(Table_marketing_data[[#This Row],[AcceptedCmp3]:[AcceptedCmp2]],1)&gt;0,1,0)</f>
        <v>0</v>
      </c>
      <c r="AE1046">
        <f>SUM(Table_marketing_data[[#This Row],[AcceptedCmp3]:[AcceptedCmp2]])</f>
        <v>0</v>
      </c>
      <c r="AF1046">
        <v>0</v>
      </c>
      <c r="AG1046">
        <v>0</v>
      </c>
      <c r="AH1046" t="s">
        <v>30</v>
      </c>
    </row>
    <row r="1047" spans="1:34" x14ac:dyDescent="0.3">
      <c r="A1047">
        <v>1628</v>
      </c>
      <c r="B1047">
        <v>1971</v>
      </c>
      <c r="C1047">
        <f ca="1">YEAR(TODAY()) - Table_marketing_data[[#This Row],[Year_Birth]]</f>
        <v>52</v>
      </c>
      <c r="D10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7" t="s">
        <v>28</v>
      </c>
      <c r="F1047" t="s">
        <v>35</v>
      </c>
      <c r="G1047" s="5">
        <v>71796</v>
      </c>
      <c r="H1047" s="5" t="str">
        <f t="shared" si="16"/>
        <v>50k-100k</v>
      </c>
      <c r="I1047">
        <v>0</v>
      </c>
      <c r="J1047">
        <v>0</v>
      </c>
      <c r="K1047" s="1">
        <v>41571</v>
      </c>
      <c r="L1047">
        <v>54</v>
      </c>
      <c r="M1047">
        <v>354</v>
      </c>
      <c r="N1047">
        <v>21</v>
      </c>
      <c r="O1047">
        <v>311</v>
      </c>
      <c r="P1047">
        <v>167</v>
      </c>
      <c r="Q1047">
        <v>75</v>
      </c>
      <c r="R1047">
        <v>32</v>
      </c>
      <c r="S1047" s="6">
        <f>SUM(Table_marketing_data[[#This Row],[MntWines]:[MntGoldProds]])/6</f>
        <v>160</v>
      </c>
      <c r="T1047">
        <v>1</v>
      </c>
      <c r="U1047">
        <v>9</v>
      </c>
      <c r="V1047">
        <v>3</v>
      </c>
      <c r="W1047">
        <v>4</v>
      </c>
      <c r="X1047">
        <v>4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f>IF(COUNTIF(Table_marketing_data[[#This Row],[AcceptedCmp3]:[AcceptedCmp2]],1)&gt;0,1,0)</f>
        <v>0</v>
      </c>
      <c r="AE1047">
        <f>SUM(Table_marketing_data[[#This Row],[AcceptedCmp3]:[AcceptedCmp2]])</f>
        <v>0</v>
      </c>
      <c r="AF1047">
        <v>0</v>
      </c>
      <c r="AG1047">
        <v>0</v>
      </c>
      <c r="AH1047" t="s">
        <v>43</v>
      </c>
    </row>
    <row r="1048" spans="1:34" x14ac:dyDescent="0.3">
      <c r="A1048">
        <v>4381</v>
      </c>
      <c r="B1048">
        <v>1971</v>
      </c>
      <c r="C1048">
        <f ca="1">YEAR(TODAY()) - Table_marketing_data[[#This Row],[Year_Birth]]</f>
        <v>52</v>
      </c>
      <c r="D10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8" t="s">
        <v>37</v>
      </c>
      <c r="F1048" t="s">
        <v>33</v>
      </c>
      <c r="G1048" s="5">
        <v>46463</v>
      </c>
      <c r="H1048" s="5" t="str">
        <f t="shared" si="16"/>
        <v>20k-50k</v>
      </c>
      <c r="I1048">
        <v>1</v>
      </c>
      <c r="J1048">
        <v>1</v>
      </c>
      <c r="K1048" s="1">
        <v>41504</v>
      </c>
      <c r="L1048">
        <v>56</v>
      </c>
      <c r="M1048">
        <v>163</v>
      </c>
      <c r="N1048">
        <v>2</v>
      </c>
      <c r="O1048">
        <v>40</v>
      </c>
      <c r="P1048">
        <v>8</v>
      </c>
      <c r="Q1048">
        <v>11</v>
      </c>
      <c r="R1048">
        <v>11</v>
      </c>
      <c r="S1048" s="6">
        <f>SUM(Table_marketing_data[[#This Row],[MntWines]:[MntGoldProds]])/6</f>
        <v>39.166666666666664</v>
      </c>
      <c r="T1048">
        <v>7</v>
      </c>
      <c r="U1048">
        <v>3</v>
      </c>
      <c r="V1048">
        <v>1</v>
      </c>
      <c r="W1048">
        <v>6</v>
      </c>
      <c r="X1048">
        <v>6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f>IF(COUNTIF(Table_marketing_data[[#This Row],[AcceptedCmp3]:[AcceptedCmp2]],1)&gt;0,1,0)</f>
        <v>0</v>
      </c>
      <c r="AE1048">
        <f>SUM(Table_marketing_data[[#This Row],[AcceptedCmp3]:[AcceptedCmp2]])</f>
        <v>0</v>
      </c>
      <c r="AF1048">
        <v>0</v>
      </c>
      <c r="AG1048">
        <v>0</v>
      </c>
      <c r="AH1048" t="s">
        <v>30</v>
      </c>
    </row>
    <row r="1049" spans="1:34" x14ac:dyDescent="0.3">
      <c r="A1049">
        <v>10319</v>
      </c>
      <c r="B1049">
        <v>1971</v>
      </c>
      <c r="C1049">
        <f ca="1">YEAR(TODAY()) - Table_marketing_data[[#This Row],[Year_Birth]]</f>
        <v>52</v>
      </c>
      <c r="D10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49" t="s">
        <v>28</v>
      </c>
      <c r="F1049" t="s">
        <v>33</v>
      </c>
      <c r="G1049" s="5">
        <v>66303</v>
      </c>
      <c r="H1049" s="5" t="str">
        <f t="shared" si="16"/>
        <v>50k-100k</v>
      </c>
      <c r="I1049">
        <v>0</v>
      </c>
      <c r="J1049">
        <v>1</v>
      </c>
      <c r="K1049" s="1">
        <v>41331</v>
      </c>
      <c r="L1049">
        <v>56</v>
      </c>
      <c r="M1049">
        <v>1090</v>
      </c>
      <c r="N1049">
        <v>12</v>
      </c>
      <c r="O1049">
        <v>96</v>
      </c>
      <c r="P1049">
        <v>16</v>
      </c>
      <c r="Q1049">
        <v>12</v>
      </c>
      <c r="R1049">
        <v>60</v>
      </c>
      <c r="S1049" s="6">
        <f>SUM(Table_marketing_data[[#This Row],[MntWines]:[MntGoldProds]])/6</f>
        <v>214.33333333333334</v>
      </c>
      <c r="T1049">
        <v>4</v>
      </c>
      <c r="U1049">
        <v>3</v>
      </c>
      <c r="V1049">
        <v>4</v>
      </c>
      <c r="W1049">
        <v>11</v>
      </c>
      <c r="X1049">
        <v>8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f>IF(COUNTIF(Table_marketing_data[[#This Row],[AcceptedCmp3]:[AcceptedCmp2]],1)&gt;0,1,0)</f>
        <v>1</v>
      </c>
      <c r="AE1049">
        <f>SUM(Table_marketing_data[[#This Row],[AcceptedCmp3]:[AcceptedCmp2]])</f>
        <v>1</v>
      </c>
      <c r="AF1049">
        <v>0</v>
      </c>
      <c r="AG1049">
        <v>0</v>
      </c>
      <c r="AH1049" t="s">
        <v>30</v>
      </c>
    </row>
    <row r="1050" spans="1:34" x14ac:dyDescent="0.3">
      <c r="A1050">
        <v>701</v>
      </c>
      <c r="B1050">
        <v>1971</v>
      </c>
      <c r="C1050">
        <f ca="1">YEAR(TODAY()) - Table_marketing_data[[#This Row],[Year_Birth]]</f>
        <v>52</v>
      </c>
      <c r="D10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0" t="s">
        <v>28</v>
      </c>
      <c r="F1050" t="s">
        <v>33</v>
      </c>
      <c r="G1050" s="5">
        <v>73691</v>
      </c>
      <c r="H1050" s="5" t="str">
        <f t="shared" si="16"/>
        <v>50k-100k</v>
      </c>
      <c r="I1050">
        <v>0</v>
      </c>
      <c r="J1050">
        <v>1</v>
      </c>
      <c r="K1050" s="1">
        <v>41584</v>
      </c>
      <c r="L1050">
        <v>58</v>
      </c>
      <c r="M1050">
        <v>707</v>
      </c>
      <c r="N1050">
        <v>21</v>
      </c>
      <c r="O1050">
        <v>250</v>
      </c>
      <c r="P1050">
        <v>85</v>
      </c>
      <c r="Q1050">
        <v>43</v>
      </c>
      <c r="R1050">
        <v>73</v>
      </c>
      <c r="S1050" s="6">
        <f>SUM(Table_marketing_data[[#This Row],[MntWines]:[MntGoldProds]])/6</f>
        <v>196.5</v>
      </c>
      <c r="T1050">
        <v>2</v>
      </c>
      <c r="U1050">
        <v>6</v>
      </c>
      <c r="V1050">
        <v>2</v>
      </c>
      <c r="W1050">
        <v>8</v>
      </c>
      <c r="X1050">
        <v>2</v>
      </c>
      <c r="Y1050">
        <v>1</v>
      </c>
      <c r="Z1050">
        <v>0</v>
      </c>
      <c r="AA1050">
        <v>0</v>
      </c>
      <c r="AB1050">
        <v>0</v>
      </c>
      <c r="AC1050">
        <v>0</v>
      </c>
      <c r="AD1050">
        <f>IF(COUNTIF(Table_marketing_data[[#This Row],[AcceptedCmp3]:[AcceptedCmp2]],1)&gt;0,1,0)</f>
        <v>1</v>
      </c>
      <c r="AE1050">
        <f>SUM(Table_marketing_data[[#This Row],[AcceptedCmp3]:[AcceptedCmp2]])</f>
        <v>1</v>
      </c>
      <c r="AF1050">
        <v>0</v>
      </c>
      <c r="AG1050">
        <v>0</v>
      </c>
      <c r="AH1050" t="s">
        <v>30</v>
      </c>
    </row>
    <row r="1051" spans="1:34" x14ac:dyDescent="0.3">
      <c r="A1051">
        <v>9220</v>
      </c>
      <c r="B1051">
        <v>1971</v>
      </c>
      <c r="C1051">
        <f ca="1">YEAR(TODAY()) - Table_marketing_data[[#This Row],[Year_Birth]]</f>
        <v>52</v>
      </c>
      <c r="D10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1" t="s">
        <v>28</v>
      </c>
      <c r="F1051" t="s">
        <v>31</v>
      </c>
      <c r="G1051" s="5">
        <v>91700</v>
      </c>
      <c r="H1051" s="5" t="str">
        <f t="shared" si="16"/>
        <v>50k-100k</v>
      </c>
      <c r="I1051">
        <v>0</v>
      </c>
      <c r="J1051">
        <v>0</v>
      </c>
      <c r="K1051" s="1">
        <v>41291</v>
      </c>
      <c r="L1051">
        <v>58</v>
      </c>
      <c r="M1051">
        <v>576</v>
      </c>
      <c r="N1051">
        <v>172</v>
      </c>
      <c r="O1051">
        <v>961</v>
      </c>
      <c r="P1051">
        <v>125</v>
      </c>
      <c r="Q1051">
        <v>115</v>
      </c>
      <c r="R1051">
        <v>19</v>
      </c>
      <c r="S1051" s="6">
        <f>SUM(Table_marketing_data[[#This Row],[MntWines]:[MntGoldProds]])/6</f>
        <v>328</v>
      </c>
      <c r="T1051">
        <v>1</v>
      </c>
      <c r="U1051">
        <v>8</v>
      </c>
      <c r="V1051">
        <v>6</v>
      </c>
      <c r="W1051">
        <v>5</v>
      </c>
      <c r="X1051">
        <v>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f>IF(COUNTIF(Table_marketing_data[[#This Row],[AcceptedCmp3]:[AcceptedCmp2]],1)&gt;0,1,0)</f>
        <v>0</v>
      </c>
      <c r="AE1051">
        <f>SUM(Table_marketing_data[[#This Row],[AcceptedCmp3]:[AcceptedCmp2]])</f>
        <v>0</v>
      </c>
      <c r="AF1051">
        <v>1</v>
      </c>
      <c r="AG1051">
        <v>0</v>
      </c>
      <c r="AH1051" t="s">
        <v>30</v>
      </c>
    </row>
    <row r="1052" spans="1:34" x14ac:dyDescent="0.3">
      <c r="A1052">
        <v>3673</v>
      </c>
      <c r="B1052">
        <v>1971</v>
      </c>
      <c r="C1052">
        <f ca="1">YEAR(TODAY()) - Table_marketing_data[[#This Row],[Year_Birth]]</f>
        <v>52</v>
      </c>
      <c r="D10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2" t="s">
        <v>28</v>
      </c>
      <c r="F1052" t="s">
        <v>31</v>
      </c>
      <c r="G1052" s="5">
        <v>55239</v>
      </c>
      <c r="H1052" s="5" t="str">
        <f t="shared" si="16"/>
        <v>50k-100k</v>
      </c>
      <c r="I1052">
        <v>0</v>
      </c>
      <c r="J1052">
        <v>1</v>
      </c>
      <c r="K1052" s="1">
        <v>41469</v>
      </c>
      <c r="L1052">
        <v>59</v>
      </c>
      <c r="M1052">
        <v>371</v>
      </c>
      <c r="N1052">
        <v>17</v>
      </c>
      <c r="O1052">
        <v>238</v>
      </c>
      <c r="P1052">
        <v>23</v>
      </c>
      <c r="Q1052">
        <v>24</v>
      </c>
      <c r="R1052">
        <v>106</v>
      </c>
      <c r="S1052" s="6">
        <f>SUM(Table_marketing_data[[#This Row],[MntWines]:[MntGoldProds]])/6</f>
        <v>129.83333333333334</v>
      </c>
      <c r="T1052">
        <v>3</v>
      </c>
      <c r="U1052">
        <v>7</v>
      </c>
      <c r="V1052">
        <v>5</v>
      </c>
      <c r="W1052">
        <v>11</v>
      </c>
      <c r="X1052">
        <v>5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f>IF(COUNTIF(Table_marketing_data[[#This Row],[AcceptedCmp3]:[AcceptedCmp2]],1)&gt;0,1,0)</f>
        <v>0</v>
      </c>
      <c r="AE1052">
        <f>SUM(Table_marketing_data[[#This Row],[AcceptedCmp3]:[AcceptedCmp2]])</f>
        <v>0</v>
      </c>
      <c r="AF1052">
        <v>0</v>
      </c>
      <c r="AG1052">
        <v>0</v>
      </c>
      <c r="AH1052" t="s">
        <v>43</v>
      </c>
    </row>
    <row r="1053" spans="1:34" x14ac:dyDescent="0.3">
      <c r="A1053">
        <v>1079</v>
      </c>
      <c r="B1053">
        <v>1971</v>
      </c>
      <c r="C1053">
        <f ca="1">YEAR(TODAY()) - Table_marketing_data[[#This Row],[Year_Birth]]</f>
        <v>52</v>
      </c>
      <c r="D10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3" t="s">
        <v>37</v>
      </c>
      <c r="F1053" t="s">
        <v>33</v>
      </c>
      <c r="G1053" s="5">
        <v>71969</v>
      </c>
      <c r="H1053" s="5" t="str">
        <f t="shared" si="16"/>
        <v>50k-100k</v>
      </c>
      <c r="I1053">
        <v>0</v>
      </c>
      <c r="J1053">
        <v>1</v>
      </c>
      <c r="K1053" s="1">
        <v>41198</v>
      </c>
      <c r="L1053">
        <v>59</v>
      </c>
      <c r="M1053">
        <v>1000</v>
      </c>
      <c r="N1053">
        <v>0</v>
      </c>
      <c r="O1053">
        <v>76</v>
      </c>
      <c r="P1053">
        <v>0</v>
      </c>
      <c r="Q1053">
        <v>0</v>
      </c>
      <c r="R1053">
        <v>10</v>
      </c>
      <c r="S1053" s="6">
        <f>SUM(Table_marketing_data[[#This Row],[MntWines]:[MntGoldProds]])/6</f>
        <v>181</v>
      </c>
      <c r="T1053">
        <v>3</v>
      </c>
      <c r="U1053">
        <v>3</v>
      </c>
      <c r="V1053">
        <v>4</v>
      </c>
      <c r="W1053">
        <v>9</v>
      </c>
      <c r="X1053">
        <v>8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f>IF(COUNTIF(Table_marketing_data[[#This Row],[AcceptedCmp3]:[AcceptedCmp2]],1)&gt;0,1,0)</f>
        <v>1</v>
      </c>
      <c r="AE1053">
        <f>SUM(Table_marketing_data[[#This Row],[AcceptedCmp3]:[AcceptedCmp2]])</f>
        <v>1</v>
      </c>
      <c r="AF1053">
        <v>0</v>
      </c>
      <c r="AG1053">
        <v>0</v>
      </c>
      <c r="AH1053" t="s">
        <v>40</v>
      </c>
    </row>
    <row r="1054" spans="1:34" x14ac:dyDescent="0.3">
      <c r="A1054">
        <v>2656</v>
      </c>
      <c r="B1054">
        <v>1971</v>
      </c>
      <c r="C1054">
        <f ca="1">YEAR(TODAY()) - Table_marketing_data[[#This Row],[Year_Birth]]</f>
        <v>52</v>
      </c>
      <c r="D10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4" t="s">
        <v>28</v>
      </c>
      <c r="F1054" t="s">
        <v>29</v>
      </c>
      <c r="G1054" s="5">
        <v>40851</v>
      </c>
      <c r="H1054" s="5" t="str">
        <f t="shared" si="16"/>
        <v>20k-50k</v>
      </c>
      <c r="I1054">
        <v>1</v>
      </c>
      <c r="J1054">
        <v>1</v>
      </c>
      <c r="K1054" s="1">
        <v>41326</v>
      </c>
      <c r="L1054">
        <v>63</v>
      </c>
      <c r="M1054">
        <v>23</v>
      </c>
      <c r="N1054">
        <v>1</v>
      </c>
      <c r="O1054">
        <v>7</v>
      </c>
      <c r="P1054">
        <v>0</v>
      </c>
      <c r="Q1054">
        <v>4</v>
      </c>
      <c r="R1054">
        <v>24</v>
      </c>
      <c r="S1054" s="6">
        <f>SUM(Table_marketing_data[[#This Row],[MntWines]:[MntGoldProds]])/6</f>
        <v>9.8333333333333339</v>
      </c>
      <c r="T1054">
        <v>1</v>
      </c>
      <c r="U1054">
        <v>1</v>
      </c>
      <c r="V1054">
        <v>1</v>
      </c>
      <c r="W1054">
        <v>2</v>
      </c>
      <c r="X1054">
        <v>7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f>IF(COUNTIF(Table_marketing_data[[#This Row],[AcceptedCmp3]:[AcceptedCmp2]],1)&gt;0,1,0)</f>
        <v>0</v>
      </c>
      <c r="AE1054">
        <f>SUM(Table_marketing_data[[#This Row],[AcceptedCmp3]:[AcceptedCmp2]])</f>
        <v>0</v>
      </c>
      <c r="AF1054">
        <v>0</v>
      </c>
      <c r="AG1054">
        <v>0</v>
      </c>
      <c r="AH1054" t="s">
        <v>32</v>
      </c>
    </row>
    <row r="1055" spans="1:34" x14ac:dyDescent="0.3">
      <c r="A1055">
        <v>773</v>
      </c>
      <c r="B1055">
        <v>1971</v>
      </c>
      <c r="C1055">
        <f ca="1">YEAR(TODAY()) - Table_marketing_data[[#This Row],[Year_Birth]]</f>
        <v>52</v>
      </c>
      <c r="D10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5" t="s">
        <v>41</v>
      </c>
      <c r="F1055" t="s">
        <v>29</v>
      </c>
      <c r="G1055" s="5">
        <v>42835</v>
      </c>
      <c r="H1055" s="5" t="str">
        <f t="shared" si="16"/>
        <v>20k-50k</v>
      </c>
      <c r="I1055">
        <v>1</v>
      </c>
      <c r="J1055">
        <v>1</v>
      </c>
      <c r="K1055" s="1">
        <v>41455</v>
      </c>
      <c r="L1055">
        <v>64</v>
      </c>
      <c r="M1055">
        <v>379</v>
      </c>
      <c r="N1055">
        <v>4</v>
      </c>
      <c r="O1055">
        <v>93</v>
      </c>
      <c r="P1055">
        <v>12</v>
      </c>
      <c r="Q1055">
        <v>9</v>
      </c>
      <c r="R1055">
        <v>98</v>
      </c>
      <c r="S1055" s="6">
        <f>SUM(Table_marketing_data[[#This Row],[MntWines]:[MntGoldProds]])/6</f>
        <v>99.166666666666671</v>
      </c>
      <c r="T1055">
        <v>7</v>
      </c>
      <c r="U1055">
        <v>6</v>
      </c>
      <c r="V1055">
        <v>6</v>
      </c>
      <c r="W1055">
        <v>4</v>
      </c>
      <c r="X1055">
        <v>6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f>IF(COUNTIF(Table_marketing_data[[#This Row],[AcceptedCmp3]:[AcceptedCmp2]],1)&gt;0,1,0)</f>
        <v>0</v>
      </c>
      <c r="AE1055">
        <f>SUM(Table_marketing_data[[#This Row],[AcceptedCmp3]:[AcceptedCmp2]])</f>
        <v>0</v>
      </c>
      <c r="AF1055">
        <v>0</v>
      </c>
      <c r="AG1055">
        <v>0</v>
      </c>
      <c r="AH1055" t="s">
        <v>40</v>
      </c>
    </row>
    <row r="1056" spans="1:34" x14ac:dyDescent="0.3">
      <c r="A1056">
        <v>6862</v>
      </c>
      <c r="B1056">
        <v>1971</v>
      </c>
      <c r="C1056">
        <f ca="1">YEAR(TODAY()) - Table_marketing_data[[#This Row],[Year_Birth]]</f>
        <v>52</v>
      </c>
      <c r="D10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6" t="s">
        <v>28</v>
      </c>
      <c r="F1056" t="s">
        <v>29</v>
      </c>
      <c r="G1056" s="5">
        <v>1730</v>
      </c>
      <c r="H1056" s="5" t="str">
        <f t="shared" si="16"/>
        <v>&lt;20k</v>
      </c>
      <c r="I1056">
        <v>0</v>
      </c>
      <c r="J1056">
        <v>0</v>
      </c>
      <c r="K1056" s="1">
        <v>41777</v>
      </c>
      <c r="L1056">
        <v>65</v>
      </c>
      <c r="M1056">
        <v>1</v>
      </c>
      <c r="N1056">
        <v>1</v>
      </c>
      <c r="O1056">
        <v>3</v>
      </c>
      <c r="P1056">
        <v>1</v>
      </c>
      <c r="Q1056">
        <v>1</v>
      </c>
      <c r="R1056">
        <v>1</v>
      </c>
      <c r="S1056" s="6">
        <f>SUM(Table_marketing_data[[#This Row],[MntWines]:[MntGoldProds]])/6</f>
        <v>1.3333333333333333</v>
      </c>
      <c r="T1056">
        <v>15</v>
      </c>
      <c r="U1056">
        <v>0</v>
      </c>
      <c r="V1056">
        <v>0</v>
      </c>
      <c r="W1056">
        <v>0</v>
      </c>
      <c r="X1056">
        <v>20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f>IF(COUNTIF(Table_marketing_data[[#This Row],[AcceptedCmp3]:[AcceptedCmp2]],1)&gt;0,1,0)</f>
        <v>0</v>
      </c>
      <c r="AE1056">
        <f>SUM(Table_marketing_data[[#This Row],[AcceptedCmp3]:[AcceptedCmp2]])</f>
        <v>0</v>
      </c>
      <c r="AF1056">
        <v>0</v>
      </c>
      <c r="AG1056">
        <v>0</v>
      </c>
      <c r="AH1056" t="s">
        <v>30</v>
      </c>
    </row>
    <row r="1057" spans="1:34" x14ac:dyDescent="0.3">
      <c r="A1057">
        <v>3254</v>
      </c>
      <c r="B1057">
        <v>1971</v>
      </c>
      <c r="C1057">
        <f ca="1">YEAR(TODAY()) - Table_marketing_data[[#This Row],[Year_Birth]]</f>
        <v>52</v>
      </c>
      <c r="D10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7" t="s">
        <v>28</v>
      </c>
      <c r="F1057" t="s">
        <v>33</v>
      </c>
      <c r="G1057" s="5">
        <v>70886</v>
      </c>
      <c r="H1057" s="5" t="str">
        <f t="shared" si="16"/>
        <v>50k-100k</v>
      </c>
      <c r="I1057">
        <v>1</v>
      </c>
      <c r="J1057">
        <v>0</v>
      </c>
      <c r="K1057" s="1">
        <v>41561</v>
      </c>
      <c r="L1057">
        <v>65</v>
      </c>
      <c r="M1057">
        <v>407</v>
      </c>
      <c r="N1057">
        <v>70</v>
      </c>
      <c r="O1057">
        <v>239</v>
      </c>
      <c r="P1057">
        <v>103</v>
      </c>
      <c r="Q1057">
        <v>88</v>
      </c>
      <c r="R1057">
        <v>53</v>
      </c>
      <c r="S1057" s="6">
        <f>SUM(Table_marketing_data[[#This Row],[MntWines]:[MntGoldProds]])/6</f>
        <v>160</v>
      </c>
      <c r="T1057">
        <v>1</v>
      </c>
      <c r="U1057">
        <v>5</v>
      </c>
      <c r="V1057">
        <v>4</v>
      </c>
      <c r="W1057">
        <v>4</v>
      </c>
      <c r="X1057">
        <v>2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f>IF(COUNTIF(Table_marketing_data[[#This Row],[AcceptedCmp3]:[AcceptedCmp2]],1)&gt;0,1,0)</f>
        <v>0</v>
      </c>
      <c r="AE1057">
        <f>SUM(Table_marketing_data[[#This Row],[AcceptedCmp3]:[AcceptedCmp2]])</f>
        <v>0</v>
      </c>
      <c r="AF1057">
        <v>0</v>
      </c>
      <c r="AG1057">
        <v>0</v>
      </c>
      <c r="AH1057" t="s">
        <v>30</v>
      </c>
    </row>
    <row r="1058" spans="1:34" x14ac:dyDescent="0.3">
      <c r="A1058">
        <v>1606</v>
      </c>
      <c r="B1058">
        <v>1971</v>
      </c>
      <c r="C1058">
        <f ca="1">YEAR(TODAY()) - Table_marketing_data[[#This Row],[Year_Birth]]</f>
        <v>52</v>
      </c>
      <c r="D10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8" t="s">
        <v>28</v>
      </c>
      <c r="F1058" t="s">
        <v>35</v>
      </c>
      <c r="G1058" s="5">
        <v>38590</v>
      </c>
      <c r="H1058" s="5" t="str">
        <f t="shared" si="16"/>
        <v>20k-50k</v>
      </c>
      <c r="I1058">
        <v>1</v>
      </c>
      <c r="J1058">
        <v>0</v>
      </c>
      <c r="K1058" s="1">
        <v>41409</v>
      </c>
      <c r="L1058">
        <v>65</v>
      </c>
      <c r="M1058">
        <v>3</v>
      </c>
      <c r="N1058">
        <v>1</v>
      </c>
      <c r="O1058">
        <v>8</v>
      </c>
      <c r="P1058">
        <v>4</v>
      </c>
      <c r="Q1058">
        <v>3</v>
      </c>
      <c r="R1058">
        <v>3</v>
      </c>
      <c r="S1058" s="6">
        <f>SUM(Table_marketing_data[[#This Row],[MntWines]:[MntGoldProds]])/6</f>
        <v>3.6666666666666665</v>
      </c>
      <c r="T1058">
        <v>1</v>
      </c>
      <c r="U1058">
        <v>1</v>
      </c>
      <c r="V1058">
        <v>0</v>
      </c>
      <c r="W1058">
        <v>2</v>
      </c>
      <c r="X1058">
        <v>8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f>IF(COUNTIF(Table_marketing_data[[#This Row],[AcceptedCmp3]:[AcceptedCmp2]],1)&gt;0,1,0)</f>
        <v>0</v>
      </c>
      <c r="AE1058">
        <f>SUM(Table_marketing_data[[#This Row],[AcceptedCmp3]:[AcceptedCmp2]])</f>
        <v>0</v>
      </c>
      <c r="AF1058">
        <v>0</v>
      </c>
      <c r="AG1058">
        <v>0</v>
      </c>
      <c r="AH1058" t="s">
        <v>43</v>
      </c>
    </row>
    <row r="1059" spans="1:34" x14ac:dyDescent="0.3">
      <c r="A1059">
        <v>5113</v>
      </c>
      <c r="B1059">
        <v>1971</v>
      </c>
      <c r="C1059">
        <f ca="1">YEAR(TODAY()) - Table_marketing_data[[#This Row],[Year_Birth]]</f>
        <v>52</v>
      </c>
      <c r="D10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59" t="s">
        <v>37</v>
      </c>
      <c r="F1059" t="s">
        <v>29</v>
      </c>
      <c r="G1059" s="5">
        <v>86979</v>
      </c>
      <c r="H1059" s="5" t="str">
        <f t="shared" si="16"/>
        <v>50k-100k</v>
      </c>
      <c r="I1059">
        <v>0</v>
      </c>
      <c r="J1059">
        <v>0</v>
      </c>
      <c r="K1059" s="1">
        <v>41585</v>
      </c>
      <c r="L1059">
        <v>67</v>
      </c>
      <c r="M1059">
        <v>584</v>
      </c>
      <c r="N1059">
        <v>100</v>
      </c>
      <c r="O1059">
        <v>835</v>
      </c>
      <c r="P1059">
        <v>65</v>
      </c>
      <c r="Q1059">
        <v>83</v>
      </c>
      <c r="R1059">
        <v>35</v>
      </c>
      <c r="S1059" s="6">
        <f>SUM(Table_marketing_data[[#This Row],[MntWines]:[MntGoldProds]])/6</f>
        <v>283.66666666666669</v>
      </c>
      <c r="T1059">
        <v>1</v>
      </c>
      <c r="U1059">
        <v>5</v>
      </c>
      <c r="V1059">
        <v>5</v>
      </c>
      <c r="W1059">
        <v>5</v>
      </c>
      <c r="X1059">
        <v>2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f>IF(COUNTIF(Table_marketing_data[[#This Row],[AcceptedCmp3]:[AcceptedCmp2]],1)&gt;0,1,0)</f>
        <v>1</v>
      </c>
      <c r="AE1059">
        <f>SUM(Table_marketing_data[[#This Row],[AcceptedCmp3]:[AcceptedCmp2]])</f>
        <v>1</v>
      </c>
      <c r="AF1059">
        <v>1</v>
      </c>
      <c r="AG1059">
        <v>0</v>
      </c>
      <c r="AH1059" t="s">
        <v>30</v>
      </c>
    </row>
    <row r="1060" spans="1:34" x14ac:dyDescent="0.3">
      <c r="A1060">
        <v>378</v>
      </c>
      <c r="B1060">
        <v>1971</v>
      </c>
      <c r="C1060">
        <f ca="1">YEAR(TODAY()) - Table_marketing_data[[#This Row],[Year_Birth]]</f>
        <v>52</v>
      </c>
      <c r="D10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0" t="s">
        <v>28</v>
      </c>
      <c r="F1060" t="s">
        <v>33</v>
      </c>
      <c r="G1060" s="5">
        <v>52531</v>
      </c>
      <c r="H1060" s="5" t="str">
        <f t="shared" si="16"/>
        <v>50k-100k</v>
      </c>
      <c r="I1060">
        <v>0</v>
      </c>
      <c r="J1060">
        <v>0</v>
      </c>
      <c r="K1060" s="1">
        <v>41273</v>
      </c>
      <c r="L1060">
        <v>68</v>
      </c>
      <c r="M1060">
        <v>283</v>
      </c>
      <c r="N1060">
        <v>112</v>
      </c>
      <c r="O1060">
        <v>151</v>
      </c>
      <c r="P1060">
        <v>51</v>
      </c>
      <c r="Q1060">
        <v>72</v>
      </c>
      <c r="R1060">
        <v>125</v>
      </c>
      <c r="S1060" s="6">
        <f>SUM(Table_marketing_data[[#This Row],[MntWines]:[MntGoldProds]])/6</f>
        <v>132.33333333333334</v>
      </c>
      <c r="T1060">
        <v>2</v>
      </c>
      <c r="U1060">
        <v>7</v>
      </c>
      <c r="V1060">
        <v>2</v>
      </c>
      <c r="W1060">
        <v>10</v>
      </c>
      <c r="X1060">
        <v>6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f>IF(COUNTIF(Table_marketing_data[[#This Row],[AcceptedCmp3]:[AcceptedCmp2]],1)&gt;0,1,0)</f>
        <v>0</v>
      </c>
      <c r="AE1060">
        <f>SUM(Table_marketing_data[[#This Row],[AcceptedCmp3]:[AcceptedCmp2]])</f>
        <v>0</v>
      </c>
      <c r="AF1060">
        <v>0</v>
      </c>
      <c r="AG1060">
        <v>0</v>
      </c>
      <c r="AH1060" t="s">
        <v>30</v>
      </c>
    </row>
    <row r="1061" spans="1:34" x14ac:dyDescent="0.3">
      <c r="A1061">
        <v>4356</v>
      </c>
      <c r="B1061">
        <v>1971</v>
      </c>
      <c r="C1061">
        <f ca="1">YEAR(TODAY()) - Table_marketing_data[[#This Row],[Year_Birth]]</f>
        <v>52</v>
      </c>
      <c r="D10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1" t="s">
        <v>28</v>
      </c>
      <c r="F1061" t="s">
        <v>35</v>
      </c>
      <c r="G1061" s="5">
        <v>71819</v>
      </c>
      <c r="H1061" s="5" t="str">
        <f t="shared" si="16"/>
        <v>50k-100k</v>
      </c>
      <c r="I1061">
        <v>0</v>
      </c>
      <c r="J1061">
        <v>1</v>
      </c>
      <c r="K1061" s="1">
        <v>41514</v>
      </c>
      <c r="L1061">
        <v>70</v>
      </c>
      <c r="M1061">
        <v>1224</v>
      </c>
      <c r="N1061">
        <v>28</v>
      </c>
      <c r="O1061">
        <v>140</v>
      </c>
      <c r="P1061">
        <v>0</v>
      </c>
      <c r="Q1061">
        <v>14</v>
      </c>
      <c r="R1061">
        <v>168</v>
      </c>
      <c r="S1061" s="6">
        <f>SUM(Table_marketing_data[[#This Row],[MntWines]:[MntGoldProds]])/6</f>
        <v>262.33333333333331</v>
      </c>
      <c r="T1061">
        <v>3</v>
      </c>
      <c r="U1061">
        <v>3</v>
      </c>
      <c r="V1061">
        <v>3</v>
      </c>
      <c r="W1061">
        <v>5</v>
      </c>
      <c r="X1061">
        <v>6</v>
      </c>
      <c r="Y1061">
        <v>0</v>
      </c>
      <c r="Z1061">
        <v>1</v>
      </c>
      <c r="AA1061">
        <v>1</v>
      </c>
      <c r="AB1061">
        <v>0</v>
      </c>
      <c r="AC1061">
        <v>0</v>
      </c>
      <c r="AD1061">
        <f>IF(COUNTIF(Table_marketing_data[[#This Row],[AcceptedCmp3]:[AcceptedCmp2]],1)&gt;0,1,0)</f>
        <v>1</v>
      </c>
      <c r="AE1061">
        <f>SUM(Table_marketing_data[[#This Row],[AcceptedCmp3]:[AcceptedCmp2]])</f>
        <v>2</v>
      </c>
      <c r="AF1061">
        <v>0</v>
      </c>
      <c r="AG1061">
        <v>0</v>
      </c>
      <c r="AH1061" t="s">
        <v>30</v>
      </c>
    </row>
    <row r="1062" spans="1:34" x14ac:dyDescent="0.3">
      <c r="A1062">
        <v>2886</v>
      </c>
      <c r="B1062">
        <v>1971</v>
      </c>
      <c r="C1062">
        <f ca="1">YEAR(TODAY()) - Table_marketing_data[[#This Row],[Year_Birth]]</f>
        <v>52</v>
      </c>
      <c r="D10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2" t="s">
        <v>41</v>
      </c>
      <c r="F1062" t="s">
        <v>29</v>
      </c>
      <c r="G1062" s="5">
        <v>74290</v>
      </c>
      <c r="H1062" s="5" t="str">
        <f t="shared" si="16"/>
        <v>50k-100k</v>
      </c>
      <c r="I1062">
        <v>0</v>
      </c>
      <c r="J1062">
        <v>1</v>
      </c>
      <c r="K1062" s="1">
        <v>41498</v>
      </c>
      <c r="L1062">
        <v>70</v>
      </c>
      <c r="M1062">
        <v>1121</v>
      </c>
      <c r="N1062">
        <v>0</v>
      </c>
      <c r="O1062">
        <v>72</v>
      </c>
      <c r="P1062">
        <v>0</v>
      </c>
      <c r="Q1062">
        <v>12</v>
      </c>
      <c r="R1062">
        <v>12</v>
      </c>
      <c r="S1062" s="6">
        <f>SUM(Table_marketing_data[[#This Row],[MntWines]:[MntGoldProds]])/6</f>
        <v>202.83333333333334</v>
      </c>
      <c r="T1062">
        <v>4</v>
      </c>
      <c r="U1062">
        <v>10</v>
      </c>
      <c r="V1062">
        <v>8</v>
      </c>
      <c r="W1062">
        <v>10</v>
      </c>
      <c r="X1062">
        <v>6</v>
      </c>
      <c r="Y1062">
        <v>0</v>
      </c>
      <c r="Z1062">
        <v>1</v>
      </c>
      <c r="AA1062">
        <v>0</v>
      </c>
      <c r="AB1062">
        <v>1</v>
      </c>
      <c r="AC1062">
        <v>0</v>
      </c>
      <c r="AD1062">
        <f>IF(COUNTIF(Table_marketing_data[[#This Row],[AcceptedCmp3]:[AcceptedCmp2]],1)&gt;0,1,0)</f>
        <v>1</v>
      </c>
      <c r="AE1062">
        <f>SUM(Table_marketing_data[[#This Row],[AcceptedCmp3]:[AcceptedCmp2]])</f>
        <v>2</v>
      </c>
      <c r="AF1062">
        <v>0</v>
      </c>
      <c r="AG1062">
        <v>0</v>
      </c>
      <c r="AH1062" t="s">
        <v>30</v>
      </c>
    </row>
    <row r="1063" spans="1:34" x14ac:dyDescent="0.3">
      <c r="A1063">
        <v>9240</v>
      </c>
      <c r="B1063">
        <v>1971</v>
      </c>
      <c r="C1063">
        <f ca="1">YEAR(TODAY()) - Table_marketing_data[[#This Row],[Year_Birth]]</f>
        <v>52</v>
      </c>
      <c r="D10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3" t="s">
        <v>37</v>
      </c>
      <c r="F1063" t="s">
        <v>31</v>
      </c>
      <c r="G1063" s="5">
        <v>60504</v>
      </c>
      <c r="H1063" s="5" t="str">
        <f t="shared" si="16"/>
        <v>50k-100k</v>
      </c>
      <c r="I1063">
        <v>0</v>
      </c>
      <c r="J1063">
        <v>1</v>
      </c>
      <c r="K1063" s="1">
        <v>41677</v>
      </c>
      <c r="L1063">
        <v>73</v>
      </c>
      <c r="M1063">
        <v>458</v>
      </c>
      <c r="N1063">
        <v>0</v>
      </c>
      <c r="O1063">
        <v>24</v>
      </c>
      <c r="P1063">
        <v>6</v>
      </c>
      <c r="Q1063">
        <v>4</v>
      </c>
      <c r="R1063">
        <v>34</v>
      </c>
      <c r="S1063" s="6">
        <f>SUM(Table_marketing_data[[#This Row],[MntWines]:[MntGoldProds]])/6</f>
        <v>87.666666666666671</v>
      </c>
      <c r="T1063">
        <v>2</v>
      </c>
      <c r="U1063">
        <v>6</v>
      </c>
      <c r="V1063">
        <v>2</v>
      </c>
      <c r="W1063">
        <v>8</v>
      </c>
      <c r="X1063">
        <v>6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f>IF(COUNTIF(Table_marketing_data[[#This Row],[AcceptedCmp3]:[AcceptedCmp2]],1)&gt;0,1,0)</f>
        <v>0</v>
      </c>
      <c r="AE1063">
        <f>SUM(Table_marketing_data[[#This Row],[AcceptedCmp3]:[AcceptedCmp2]])</f>
        <v>0</v>
      </c>
      <c r="AF1063">
        <v>0</v>
      </c>
      <c r="AG1063">
        <v>0</v>
      </c>
      <c r="AH1063" t="s">
        <v>30</v>
      </c>
    </row>
    <row r="1064" spans="1:34" x14ac:dyDescent="0.3">
      <c r="A1064">
        <v>10735</v>
      </c>
      <c r="B1064">
        <v>1971</v>
      </c>
      <c r="C1064">
        <f ca="1">YEAR(TODAY()) - Table_marketing_data[[#This Row],[Year_Birth]]</f>
        <v>52</v>
      </c>
      <c r="D10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4" t="s">
        <v>28</v>
      </c>
      <c r="F1064" t="s">
        <v>31</v>
      </c>
      <c r="G1064" s="5">
        <v>22804</v>
      </c>
      <c r="H1064" s="5" t="str">
        <f t="shared" si="16"/>
        <v>20k-50k</v>
      </c>
      <c r="I1064">
        <v>1</v>
      </c>
      <c r="J1064">
        <v>0</v>
      </c>
      <c r="K1064" s="1">
        <v>41486</v>
      </c>
      <c r="L1064">
        <v>75</v>
      </c>
      <c r="M1064">
        <v>14</v>
      </c>
      <c r="N1064">
        <v>1</v>
      </c>
      <c r="O1064">
        <v>7</v>
      </c>
      <c r="P1064">
        <v>2</v>
      </c>
      <c r="Q1064">
        <v>1</v>
      </c>
      <c r="R1064">
        <v>1</v>
      </c>
      <c r="S1064" s="6">
        <f>SUM(Table_marketing_data[[#This Row],[MntWines]:[MntGoldProds]])/6</f>
        <v>4.333333333333333</v>
      </c>
      <c r="T1064">
        <v>1</v>
      </c>
      <c r="U1064">
        <v>2</v>
      </c>
      <c r="V1064">
        <v>0</v>
      </c>
      <c r="W1064">
        <v>2</v>
      </c>
      <c r="X1064">
        <v>9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f>IF(COUNTIF(Table_marketing_data[[#This Row],[AcceptedCmp3]:[AcceptedCmp2]],1)&gt;0,1,0)</f>
        <v>0</v>
      </c>
      <c r="AE1064">
        <f>SUM(Table_marketing_data[[#This Row],[AcceptedCmp3]:[AcceptedCmp2]])</f>
        <v>0</v>
      </c>
      <c r="AF1064">
        <v>0</v>
      </c>
      <c r="AG1064">
        <v>0</v>
      </c>
      <c r="AH1064" t="s">
        <v>43</v>
      </c>
    </row>
    <row r="1065" spans="1:34" x14ac:dyDescent="0.3">
      <c r="A1065">
        <v>5068</v>
      </c>
      <c r="B1065">
        <v>1971</v>
      </c>
      <c r="C1065">
        <f ca="1">YEAR(TODAY()) - Table_marketing_data[[#This Row],[Year_Birth]]</f>
        <v>52</v>
      </c>
      <c r="D10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5" t="s">
        <v>28</v>
      </c>
      <c r="F1065" t="s">
        <v>31</v>
      </c>
      <c r="G1065" s="5">
        <v>22804</v>
      </c>
      <c r="H1065" s="5" t="str">
        <f t="shared" si="16"/>
        <v>20k-50k</v>
      </c>
      <c r="I1065">
        <v>1</v>
      </c>
      <c r="J1065">
        <v>0</v>
      </c>
      <c r="K1065" s="1">
        <v>41486</v>
      </c>
      <c r="L1065">
        <v>75</v>
      </c>
      <c r="M1065">
        <v>14</v>
      </c>
      <c r="N1065">
        <v>1</v>
      </c>
      <c r="O1065">
        <v>7</v>
      </c>
      <c r="P1065">
        <v>2</v>
      </c>
      <c r="Q1065">
        <v>1</v>
      </c>
      <c r="R1065">
        <v>1</v>
      </c>
      <c r="S1065" s="6">
        <f>SUM(Table_marketing_data[[#This Row],[MntWines]:[MntGoldProds]])/6</f>
        <v>4.333333333333333</v>
      </c>
      <c r="T1065">
        <v>1</v>
      </c>
      <c r="U1065">
        <v>2</v>
      </c>
      <c r="V1065">
        <v>0</v>
      </c>
      <c r="W1065">
        <v>2</v>
      </c>
      <c r="X1065">
        <v>9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f>IF(COUNTIF(Table_marketing_data[[#This Row],[AcceptedCmp3]:[AcceptedCmp2]],1)&gt;0,1,0)</f>
        <v>0</v>
      </c>
      <c r="AE1065">
        <f>SUM(Table_marketing_data[[#This Row],[AcceptedCmp3]:[AcceptedCmp2]])</f>
        <v>0</v>
      </c>
      <c r="AF1065">
        <v>0</v>
      </c>
      <c r="AG1065">
        <v>0</v>
      </c>
      <c r="AH1065" t="s">
        <v>30</v>
      </c>
    </row>
    <row r="1066" spans="1:34" x14ac:dyDescent="0.3">
      <c r="A1066">
        <v>8082</v>
      </c>
      <c r="B1066">
        <v>1971</v>
      </c>
      <c r="C1066">
        <f ca="1">YEAR(TODAY()) - Table_marketing_data[[#This Row],[Year_Birth]]</f>
        <v>52</v>
      </c>
      <c r="D10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6" t="s">
        <v>28</v>
      </c>
      <c r="F1066" t="s">
        <v>33</v>
      </c>
      <c r="G1066" s="5">
        <v>25721</v>
      </c>
      <c r="H1066" s="5" t="str">
        <f t="shared" si="16"/>
        <v>20k-50k</v>
      </c>
      <c r="I1066">
        <v>1</v>
      </c>
      <c r="J1066">
        <v>0</v>
      </c>
      <c r="K1066" s="1">
        <v>41415</v>
      </c>
      <c r="L1066">
        <v>75</v>
      </c>
      <c r="M1066">
        <v>1</v>
      </c>
      <c r="N1066">
        <v>3</v>
      </c>
      <c r="O1066">
        <v>6</v>
      </c>
      <c r="P1066">
        <v>3</v>
      </c>
      <c r="Q1066">
        <v>6</v>
      </c>
      <c r="R1066">
        <v>15</v>
      </c>
      <c r="S1066" s="6">
        <f>SUM(Table_marketing_data[[#This Row],[MntWines]:[MntGoldProds]])/6</f>
        <v>5.666666666666667</v>
      </c>
      <c r="T1066">
        <v>1</v>
      </c>
      <c r="U1066">
        <v>1</v>
      </c>
      <c r="V1066">
        <v>1</v>
      </c>
      <c r="W1066">
        <v>2</v>
      </c>
      <c r="X1066">
        <v>7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f>IF(COUNTIF(Table_marketing_data[[#This Row],[AcceptedCmp3]:[AcceptedCmp2]],1)&gt;0,1,0)</f>
        <v>0</v>
      </c>
      <c r="AE1066">
        <f>SUM(Table_marketing_data[[#This Row],[AcceptedCmp3]:[AcceptedCmp2]])</f>
        <v>0</v>
      </c>
      <c r="AF1066">
        <v>1</v>
      </c>
      <c r="AG1066">
        <v>0</v>
      </c>
      <c r="AH1066" t="s">
        <v>36</v>
      </c>
    </row>
    <row r="1067" spans="1:34" x14ac:dyDescent="0.3">
      <c r="A1067">
        <v>4927</v>
      </c>
      <c r="B1067">
        <v>1971</v>
      </c>
      <c r="C1067">
        <f ca="1">YEAR(TODAY()) - Table_marketing_data[[#This Row],[Year_Birth]]</f>
        <v>52</v>
      </c>
      <c r="D10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7" t="s">
        <v>28</v>
      </c>
      <c r="F1067" t="s">
        <v>35</v>
      </c>
      <c r="G1067" s="5">
        <v>16626</v>
      </c>
      <c r="H1067" s="5" t="str">
        <f t="shared" si="16"/>
        <v>&lt;20k</v>
      </c>
      <c r="I1067">
        <v>2</v>
      </c>
      <c r="J1067">
        <v>0</v>
      </c>
      <c r="K1067" s="1">
        <v>41654</v>
      </c>
      <c r="L1067">
        <v>76</v>
      </c>
      <c r="M1067">
        <v>8</v>
      </c>
      <c r="N1067">
        <v>3</v>
      </c>
      <c r="O1067">
        <v>22</v>
      </c>
      <c r="P1067">
        <v>21</v>
      </c>
      <c r="Q1067">
        <v>1</v>
      </c>
      <c r="R1067">
        <v>13</v>
      </c>
      <c r="S1067" s="6">
        <f>SUM(Table_marketing_data[[#This Row],[MntWines]:[MntGoldProds]])/6</f>
        <v>11.333333333333334</v>
      </c>
      <c r="T1067">
        <v>3</v>
      </c>
      <c r="U1067">
        <v>3</v>
      </c>
      <c r="V1067">
        <v>0</v>
      </c>
      <c r="W1067">
        <v>3</v>
      </c>
      <c r="X1067">
        <v>9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f>IF(COUNTIF(Table_marketing_data[[#This Row],[AcceptedCmp3]:[AcceptedCmp2]],1)&gt;0,1,0)</f>
        <v>0</v>
      </c>
      <c r="AE1067">
        <f>SUM(Table_marketing_data[[#This Row],[AcceptedCmp3]:[AcceptedCmp2]])</f>
        <v>0</v>
      </c>
      <c r="AF1067">
        <v>0</v>
      </c>
      <c r="AG1067">
        <v>0</v>
      </c>
      <c r="AH1067" t="s">
        <v>43</v>
      </c>
    </row>
    <row r="1068" spans="1:34" x14ac:dyDescent="0.3">
      <c r="A1068">
        <v>7426</v>
      </c>
      <c r="B1068">
        <v>1971</v>
      </c>
      <c r="C1068">
        <f ca="1">YEAR(TODAY()) - Table_marketing_data[[#This Row],[Year_Birth]]</f>
        <v>52</v>
      </c>
      <c r="D10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8" t="s">
        <v>38</v>
      </c>
      <c r="F1068" t="s">
        <v>33</v>
      </c>
      <c r="G1068" s="5">
        <v>54690</v>
      </c>
      <c r="H1068" s="5" t="str">
        <f t="shared" si="16"/>
        <v>50k-100k</v>
      </c>
      <c r="I1068">
        <v>1</v>
      </c>
      <c r="J1068">
        <v>1</v>
      </c>
      <c r="K1068" s="1">
        <v>41585</v>
      </c>
      <c r="L1068">
        <v>76</v>
      </c>
      <c r="M1068">
        <v>111</v>
      </c>
      <c r="N1068">
        <v>16</v>
      </c>
      <c r="O1068">
        <v>37</v>
      </c>
      <c r="P1068">
        <v>7</v>
      </c>
      <c r="Q1068">
        <v>9</v>
      </c>
      <c r="R1068">
        <v>18</v>
      </c>
      <c r="S1068" s="6">
        <f>SUM(Table_marketing_data[[#This Row],[MntWines]:[MntGoldProds]])/6</f>
        <v>33</v>
      </c>
      <c r="T1068">
        <v>3</v>
      </c>
      <c r="U1068">
        <v>3</v>
      </c>
      <c r="V1068">
        <v>1</v>
      </c>
      <c r="W1068">
        <v>5</v>
      </c>
      <c r="X1068">
        <v>3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f>IF(COUNTIF(Table_marketing_data[[#This Row],[AcceptedCmp3]:[AcceptedCmp2]],1)&gt;0,1,0)</f>
        <v>0</v>
      </c>
      <c r="AE1068">
        <f>SUM(Table_marketing_data[[#This Row],[AcceptedCmp3]:[AcceptedCmp2]])</f>
        <v>0</v>
      </c>
      <c r="AF1068">
        <v>0</v>
      </c>
      <c r="AG1068">
        <v>0</v>
      </c>
      <c r="AH1068" t="s">
        <v>30</v>
      </c>
    </row>
    <row r="1069" spans="1:34" x14ac:dyDescent="0.3">
      <c r="A1069">
        <v>8360</v>
      </c>
      <c r="B1069">
        <v>1971</v>
      </c>
      <c r="C1069">
        <f ca="1">YEAR(TODAY()) - Table_marketing_data[[#This Row],[Year_Birth]]</f>
        <v>52</v>
      </c>
      <c r="D10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69" t="s">
        <v>38</v>
      </c>
      <c r="F1069" t="s">
        <v>33</v>
      </c>
      <c r="G1069" s="5">
        <v>54690</v>
      </c>
      <c r="H1069" s="5" t="str">
        <f t="shared" si="16"/>
        <v>50k-100k</v>
      </c>
      <c r="I1069">
        <v>1</v>
      </c>
      <c r="J1069">
        <v>1</v>
      </c>
      <c r="K1069" s="1">
        <v>41585</v>
      </c>
      <c r="L1069">
        <v>76</v>
      </c>
      <c r="M1069">
        <v>111</v>
      </c>
      <c r="N1069">
        <v>16</v>
      </c>
      <c r="O1069">
        <v>37</v>
      </c>
      <c r="P1069">
        <v>7</v>
      </c>
      <c r="Q1069">
        <v>9</v>
      </c>
      <c r="R1069">
        <v>18</v>
      </c>
      <c r="S1069" s="6">
        <f>SUM(Table_marketing_data[[#This Row],[MntWines]:[MntGoldProds]])/6</f>
        <v>33</v>
      </c>
      <c r="T1069">
        <v>3</v>
      </c>
      <c r="U1069">
        <v>3</v>
      </c>
      <c r="V1069">
        <v>1</v>
      </c>
      <c r="W1069">
        <v>5</v>
      </c>
      <c r="X1069">
        <v>3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f>IF(COUNTIF(Table_marketing_data[[#This Row],[AcceptedCmp3]:[AcceptedCmp2]],1)&gt;0,1,0)</f>
        <v>0</v>
      </c>
      <c r="AE1069">
        <f>SUM(Table_marketing_data[[#This Row],[AcceptedCmp3]:[AcceptedCmp2]])</f>
        <v>0</v>
      </c>
      <c r="AF1069">
        <v>0</v>
      </c>
      <c r="AG1069">
        <v>0</v>
      </c>
      <c r="AH1069" t="s">
        <v>30</v>
      </c>
    </row>
    <row r="1070" spans="1:34" x14ac:dyDescent="0.3">
      <c r="A1070">
        <v>2337</v>
      </c>
      <c r="B1070">
        <v>1971</v>
      </c>
      <c r="C1070">
        <f ca="1">YEAR(TODAY()) - Table_marketing_data[[#This Row],[Year_Birth]]</f>
        <v>52</v>
      </c>
      <c r="D10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0" t="s">
        <v>28</v>
      </c>
      <c r="F1070" t="s">
        <v>29</v>
      </c>
      <c r="G1070" s="5">
        <v>29819</v>
      </c>
      <c r="H1070" s="5" t="str">
        <f t="shared" si="16"/>
        <v>20k-50k</v>
      </c>
      <c r="I1070">
        <v>1</v>
      </c>
      <c r="J1070">
        <v>0</v>
      </c>
      <c r="K1070" s="1">
        <v>41571</v>
      </c>
      <c r="L1070">
        <v>77</v>
      </c>
      <c r="M1070">
        <v>9</v>
      </c>
      <c r="N1070">
        <v>1</v>
      </c>
      <c r="O1070">
        <v>24</v>
      </c>
      <c r="P1070">
        <v>2</v>
      </c>
      <c r="Q1070">
        <v>1</v>
      </c>
      <c r="R1070">
        <v>2</v>
      </c>
      <c r="S1070" s="6">
        <f>SUM(Table_marketing_data[[#This Row],[MntWines]:[MntGoldProds]])/6</f>
        <v>6.5</v>
      </c>
      <c r="T1070">
        <v>3</v>
      </c>
      <c r="U1070">
        <v>3</v>
      </c>
      <c r="V1070">
        <v>0</v>
      </c>
      <c r="W1070">
        <v>3</v>
      </c>
      <c r="X1070">
        <v>6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f>IF(COUNTIF(Table_marketing_data[[#This Row],[AcceptedCmp3]:[AcceptedCmp2]],1)&gt;0,1,0)</f>
        <v>0</v>
      </c>
      <c r="AE1070">
        <f>SUM(Table_marketing_data[[#This Row],[AcceptedCmp3]:[AcceptedCmp2]])</f>
        <v>0</v>
      </c>
      <c r="AF1070">
        <v>0</v>
      </c>
      <c r="AG1070">
        <v>0</v>
      </c>
      <c r="AH1070" t="s">
        <v>30</v>
      </c>
    </row>
    <row r="1071" spans="1:34" x14ac:dyDescent="0.3">
      <c r="A1071">
        <v>6383</v>
      </c>
      <c r="B1071">
        <v>1971</v>
      </c>
      <c r="C1071">
        <f ca="1">YEAR(TODAY()) - Table_marketing_data[[#This Row],[Year_Birth]]</f>
        <v>52</v>
      </c>
      <c r="D10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1" t="s">
        <v>37</v>
      </c>
      <c r="F1071" t="s">
        <v>35</v>
      </c>
      <c r="G1071" s="5">
        <v>32892</v>
      </c>
      <c r="H1071" s="5" t="str">
        <f t="shared" si="16"/>
        <v>20k-50k</v>
      </c>
      <c r="I1071">
        <v>1</v>
      </c>
      <c r="J1071">
        <v>0</v>
      </c>
      <c r="K1071" s="1">
        <v>41784</v>
      </c>
      <c r="L1071">
        <v>78</v>
      </c>
      <c r="M1071">
        <v>26</v>
      </c>
      <c r="N1071">
        <v>0</v>
      </c>
      <c r="O1071">
        <v>15</v>
      </c>
      <c r="P1071">
        <v>2</v>
      </c>
      <c r="Q1071">
        <v>1</v>
      </c>
      <c r="R1071">
        <v>2</v>
      </c>
      <c r="S1071" s="6">
        <f>SUM(Table_marketing_data[[#This Row],[MntWines]:[MntGoldProds]])/6</f>
        <v>7.666666666666667</v>
      </c>
      <c r="T1071">
        <v>2</v>
      </c>
      <c r="U1071">
        <v>3</v>
      </c>
      <c r="V1071">
        <v>0</v>
      </c>
      <c r="W1071">
        <v>3</v>
      </c>
      <c r="X1071">
        <v>8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f>IF(COUNTIF(Table_marketing_data[[#This Row],[AcceptedCmp3]:[AcceptedCmp2]],1)&gt;0,1,0)</f>
        <v>0</v>
      </c>
      <c r="AE1071">
        <f>SUM(Table_marketing_data[[#This Row],[AcceptedCmp3]:[AcceptedCmp2]])</f>
        <v>0</v>
      </c>
      <c r="AF1071">
        <v>0</v>
      </c>
      <c r="AG1071">
        <v>0</v>
      </c>
      <c r="AH1071" t="s">
        <v>43</v>
      </c>
    </row>
    <row r="1072" spans="1:34" x14ac:dyDescent="0.3">
      <c r="A1072">
        <v>10536</v>
      </c>
      <c r="B1072">
        <v>1971</v>
      </c>
      <c r="C1072">
        <f ca="1">YEAR(TODAY()) - Table_marketing_data[[#This Row],[Year_Birth]]</f>
        <v>52</v>
      </c>
      <c r="D10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2" t="s">
        <v>37</v>
      </c>
      <c r="F1072" t="s">
        <v>35</v>
      </c>
      <c r="G1072" s="5">
        <v>32892</v>
      </c>
      <c r="H1072" s="5" t="str">
        <f t="shared" si="16"/>
        <v>20k-50k</v>
      </c>
      <c r="I1072">
        <v>1</v>
      </c>
      <c r="J1072">
        <v>0</v>
      </c>
      <c r="K1072" s="1">
        <v>41784</v>
      </c>
      <c r="L1072">
        <v>78</v>
      </c>
      <c r="M1072">
        <v>26</v>
      </c>
      <c r="N1072">
        <v>0</v>
      </c>
      <c r="O1072">
        <v>15</v>
      </c>
      <c r="P1072">
        <v>2</v>
      </c>
      <c r="Q1072">
        <v>1</v>
      </c>
      <c r="R1072">
        <v>2</v>
      </c>
      <c r="S1072" s="6">
        <f>SUM(Table_marketing_data[[#This Row],[MntWines]:[MntGoldProds]])/6</f>
        <v>7.666666666666667</v>
      </c>
      <c r="T1072">
        <v>2</v>
      </c>
      <c r="U1072">
        <v>3</v>
      </c>
      <c r="V1072">
        <v>0</v>
      </c>
      <c r="W1072">
        <v>3</v>
      </c>
      <c r="X1072">
        <v>8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f>IF(COUNTIF(Table_marketing_data[[#This Row],[AcceptedCmp3]:[AcceptedCmp2]],1)&gt;0,1,0)</f>
        <v>0</v>
      </c>
      <c r="AE1072">
        <f>SUM(Table_marketing_data[[#This Row],[AcceptedCmp3]:[AcceptedCmp2]])</f>
        <v>0</v>
      </c>
      <c r="AF1072">
        <v>0</v>
      </c>
      <c r="AG1072">
        <v>0</v>
      </c>
      <c r="AH1072" t="s">
        <v>30</v>
      </c>
    </row>
    <row r="1073" spans="1:34" x14ac:dyDescent="0.3">
      <c r="A1073">
        <v>4095</v>
      </c>
      <c r="B1073">
        <v>1971</v>
      </c>
      <c r="C1073">
        <f ca="1">YEAR(TODAY()) - Table_marketing_data[[#This Row],[Year_Birth]]</f>
        <v>52</v>
      </c>
      <c r="D10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3" t="s">
        <v>28</v>
      </c>
      <c r="F1073" t="s">
        <v>33</v>
      </c>
      <c r="G1073" s="5">
        <v>37150</v>
      </c>
      <c r="H1073" s="5" t="str">
        <f t="shared" si="16"/>
        <v>20k-50k</v>
      </c>
      <c r="I1073">
        <v>1</v>
      </c>
      <c r="J1073">
        <v>0</v>
      </c>
      <c r="K1073" s="1">
        <v>41163</v>
      </c>
      <c r="L1073">
        <v>80</v>
      </c>
      <c r="M1073">
        <v>167</v>
      </c>
      <c r="N1073">
        <v>37</v>
      </c>
      <c r="O1073">
        <v>64</v>
      </c>
      <c r="P1073">
        <v>49</v>
      </c>
      <c r="Q1073">
        <v>34</v>
      </c>
      <c r="R1073">
        <v>116</v>
      </c>
      <c r="S1073" s="6">
        <f>SUM(Table_marketing_data[[#This Row],[MntWines]:[MntGoldProds]])/6</f>
        <v>77.833333333333329</v>
      </c>
      <c r="T1073">
        <v>8</v>
      </c>
      <c r="U1073">
        <v>4</v>
      </c>
      <c r="V1073">
        <v>3</v>
      </c>
      <c r="W1073">
        <v>6</v>
      </c>
      <c r="X1073">
        <v>7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f>IF(COUNTIF(Table_marketing_data[[#This Row],[AcceptedCmp3]:[AcceptedCmp2]],1)&gt;0,1,0)</f>
        <v>0</v>
      </c>
      <c r="AE1073">
        <f>SUM(Table_marketing_data[[#This Row],[AcceptedCmp3]:[AcceptedCmp2]])</f>
        <v>0</v>
      </c>
      <c r="AF1073">
        <v>0</v>
      </c>
      <c r="AG1073">
        <v>0</v>
      </c>
      <c r="AH1073" t="s">
        <v>34</v>
      </c>
    </row>
    <row r="1074" spans="1:34" x14ac:dyDescent="0.3">
      <c r="A1074">
        <v>17</v>
      </c>
      <c r="B1074">
        <v>1971</v>
      </c>
      <c r="C1074">
        <f ca="1">YEAR(TODAY()) - Table_marketing_data[[#This Row],[Year_Birth]]</f>
        <v>52</v>
      </c>
      <c r="D10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4" t="s">
        <v>37</v>
      </c>
      <c r="F1074" t="s">
        <v>33</v>
      </c>
      <c r="G1074" s="5">
        <v>60491</v>
      </c>
      <c r="H1074" s="5" t="str">
        <f t="shared" si="16"/>
        <v>50k-100k</v>
      </c>
      <c r="I1074">
        <v>0</v>
      </c>
      <c r="J1074">
        <v>1</v>
      </c>
      <c r="K1074" s="1">
        <v>41523</v>
      </c>
      <c r="L1074">
        <v>81</v>
      </c>
      <c r="M1074">
        <v>637</v>
      </c>
      <c r="N1074">
        <v>47</v>
      </c>
      <c r="O1074">
        <v>237</v>
      </c>
      <c r="P1074">
        <v>12</v>
      </c>
      <c r="Q1074">
        <v>19</v>
      </c>
      <c r="R1074">
        <v>76</v>
      </c>
      <c r="S1074" s="6">
        <f>SUM(Table_marketing_data[[#This Row],[MntWines]:[MntGoldProds]])/6</f>
        <v>171.33333333333334</v>
      </c>
      <c r="T1074">
        <v>4</v>
      </c>
      <c r="U1074">
        <v>6</v>
      </c>
      <c r="V1074">
        <v>11</v>
      </c>
      <c r="W1074">
        <v>7</v>
      </c>
      <c r="X1074">
        <v>5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f>IF(COUNTIF(Table_marketing_data[[#This Row],[AcceptedCmp3]:[AcceptedCmp2]],1)&gt;0,1,0)</f>
        <v>0</v>
      </c>
      <c r="AE1074">
        <f>SUM(Table_marketing_data[[#This Row],[AcceptedCmp3]:[AcceptedCmp2]])</f>
        <v>0</v>
      </c>
      <c r="AF1074">
        <v>0</v>
      </c>
      <c r="AG1074">
        <v>0</v>
      </c>
      <c r="AH1074" t="s">
        <v>30</v>
      </c>
    </row>
    <row r="1075" spans="1:34" x14ac:dyDescent="0.3">
      <c r="A1075">
        <v>5079</v>
      </c>
      <c r="B1075">
        <v>1971</v>
      </c>
      <c r="C1075">
        <f ca="1">YEAR(TODAY()) - Table_marketing_data[[#This Row],[Year_Birth]]</f>
        <v>52</v>
      </c>
      <c r="D10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5" t="s">
        <v>28</v>
      </c>
      <c r="F1075" t="s">
        <v>33</v>
      </c>
      <c r="H1075" s="5" t="str">
        <f t="shared" si="16"/>
        <v>&lt;20k</v>
      </c>
      <c r="I1075">
        <v>1</v>
      </c>
      <c r="J1075">
        <v>1</v>
      </c>
      <c r="K1075" s="1">
        <v>41336</v>
      </c>
      <c r="L1075">
        <v>82</v>
      </c>
      <c r="M1075">
        <v>71</v>
      </c>
      <c r="N1075">
        <v>1</v>
      </c>
      <c r="O1075">
        <v>16</v>
      </c>
      <c r="P1075">
        <v>0</v>
      </c>
      <c r="Q1075">
        <v>0</v>
      </c>
      <c r="R1075">
        <v>9</v>
      </c>
      <c r="S1075" s="6">
        <f>SUM(Table_marketing_data[[#This Row],[MntWines]:[MntGoldProds]])/6</f>
        <v>16.166666666666668</v>
      </c>
      <c r="T1075">
        <v>4</v>
      </c>
      <c r="U1075">
        <v>2</v>
      </c>
      <c r="V1075">
        <v>1</v>
      </c>
      <c r="W1075">
        <v>3</v>
      </c>
      <c r="X1075">
        <v>8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f>IF(COUNTIF(Table_marketing_data[[#This Row],[AcceptedCmp3]:[AcceptedCmp2]],1)&gt;0,1,0)</f>
        <v>0</v>
      </c>
      <c r="AE1075">
        <f>SUM(Table_marketing_data[[#This Row],[AcceptedCmp3]:[AcceptedCmp2]])</f>
        <v>0</v>
      </c>
      <c r="AF1075">
        <v>0</v>
      </c>
      <c r="AG1075">
        <v>0</v>
      </c>
      <c r="AH1075" t="s">
        <v>36</v>
      </c>
    </row>
    <row r="1076" spans="1:34" x14ac:dyDescent="0.3">
      <c r="A1076">
        <v>7326</v>
      </c>
      <c r="B1076">
        <v>1971</v>
      </c>
      <c r="C1076">
        <f ca="1">YEAR(TODAY()) - Table_marketing_data[[#This Row],[Year_Birth]]</f>
        <v>52</v>
      </c>
      <c r="D10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6" t="s">
        <v>41</v>
      </c>
      <c r="F1076" t="s">
        <v>33</v>
      </c>
      <c r="G1076" s="5">
        <v>56850</v>
      </c>
      <c r="H1076" s="5" t="str">
        <f t="shared" si="16"/>
        <v>50k-100k</v>
      </c>
      <c r="I1076">
        <v>0</v>
      </c>
      <c r="J1076">
        <v>1</v>
      </c>
      <c r="K1076" s="1">
        <v>41721</v>
      </c>
      <c r="L1076">
        <v>83</v>
      </c>
      <c r="M1076">
        <v>34</v>
      </c>
      <c r="N1076">
        <v>1</v>
      </c>
      <c r="O1076">
        <v>19</v>
      </c>
      <c r="P1076">
        <v>2</v>
      </c>
      <c r="Q1076">
        <v>7</v>
      </c>
      <c r="R1076">
        <v>0</v>
      </c>
      <c r="S1076" s="6">
        <f>SUM(Table_marketing_data[[#This Row],[MntWines]:[MntGoldProds]])/6</f>
        <v>10.5</v>
      </c>
      <c r="T1076">
        <v>1</v>
      </c>
      <c r="U1076">
        <v>1</v>
      </c>
      <c r="V1076">
        <v>1</v>
      </c>
      <c r="W1076">
        <v>3</v>
      </c>
      <c r="X1076">
        <v>2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f>IF(COUNTIF(Table_marketing_data[[#This Row],[AcceptedCmp3]:[AcceptedCmp2]],1)&gt;0,1,0)</f>
        <v>0</v>
      </c>
      <c r="AE1076">
        <f>SUM(Table_marketing_data[[#This Row],[AcceptedCmp3]:[AcceptedCmp2]])</f>
        <v>0</v>
      </c>
      <c r="AF1076">
        <v>0</v>
      </c>
      <c r="AG1076">
        <v>0</v>
      </c>
      <c r="AH1076" t="s">
        <v>32</v>
      </c>
    </row>
    <row r="1077" spans="1:34" x14ac:dyDescent="0.3">
      <c r="A1077">
        <v>11088</v>
      </c>
      <c r="B1077">
        <v>1971</v>
      </c>
      <c r="C1077">
        <f ca="1">YEAR(TODAY()) - Table_marketing_data[[#This Row],[Year_Birth]]</f>
        <v>52</v>
      </c>
      <c r="D10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7" t="s">
        <v>37</v>
      </c>
      <c r="F1077" t="s">
        <v>35</v>
      </c>
      <c r="G1077" s="5">
        <v>78642</v>
      </c>
      <c r="H1077" s="5" t="str">
        <f t="shared" si="16"/>
        <v>50k-100k</v>
      </c>
      <c r="I1077">
        <v>0</v>
      </c>
      <c r="J1077">
        <v>1</v>
      </c>
      <c r="K1077" s="1">
        <v>41385</v>
      </c>
      <c r="L1077">
        <v>83</v>
      </c>
      <c r="M1077">
        <v>1396</v>
      </c>
      <c r="N1077">
        <v>0</v>
      </c>
      <c r="O1077">
        <v>322</v>
      </c>
      <c r="P1077">
        <v>46</v>
      </c>
      <c r="Q1077">
        <v>35</v>
      </c>
      <c r="R1077">
        <v>17</v>
      </c>
      <c r="S1077" s="6">
        <f>SUM(Table_marketing_data[[#This Row],[MntWines]:[MntGoldProds]])/6</f>
        <v>302.66666666666669</v>
      </c>
      <c r="T1077">
        <v>1</v>
      </c>
      <c r="U1077">
        <v>4</v>
      </c>
      <c r="V1077">
        <v>9</v>
      </c>
      <c r="W1077">
        <v>4</v>
      </c>
      <c r="X1077">
        <v>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f>IF(COUNTIF(Table_marketing_data[[#This Row],[AcceptedCmp3]:[AcceptedCmp2]],1)&gt;0,1,0)</f>
        <v>0</v>
      </c>
      <c r="AE1077">
        <f>SUM(Table_marketing_data[[#This Row],[AcceptedCmp3]:[AcceptedCmp2]])</f>
        <v>0</v>
      </c>
      <c r="AF1077">
        <v>0</v>
      </c>
      <c r="AG1077">
        <v>0</v>
      </c>
      <c r="AH1077" t="s">
        <v>30</v>
      </c>
    </row>
    <row r="1078" spans="1:34" x14ac:dyDescent="0.3">
      <c r="A1078">
        <v>5939</v>
      </c>
      <c r="B1078">
        <v>1971</v>
      </c>
      <c r="C1078">
        <f ca="1">YEAR(TODAY()) - Table_marketing_data[[#This Row],[Year_Birth]]</f>
        <v>52</v>
      </c>
      <c r="D10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8" t="s">
        <v>28</v>
      </c>
      <c r="F1078" t="s">
        <v>35</v>
      </c>
      <c r="G1078" s="5">
        <v>38232</v>
      </c>
      <c r="H1078" s="5" t="str">
        <f t="shared" si="16"/>
        <v>20k-50k</v>
      </c>
      <c r="I1078">
        <v>1</v>
      </c>
      <c r="J1078">
        <v>1</v>
      </c>
      <c r="K1078" s="1">
        <v>41656</v>
      </c>
      <c r="L1078">
        <v>84</v>
      </c>
      <c r="M1078">
        <v>43</v>
      </c>
      <c r="N1078">
        <v>5</v>
      </c>
      <c r="O1078">
        <v>28</v>
      </c>
      <c r="P1078">
        <v>7</v>
      </c>
      <c r="Q1078">
        <v>6</v>
      </c>
      <c r="R1078">
        <v>33</v>
      </c>
      <c r="S1078" s="6">
        <f>SUM(Table_marketing_data[[#This Row],[MntWines]:[MntGoldProds]])/6</f>
        <v>20.333333333333332</v>
      </c>
      <c r="T1078">
        <v>4</v>
      </c>
      <c r="U1078">
        <v>3</v>
      </c>
      <c r="V1078">
        <v>1</v>
      </c>
      <c r="W1078">
        <v>3</v>
      </c>
      <c r="X1078">
        <v>5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f>IF(COUNTIF(Table_marketing_data[[#This Row],[AcceptedCmp3]:[AcceptedCmp2]],1)&gt;0,1,0)</f>
        <v>0</v>
      </c>
      <c r="AE1078">
        <f>SUM(Table_marketing_data[[#This Row],[AcceptedCmp3]:[AcceptedCmp2]])</f>
        <v>0</v>
      </c>
      <c r="AF1078">
        <v>0</v>
      </c>
      <c r="AG1078">
        <v>0</v>
      </c>
      <c r="AH1078" t="s">
        <v>30</v>
      </c>
    </row>
    <row r="1079" spans="1:34" x14ac:dyDescent="0.3">
      <c r="A1079">
        <v>9209</v>
      </c>
      <c r="B1079">
        <v>1971</v>
      </c>
      <c r="C1079">
        <f ca="1">YEAR(TODAY()) - Table_marketing_data[[#This Row],[Year_Birth]]</f>
        <v>52</v>
      </c>
      <c r="D10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79" t="s">
        <v>41</v>
      </c>
      <c r="F1079" t="s">
        <v>35</v>
      </c>
      <c r="G1079" s="5">
        <v>80573</v>
      </c>
      <c r="H1079" s="5" t="str">
        <f t="shared" si="16"/>
        <v>50k-100k</v>
      </c>
      <c r="I1079">
        <v>0</v>
      </c>
      <c r="J1079">
        <v>0</v>
      </c>
      <c r="K1079" s="1">
        <v>41196</v>
      </c>
      <c r="L1079">
        <v>85</v>
      </c>
      <c r="M1079">
        <v>829</v>
      </c>
      <c r="N1079">
        <v>138</v>
      </c>
      <c r="O1079">
        <v>430</v>
      </c>
      <c r="P1079">
        <v>60</v>
      </c>
      <c r="Q1079">
        <v>92</v>
      </c>
      <c r="R1079">
        <v>15</v>
      </c>
      <c r="S1079" s="6">
        <f>SUM(Table_marketing_data[[#This Row],[MntWines]:[MntGoldProds]])/6</f>
        <v>260.66666666666669</v>
      </c>
      <c r="T1079">
        <v>1</v>
      </c>
      <c r="U1079">
        <v>4</v>
      </c>
      <c r="V1079">
        <v>6</v>
      </c>
      <c r="W1079">
        <v>13</v>
      </c>
      <c r="X1079">
        <v>2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f>IF(COUNTIF(Table_marketing_data[[#This Row],[AcceptedCmp3]:[AcceptedCmp2]],1)&gt;0,1,0)</f>
        <v>0</v>
      </c>
      <c r="AE1079">
        <f>SUM(Table_marketing_data[[#This Row],[AcceptedCmp3]:[AcceptedCmp2]])</f>
        <v>0</v>
      </c>
      <c r="AF1079">
        <v>0</v>
      </c>
      <c r="AG1079">
        <v>0</v>
      </c>
      <c r="AH1079" t="s">
        <v>43</v>
      </c>
    </row>
    <row r="1080" spans="1:34" x14ac:dyDescent="0.3">
      <c r="A1080">
        <v>6417</v>
      </c>
      <c r="B1080">
        <v>1971</v>
      </c>
      <c r="C1080">
        <f ca="1">YEAR(TODAY()) - Table_marketing_data[[#This Row],[Year_Birth]]</f>
        <v>52</v>
      </c>
      <c r="D10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0" t="s">
        <v>41</v>
      </c>
      <c r="F1080" t="s">
        <v>35</v>
      </c>
      <c r="G1080" s="5">
        <v>80573</v>
      </c>
      <c r="H1080" s="5" t="str">
        <f t="shared" si="16"/>
        <v>50k-100k</v>
      </c>
      <c r="I1080">
        <v>0</v>
      </c>
      <c r="J1080">
        <v>0</v>
      </c>
      <c r="K1080" s="1">
        <v>41196</v>
      </c>
      <c r="L1080">
        <v>85</v>
      </c>
      <c r="M1080">
        <v>829</v>
      </c>
      <c r="N1080">
        <v>138</v>
      </c>
      <c r="O1080">
        <v>430</v>
      </c>
      <c r="P1080">
        <v>60</v>
      </c>
      <c r="Q1080">
        <v>92</v>
      </c>
      <c r="R1080">
        <v>15</v>
      </c>
      <c r="S1080" s="6">
        <f>SUM(Table_marketing_data[[#This Row],[MntWines]:[MntGoldProds]])/6</f>
        <v>260.66666666666669</v>
      </c>
      <c r="T1080">
        <v>1</v>
      </c>
      <c r="U1080">
        <v>4</v>
      </c>
      <c r="V1080">
        <v>6</v>
      </c>
      <c r="W1080">
        <v>13</v>
      </c>
      <c r="X1080">
        <v>2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f>IF(COUNTIF(Table_marketing_data[[#This Row],[AcceptedCmp3]:[AcceptedCmp2]],1)&gt;0,1,0)</f>
        <v>0</v>
      </c>
      <c r="AE1080">
        <f>SUM(Table_marketing_data[[#This Row],[AcceptedCmp3]:[AcceptedCmp2]])</f>
        <v>0</v>
      </c>
      <c r="AF1080">
        <v>0</v>
      </c>
      <c r="AG1080">
        <v>0</v>
      </c>
      <c r="AH1080" t="s">
        <v>30</v>
      </c>
    </row>
    <row r="1081" spans="1:34" x14ac:dyDescent="0.3">
      <c r="A1081">
        <v>4042</v>
      </c>
      <c r="B1081">
        <v>1971</v>
      </c>
      <c r="C1081">
        <f ca="1">YEAR(TODAY()) - Table_marketing_data[[#This Row],[Year_Birth]]</f>
        <v>52</v>
      </c>
      <c r="D10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1" t="s">
        <v>28</v>
      </c>
      <c r="F1081" t="s">
        <v>29</v>
      </c>
      <c r="G1081" s="5">
        <v>43300</v>
      </c>
      <c r="H1081" s="5" t="str">
        <f t="shared" si="16"/>
        <v>20k-50k</v>
      </c>
      <c r="I1081">
        <v>0</v>
      </c>
      <c r="J1081">
        <v>1</v>
      </c>
      <c r="K1081" s="1">
        <v>41195</v>
      </c>
      <c r="L1081">
        <v>87</v>
      </c>
      <c r="M1081">
        <v>91</v>
      </c>
      <c r="N1081">
        <v>3</v>
      </c>
      <c r="O1081">
        <v>52</v>
      </c>
      <c r="P1081">
        <v>2</v>
      </c>
      <c r="Q1081">
        <v>1</v>
      </c>
      <c r="R1081">
        <v>31</v>
      </c>
      <c r="S1081" s="6">
        <f>SUM(Table_marketing_data[[#This Row],[MntWines]:[MntGoldProds]])/6</f>
        <v>30</v>
      </c>
      <c r="T1081">
        <v>3</v>
      </c>
      <c r="U1081">
        <v>4</v>
      </c>
      <c r="V1081">
        <v>0</v>
      </c>
      <c r="W1081">
        <v>4</v>
      </c>
      <c r="X1081">
        <v>8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f>IF(COUNTIF(Table_marketing_data[[#This Row],[AcceptedCmp3]:[AcceptedCmp2]],1)&gt;0,1,0)</f>
        <v>0</v>
      </c>
      <c r="AE1081">
        <f>SUM(Table_marketing_data[[#This Row],[AcceptedCmp3]:[AcceptedCmp2]])</f>
        <v>0</v>
      </c>
      <c r="AF1081">
        <v>1</v>
      </c>
      <c r="AG1081">
        <v>0</v>
      </c>
      <c r="AH1081" t="s">
        <v>32</v>
      </c>
    </row>
    <row r="1082" spans="1:34" x14ac:dyDescent="0.3">
      <c r="A1082">
        <v>5455</v>
      </c>
      <c r="B1082">
        <v>1971</v>
      </c>
      <c r="C1082">
        <f ca="1">YEAR(TODAY()) - Table_marketing_data[[#This Row],[Year_Birth]]</f>
        <v>52</v>
      </c>
      <c r="D10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2" t="s">
        <v>37</v>
      </c>
      <c r="F1082" t="s">
        <v>33</v>
      </c>
      <c r="G1082" s="5">
        <v>32011</v>
      </c>
      <c r="H1082" s="5" t="str">
        <f t="shared" si="16"/>
        <v>20k-50k</v>
      </c>
      <c r="I1082">
        <v>1</v>
      </c>
      <c r="J1082">
        <v>0</v>
      </c>
      <c r="K1082" s="1">
        <v>41508</v>
      </c>
      <c r="L1082">
        <v>89</v>
      </c>
      <c r="M1082">
        <v>99</v>
      </c>
      <c r="N1082">
        <v>0</v>
      </c>
      <c r="O1082">
        <v>15</v>
      </c>
      <c r="P1082">
        <v>2</v>
      </c>
      <c r="Q1082">
        <v>1</v>
      </c>
      <c r="R1082">
        <v>5</v>
      </c>
      <c r="S1082" s="6">
        <f>SUM(Table_marketing_data[[#This Row],[MntWines]:[MntGoldProds]])/6</f>
        <v>20.333333333333332</v>
      </c>
      <c r="T1082">
        <v>3</v>
      </c>
      <c r="U1082">
        <v>2</v>
      </c>
      <c r="V1082">
        <v>1</v>
      </c>
      <c r="W1082">
        <v>4</v>
      </c>
      <c r="X1082">
        <v>7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f>IF(COUNTIF(Table_marketing_data[[#This Row],[AcceptedCmp3]:[AcceptedCmp2]],1)&gt;0,1,0)</f>
        <v>0</v>
      </c>
      <c r="AE1082">
        <f>SUM(Table_marketing_data[[#This Row],[AcceptedCmp3]:[AcceptedCmp2]])</f>
        <v>0</v>
      </c>
      <c r="AF1082">
        <v>0</v>
      </c>
      <c r="AG1082">
        <v>0</v>
      </c>
      <c r="AH1082" t="s">
        <v>30</v>
      </c>
    </row>
    <row r="1083" spans="1:34" x14ac:dyDescent="0.3">
      <c r="A1083">
        <v>8212</v>
      </c>
      <c r="B1083">
        <v>1971</v>
      </c>
      <c r="C1083">
        <f ca="1">YEAR(TODAY()) - Table_marketing_data[[#This Row],[Year_Birth]]</f>
        <v>52</v>
      </c>
      <c r="D10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3" t="s">
        <v>41</v>
      </c>
      <c r="F1083" t="s">
        <v>33</v>
      </c>
      <c r="G1083" s="5">
        <v>39791</v>
      </c>
      <c r="H1083" s="5" t="str">
        <f t="shared" si="16"/>
        <v>20k-50k</v>
      </c>
      <c r="I1083">
        <v>0</v>
      </c>
      <c r="J1083">
        <v>1</v>
      </c>
      <c r="K1083" s="1">
        <v>41361</v>
      </c>
      <c r="L1083">
        <v>89</v>
      </c>
      <c r="M1083">
        <v>85</v>
      </c>
      <c r="N1083">
        <v>15</v>
      </c>
      <c r="O1083">
        <v>27</v>
      </c>
      <c r="P1083">
        <v>13</v>
      </c>
      <c r="Q1083">
        <v>13</v>
      </c>
      <c r="R1083">
        <v>21</v>
      </c>
      <c r="S1083" s="6">
        <f>SUM(Table_marketing_data[[#This Row],[MntWines]:[MntGoldProds]])/6</f>
        <v>29</v>
      </c>
      <c r="T1083">
        <v>2</v>
      </c>
      <c r="U1083">
        <v>3</v>
      </c>
      <c r="V1083">
        <v>1</v>
      </c>
      <c r="W1083">
        <v>4</v>
      </c>
      <c r="X1083">
        <v>7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f>IF(COUNTIF(Table_marketing_data[[#This Row],[AcceptedCmp3]:[AcceptedCmp2]],1)&gt;0,1,0)</f>
        <v>0</v>
      </c>
      <c r="AE1083">
        <f>SUM(Table_marketing_data[[#This Row],[AcceptedCmp3]:[AcceptedCmp2]])</f>
        <v>0</v>
      </c>
      <c r="AF1083">
        <v>0</v>
      </c>
      <c r="AG1083">
        <v>0</v>
      </c>
      <c r="AH1083" t="s">
        <v>30</v>
      </c>
    </row>
    <row r="1084" spans="1:34" x14ac:dyDescent="0.3">
      <c r="A1084">
        <v>9516</v>
      </c>
      <c r="B1084">
        <v>1971</v>
      </c>
      <c r="C1084">
        <f ca="1">YEAR(TODAY()) - Table_marketing_data[[#This Row],[Year_Birth]]</f>
        <v>52</v>
      </c>
      <c r="D10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4" t="s">
        <v>38</v>
      </c>
      <c r="F1084" t="s">
        <v>29</v>
      </c>
      <c r="G1084" s="5">
        <v>49118</v>
      </c>
      <c r="H1084" s="5" t="str">
        <f t="shared" si="16"/>
        <v>20k-50k</v>
      </c>
      <c r="I1084">
        <v>0</v>
      </c>
      <c r="J1084">
        <v>0</v>
      </c>
      <c r="K1084" s="1">
        <v>41139</v>
      </c>
      <c r="L1084">
        <v>90</v>
      </c>
      <c r="M1084">
        <v>620</v>
      </c>
      <c r="N1084">
        <v>54</v>
      </c>
      <c r="O1084">
        <v>239</v>
      </c>
      <c r="P1084">
        <v>99</v>
      </c>
      <c r="Q1084">
        <v>98</v>
      </c>
      <c r="R1084">
        <v>119</v>
      </c>
      <c r="S1084" s="6">
        <f>SUM(Table_marketing_data[[#This Row],[MntWines]:[MntGoldProds]])/6</f>
        <v>204.83333333333334</v>
      </c>
      <c r="T1084">
        <v>2</v>
      </c>
      <c r="U1084">
        <v>9</v>
      </c>
      <c r="V1084">
        <v>7</v>
      </c>
      <c r="W1084">
        <v>10</v>
      </c>
      <c r="X1084">
        <v>7</v>
      </c>
      <c r="Y1084">
        <v>0</v>
      </c>
      <c r="Z1084">
        <v>1</v>
      </c>
      <c r="AA1084">
        <v>0</v>
      </c>
      <c r="AB1084">
        <v>0</v>
      </c>
      <c r="AC1084">
        <v>1</v>
      </c>
      <c r="AD1084">
        <f>IF(COUNTIF(Table_marketing_data[[#This Row],[AcceptedCmp3]:[AcceptedCmp2]],1)&gt;0,1,0)</f>
        <v>1</v>
      </c>
      <c r="AE1084">
        <f>SUM(Table_marketing_data[[#This Row],[AcceptedCmp3]:[AcceptedCmp2]])</f>
        <v>2</v>
      </c>
      <c r="AF1084">
        <v>1</v>
      </c>
      <c r="AG1084">
        <v>0</v>
      </c>
      <c r="AH1084" t="s">
        <v>30</v>
      </c>
    </row>
    <row r="1085" spans="1:34" x14ac:dyDescent="0.3">
      <c r="A1085">
        <v>6941</v>
      </c>
      <c r="B1085">
        <v>1971</v>
      </c>
      <c r="C1085">
        <f ca="1">YEAR(TODAY()) - Table_marketing_data[[#This Row],[Year_Birth]]</f>
        <v>52</v>
      </c>
      <c r="D10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5" t="s">
        <v>28</v>
      </c>
      <c r="F1085" t="s">
        <v>31</v>
      </c>
      <c r="G1085" s="5">
        <v>31632</v>
      </c>
      <c r="H1085" s="5" t="str">
        <f t="shared" si="16"/>
        <v>20k-50k</v>
      </c>
      <c r="I1085">
        <v>0</v>
      </c>
      <c r="J1085">
        <v>0</v>
      </c>
      <c r="K1085" s="1">
        <v>41469</v>
      </c>
      <c r="L1085">
        <v>92</v>
      </c>
      <c r="M1085">
        <v>17</v>
      </c>
      <c r="N1085">
        <v>8</v>
      </c>
      <c r="O1085">
        <v>12</v>
      </c>
      <c r="P1085">
        <v>11</v>
      </c>
      <c r="Q1085">
        <v>15</v>
      </c>
      <c r="R1085">
        <v>32</v>
      </c>
      <c r="S1085" s="6">
        <f>SUM(Table_marketing_data[[#This Row],[MntWines]:[MntGoldProds]])/6</f>
        <v>15.833333333333334</v>
      </c>
      <c r="T1085">
        <v>1</v>
      </c>
      <c r="U1085">
        <v>2</v>
      </c>
      <c r="V1085">
        <v>1</v>
      </c>
      <c r="W1085">
        <v>2</v>
      </c>
      <c r="X1085">
        <v>7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f>IF(COUNTIF(Table_marketing_data[[#This Row],[AcceptedCmp3]:[AcceptedCmp2]],1)&gt;0,1,0)</f>
        <v>0</v>
      </c>
      <c r="AE1085">
        <f>SUM(Table_marketing_data[[#This Row],[AcceptedCmp3]:[AcceptedCmp2]])</f>
        <v>0</v>
      </c>
      <c r="AF1085">
        <v>0</v>
      </c>
      <c r="AG1085">
        <v>0</v>
      </c>
      <c r="AH1085" t="s">
        <v>30</v>
      </c>
    </row>
    <row r="1086" spans="1:34" x14ac:dyDescent="0.3">
      <c r="A1086">
        <v>3916</v>
      </c>
      <c r="B1086">
        <v>1971</v>
      </c>
      <c r="C1086">
        <f ca="1">YEAR(TODAY()) - Table_marketing_data[[#This Row],[Year_Birth]]</f>
        <v>52</v>
      </c>
      <c r="D10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6" t="s">
        <v>37</v>
      </c>
      <c r="F1086" t="s">
        <v>35</v>
      </c>
      <c r="G1086" s="5">
        <v>49269</v>
      </c>
      <c r="H1086" s="5" t="str">
        <f t="shared" si="16"/>
        <v>20k-50k</v>
      </c>
      <c r="I1086">
        <v>1</v>
      </c>
      <c r="J1086">
        <v>0</v>
      </c>
      <c r="K1086" s="1">
        <v>41136</v>
      </c>
      <c r="L1086">
        <v>92</v>
      </c>
      <c r="M1086">
        <v>639</v>
      </c>
      <c r="N1086">
        <v>8</v>
      </c>
      <c r="O1086">
        <v>166</v>
      </c>
      <c r="P1086">
        <v>11</v>
      </c>
      <c r="Q1086">
        <v>8</v>
      </c>
      <c r="R1086">
        <v>58</v>
      </c>
      <c r="S1086" s="6">
        <f>SUM(Table_marketing_data[[#This Row],[MntWines]:[MntGoldProds]])/6</f>
        <v>148.33333333333334</v>
      </c>
      <c r="T1086">
        <v>3</v>
      </c>
      <c r="U1086">
        <v>7</v>
      </c>
      <c r="V1086">
        <v>3</v>
      </c>
      <c r="W1086">
        <v>12</v>
      </c>
      <c r="X1086">
        <v>7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f>IF(COUNTIF(Table_marketing_data[[#This Row],[AcceptedCmp3]:[AcceptedCmp2]],1)&gt;0,1,0)</f>
        <v>0</v>
      </c>
      <c r="AE1086">
        <f>SUM(Table_marketing_data[[#This Row],[AcceptedCmp3]:[AcceptedCmp2]])</f>
        <v>0</v>
      </c>
      <c r="AF1086">
        <v>0</v>
      </c>
      <c r="AG1086">
        <v>0</v>
      </c>
      <c r="AH1086" t="s">
        <v>30</v>
      </c>
    </row>
    <row r="1087" spans="1:34" x14ac:dyDescent="0.3">
      <c r="A1087">
        <v>8204</v>
      </c>
      <c r="B1087">
        <v>1971</v>
      </c>
      <c r="C1087">
        <f ca="1">YEAR(TODAY()) - Table_marketing_data[[#This Row],[Year_Birth]]</f>
        <v>52</v>
      </c>
      <c r="D10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7" t="s">
        <v>38</v>
      </c>
      <c r="F1087" t="s">
        <v>33</v>
      </c>
      <c r="G1087" s="5">
        <v>78041</v>
      </c>
      <c r="H1087" s="5" t="str">
        <f t="shared" si="16"/>
        <v>50k-100k</v>
      </c>
      <c r="I1087">
        <v>0</v>
      </c>
      <c r="J1087">
        <v>0</v>
      </c>
      <c r="K1087" s="1">
        <v>41259</v>
      </c>
      <c r="L1087">
        <v>93</v>
      </c>
      <c r="M1087">
        <v>482</v>
      </c>
      <c r="N1087">
        <v>35</v>
      </c>
      <c r="O1087">
        <v>553</v>
      </c>
      <c r="P1087">
        <v>72</v>
      </c>
      <c r="Q1087">
        <v>160</v>
      </c>
      <c r="R1087">
        <v>17</v>
      </c>
      <c r="S1087" s="6">
        <f>SUM(Table_marketing_data[[#This Row],[MntWines]:[MntGoldProds]])/6</f>
        <v>219.83333333333334</v>
      </c>
      <c r="T1087">
        <v>1</v>
      </c>
      <c r="U1087">
        <v>4</v>
      </c>
      <c r="V1087">
        <v>4</v>
      </c>
      <c r="W1087">
        <v>9</v>
      </c>
      <c r="X1087">
        <v>2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f>IF(COUNTIF(Table_marketing_data[[#This Row],[AcceptedCmp3]:[AcceptedCmp2]],1)&gt;0,1,0)</f>
        <v>0</v>
      </c>
      <c r="AE1087">
        <f>SUM(Table_marketing_data[[#This Row],[AcceptedCmp3]:[AcceptedCmp2]])</f>
        <v>0</v>
      </c>
      <c r="AF1087">
        <v>0</v>
      </c>
      <c r="AG1087">
        <v>0</v>
      </c>
      <c r="AH1087" t="s">
        <v>39</v>
      </c>
    </row>
    <row r="1088" spans="1:34" x14ac:dyDescent="0.3">
      <c r="A1088">
        <v>1890</v>
      </c>
      <c r="B1088">
        <v>1971</v>
      </c>
      <c r="C1088">
        <f ca="1">YEAR(TODAY()) - Table_marketing_data[[#This Row],[Year_Birth]]</f>
        <v>52</v>
      </c>
      <c r="D10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8" t="s">
        <v>38</v>
      </c>
      <c r="F1088" t="s">
        <v>35</v>
      </c>
      <c r="G1088" s="5">
        <v>42033</v>
      </c>
      <c r="H1088" s="5" t="str">
        <f t="shared" si="16"/>
        <v>20k-50k</v>
      </c>
      <c r="I1088">
        <v>1</v>
      </c>
      <c r="J1088">
        <v>1</v>
      </c>
      <c r="K1088" s="1">
        <v>41171</v>
      </c>
      <c r="L1088">
        <v>95</v>
      </c>
      <c r="M1088">
        <v>11</v>
      </c>
      <c r="N1088">
        <v>1</v>
      </c>
      <c r="O1088">
        <v>4</v>
      </c>
      <c r="P1088">
        <v>2</v>
      </c>
      <c r="Q1088">
        <v>0</v>
      </c>
      <c r="R1088">
        <v>7</v>
      </c>
      <c r="S1088" s="6">
        <f>SUM(Table_marketing_data[[#This Row],[MntWines]:[MntGoldProds]])/6</f>
        <v>4.166666666666667</v>
      </c>
      <c r="T1088">
        <v>1</v>
      </c>
      <c r="U1088">
        <v>1</v>
      </c>
      <c r="V1088">
        <v>0</v>
      </c>
      <c r="W1088">
        <v>2</v>
      </c>
      <c r="X1088">
        <v>7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f>IF(COUNTIF(Table_marketing_data[[#This Row],[AcceptedCmp3]:[AcceptedCmp2]],1)&gt;0,1,0)</f>
        <v>0</v>
      </c>
      <c r="AE1088">
        <f>SUM(Table_marketing_data[[#This Row],[AcceptedCmp3]:[AcceptedCmp2]])</f>
        <v>0</v>
      </c>
      <c r="AF1088">
        <v>0</v>
      </c>
      <c r="AG1088">
        <v>0</v>
      </c>
      <c r="AH1088" t="s">
        <v>30</v>
      </c>
    </row>
    <row r="1089" spans="1:34" x14ac:dyDescent="0.3">
      <c r="A1089">
        <v>1826</v>
      </c>
      <c r="B1089">
        <v>1970</v>
      </c>
      <c r="C1089">
        <f ca="1">YEAR(TODAY()) - Table_marketing_data[[#This Row],[Year_Birth]]</f>
        <v>53</v>
      </c>
      <c r="D10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89" t="s">
        <v>28</v>
      </c>
      <c r="F1089" t="s">
        <v>29</v>
      </c>
      <c r="G1089" s="5">
        <v>84835</v>
      </c>
      <c r="H1089" s="5" t="str">
        <f t="shared" si="16"/>
        <v>50k-100k</v>
      </c>
      <c r="I1089">
        <v>0</v>
      </c>
      <c r="J1089">
        <v>0</v>
      </c>
      <c r="K1089" s="1">
        <v>41806</v>
      </c>
      <c r="L1089">
        <v>0</v>
      </c>
      <c r="M1089">
        <v>189</v>
      </c>
      <c r="N1089">
        <v>104</v>
      </c>
      <c r="O1089">
        <v>379</v>
      </c>
      <c r="P1089">
        <v>111</v>
      </c>
      <c r="Q1089">
        <v>189</v>
      </c>
      <c r="R1089">
        <v>218</v>
      </c>
      <c r="S1089" s="6">
        <f>SUM(Table_marketing_data[[#This Row],[MntWines]:[MntGoldProds]])/6</f>
        <v>198.33333333333334</v>
      </c>
      <c r="T1089">
        <v>1</v>
      </c>
      <c r="U1089">
        <v>4</v>
      </c>
      <c r="V1089">
        <v>4</v>
      </c>
      <c r="W1089">
        <v>6</v>
      </c>
      <c r="X1089">
        <v>1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f>IF(COUNTIF(Table_marketing_data[[#This Row],[AcceptedCmp3]:[AcceptedCmp2]],1)&gt;0,1,0)</f>
        <v>0</v>
      </c>
      <c r="AE1089">
        <f>SUM(Table_marketing_data[[#This Row],[AcceptedCmp3]:[AcceptedCmp2]])</f>
        <v>0</v>
      </c>
      <c r="AF1089">
        <v>1</v>
      </c>
      <c r="AG1089">
        <v>0</v>
      </c>
      <c r="AH1089" t="s">
        <v>30</v>
      </c>
    </row>
    <row r="1090" spans="1:34" x14ac:dyDescent="0.3">
      <c r="A1090">
        <v>5740</v>
      </c>
      <c r="B1090">
        <v>1970</v>
      </c>
      <c r="C1090">
        <f ca="1">YEAR(TODAY()) - Table_marketing_data[[#This Row],[Year_Birth]]</f>
        <v>53</v>
      </c>
      <c r="D10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0" t="s">
        <v>38</v>
      </c>
      <c r="F1090" t="s">
        <v>29</v>
      </c>
      <c r="G1090" s="5">
        <v>25959</v>
      </c>
      <c r="H1090" s="5" t="str">
        <f t="shared" ref="H1090:H1153" si="17">IF(G1090&lt;20000,"&lt;20k",IF(G1090&lt;50000,"20k-50k",IF(G1090&lt;100000,"50k-100k","100k&lt;")))</f>
        <v>20k-50k</v>
      </c>
      <c r="I1090">
        <v>1</v>
      </c>
      <c r="J1090">
        <v>1</v>
      </c>
      <c r="K1090" s="1">
        <v>41319</v>
      </c>
      <c r="L1090">
        <v>1</v>
      </c>
      <c r="M1090">
        <v>4</v>
      </c>
      <c r="N1090">
        <v>2</v>
      </c>
      <c r="O1090">
        <v>12</v>
      </c>
      <c r="P1090">
        <v>7</v>
      </c>
      <c r="Q1090">
        <v>5</v>
      </c>
      <c r="R1090">
        <v>26</v>
      </c>
      <c r="S1090" s="6">
        <f>SUM(Table_marketing_data[[#This Row],[MntWines]:[MntGoldProds]])/6</f>
        <v>9.3333333333333339</v>
      </c>
      <c r="T1090">
        <v>2</v>
      </c>
      <c r="U1090">
        <v>1</v>
      </c>
      <c r="V1090">
        <v>2</v>
      </c>
      <c r="W1090">
        <v>2</v>
      </c>
      <c r="X1090">
        <v>6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f>IF(COUNTIF(Table_marketing_data[[#This Row],[AcceptedCmp3]:[AcceptedCmp2]],1)&gt;0,1,0)</f>
        <v>0</v>
      </c>
      <c r="AE1090">
        <f>SUM(Table_marketing_data[[#This Row],[AcceptedCmp3]:[AcceptedCmp2]])</f>
        <v>0</v>
      </c>
      <c r="AF1090">
        <v>1</v>
      </c>
      <c r="AG1090">
        <v>0</v>
      </c>
      <c r="AH1090" t="s">
        <v>30</v>
      </c>
    </row>
    <row r="1091" spans="1:34" x14ac:dyDescent="0.3">
      <c r="A1091">
        <v>340</v>
      </c>
      <c r="B1091">
        <v>1970</v>
      </c>
      <c r="C1091">
        <f ca="1">YEAR(TODAY()) - Table_marketing_data[[#This Row],[Year_Birth]]</f>
        <v>53</v>
      </c>
      <c r="D10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1" t="s">
        <v>28</v>
      </c>
      <c r="F1091" t="s">
        <v>29</v>
      </c>
      <c r="G1091" s="5">
        <v>72967</v>
      </c>
      <c r="H1091" s="5" t="str">
        <f t="shared" si="17"/>
        <v>50k-100k</v>
      </c>
      <c r="I1091">
        <v>0</v>
      </c>
      <c r="J1091">
        <v>1</v>
      </c>
      <c r="K1091" s="1">
        <v>41258</v>
      </c>
      <c r="L1091">
        <v>1</v>
      </c>
      <c r="M1091">
        <v>158</v>
      </c>
      <c r="N1091">
        <v>35</v>
      </c>
      <c r="O1091">
        <v>179</v>
      </c>
      <c r="P1091">
        <v>0</v>
      </c>
      <c r="Q1091">
        <v>0</v>
      </c>
      <c r="R1091">
        <v>125</v>
      </c>
      <c r="S1091" s="6">
        <f>SUM(Table_marketing_data[[#This Row],[MntWines]:[MntGoldProds]])/6</f>
        <v>82.833333333333329</v>
      </c>
      <c r="T1091">
        <v>2</v>
      </c>
      <c r="U1091">
        <v>7</v>
      </c>
      <c r="V1091">
        <v>2</v>
      </c>
      <c r="W1091">
        <v>8</v>
      </c>
      <c r="X1091">
        <v>5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f>IF(COUNTIF(Table_marketing_data[[#This Row],[AcceptedCmp3]:[AcceptedCmp2]],1)&gt;0,1,0)</f>
        <v>1</v>
      </c>
      <c r="AE1091">
        <f>SUM(Table_marketing_data[[#This Row],[AcceptedCmp3]:[AcceptedCmp2]])</f>
        <v>1</v>
      </c>
      <c r="AF1091">
        <v>1</v>
      </c>
      <c r="AG1091">
        <v>0</v>
      </c>
      <c r="AH1091" t="s">
        <v>39</v>
      </c>
    </row>
    <row r="1092" spans="1:34" x14ac:dyDescent="0.3">
      <c r="A1092">
        <v>3887</v>
      </c>
      <c r="B1092">
        <v>1970</v>
      </c>
      <c r="C1092">
        <f ca="1">YEAR(TODAY()) - Table_marketing_data[[#This Row],[Year_Birth]]</f>
        <v>53</v>
      </c>
      <c r="D10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2" t="s">
        <v>28</v>
      </c>
      <c r="F1092" t="s">
        <v>31</v>
      </c>
      <c r="G1092" s="5">
        <v>27242</v>
      </c>
      <c r="H1092" s="5" t="str">
        <f t="shared" si="17"/>
        <v>20k-50k</v>
      </c>
      <c r="I1092">
        <v>1</v>
      </c>
      <c r="J1092">
        <v>0</v>
      </c>
      <c r="K1092" s="1">
        <v>41224</v>
      </c>
      <c r="L1092">
        <v>2</v>
      </c>
      <c r="M1092">
        <v>3</v>
      </c>
      <c r="N1092">
        <v>17</v>
      </c>
      <c r="O1092">
        <v>26</v>
      </c>
      <c r="P1092">
        <v>20</v>
      </c>
      <c r="Q1092">
        <v>1</v>
      </c>
      <c r="R1092">
        <v>39</v>
      </c>
      <c r="S1092" s="6">
        <f>SUM(Table_marketing_data[[#This Row],[MntWines]:[MntGoldProds]])/6</f>
        <v>17.666666666666668</v>
      </c>
      <c r="T1092">
        <v>2</v>
      </c>
      <c r="U1092">
        <v>2</v>
      </c>
      <c r="V1092">
        <v>0</v>
      </c>
      <c r="W1092">
        <v>3</v>
      </c>
      <c r="X1092">
        <v>9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f>IF(COUNTIF(Table_marketing_data[[#This Row],[AcceptedCmp3]:[AcceptedCmp2]],1)&gt;0,1,0)</f>
        <v>0</v>
      </c>
      <c r="AE1092">
        <f>SUM(Table_marketing_data[[#This Row],[AcceptedCmp3]:[AcceptedCmp2]])</f>
        <v>0</v>
      </c>
      <c r="AF1092">
        <v>1</v>
      </c>
      <c r="AG1092">
        <v>0</v>
      </c>
      <c r="AH1092" t="s">
        <v>40</v>
      </c>
    </row>
    <row r="1093" spans="1:34" x14ac:dyDescent="0.3">
      <c r="A1093">
        <v>4785</v>
      </c>
      <c r="B1093">
        <v>1970</v>
      </c>
      <c r="C1093">
        <f ca="1">YEAR(TODAY()) - Table_marketing_data[[#This Row],[Year_Birth]]</f>
        <v>53</v>
      </c>
      <c r="D10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3" t="s">
        <v>37</v>
      </c>
      <c r="F1093" t="s">
        <v>35</v>
      </c>
      <c r="G1093" s="5">
        <v>77622</v>
      </c>
      <c r="H1093" s="5" t="str">
        <f t="shared" si="17"/>
        <v>50k-100k</v>
      </c>
      <c r="I1093">
        <v>0</v>
      </c>
      <c r="J1093">
        <v>2</v>
      </c>
      <c r="K1093" s="1">
        <v>41743</v>
      </c>
      <c r="L1093">
        <v>3</v>
      </c>
      <c r="M1093">
        <v>520</v>
      </c>
      <c r="N1093">
        <v>7</v>
      </c>
      <c r="O1093">
        <v>154</v>
      </c>
      <c r="P1093">
        <v>19</v>
      </c>
      <c r="Q1093">
        <v>0</v>
      </c>
      <c r="R1093">
        <v>14</v>
      </c>
      <c r="S1093" s="6">
        <f>SUM(Table_marketing_data[[#This Row],[MntWines]:[MntGoldProds]])/6</f>
        <v>119</v>
      </c>
      <c r="T1093">
        <v>2</v>
      </c>
      <c r="U1093">
        <v>6</v>
      </c>
      <c r="V1093">
        <v>3</v>
      </c>
      <c r="W1093">
        <v>11</v>
      </c>
      <c r="X1093">
        <v>3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f>IF(COUNTIF(Table_marketing_data[[#This Row],[AcceptedCmp3]:[AcceptedCmp2]],1)&gt;0,1,0)</f>
        <v>0</v>
      </c>
      <c r="AE1093">
        <f>SUM(Table_marketing_data[[#This Row],[AcceptedCmp3]:[AcceptedCmp2]])</f>
        <v>0</v>
      </c>
      <c r="AF1093">
        <v>0</v>
      </c>
      <c r="AG1093">
        <v>0</v>
      </c>
      <c r="AH1093" t="s">
        <v>43</v>
      </c>
    </row>
    <row r="1094" spans="1:34" x14ac:dyDescent="0.3">
      <c r="A1094">
        <v>10914</v>
      </c>
      <c r="B1094">
        <v>1970</v>
      </c>
      <c r="C1094">
        <f ca="1">YEAR(TODAY()) - Table_marketing_data[[#This Row],[Year_Birth]]</f>
        <v>53</v>
      </c>
      <c r="D10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4" t="s">
        <v>28</v>
      </c>
      <c r="F1094" t="s">
        <v>31</v>
      </c>
      <c r="G1094" s="5">
        <v>24163</v>
      </c>
      <c r="H1094" s="5" t="str">
        <f t="shared" si="17"/>
        <v>20k-50k</v>
      </c>
      <c r="I1094">
        <v>1</v>
      </c>
      <c r="J1094">
        <v>1</v>
      </c>
      <c r="K1094" s="1">
        <v>41559</v>
      </c>
      <c r="L1094">
        <v>3</v>
      </c>
      <c r="M1094">
        <v>4</v>
      </c>
      <c r="N1094">
        <v>1</v>
      </c>
      <c r="O1094">
        <v>7</v>
      </c>
      <c r="P1094">
        <v>2</v>
      </c>
      <c r="Q1094">
        <v>1</v>
      </c>
      <c r="R1094">
        <v>2</v>
      </c>
      <c r="S1094" s="6">
        <f>SUM(Table_marketing_data[[#This Row],[MntWines]:[MntGoldProds]])/6</f>
        <v>2.8333333333333335</v>
      </c>
      <c r="T1094">
        <v>2</v>
      </c>
      <c r="U1094">
        <v>1</v>
      </c>
      <c r="V1094">
        <v>0</v>
      </c>
      <c r="W1094">
        <v>3</v>
      </c>
      <c r="X1094">
        <v>4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f>IF(COUNTIF(Table_marketing_data[[#This Row],[AcceptedCmp3]:[AcceptedCmp2]],1)&gt;0,1,0)</f>
        <v>0</v>
      </c>
      <c r="AE1094">
        <f>SUM(Table_marketing_data[[#This Row],[AcceptedCmp3]:[AcceptedCmp2]])</f>
        <v>0</v>
      </c>
      <c r="AF1094">
        <v>0</v>
      </c>
      <c r="AG1094">
        <v>0</v>
      </c>
      <c r="AH1094" t="s">
        <v>30</v>
      </c>
    </row>
    <row r="1095" spans="1:34" x14ac:dyDescent="0.3">
      <c r="A1095">
        <v>1349</v>
      </c>
      <c r="B1095">
        <v>1970</v>
      </c>
      <c r="C1095">
        <f ca="1">YEAR(TODAY()) - Table_marketing_data[[#This Row],[Year_Birth]]</f>
        <v>53</v>
      </c>
      <c r="D10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5" t="s">
        <v>28</v>
      </c>
      <c r="F1095" t="s">
        <v>33</v>
      </c>
      <c r="G1095" s="5">
        <v>50447</v>
      </c>
      <c r="H1095" s="5" t="str">
        <f t="shared" si="17"/>
        <v>50k-100k</v>
      </c>
      <c r="I1095">
        <v>2</v>
      </c>
      <c r="J1095">
        <v>0</v>
      </c>
      <c r="K1095" s="1">
        <v>41750</v>
      </c>
      <c r="L1095">
        <v>4</v>
      </c>
      <c r="M1095">
        <v>85</v>
      </c>
      <c r="N1095">
        <v>7</v>
      </c>
      <c r="O1095">
        <v>24</v>
      </c>
      <c r="P1095">
        <v>2</v>
      </c>
      <c r="Q1095">
        <v>3</v>
      </c>
      <c r="R1095">
        <v>27</v>
      </c>
      <c r="S1095" s="6">
        <f>SUM(Table_marketing_data[[#This Row],[MntWines]:[MntGoldProds]])/6</f>
        <v>24.666666666666668</v>
      </c>
      <c r="T1095">
        <v>1</v>
      </c>
      <c r="U1095">
        <v>3</v>
      </c>
      <c r="V1095">
        <v>1</v>
      </c>
      <c r="W1095">
        <v>3</v>
      </c>
      <c r="X1095">
        <v>6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f>IF(COUNTIF(Table_marketing_data[[#This Row],[AcceptedCmp3]:[AcceptedCmp2]],1)&gt;0,1,0)</f>
        <v>0</v>
      </c>
      <c r="AE1095">
        <f>SUM(Table_marketing_data[[#This Row],[AcceptedCmp3]:[AcceptedCmp2]])</f>
        <v>0</v>
      </c>
      <c r="AF1095">
        <v>0</v>
      </c>
      <c r="AG1095">
        <v>0</v>
      </c>
      <c r="AH1095" t="s">
        <v>40</v>
      </c>
    </row>
    <row r="1096" spans="1:34" x14ac:dyDescent="0.3">
      <c r="A1096">
        <v>3376</v>
      </c>
      <c r="B1096">
        <v>1970</v>
      </c>
      <c r="C1096">
        <f ca="1">YEAR(TODAY()) - Table_marketing_data[[#This Row],[Year_Birth]]</f>
        <v>53</v>
      </c>
      <c r="D10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6" t="s">
        <v>41</v>
      </c>
      <c r="F1096" t="s">
        <v>29</v>
      </c>
      <c r="G1096" s="5">
        <v>55282</v>
      </c>
      <c r="H1096" s="5" t="str">
        <f t="shared" si="17"/>
        <v>50k-100k</v>
      </c>
      <c r="I1096">
        <v>1</v>
      </c>
      <c r="J1096">
        <v>0</v>
      </c>
      <c r="K1096" s="1">
        <v>41621</v>
      </c>
      <c r="L1096">
        <v>9</v>
      </c>
      <c r="M1096">
        <v>125</v>
      </c>
      <c r="N1096">
        <v>6</v>
      </c>
      <c r="O1096">
        <v>73</v>
      </c>
      <c r="P1096">
        <v>8</v>
      </c>
      <c r="Q1096">
        <v>4</v>
      </c>
      <c r="R1096">
        <v>19</v>
      </c>
      <c r="S1096" s="6">
        <f>SUM(Table_marketing_data[[#This Row],[MntWines]:[MntGoldProds]])/6</f>
        <v>39.166666666666664</v>
      </c>
      <c r="T1096">
        <v>1</v>
      </c>
      <c r="U1096">
        <v>3</v>
      </c>
      <c r="V1096">
        <v>1</v>
      </c>
      <c r="W1096">
        <v>6</v>
      </c>
      <c r="X1096">
        <v>4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f>IF(COUNTIF(Table_marketing_data[[#This Row],[AcceptedCmp3]:[AcceptedCmp2]],1)&gt;0,1,0)</f>
        <v>0</v>
      </c>
      <c r="AE1096">
        <f>SUM(Table_marketing_data[[#This Row],[AcceptedCmp3]:[AcceptedCmp2]])</f>
        <v>0</v>
      </c>
      <c r="AF1096">
        <v>0</v>
      </c>
      <c r="AG1096">
        <v>0</v>
      </c>
      <c r="AH1096" t="s">
        <v>30</v>
      </c>
    </row>
    <row r="1097" spans="1:34" x14ac:dyDescent="0.3">
      <c r="A1097">
        <v>10281</v>
      </c>
      <c r="B1097">
        <v>1970</v>
      </c>
      <c r="C1097">
        <f ca="1">YEAR(TODAY()) - Table_marketing_data[[#This Row],[Year_Birth]]</f>
        <v>53</v>
      </c>
      <c r="D10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7" t="s">
        <v>28</v>
      </c>
      <c r="F1097" t="s">
        <v>29</v>
      </c>
      <c r="G1097" s="5">
        <v>64713</v>
      </c>
      <c r="H1097" s="5" t="str">
        <f t="shared" si="17"/>
        <v>50k-100k</v>
      </c>
      <c r="I1097">
        <v>1</v>
      </c>
      <c r="J1097">
        <v>0</v>
      </c>
      <c r="K1097" s="1">
        <v>41677</v>
      </c>
      <c r="L1097">
        <v>11</v>
      </c>
      <c r="M1097">
        <v>180</v>
      </c>
      <c r="N1097">
        <v>60</v>
      </c>
      <c r="O1097">
        <v>241</v>
      </c>
      <c r="P1097">
        <v>13</v>
      </c>
      <c r="Q1097">
        <v>54</v>
      </c>
      <c r="R1097">
        <v>54</v>
      </c>
      <c r="S1097" s="6">
        <f>SUM(Table_marketing_data[[#This Row],[MntWines]:[MntGoldProds]])/6</f>
        <v>100.33333333333333</v>
      </c>
      <c r="T1097">
        <v>2</v>
      </c>
      <c r="U1097">
        <v>5</v>
      </c>
      <c r="V1097">
        <v>5</v>
      </c>
      <c r="W1097">
        <v>7</v>
      </c>
      <c r="X1097">
        <v>4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f>IF(COUNTIF(Table_marketing_data[[#This Row],[AcceptedCmp3]:[AcceptedCmp2]],1)&gt;0,1,0)</f>
        <v>0</v>
      </c>
      <c r="AE1097">
        <f>SUM(Table_marketing_data[[#This Row],[AcceptedCmp3]:[AcceptedCmp2]])</f>
        <v>0</v>
      </c>
      <c r="AF1097">
        <v>1</v>
      </c>
      <c r="AG1097">
        <v>0</v>
      </c>
      <c r="AH1097" t="s">
        <v>36</v>
      </c>
    </row>
    <row r="1098" spans="1:34" x14ac:dyDescent="0.3">
      <c r="A1098">
        <v>4557</v>
      </c>
      <c r="B1098">
        <v>1970</v>
      </c>
      <c r="C1098">
        <f ca="1">YEAR(TODAY()) - Table_marketing_data[[#This Row],[Year_Birth]]</f>
        <v>53</v>
      </c>
      <c r="D10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8" t="s">
        <v>28</v>
      </c>
      <c r="F1098" t="s">
        <v>35</v>
      </c>
      <c r="G1098" s="5">
        <v>22070</v>
      </c>
      <c r="H1098" s="5" t="str">
        <f t="shared" si="17"/>
        <v>20k-50k</v>
      </c>
      <c r="I1098">
        <v>1</v>
      </c>
      <c r="J1098">
        <v>0</v>
      </c>
      <c r="K1098" s="1">
        <v>41551</v>
      </c>
      <c r="L1098">
        <v>11</v>
      </c>
      <c r="M1098">
        <v>10</v>
      </c>
      <c r="N1098">
        <v>7</v>
      </c>
      <c r="O1098">
        <v>19</v>
      </c>
      <c r="P1098">
        <v>8</v>
      </c>
      <c r="Q1098">
        <v>2</v>
      </c>
      <c r="R1098">
        <v>21</v>
      </c>
      <c r="S1098" s="6">
        <f>SUM(Table_marketing_data[[#This Row],[MntWines]:[MntGoldProds]])/6</f>
        <v>11.166666666666666</v>
      </c>
      <c r="T1098">
        <v>2</v>
      </c>
      <c r="U1098">
        <v>2</v>
      </c>
      <c r="V1098">
        <v>2</v>
      </c>
      <c r="W1098">
        <v>2</v>
      </c>
      <c r="X1098">
        <v>6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f>IF(COUNTIF(Table_marketing_data[[#This Row],[AcceptedCmp3]:[AcceptedCmp2]],1)&gt;0,1,0)</f>
        <v>0</v>
      </c>
      <c r="AE1098">
        <f>SUM(Table_marketing_data[[#This Row],[AcceptedCmp3]:[AcceptedCmp2]])</f>
        <v>0</v>
      </c>
      <c r="AF1098">
        <v>0</v>
      </c>
      <c r="AG1098">
        <v>0</v>
      </c>
      <c r="AH1098" t="s">
        <v>43</v>
      </c>
    </row>
    <row r="1099" spans="1:34" x14ac:dyDescent="0.3">
      <c r="A1099">
        <v>11176</v>
      </c>
      <c r="B1099">
        <v>1970</v>
      </c>
      <c r="C1099">
        <f ca="1">YEAR(TODAY()) - Table_marketing_data[[#This Row],[Year_Birth]]</f>
        <v>53</v>
      </c>
      <c r="D10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099" t="s">
        <v>37</v>
      </c>
      <c r="F1099" t="s">
        <v>35</v>
      </c>
      <c r="G1099" s="5">
        <v>65968</v>
      </c>
      <c r="H1099" s="5" t="str">
        <f t="shared" si="17"/>
        <v>50k-100k</v>
      </c>
      <c r="I1099">
        <v>0</v>
      </c>
      <c r="J1099">
        <v>1</v>
      </c>
      <c r="K1099" s="1">
        <v>41771</v>
      </c>
      <c r="L1099">
        <v>12</v>
      </c>
      <c r="M1099">
        <v>376</v>
      </c>
      <c r="N1099">
        <v>9</v>
      </c>
      <c r="O1099">
        <v>83</v>
      </c>
      <c r="P1099">
        <v>19</v>
      </c>
      <c r="Q1099">
        <v>4</v>
      </c>
      <c r="R1099">
        <v>4</v>
      </c>
      <c r="S1099" s="6">
        <f>SUM(Table_marketing_data[[#This Row],[MntWines]:[MntGoldProds]])/6</f>
        <v>82.5</v>
      </c>
      <c r="T1099">
        <v>2</v>
      </c>
      <c r="U1099">
        <v>5</v>
      </c>
      <c r="V1099">
        <v>4</v>
      </c>
      <c r="W1099">
        <v>7</v>
      </c>
      <c r="X1099">
        <v>3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f>IF(COUNTIF(Table_marketing_data[[#This Row],[AcceptedCmp3]:[AcceptedCmp2]],1)&gt;0,1,0)</f>
        <v>0</v>
      </c>
      <c r="AE1099">
        <f>SUM(Table_marketing_data[[#This Row],[AcceptedCmp3]:[AcceptedCmp2]])</f>
        <v>0</v>
      </c>
      <c r="AF1099">
        <v>0</v>
      </c>
      <c r="AG1099">
        <v>0</v>
      </c>
      <c r="AH1099" t="s">
        <v>32</v>
      </c>
    </row>
    <row r="1100" spans="1:34" x14ac:dyDescent="0.3">
      <c r="A1100">
        <v>7849</v>
      </c>
      <c r="B1100">
        <v>1970</v>
      </c>
      <c r="C1100">
        <f ca="1">YEAR(TODAY()) - Table_marketing_data[[#This Row],[Year_Birth]]</f>
        <v>53</v>
      </c>
      <c r="D11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0" t="s">
        <v>37</v>
      </c>
      <c r="F1100" t="s">
        <v>33</v>
      </c>
      <c r="G1100" s="5">
        <v>80336</v>
      </c>
      <c r="H1100" s="5" t="str">
        <f t="shared" si="17"/>
        <v>50k-100k</v>
      </c>
      <c r="I1100">
        <v>0</v>
      </c>
      <c r="J1100">
        <v>0</v>
      </c>
      <c r="K1100" s="1">
        <v>41526</v>
      </c>
      <c r="L1100">
        <v>12</v>
      </c>
      <c r="M1100">
        <v>209</v>
      </c>
      <c r="N1100">
        <v>19</v>
      </c>
      <c r="O1100">
        <v>456</v>
      </c>
      <c r="P1100">
        <v>160</v>
      </c>
      <c r="Q1100">
        <v>142</v>
      </c>
      <c r="R1100">
        <v>66</v>
      </c>
      <c r="S1100" s="6">
        <f>SUM(Table_marketing_data[[#This Row],[MntWines]:[MntGoldProds]])/6</f>
        <v>175.33333333333334</v>
      </c>
      <c r="T1100">
        <v>1</v>
      </c>
      <c r="U1100">
        <v>2</v>
      </c>
      <c r="V1100">
        <v>9</v>
      </c>
      <c r="W1100">
        <v>13</v>
      </c>
      <c r="X1100">
        <v>1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f>IF(COUNTIF(Table_marketing_data[[#This Row],[AcceptedCmp3]:[AcceptedCmp2]],1)&gt;0,1,0)</f>
        <v>0</v>
      </c>
      <c r="AE1100">
        <f>SUM(Table_marketing_data[[#This Row],[AcceptedCmp3]:[AcceptedCmp2]])</f>
        <v>0</v>
      </c>
      <c r="AF1100">
        <v>0</v>
      </c>
      <c r="AG1100">
        <v>0</v>
      </c>
      <c r="AH1100" t="s">
        <v>30</v>
      </c>
    </row>
    <row r="1101" spans="1:34" x14ac:dyDescent="0.3">
      <c r="A1101">
        <v>10681</v>
      </c>
      <c r="B1101">
        <v>1970</v>
      </c>
      <c r="C1101">
        <f ca="1">YEAR(TODAY()) - Table_marketing_data[[#This Row],[Year_Birth]]</f>
        <v>53</v>
      </c>
      <c r="D11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1" t="s">
        <v>38</v>
      </c>
      <c r="F1101" t="s">
        <v>33</v>
      </c>
      <c r="G1101" s="5">
        <v>62466</v>
      </c>
      <c r="H1101" s="5" t="str">
        <f t="shared" si="17"/>
        <v>50k-100k</v>
      </c>
      <c r="I1101">
        <v>0</v>
      </c>
      <c r="J1101">
        <v>1</v>
      </c>
      <c r="K1101" s="1">
        <v>41654</v>
      </c>
      <c r="L1101">
        <v>13</v>
      </c>
      <c r="M1101">
        <v>129</v>
      </c>
      <c r="N1101">
        <v>129</v>
      </c>
      <c r="O1101">
        <v>259</v>
      </c>
      <c r="P1101">
        <v>168</v>
      </c>
      <c r="Q1101">
        <v>121</v>
      </c>
      <c r="R1101">
        <v>83</v>
      </c>
      <c r="S1101" s="6">
        <f>SUM(Table_marketing_data[[#This Row],[MntWines]:[MntGoldProds]])/6</f>
        <v>148.16666666666666</v>
      </c>
      <c r="T1101">
        <v>5</v>
      </c>
      <c r="U1101">
        <v>6</v>
      </c>
      <c r="V1101">
        <v>3</v>
      </c>
      <c r="W1101">
        <v>12</v>
      </c>
      <c r="X1101">
        <v>4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f>IF(COUNTIF(Table_marketing_data[[#This Row],[AcceptedCmp3]:[AcceptedCmp2]],1)&gt;0,1,0)</f>
        <v>0</v>
      </c>
      <c r="AE1101">
        <f>SUM(Table_marketing_data[[#This Row],[AcceptedCmp3]:[AcceptedCmp2]])</f>
        <v>0</v>
      </c>
      <c r="AF1101">
        <v>0</v>
      </c>
      <c r="AG1101">
        <v>0</v>
      </c>
      <c r="AH1101" t="s">
        <v>30</v>
      </c>
    </row>
    <row r="1102" spans="1:34" x14ac:dyDescent="0.3">
      <c r="A1102">
        <v>5156</v>
      </c>
      <c r="B1102">
        <v>1970</v>
      </c>
      <c r="C1102">
        <f ca="1">YEAR(TODAY()) - Table_marketing_data[[#This Row],[Year_Birth]]</f>
        <v>53</v>
      </c>
      <c r="D11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2" t="s">
        <v>38</v>
      </c>
      <c r="F1102" t="s">
        <v>33</v>
      </c>
      <c r="G1102" s="5">
        <v>62466</v>
      </c>
      <c r="H1102" s="5" t="str">
        <f t="shared" si="17"/>
        <v>50k-100k</v>
      </c>
      <c r="I1102">
        <v>0</v>
      </c>
      <c r="J1102">
        <v>1</v>
      </c>
      <c r="K1102" s="1">
        <v>41654</v>
      </c>
      <c r="L1102">
        <v>13</v>
      </c>
      <c r="M1102">
        <v>129</v>
      </c>
      <c r="N1102">
        <v>129</v>
      </c>
      <c r="O1102">
        <v>259</v>
      </c>
      <c r="P1102">
        <v>168</v>
      </c>
      <c r="Q1102">
        <v>121</v>
      </c>
      <c r="R1102">
        <v>83</v>
      </c>
      <c r="S1102" s="6">
        <f>SUM(Table_marketing_data[[#This Row],[MntWines]:[MntGoldProds]])/6</f>
        <v>148.16666666666666</v>
      </c>
      <c r="T1102">
        <v>5</v>
      </c>
      <c r="U1102">
        <v>6</v>
      </c>
      <c r="V1102">
        <v>3</v>
      </c>
      <c r="W1102">
        <v>12</v>
      </c>
      <c r="X1102">
        <v>4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f>IF(COUNTIF(Table_marketing_data[[#This Row],[AcceptedCmp3]:[AcceptedCmp2]],1)&gt;0,1,0)</f>
        <v>0</v>
      </c>
      <c r="AE1102">
        <f>SUM(Table_marketing_data[[#This Row],[AcceptedCmp3]:[AcceptedCmp2]])</f>
        <v>0</v>
      </c>
      <c r="AF1102">
        <v>0</v>
      </c>
      <c r="AG1102">
        <v>0</v>
      </c>
      <c r="AH1102" t="s">
        <v>30</v>
      </c>
    </row>
    <row r="1103" spans="1:34" x14ac:dyDescent="0.3">
      <c r="A1103">
        <v>291</v>
      </c>
      <c r="B1103">
        <v>1970</v>
      </c>
      <c r="C1103">
        <f ca="1">YEAR(TODAY()) - Table_marketing_data[[#This Row],[Year_Birth]]</f>
        <v>53</v>
      </c>
      <c r="D11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3" t="s">
        <v>28</v>
      </c>
      <c r="F1103" t="s">
        <v>33</v>
      </c>
      <c r="G1103" s="5">
        <v>72940</v>
      </c>
      <c r="H1103" s="5" t="str">
        <f t="shared" si="17"/>
        <v>50k-100k</v>
      </c>
      <c r="I1103">
        <v>0</v>
      </c>
      <c r="J1103">
        <v>0</v>
      </c>
      <c r="K1103" s="1">
        <v>41444</v>
      </c>
      <c r="L1103">
        <v>13</v>
      </c>
      <c r="M1103">
        <v>182</v>
      </c>
      <c r="N1103">
        <v>74</v>
      </c>
      <c r="O1103">
        <v>298</v>
      </c>
      <c r="P1103">
        <v>162</v>
      </c>
      <c r="Q1103">
        <v>149</v>
      </c>
      <c r="R1103">
        <v>116</v>
      </c>
      <c r="S1103" s="6">
        <f>SUM(Table_marketing_data[[#This Row],[MntWines]:[MntGoldProds]])/6</f>
        <v>163.5</v>
      </c>
      <c r="T1103">
        <v>1</v>
      </c>
      <c r="U1103">
        <v>3</v>
      </c>
      <c r="V1103">
        <v>3</v>
      </c>
      <c r="W1103">
        <v>6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f>IF(COUNTIF(Table_marketing_data[[#This Row],[AcceptedCmp3]:[AcceptedCmp2]],1)&gt;0,1,0)</f>
        <v>0</v>
      </c>
      <c r="AE1103">
        <f>SUM(Table_marketing_data[[#This Row],[AcceptedCmp3]:[AcceptedCmp2]])</f>
        <v>0</v>
      </c>
      <c r="AF1103">
        <v>0</v>
      </c>
      <c r="AG1103">
        <v>0</v>
      </c>
      <c r="AH1103" t="s">
        <v>43</v>
      </c>
    </row>
    <row r="1104" spans="1:34" x14ac:dyDescent="0.3">
      <c r="A1104">
        <v>9213</v>
      </c>
      <c r="B1104">
        <v>1970</v>
      </c>
      <c r="C1104">
        <f ca="1">YEAR(TODAY()) - Table_marketing_data[[#This Row],[Year_Birth]]</f>
        <v>53</v>
      </c>
      <c r="D11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4" t="s">
        <v>28</v>
      </c>
      <c r="F1104" t="s">
        <v>42</v>
      </c>
      <c r="G1104" s="5">
        <v>31880</v>
      </c>
      <c r="H1104" s="5" t="str">
        <f t="shared" si="17"/>
        <v>20k-50k</v>
      </c>
      <c r="I1104">
        <v>1</v>
      </c>
      <c r="J1104">
        <v>0</v>
      </c>
      <c r="K1104" s="1">
        <v>41213</v>
      </c>
      <c r="L1104">
        <v>13</v>
      </c>
      <c r="M1104">
        <v>4</v>
      </c>
      <c r="N1104">
        <v>1</v>
      </c>
      <c r="O1104">
        <v>5</v>
      </c>
      <c r="P1104">
        <v>2</v>
      </c>
      <c r="Q1104">
        <v>0</v>
      </c>
      <c r="R1104">
        <v>3</v>
      </c>
      <c r="S1104" s="6">
        <f>SUM(Table_marketing_data[[#This Row],[MntWines]:[MntGoldProds]])/6</f>
        <v>2.5</v>
      </c>
      <c r="T1104">
        <v>1</v>
      </c>
      <c r="U1104">
        <v>1</v>
      </c>
      <c r="V1104">
        <v>0</v>
      </c>
      <c r="W1104">
        <v>2</v>
      </c>
      <c r="X1104">
        <v>8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f>IF(COUNTIF(Table_marketing_data[[#This Row],[AcceptedCmp3]:[AcceptedCmp2]],1)&gt;0,1,0)</f>
        <v>0</v>
      </c>
      <c r="AE1104">
        <f>SUM(Table_marketing_data[[#This Row],[AcceptedCmp3]:[AcceptedCmp2]])</f>
        <v>0</v>
      </c>
      <c r="AF1104">
        <v>0</v>
      </c>
      <c r="AG1104">
        <v>0</v>
      </c>
      <c r="AH1104" t="s">
        <v>30</v>
      </c>
    </row>
    <row r="1105" spans="1:34" x14ac:dyDescent="0.3">
      <c r="A1105">
        <v>10133</v>
      </c>
      <c r="B1105">
        <v>1970</v>
      </c>
      <c r="C1105">
        <f ca="1">YEAR(TODAY()) - Table_marketing_data[[#This Row],[Year_Birth]]</f>
        <v>53</v>
      </c>
      <c r="D11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5" t="s">
        <v>28</v>
      </c>
      <c r="F1105" t="s">
        <v>31</v>
      </c>
      <c r="G1105" s="5">
        <v>93790</v>
      </c>
      <c r="H1105" s="5" t="str">
        <f t="shared" si="17"/>
        <v>50k-100k</v>
      </c>
      <c r="I1105">
        <v>0</v>
      </c>
      <c r="J1105">
        <v>0</v>
      </c>
      <c r="K1105" s="1">
        <v>41682</v>
      </c>
      <c r="L1105">
        <v>16</v>
      </c>
      <c r="M1105">
        <v>1302</v>
      </c>
      <c r="N1105">
        <v>68</v>
      </c>
      <c r="O1105">
        <v>731</v>
      </c>
      <c r="P1105">
        <v>89</v>
      </c>
      <c r="Q1105">
        <v>114</v>
      </c>
      <c r="R1105">
        <v>45</v>
      </c>
      <c r="S1105" s="6">
        <f>SUM(Table_marketing_data[[#This Row],[MntWines]:[MntGoldProds]])/6</f>
        <v>391.5</v>
      </c>
      <c r="T1105">
        <v>0</v>
      </c>
      <c r="U1105">
        <v>6</v>
      </c>
      <c r="V1105">
        <v>7</v>
      </c>
      <c r="W1105">
        <v>12</v>
      </c>
      <c r="X1105">
        <v>2</v>
      </c>
      <c r="Y1105">
        <v>0</v>
      </c>
      <c r="Z1105">
        <v>1</v>
      </c>
      <c r="AA1105">
        <v>1</v>
      </c>
      <c r="AB1105">
        <v>1</v>
      </c>
      <c r="AC1105">
        <v>0</v>
      </c>
      <c r="AD1105">
        <f>IF(COUNTIF(Table_marketing_data[[#This Row],[AcceptedCmp3]:[AcceptedCmp2]],1)&gt;0,1,0)</f>
        <v>1</v>
      </c>
      <c r="AE1105">
        <f>SUM(Table_marketing_data[[#This Row],[AcceptedCmp3]:[AcceptedCmp2]])</f>
        <v>3</v>
      </c>
      <c r="AF1105">
        <v>1</v>
      </c>
      <c r="AG1105">
        <v>0</v>
      </c>
      <c r="AH1105" t="s">
        <v>32</v>
      </c>
    </row>
    <row r="1106" spans="1:34" x14ac:dyDescent="0.3">
      <c r="A1106">
        <v>6072</v>
      </c>
      <c r="B1106">
        <v>1970</v>
      </c>
      <c r="C1106">
        <f ca="1">YEAR(TODAY()) - Table_marketing_data[[#This Row],[Year_Birth]]</f>
        <v>53</v>
      </c>
      <c r="D11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6" t="s">
        <v>41</v>
      </c>
      <c r="F1106" t="s">
        <v>31</v>
      </c>
      <c r="G1106" s="5">
        <v>75345</v>
      </c>
      <c r="H1106" s="5" t="str">
        <f t="shared" si="17"/>
        <v>50k-100k</v>
      </c>
      <c r="I1106">
        <v>0</v>
      </c>
      <c r="J1106">
        <v>0</v>
      </c>
      <c r="K1106" s="1">
        <v>41307</v>
      </c>
      <c r="L1106">
        <v>16</v>
      </c>
      <c r="M1106">
        <v>918</v>
      </c>
      <c r="N1106">
        <v>57</v>
      </c>
      <c r="O1106">
        <v>842</v>
      </c>
      <c r="P1106">
        <v>99</v>
      </c>
      <c r="Q1106">
        <v>38</v>
      </c>
      <c r="R1106">
        <v>133</v>
      </c>
      <c r="S1106" s="6">
        <f>SUM(Table_marketing_data[[#This Row],[MntWines]:[MntGoldProds]])/6</f>
        <v>347.83333333333331</v>
      </c>
      <c r="T1106">
        <v>1</v>
      </c>
      <c r="U1106">
        <v>5</v>
      </c>
      <c r="V1106">
        <v>8</v>
      </c>
      <c r="W1106">
        <v>6</v>
      </c>
      <c r="X1106">
        <v>3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f>IF(COUNTIF(Table_marketing_data[[#This Row],[AcceptedCmp3]:[AcceptedCmp2]],1)&gt;0,1,0)</f>
        <v>1</v>
      </c>
      <c r="AE1106">
        <f>SUM(Table_marketing_data[[#This Row],[AcceptedCmp3]:[AcceptedCmp2]])</f>
        <v>1</v>
      </c>
      <c r="AF1106">
        <v>1</v>
      </c>
      <c r="AG1106">
        <v>0</v>
      </c>
      <c r="AH1106" t="s">
        <v>30</v>
      </c>
    </row>
    <row r="1107" spans="1:34" x14ac:dyDescent="0.3">
      <c r="A1107">
        <v>3525</v>
      </c>
      <c r="B1107">
        <v>1970</v>
      </c>
      <c r="C1107">
        <f ca="1">YEAR(TODAY()) - Table_marketing_data[[#This Row],[Year_Birth]]</f>
        <v>53</v>
      </c>
      <c r="D11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7" t="s">
        <v>28</v>
      </c>
      <c r="F1107" t="s">
        <v>35</v>
      </c>
      <c r="G1107" s="5">
        <v>38200</v>
      </c>
      <c r="H1107" s="5" t="str">
        <f t="shared" si="17"/>
        <v>20k-50k</v>
      </c>
      <c r="I1107">
        <v>1</v>
      </c>
      <c r="J1107">
        <v>1</v>
      </c>
      <c r="K1107" s="1">
        <v>41250</v>
      </c>
      <c r="L1107">
        <v>19</v>
      </c>
      <c r="M1107">
        <v>12</v>
      </c>
      <c r="N1107">
        <v>0</v>
      </c>
      <c r="O1107">
        <v>4</v>
      </c>
      <c r="P1107">
        <v>0</v>
      </c>
      <c r="Q1107">
        <v>0</v>
      </c>
      <c r="R1107">
        <v>1</v>
      </c>
      <c r="S1107" s="6">
        <f>SUM(Table_marketing_data[[#This Row],[MntWines]:[MntGoldProds]])/6</f>
        <v>2.8333333333333335</v>
      </c>
      <c r="T1107">
        <v>1</v>
      </c>
      <c r="U1107">
        <v>1</v>
      </c>
      <c r="V1107">
        <v>0</v>
      </c>
      <c r="W1107">
        <v>2</v>
      </c>
      <c r="X1107">
        <v>7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f>IF(COUNTIF(Table_marketing_data[[#This Row],[AcceptedCmp3]:[AcceptedCmp2]],1)&gt;0,1,0)</f>
        <v>0</v>
      </c>
      <c r="AE1107">
        <f>SUM(Table_marketing_data[[#This Row],[AcceptedCmp3]:[AcceptedCmp2]])</f>
        <v>0</v>
      </c>
      <c r="AF1107">
        <v>0</v>
      </c>
      <c r="AG1107">
        <v>0</v>
      </c>
      <c r="AH1107" t="s">
        <v>30</v>
      </c>
    </row>
    <row r="1108" spans="1:34" x14ac:dyDescent="0.3">
      <c r="A1108">
        <v>2428</v>
      </c>
      <c r="B1108">
        <v>1970</v>
      </c>
      <c r="C1108">
        <f ca="1">YEAR(TODAY()) - Table_marketing_data[[#This Row],[Year_Birth]]</f>
        <v>53</v>
      </c>
      <c r="D11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8" t="s">
        <v>28</v>
      </c>
      <c r="F1108" t="s">
        <v>33</v>
      </c>
      <c r="G1108" s="5">
        <v>28164</v>
      </c>
      <c r="H1108" s="5" t="str">
        <f t="shared" si="17"/>
        <v>20k-50k</v>
      </c>
      <c r="I1108">
        <v>1</v>
      </c>
      <c r="J1108">
        <v>0</v>
      </c>
      <c r="K1108" s="1">
        <v>41398</v>
      </c>
      <c r="L1108">
        <v>23</v>
      </c>
      <c r="M1108">
        <v>3</v>
      </c>
      <c r="N1108">
        <v>18</v>
      </c>
      <c r="O1108">
        <v>26</v>
      </c>
      <c r="P1108">
        <v>11</v>
      </c>
      <c r="Q1108">
        <v>8</v>
      </c>
      <c r="R1108">
        <v>12</v>
      </c>
      <c r="S1108" s="6">
        <f>SUM(Table_marketing_data[[#This Row],[MntWines]:[MntGoldProds]])/6</f>
        <v>13</v>
      </c>
      <c r="T1108">
        <v>3</v>
      </c>
      <c r="U1108">
        <v>2</v>
      </c>
      <c r="V1108">
        <v>0</v>
      </c>
      <c r="W1108">
        <v>4</v>
      </c>
      <c r="X1108">
        <v>7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f>IF(COUNTIF(Table_marketing_data[[#This Row],[AcceptedCmp3]:[AcceptedCmp2]],1)&gt;0,1,0)</f>
        <v>0</v>
      </c>
      <c r="AE1108">
        <f>SUM(Table_marketing_data[[#This Row],[AcceptedCmp3]:[AcceptedCmp2]])</f>
        <v>0</v>
      </c>
      <c r="AF1108">
        <v>0</v>
      </c>
      <c r="AG1108">
        <v>0</v>
      </c>
      <c r="AH1108" t="s">
        <v>39</v>
      </c>
    </row>
    <row r="1109" spans="1:34" x14ac:dyDescent="0.3">
      <c r="A1109">
        <v>1726</v>
      </c>
      <c r="B1109">
        <v>1970</v>
      </c>
      <c r="C1109">
        <f ca="1">YEAR(TODAY()) - Table_marketing_data[[#This Row],[Year_Birth]]</f>
        <v>53</v>
      </c>
      <c r="D11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09" t="s">
        <v>28</v>
      </c>
      <c r="F1109" t="s">
        <v>31</v>
      </c>
      <c r="G1109" s="5">
        <v>22585</v>
      </c>
      <c r="H1109" s="5" t="str">
        <f t="shared" si="17"/>
        <v>20k-50k</v>
      </c>
      <c r="I1109">
        <v>0</v>
      </c>
      <c r="J1109">
        <v>0</v>
      </c>
      <c r="K1109" s="1">
        <v>41351</v>
      </c>
      <c r="L1109">
        <v>23</v>
      </c>
      <c r="M1109">
        <v>3</v>
      </c>
      <c r="N1109">
        <v>9</v>
      </c>
      <c r="O1109">
        <v>15</v>
      </c>
      <c r="P1109">
        <v>13</v>
      </c>
      <c r="Q1109">
        <v>2</v>
      </c>
      <c r="R1109">
        <v>39</v>
      </c>
      <c r="S1109" s="6">
        <f>SUM(Table_marketing_data[[#This Row],[MntWines]:[MntGoldProds]])/6</f>
        <v>13.5</v>
      </c>
      <c r="T1109">
        <v>1</v>
      </c>
      <c r="U1109">
        <v>1</v>
      </c>
      <c r="V1109">
        <v>1</v>
      </c>
      <c r="W1109">
        <v>2</v>
      </c>
      <c r="X1109">
        <v>9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f>IF(COUNTIF(Table_marketing_data[[#This Row],[AcceptedCmp3]:[AcceptedCmp2]],1)&gt;0,1,0)</f>
        <v>1</v>
      </c>
      <c r="AE1109">
        <f>SUM(Table_marketing_data[[#This Row],[AcceptedCmp3]:[AcceptedCmp2]])</f>
        <v>1</v>
      </c>
      <c r="AF1109">
        <v>1</v>
      </c>
      <c r="AG1109">
        <v>0</v>
      </c>
      <c r="AH1109" t="s">
        <v>30</v>
      </c>
    </row>
    <row r="1110" spans="1:34" x14ac:dyDescent="0.3">
      <c r="A1110">
        <v>4286</v>
      </c>
      <c r="B1110">
        <v>1970</v>
      </c>
      <c r="C1110">
        <f ca="1">YEAR(TODAY()) - Table_marketing_data[[#This Row],[Year_Birth]]</f>
        <v>53</v>
      </c>
      <c r="D11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0" t="s">
        <v>37</v>
      </c>
      <c r="F1110" t="s">
        <v>31</v>
      </c>
      <c r="G1110" s="5">
        <v>57642</v>
      </c>
      <c r="H1110" s="5" t="str">
        <f t="shared" si="17"/>
        <v>50k-100k</v>
      </c>
      <c r="I1110">
        <v>0</v>
      </c>
      <c r="J1110">
        <v>1</v>
      </c>
      <c r="K1110" s="1">
        <v>41648</v>
      </c>
      <c r="L1110">
        <v>24</v>
      </c>
      <c r="M1110">
        <v>580</v>
      </c>
      <c r="N1110">
        <v>6</v>
      </c>
      <c r="O1110">
        <v>58</v>
      </c>
      <c r="P1110">
        <v>8</v>
      </c>
      <c r="Q1110">
        <v>0</v>
      </c>
      <c r="R1110">
        <v>27</v>
      </c>
      <c r="S1110" s="6">
        <f>SUM(Table_marketing_data[[#This Row],[MntWines]:[MntGoldProds]])/6</f>
        <v>113.16666666666667</v>
      </c>
      <c r="T1110">
        <v>3</v>
      </c>
      <c r="U1110">
        <v>7</v>
      </c>
      <c r="V1110">
        <v>6</v>
      </c>
      <c r="W1110">
        <v>6</v>
      </c>
      <c r="X1110">
        <v>4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f>IF(COUNTIF(Table_marketing_data[[#This Row],[AcceptedCmp3]:[AcceptedCmp2]],1)&gt;0,1,0)</f>
        <v>1</v>
      </c>
      <c r="AE1110">
        <f>SUM(Table_marketing_data[[#This Row],[AcceptedCmp3]:[AcceptedCmp2]])</f>
        <v>1</v>
      </c>
      <c r="AF1110">
        <v>0</v>
      </c>
      <c r="AG1110">
        <v>0</v>
      </c>
      <c r="AH1110" t="s">
        <v>40</v>
      </c>
    </row>
    <row r="1111" spans="1:34" x14ac:dyDescent="0.3">
      <c r="A1111">
        <v>1592</v>
      </c>
      <c r="B1111">
        <v>1970</v>
      </c>
      <c r="C1111">
        <f ca="1">YEAR(TODAY()) - Table_marketing_data[[#This Row],[Year_Birth]]</f>
        <v>53</v>
      </c>
      <c r="D11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1" t="s">
        <v>28</v>
      </c>
      <c r="F1111" t="s">
        <v>33</v>
      </c>
      <c r="G1111" s="5">
        <v>90765</v>
      </c>
      <c r="H1111" s="5" t="str">
        <f t="shared" si="17"/>
        <v>50k-100k</v>
      </c>
      <c r="I1111">
        <v>0</v>
      </c>
      <c r="J1111">
        <v>0</v>
      </c>
      <c r="K1111" s="1">
        <v>41663</v>
      </c>
      <c r="L1111">
        <v>25</v>
      </c>
      <c r="M1111">
        <v>547</v>
      </c>
      <c r="N1111">
        <v>99</v>
      </c>
      <c r="O1111">
        <v>812</v>
      </c>
      <c r="P1111">
        <v>151</v>
      </c>
      <c r="Q1111">
        <v>82</v>
      </c>
      <c r="R1111">
        <v>33</v>
      </c>
      <c r="S1111" s="6">
        <f>SUM(Table_marketing_data[[#This Row],[MntWines]:[MntGoldProds]])/6</f>
        <v>287.33333333333331</v>
      </c>
      <c r="T1111">
        <v>0</v>
      </c>
      <c r="U1111">
        <v>4</v>
      </c>
      <c r="V1111">
        <v>6</v>
      </c>
      <c r="W1111">
        <v>5</v>
      </c>
      <c r="X1111">
        <v>1</v>
      </c>
      <c r="Y1111">
        <v>0</v>
      </c>
      <c r="Z1111">
        <v>0</v>
      </c>
      <c r="AA1111">
        <v>1</v>
      </c>
      <c r="AB1111">
        <v>1</v>
      </c>
      <c r="AC1111">
        <v>0</v>
      </c>
      <c r="AD1111">
        <f>IF(COUNTIF(Table_marketing_data[[#This Row],[AcceptedCmp3]:[AcceptedCmp2]],1)&gt;0,1,0)</f>
        <v>1</v>
      </c>
      <c r="AE1111">
        <f>SUM(Table_marketing_data[[#This Row],[AcceptedCmp3]:[AcceptedCmp2]])</f>
        <v>2</v>
      </c>
      <c r="AF1111">
        <v>0</v>
      </c>
      <c r="AG1111">
        <v>0</v>
      </c>
      <c r="AH1111" t="s">
        <v>32</v>
      </c>
    </row>
    <row r="1112" spans="1:34" x14ac:dyDescent="0.3">
      <c r="A1112">
        <v>4220</v>
      </c>
      <c r="B1112">
        <v>1970</v>
      </c>
      <c r="C1112">
        <f ca="1">YEAR(TODAY()) - Table_marketing_data[[#This Row],[Year_Birth]]</f>
        <v>53</v>
      </c>
      <c r="D11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2" t="s">
        <v>37</v>
      </c>
      <c r="F1112" t="s">
        <v>33</v>
      </c>
      <c r="G1112" s="5">
        <v>59892</v>
      </c>
      <c r="H1112" s="5" t="str">
        <f t="shared" si="17"/>
        <v>50k-100k</v>
      </c>
      <c r="I1112">
        <v>0</v>
      </c>
      <c r="J1112">
        <v>1</v>
      </c>
      <c r="K1112" s="1">
        <v>41580</v>
      </c>
      <c r="L1112">
        <v>26</v>
      </c>
      <c r="M1112">
        <v>73</v>
      </c>
      <c r="N1112">
        <v>0</v>
      </c>
      <c r="O1112">
        <v>13</v>
      </c>
      <c r="P1112">
        <v>0</v>
      </c>
      <c r="Q1112">
        <v>1</v>
      </c>
      <c r="R1112">
        <v>0</v>
      </c>
      <c r="S1112" s="6">
        <f>SUM(Table_marketing_data[[#This Row],[MntWines]:[MntGoldProds]])/6</f>
        <v>14.5</v>
      </c>
      <c r="T1112">
        <v>1</v>
      </c>
      <c r="U1112">
        <v>2</v>
      </c>
      <c r="V1112">
        <v>1</v>
      </c>
      <c r="W1112">
        <v>3</v>
      </c>
      <c r="X1112">
        <v>3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f>IF(COUNTIF(Table_marketing_data[[#This Row],[AcceptedCmp3]:[AcceptedCmp2]],1)&gt;0,1,0)</f>
        <v>0</v>
      </c>
      <c r="AE1112">
        <f>SUM(Table_marketing_data[[#This Row],[AcceptedCmp3]:[AcceptedCmp2]])</f>
        <v>0</v>
      </c>
      <c r="AF1112">
        <v>0</v>
      </c>
      <c r="AG1112">
        <v>0</v>
      </c>
      <c r="AH1112" t="s">
        <v>32</v>
      </c>
    </row>
    <row r="1113" spans="1:34" x14ac:dyDescent="0.3">
      <c r="A1113">
        <v>8420</v>
      </c>
      <c r="B1113">
        <v>1970</v>
      </c>
      <c r="C1113">
        <f ca="1">YEAR(TODAY()) - Table_marketing_data[[#This Row],[Year_Birth]]</f>
        <v>53</v>
      </c>
      <c r="D11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3" t="s">
        <v>38</v>
      </c>
      <c r="F1113" t="s">
        <v>33</v>
      </c>
      <c r="G1113" s="5">
        <v>15315</v>
      </c>
      <c r="H1113" s="5" t="str">
        <f t="shared" si="17"/>
        <v>&lt;20k</v>
      </c>
      <c r="I1113">
        <v>0</v>
      </c>
      <c r="J1113">
        <v>0</v>
      </c>
      <c r="K1113" s="1">
        <v>41489</v>
      </c>
      <c r="L1113">
        <v>27</v>
      </c>
      <c r="M1113">
        <v>7</v>
      </c>
      <c r="N1113">
        <v>4</v>
      </c>
      <c r="O1113">
        <v>13</v>
      </c>
      <c r="P1113">
        <v>15</v>
      </c>
      <c r="Q1113">
        <v>8</v>
      </c>
      <c r="R1113">
        <v>17</v>
      </c>
      <c r="S1113" s="6">
        <f>SUM(Table_marketing_data[[#This Row],[MntWines]:[MntGoldProds]])/6</f>
        <v>10.666666666666666</v>
      </c>
      <c r="T1113">
        <v>2</v>
      </c>
      <c r="U1113">
        <v>2</v>
      </c>
      <c r="V1113">
        <v>0</v>
      </c>
      <c r="W1113">
        <v>4</v>
      </c>
      <c r="X1113">
        <v>5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f>IF(COUNTIF(Table_marketing_data[[#This Row],[AcceptedCmp3]:[AcceptedCmp2]],1)&gt;0,1,0)</f>
        <v>0</v>
      </c>
      <c r="AE1113">
        <f>SUM(Table_marketing_data[[#This Row],[AcceptedCmp3]:[AcceptedCmp2]])</f>
        <v>0</v>
      </c>
      <c r="AF1113">
        <v>0</v>
      </c>
      <c r="AG1113">
        <v>0</v>
      </c>
      <c r="AH1113" t="s">
        <v>30</v>
      </c>
    </row>
    <row r="1114" spans="1:34" x14ac:dyDescent="0.3">
      <c r="A1114">
        <v>10065</v>
      </c>
      <c r="B1114">
        <v>1970</v>
      </c>
      <c r="C1114">
        <f ca="1">YEAR(TODAY()) - Table_marketing_data[[#This Row],[Year_Birth]]</f>
        <v>53</v>
      </c>
      <c r="D11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4" t="s">
        <v>38</v>
      </c>
      <c r="F1114" t="s">
        <v>33</v>
      </c>
      <c r="G1114" s="5">
        <v>15315</v>
      </c>
      <c r="H1114" s="5" t="str">
        <f t="shared" si="17"/>
        <v>&lt;20k</v>
      </c>
      <c r="I1114">
        <v>0</v>
      </c>
      <c r="J1114">
        <v>0</v>
      </c>
      <c r="K1114" s="1">
        <v>41489</v>
      </c>
      <c r="L1114">
        <v>27</v>
      </c>
      <c r="M1114">
        <v>7</v>
      </c>
      <c r="N1114">
        <v>4</v>
      </c>
      <c r="O1114">
        <v>13</v>
      </c>
      <c r="P1114">
        <v>15</v>
      </c>
      <c r="Q1114">
        <v>8</v>
      </c>
      <c r="R1114">
        <v>17</v>
      </c>
      <c r="S1114" s="6">
        <f>SUM(Table_marketing_data[[#This Row],[MntWines]:[MntGoldProds]])/6</f>
        <v>10.666666666666666</v>
      </c>
      <c r="T1114">
        <v>2</v>
      </c>
      <c r="U1114">
        <v>2</v>
      </c>
      <c r="V1114">
        <v>0</v>
      </c>
      <c r="W1114">
        <v>4</v>
      </c>
      <c r="X1114">
        <v>5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f>IF(COUNTIF(Table_marketing_data[[#This Row],[AcceptedCmp3]:[AcceptedCmp2]],1)&gt;0,1,0)</f>
        <v>0</v>
      </c>
      <c r="AE1114">
        <f>SUM(Table_marketing_data[[#This Row],[AcceptedCmp3]:[AcceptedCmp2]])</f>
        <v>0</v>
      </c>
      <c r="AF1114">
        <v>0</v>
      </c>
      <c r="AG1114">
        <v>0</v>
      </c>
      <c r="AH1114" t="s">
        <v>30</v>
      </c>
    </row>
    <row r="1115" spans="1:34" x14ac:dyDescent="0.3">
      <c r="A1115">
        <v>1029</v>
      </c>
      <c r="B1115">
        <v>1970</v>
      </c>
      <c r="C1115">
        <f ca="1">YEAR(TODAY()) - Table_marketing_data[[#This Row],[Year_Birth]]</f>
        <v>53</v>
      </c>
      <c r="D11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5" t="s">
        <v>37</v>
      </c>
      <c r="F1115" t="s">
        <v>35</v>
      </c>
      <c r="G1115" s="5">
        <v>64413</v>
      </c>
      <c r="H1115" s="5" t="str">
        <f t="shared" si="17"/>
        <v>50k-100k</v>
      </c>
      <c r="I1115">
        <v>0</v>
      </c>
      <c r="J1115">
        <v>1</v>
      </c>
      <c r="K1115" s="1">
        <v>41487</v>
      </c>
      <c r="L1115">
        <v>27</v>
      </c>
      <c r="M1115">
        <v>200</v>
      </c>
      <c r="N1115">
        <v>5</v>
      </c>
      <c r="O1115">
        <v>44</v>
      </c>
      <c r="P1115">
        <v>0</v>
      </c>
      <c r="Q1115">
        <v>10</v>
      </c>
      <c r="R1115">
        <v>20</v>
      </c>
      <c r="S1115" s="6">
        <f>SUM(Table_marketing_data[[#This Row],[MntWines]:[MntGoldProds]])/6</f>
        <v>46.5</v>
      </c>
      <c r="T1115">
        <v>1</v>
      </c>
      <c r="U1115">
        <v>5</v>
      </c>
      <c r="V1115">
        <v>1</v>
      </c>
      <c r="W1115">
        <v>5</v>
      </c>
      <c r="X1115">
        <v>5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f>IF(COUNTIF(Table_marketing_data[[#This Row],[AcceptedCmp3]:[AcceptedCmp2]],1)&gt;0,1,0)</f>
        <v>0</v>
      </c>
      <c r="AE1115">
        <f>SUM(Table_marketing_data[[#This Row],[AcceptedCmp3]:[AcceptedCmp2]])</f>
        <v>0</v>
      </c>
      <c r="AF1115">
        <v>0</v>
      </c>
      <c r="AG1115">
        <v>0</v>
      </c>
      <c r="AH1115" t="s">
        <v>30</v>
      </c>
    </row>
    <row r="1116" spans="1:34" x14ac:dyDescent="0.3">
      <c r="A1116">
        <v>498</v>
      </c>
      <c r="B1116">
        <v>1970</v>
      </c>
      <c r="C1116">
        <f ca="1">YEAR(TODAY()) - Table_marketing_data[[#This Row],[Year_Birth]]</f>
        <v>53</v>
      </c>
      <c r="D11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6" t="s">
        <v>28</v>
      </c>
      <c r="F1116" t="s">
        <v>31</v>
      </c>
      <c r="G1116" s="5">
        <v>30015</v>
      </c>
      <c r="H1116" s="5" t="str">
        <f t="shared" si="17"/>
        <v>20k-50k</v>
      </c>
      <c r="I1116">
        <v>1</v>
      </c>
      <c r="J1116">
        <v>0</v>
      </c>
      <c r="K1116" s="1">
        <v>41672</v>
      </c>
      <c r="L1116">
        <v>28</v>
      </c>
      <c r="M1116">
        <v>25</v>
      </c>
      <c r="N1116">
        <v>0</v>
      </c>
      <c r="O1116">
        <v>22</v>
      </c>
      <c r="P1116">
        <v>2</v>
      </c>
      <c r="Q1116">
        <v>3</v>
      </c>
      <c r="R1116">
        <v>5</v>
      </c>
      <c r="S1116" s="6">
        <f>SUM(Table_marketing_data[[#This Row],[MntWines]:[MntGoldProds]])/6</f>
        <v>9.5</v>
      </c>
      <c r="T1116">
        <v>2</v>
      </c>
      <c r="U1116">
        <v>1</v>
      </c>
      <c r="V1116">
        <v>0</v>
      </c>
      <c r="W1116">
        <v>4</v>
      </c>
      <c r="X1116">
        <v>5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f>IF(COUNTIF(Table_marketing_data[[#This Row],[AcceptedCmp3]:[AcceptedCmp2]],1)&gt;0,1,0)</f>
        <v>0</v>
      </c>
      <c r="AE1116">
        <f>SUM(Table_marketing_data[[#This Row],[AcceptedCmp3]:[AcceptedCmp2]])</f>
        <v>0</v>
      </c>
      <c r="AF1116">
        <v>0</v>
      </c>
      <c r="AG1116">
        <v>0</v>
      </c>
      <c r="AH1116" t="s">
        <v>30</v>
      </c>
    </row>
    <row r="1117" spans="1:34" x14ac:dyDescent="0.3">
      <c r="A1117">
        <v>4406</v>
      </c>
      <c r="B1117">
        <v>1970</v>
      </c>
      <c r="C1117">
        <f ca="1">YEAR(TODAY()) - Table_marketing_data[[#This Row],[Year_Birth]]</f>
        <v>53</v>
      </c>
      <c r="D11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7" t="s">
        <v>28</v>
      </c>
      <c r="F1117" t="s">
        <v>35</v>
      </c>
      <c r="G1117" s="5">
        <v>67419</v>
      </c>
      <c r="H1117" s="5" t="str">
        <f t="shared" si="17"/>
        <v>50k-100k</v>
      </c>
      <c r="I1117">
        <v>0</v>
      </c>
      <c r="J1117">
        <v>1</v>
      </c>
      <c r="K1117" s="1">
        <v>41290</v>
      </c>
      <c r="L1117">
        <v>29</v>
      </c>
      <c r="M1117">
        <v>846</v>
      </c>
      <c r="N1117">
        <v>84</v>
      </c>
      <c r="O1117">
        <v>352</v>
      </c>
      <c r="P1117">
        <v>91</v>
      </c>
      <c r="Q1117">
        <v>56</v>
      </c>
      <c r="R1117">
        <v>42</v>
      </c>
      <c r="S1117" s="6">
        <f>SUM(Table_marketing_data[[#This Row],[MntWines]:[MntGoldProds]])/6</f>
        <v>245.16666666666666</v>
      </c>
      <c r="T1117">
        <v>4</v>
      </c>
      <c r="U1117">
        <v>9</v>
      </c>
      <c r="V1117">
        <v>4</v>
      </c>
      <c r="W1117">
        <v>8</v>
      </c>
      <c r="X1117">
        <v>5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f>IF(COUNTIF(Table_marketing_data[[#This Row],[AcceptedCmp3]:[AcceptedCmp2]],1)&gt;0,1,0)</f>
        <v>0</v>
      </c>
      <c r="AE1117">
        <f>SUM(Table_marketing_data[[#This Row],[AcceptedCmp3]:[AcceptedCmp2]])</f>
        <v>0</v>
      </c>
      <c r="AF1117">
        <v>0</v>
      </c>
      <c r="AG1117">
        <v>0</v>
      </c>
      <c r="AH1117" t="s">
        <v>32</v>
      </c>
    </row>
    <row r="1118" spans="1:34" x14ac:dyDescent="0.3">
      <c r="A1118">
        <v>4023</v>
      </c>
      <c r="B1118">
        <v>1970</v>
      </c>
      <c r="C1118">
        <f ca="1">YEAR(TODAY()) - Table_marketing_data[[#This Row],[Year_Birth]]</f>
        <v>53</v>
      </c>
      <c r="D11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8" t="s">
        <v>28</v>
      </c>
      <c r="F1118" t="s">
        <v>33</v>
      </c>
      <c r="G1118" s="5">
        <v>22979</v>
      </c>
      <c r="H1118" s="5" t="str">
        <f t="shared" si="17"/>
        <v>20k-50k</v>
      </c>
      <c r="I1118">
        <v>1</v>
      </c>
      <c r="J1118">
        <v>0</v>
      </c>
      <c r="K1118" s="1">
        <v>41158</v>
      </c>
      <c r="L1118">
        <v>29</v>
      </c>
      <c r="M1118">
        <v>16</v>
      </c>
      <c r="N1118">
        <v>17</v>
      </c>
      <c r="O1118">
        <v>19</v>
      </c>
      <c r="P1118">
        <v>20</v>
      </c>
      <c r="Q1118">
        <v>21</v>
      </c>
      <c r="R1118">
        <v>22</v>
      </c>
      <c r="S1118" s="6">
        <f>SUM(Table_marketing_data[[#This Row],[MntWines]:[MntGoldProds]])/6</f>
        <v>19.166666666666668</v>
      </c>
      <c r="T1118">
        <v>3</v>
      </c>
      <c r="U1118">
        <v>3</v>
      </c>
      <c r="V1118">
        <v>2</v>
      </c>
      <c r="W1118">
        <v>2</v>
      </c>
      <c r="X1118">
        <v>8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f>IF(COUNTIF(Table_marketing_data[[#This Row],[AcceptedCmp3]:[AcceptedCmp2]],1)&gt;0,1,0)</f>
        <v>0</v>
      </c>
      <c r="AE1118">
        <f>SUM(Table_marketing_data[[#This Row],[AcceptedCmp3]:[AcceptedCmp2]])</f>
        <v>0</v>
      </c>
      <c r="AF1118">
        <v>1</v>
      </c>
      <c r="AG1118">
        <v>0</v>
      </c>
      <c r="AH1118" t="s">
        <v>30</v>
      </c>
    </row>
    <row r="1119" spans="1:34" x14ac:dyDescent="0.3">
      <c r="A1119">
        <v>5710</v>
      </c>
      <c r="B1119">
        <v>1970</v>
      </c>
      <c r="C1119">
        <f ca="1">YEAR(TODAY()) - Table_marketing_data[[#This Row],[Year_Birth]]</f>
        <v>53</v>
      </c>
      <c r="D11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19" t="s">
        <v>28</v>
      </c>
      <c r="F1119" t="s">
        <v>35</v>
      </c>
      <c r="G1119" s="5">
        <v>40548</v>
      </c>
      <c r="H1119" s="5" t="str">
        <f t="shared" si="17"/>
        <v>20k-50k</v>
      </c>
      <c r="I1119">
        <v>0</v>
      </c>
      <c r="J1119">
        <v>1</v>
      </c>
      <c r="K1119" s="1">
        <v>41192</v>
      </c>
      <c r="L1119">
        <v>31</v>
      </c>
      <c r="M1119">
        <v>110</v>
      </c>
      <c r="N1119">
        <v>0</v>
      </c>
      <c r="O1119">
        <v>5</v>
      </c>
      <c r="P1119">
        <v>2</v>
      </c>
      <c r="Q1119">
        <v>0</v>
      </c>
      <c r="R1119">
        <v>3</v>
      </c>
      <c r="S1119" s="6">
        <f>SUM(Table_marketing_data[[#This Row],[MntWines]:[MntGoldProds]])/6</f>
        <v>20</v>
      </c>
      <c r="T1119">
        <v>2</v>
      </c>
      <c r="U1119">
        <v>2</v>
      </c>
      <c r="V1119">
        <v>1</v>
      </c>
      <c r="W1119">
        <v>4</v>
      </c>
      <c r="X1119">
        <v>5</v>
      </c>
      <c r="Y1119">
        <v>0</v>
      </c>
      <c r="Z1119">
        <v>1</v>
      </c>
      <c r="AA1119">
        <v>0</v>
      </c>
      <c r="AB1119">
        <v>0</v>
      </c>
      <c r="AC1119">
        <v>0</v>
      </c>
      <c r="AD1119">
        <f>IF(COUNTIF(Table_marketing_data[[#This Row],[AcceptedCmp3]:[AcceptedCmp2]],1)&gt;0,1,0)</f>
        <v>1</v>
      </c>
      <c r="AE1119">
        <f>SUM(Table_marketing_data[[#This Row],[AcceptedCmp3]:[AcceptedCmp2]])</f>
        <v>1</v>
      </c>
      <c r="AF1119">
        <v>0</v>
      </c>
      <c r="AG1119">
        <v>0</v>
      </c>
      <c r="AH1119" t="s">
        <v>36</v>
      </c>
    </row>
    <row r="1120" spans="1:34" x14ac:dyDescent="0.3">
      <c r="A1120">
        <v>5544</v>
      </c>
      <c r="B1120">
        <v>1970</v>
      </c>
      <c r="C1120">
        <f ca="1">YEAR(TODAY()) - Table_marketing_data[[#This Row],[Year_Birth]]</f>
        <v>53</v>
      </c>
      <c r="D11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0" t="s">
        <v>28</v>
      </c>
      <c r="F1120" t="s">
        <v>31</v>
      </c>
      <c r="G1120" s="5">
        <v>67384</v>
      </c>
      <c r="H1120" s="5" t="str">
        <f t="shared" si="17"/>
        <v>50k-100k</v>
      </c>
      <c r="I1120">
        <v>0</v>
      </c>
      <c r="J1120">
        <v>1</v>
      </c>
      <c r="K1120" s="1">
        <v>41223</v>
      </c>
      <c r="L1120">
        <v>32</v>
      </c>
      <c r="M1120">
        <v>957</v>
      </c>
      <c r="N1120">
        <v>40</v>
      </c>
      <c r="O1120">
        <v>175</v>
      </c>
      <c r="P1120">
        <v>158</v>
      </c>
      <c r="Q1120">
        <v>53</v>
      </c>
      <c r="R1120">
        <v>107</v>
      </c>
      <c r="S1120" s="6">
        <f>SUM(Table_marketing_data[[#This Row],[MntWines]:[MntGoldProds]])/6</f>
        <v>248.33333333333334</v>
      </c>
      <c r="T1120">
        <v>2</v>
      </c>
      <c r="U1120">
        <v>7</v>
      </c>
      <c r="V1120">
        <v>8</v>
      </c>
      <c r="W1120">
        <v>5</v>
      </c>
      <c r="X1120">
        <v>5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f>IF(COUNTIF(Table_marketing_data[[#This Row],[AcceptedCmp3]:[AcceptedCmp2]],1)&gt;0,1,0)</f>
        <v>1</v>
      </c>
      <c r="AE1120">
        <f>SUM(Table_marketing_data[[#This Row],[AcceptedCmp3]:[AcceptedCmp2]])</f>
        <v>1</v>
      </c>
      <c r="AF1120">
        <v>0</v>
      </c>
      <c r="AG1120">
        <v>0</v>
      </c>
      <c r="AH1120" t="s">
        <v>30</v>
      </c>
    </row>
    <row r="1121" spans="1:34" x14ac:dyDescent="0.3">
      <c r="A1121">
        <v>9204</v>
      </c>
      <c r="B1121">
        <v>1970</v>
      </c>
      <c r="C1121">
        <f ca="1">YEAR(TODAY()) - Table_marketing_data[[#This Row],[Year_Birth]]</f>
        <v>53</v>
      </c>
      <c r="D11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1" t="s">
        <v>28</v>
      </c>
      <c r="F1121" t="s">
        <v>42</v>
      </c>
      <c r="G1121" s="5">
        <v>66731</v>
      </c>
      <c r="H1121" s="5" t="str">
        <f t="shared" si="17"/>
        <v>50k-100k</v>
      </c>
      <c r="I1121">
        <v>0</v>
      </c>
      <c r="J1121">
        <v>1</v>
      </c>
      <c r="K1121" s="1">
        <v>41164</v>
      </c>
      <c r="L1121">
        <v>33</v>
      </c>
      <c r="M1121">
        <v>371</v>
      </c>
      <c r="N1121">
        <v>159</v>
      </c>
      <c r="O1121">
        <v>194</v>
      </c>
      <c r="P1121">
        <v>58</v>
      </c>
      <c r="Q1121">
        <v>106</v>
      </c>
      <c r="R1121">
        <v>141</v>
      </c>
      <c r="S1121" s="6">
        <f>SUM(Table_marketing_data[[#This Row],[MntWines]:[MntGoldProds]])/6</f>
        <v>171.5</v>
      </c>
      <c r="T1121">
        <v>4</v>
      </c>
      <c r="U1121">
        <v>4</v>
      </c>
      <c r="V1121">
        <v>3</v>
      </c>
      <c r="W1121">
        <v>6</v>
      </c>
      <c r="X1121">
        <v>3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f>IF(COUNTIF(Table_marketing_data[[#This Row],[AcceptedCmp3]:[AcceptedCmp2]],1)&gt;0,1,0)</f>
        <v>0</v>
      </c>
      <c r="AE1121">
        <f>SUM(Table_marketing_data[[#This Row],[AcceptedCmp3]:[AcceptedCmp2]])</f>
        <v>0</v>
      </c>
      <c r="AF1121">
        <v>0</v>
      </c>
      <c r="AG1121">
        <v>0</v>
      </c>
      <c r="AH1121" t="s">
        <v>30</v>
      </c>
    </row>
    <row r="1122" spans="1:34" x14ac:dyDescent="0.3">
      <c r="A1122">
        <v>4472</v>
      </c>
      <c r="B1122">
        <v>1970</v>
      </c>
      <c r="C1122">
        <f ca="1">YEAR(TODAY()) - Table_marketing_data[[#This Row],[Year_Birth]]</f>
        <v>53</v>
      </c>
      <c r="D11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2" t="s">
        <v>37</v>
      </c>
      <c r="F1122" t="s">
        <v>29</v>
      </c>
      <c r="G1122" s="5">
        <v>35682</v>
      </c>
      <c r="H1122" s="5" t="str">
        <f t="shared" si="17"/>
        <v>20k-50k</v>
      </c>
      <c r="I1122">
        <v>1</v>
      </c>
      <c r="J1122">
        <v>0</v>
      </c>
      <c r="K1122" s="1">
        <v>41817</v>
      </c>
      <c r="L1122">
        <v>34</v>
      </c>
      <c r="M1122">
        <v>23</v>
      </c>
      <c r="N1122">
        <v>0</v>
      </c>
      <c r="O1122">
        <v>8</v>
      </c>
      <c r="P1122">
        <v>6</v>
      </c>
      <c r="Q1122">
        <v>2</v>
      </c>
      <c r="R1122">
        <v>18</v>
      </c>
      <c r="S1122" s="6">
        <f>SUM(Table_marketing_data[[#This Row],[MntWines]:[MntGoldProds]])/6</f>
        <v>9.5</v>
      </c>
      <c r="T1122">
        <v>1</v>
      </c>
      <c r="U1122">
        <v>1</v>
      </c>
      <c r="V1122">
        <v>1</v>
      </c>
      <c r="W1122">
        <v>3</v>
      </c>
      <c r="X1122">
        <v>2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f>IF(COUNTIF(Table_marketing_data[[#This Row],[AcceptedCmp3]:[AcceptedCmp2]],1)&gt;0,1,0)</f>
        <v>0</v>
      </c>
      <c r="AE1122">
        <f>SUM(Table_marketing_data[[#This Row],[AcceptedCmp3]:[AcceptedCmp2]])</f>
        <v>0</v>
      </c>
      <c r="AF1122">
        <v>0</v>
      </c>
      <c r="AG1122">
        <v>0</v>
      </c>
      <c r="AH1122" t="s">
        <v>36</v>
      </c>
    </row>
    <row r="1123" spans="1:34" x14ac:dyDescent="0.3">
      <c r="A1123">
        <v>2281</v>
      </c>
      <c r="B1123">
        <v>1970</v>
      </c>
      <c r="C1123">
        <f ca="1">YEAR(TODAY()) - Table_marketing_data[[#This Row],[Year_Birth]]</f>
        <v>53</v>
      </c>
      <c r="D11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3" t="s">
        <v>28</v>
      </c>
      <c r="F1123" t="s">
        <v>31</v>
      </c>
      <c r="G1123" s="5">
        <v>33697</v>
      </c>
      <c r="H1123" s="5" t="str">
        <f t="shared" si="17"/>
        <v>20k-50k</v>
      </c>
      <c r="I1123">
        <v>1</v>
      </c>
      <c r="J1123">
        <v>0</v>
      </c>
      <c r="K1123" s="1">
        <v>41532</v>
      </c>
      <c r="L1123">
        <v>34</v>
      </c>
      <c r="M1123">
        <v>4</v>
      </c>
      <c r="N1123">
        <v>3</v>
      </c>
      <c r="O1123">
        <v>7</v>
      </c>
      <c r="P1123">
        <v>0</v>
      </c>
      <c r="Q1123">
        <v>3</v>
      </c>
      <c r="R1123">
        <v>11</v>
      </c>
      <c r="S1123" s="6">
        <f>SUM(Table_marketing_data[[#This Row],[MntWines]:[MntGoldProds]])/6</f>
        <v>4.666666666666667</v>
      </c>
      <c r="T1123">
        <v>1</v>
      </c>
      <c r="U1123">
        <v>1</v>
      </c>
      <c r="V1123">
        <v>0</v>
      </c>
      <c r="W1123">
        <v>2</v>
      </c>
      <c r="X1123">
        <v>7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f>IF(COUNTIF(Table_marketing_data[[#This Row],[AcceptedCmp3]:[AcceptedCmp2]],1)&gt;0,1,0)</f>
        <v>1</v>
      </c>
      <c r="AE1123">
        <f>SUM(Table_marketing_data[[#This Row],[AcceptedCmp3]:[AcceptedCmp2]])</f>
        <v>1</v>
      </c>
      <c r="AF1123">
        <v>0</v>
      </c>
      <c r="AG1123">
        <v>0</v>
      </c>
      <c r="AH1123" t="s">
        <v>39</v>
      </c>
    </row>
    <row r="1124" spans="1:34" x14ac:dyDescent="0.3">
      <c r="A1124">
        <v>590</v>
      </c>
      <c r="B1124">
        <v>1970</v>
      </c>
      <c r="C1124">
        <f ca="1">YEAR(TODAY()) - Table_marketing_data[[#This Row],[Year_Birth]]</f>
        <v>53</v>
      </c>
      <c r="D11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4" t="s">
        <v>41</v>
      </c>
      <c r="F1124" t="s">
        <v>29</v>
      </c>
      <c r="G1124" s="5">
        <v>78579</v>
      </c>
      <c r="H1124" s="5" t="str">
        <f t="shared" si="17"/>
        <v>50k-100k</v>
      </c>
      <c r="I1124">
        <v>0</v>
      </c>
      <c r="J1124">
        <v>0</v>
      </c>
      <c r="K1124" s="1">
        <v>41265</v>
      </c>
      <c r="L1124">
        <v>35</v>
      </c>
      <c r="M1124">
        <v>816</v>
      </c>
      <c r="N1124">
        <v>66</v>
      </c>
      <c r="O1124">
        <v>549</v>
      </c>
      <c r="P1124">
        <v>216</v>
      </c>
      <c r="Q1124">
        <v>66</v>
      </c>
      <c r="R1124">
        <v>99</v>
      </c>
      <c r="S1124" s="6">
        <f>SUM(Table_marketing_data[[#This Row],[MntWines]:[MntGoldProds]])/6</f>
        <v>302</v>
      </c>
      <c r="T1124">
        <v>1</v>
      </c>
      <c r="U1124">
        <v>5</v>
      </c>
      <c r="V1124">
        <v>6</v>
      </c>
      <c r="W1124">
        <v>4</v>
      </c>
      <c r="X1124">
        <v>3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f>IF(COUNTIF(Table_marketing_data[[#This Row],[AcceptedCmp3]:[AcceptedCmp2]],1)&gt;0,1,0)</f>
        <v>0</v>
      </c>
      <c r="AE1124">
        <f>SUM(Table_marketing_data[[#This Row],[AcceptedCmp3]:[AcceptedCmp2]])</f>
        <v>0</v>
      </c>
      <c r="AF1124">
        <v>1</v>
      </c>
      <c r="AG1124">
        <v>0</v>
      </c>
      <c r="AH1124" t="s">
        <v>30</v>
      </c>
    </row>
    <row r="1125" spans="1:34" x14ac:dyDescent="0.3">
      <c r="A1125">
        <v>4611</v>
      </c>
      <c r="B1125">
        <v>1970</v>
      </c>
      <c r="C1125">
        <f ca="1">YEAR(TODAY()) - Table_marketing_data[[#This Row],[Year_Birth]]</f>
        <v>53</v>
      </c>
      <c r="D11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5" t="s">
        <v>28</v>
      </c>
      <c r="F1125" t="s">
        <v>35</v>
      </c>
      <c r="G1125" s="5">
        <v>105471</v>
      </c>
      <c r="H1125" s="5" t="str">
        <f t="shared" si="17"/>
        <v>100k&lt;</v>
      </c>
      <c r="I1125">
        <v>0</v>
      </c>
      <c r="J1125">
        <v>0</v>
      </c>
      <c r="K1125" s="1">
        <v>41295</v>
      </c>
      <c r="L1125">
        <v>36</v>
      </c>
      <c r="M1125">
        <v>1009</v>
      </c>
      <c r="N1125">
        <v>181</v>
      </c>
      <c r="O1125">
        <v>104</v>
      </c>
      <c r="P1125">
        <v>202</v>
      </c>
      <c r="Q1125">
        <v>21</v>
      </c>
      <c r="R1125">
        <v>207</v>
      </c>
      <c r="S1125" s="6">
        <f>SUM(Table_marketing_data[[#This Row],[MntWines]:[MntGoldProds]])/6</f>
        <v>287.33333333333331</v>
      </c>
      <c r="T1125">
        <v>0</v>
      </c>
      <c r="U1125">
        <v>9</v>
      </c>
      <c r="V1125">
        <v>8</v>
      </c>
      <c r="W1125">
        <v>13</v>
      </c>
      <c r="X1125">
        <v>3</v>
      </c>
      <c r="Y1125">
        <v>0</v>
      </c>
      <c r="Z1125">
        <v>0</v>
      </c>
      <c r="AA1125">
        <v>1</v>
      </c>
      <c r="AB1125">
        <v>1</v>
      </c>
      <c r="AC1125">
        <v>0</v>
      </c>
      <c r="AD1125">
        <f>IF(COUNTIF(Table_marketing_data[[#This Row],[AcceptedCmp3]:[AcceptedCmp2]],1)&gt;0,1,0)</f>
        <v>1</v>
      </c>
      <c r="AE1125">
        <f>SUM(Table_marketing_data[[#This Row],[AcceptedCmp3]:[AcceptedCmp2]])</f>
        <v>2</v>
      </c>
      <c r="AF1125">
        <v>1</v>
      </c>
      <c r="AG1125">
        <v>0</v>
      </c>
      <c r="AH1125" t="s">
        <v>30</v>
      </c>
    </row>
    <row r="1126" spans="1:34" x14ac:dyDescent="0.3">
      <c r="A1126">
        <v>4339</v>
      </c>
      <c r="B1126">
        <v>1970</v>
      </c>
      <c r="C1126">
        <f ca="1">YEAR(TODAY()) - Table_marketing_data[[#This Row],[Year_Birth]]</f>
        <v>53</v>
      </c>
      <c r="D11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6" t="s">
        <v>37</v>
      </c>
      <c r="F1126" t="s">
        <v>33</v>
      </c>
      <c r="G1126" s="5">
        <v>67353</v>
      </c>
      <c r="H1126" s="5" t="str">
        <f t="shared" si="17"/>
        <v>50k-100k</v>
      </c>
      <c r="I1126">
        <v>0</v>
      </c>
      <c r="J1126">
        <v>1</v>
      </c>
      <c r="K1126" s="1">
        <v>41639</v>
      </c>
      <c r="L1126">
        <v>37</v>
      </c>
      <c r="M1126">
        <v>702</v>
      </c>
      <c r="N1126">
        <v>17</v>
      </c>
      <c r="O1126">
        <v>151</v>
      </c>
      <c r="P1126">
        <v>0</v>
      </c>
      <c r="Q1126">
        <v>8</v>
      </c>
      <c r="R1126">
        <v>35</v>
      </c>
      <c r="S1126" s="6">
        <f>SUM(Table_marketing_data[[#This Row],[MntWines]:[MntGoldProds]])/6</f>
        <v>152.16666666666666</v>
      </c>
      <c r="T1126">
        <v>5</v>
      </c>
      <c r="U1126">
        <v>5</v>
      </c>
      <c r="V1126">
        <v>6</v>
      </c>
      <c r="W1126">
        <v>12</v>
      </c>
      <c r="X1126">
        <v>2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f>IF(COUNTIF(Table_marketing_data[[#This Row],[AcceptedCmp3]:[AcceptedCmp2]],1)&gt;0,1,0)</f>
        <v>0</v>
      </c>
      <c r="AE1126">
        <f>SUM(Table_marketing_data[[#This Row],[AcceptedCmp3]:[AcceptedCmp2]])</f>
        <v>0</v>
      </c>
      <c r="AF1126">
        <v>0</v>
      </c>
      <c r="AG1126">
        <v>0</v>
      </c>
      <c r="AH1126" t="s">
        <v>36</v>
      </c>
    </row>
    <row r="1127" spans="1:34" x14ac:dyDescent="0.3">
      <c r="A1127">
        <v>49</v>
      </c>
      <c r="B1127">
        <v>1970</v>
      </c>
      <c r="C1127">
        <f ca="1">YEAR(TODAY()) - Table_marketing_data[[#This Row],[Year_Birth]]</f>
        <v>53</v>
      </c>
      <c r="D11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7" t="s">
        <v>28</v>
      </c>
      <c r="F1127" t="s">
        <v>31</v>
      </c>
      <c r="G1127" s="5">
        <v>20587</v>
      </c>
      <c r="H1127" s="5" t="str">
        <f t="shared" si="17"/>
        <v>20k-50k</v>
      </c>
      <c r="I1127">
        <v>1</v>
      </c>
      <c r="J1127">
        <v>0</v>
      </c>
      <c r="K1127" s="1">
        <v>41770</v>
      </c>
      <c r="L1127">
        <v>39</v>
      </c>
      <c r="M1127">
        <v>2</v>
      </c>
      <c r="N1127">
        <v>3</v>
      </c>
      <c r="O1127">
        <v>6</v>
      </c>
      <c r="P1127">
        <v>4</v>
      </c>
      <c r="Q1127">
        <v>1</v>
      </c>
      <c r="R1127">
        <v>9</v>
      </c>
      <c r="S1127" s="6">
        <f>SUM(Table_marketing_data[[#This Row],[MntWines]:[MntGoldProds]])/6</f>
        <v>4.166666666666667</v>
      </c>
      <c r="T1127">
        <v>1</v>
      </c>
      <c r="U1127">
        <v>1</v>
      </c>
      <c r="V1127">
        <v>1</v>
      </c>
      <c r="W1127">
        <v>2</v>
      </c>
      <c r="X1127">
        <v>7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f>IF(COUNTIF(Table_marketing_data[[#This Row],[AcceptedCmp3]:[AcceptedCmp2]],1)&gt;0,1,0)</f>
        <v>0</v>
      </c>
      <c r="AE1127">
        <f>SUM(Table_marketing_data[[#This Row],[AcceptedCmp3]:[AcceptedCmp2]])</f>
        <v>0</v>
      </c>
      <c r="AF1127">
        <v>0</v>
      </c>
      <c r="AG1127">
        <v>0</v>
      </c>
      <c r="AH1127" t="s">
        <v>32</v>
      </c>
    </row>
    <row r="1128" spans="1:34" x14ac:dyDescent="0.3">
      <c r="A1128">
        <v>4973</v>
      </c>
      <c r="B1128">
        <v>1970</v>
      </c>
      <c r="C1128">
        <f ca="1">YEAR(TODAY()) - Table_marketing_data[[#This Row],[Year_Birth]]</f>
        <v>53</v>
      </c>
      <c r="D11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8" t="s">
        <v>28</v>
      </c>
      <c r="F1128" t="s">
        <v>31</v>
      </c>
      <c r="G1128" s="5">
        <v>20587</v>
      </c>
      <c r="H1128" s="5" t="str">
        <f t="shared" si="17"/>
        <v>20k-50k</v>
      </c>
      <c r="I1128">
        <v>1</v>
      </c>
      <c r="J1128">
        <v>0</v>
      </c>
      <c r="K1128" s="1">
        <v>41770</v>
      </c>
      <c r="L1128">
        <v>39</v>
      </c>
      <c r="M1128">
        <v>2</v>
      </c>
      <c r="N1128">
        <v>3</v>
      </c>
      <c r="O1128">
        <v>6</v>
      </c>
      <c r="P1128">
        <v>4</v>
      </c>
      <c r="Q1128">
        <v>1</v>
      </c>
      <c r="R1128">
        <v>9</v>
      </c>
      <c r="S1128" s="6">
        <f>SUM(Table_marketing_data[[#This Row],[MntWines]:[MntGoldProds]])/6</f>
        <v>4.166666666666667</v>
      </c>
      <c r="T1128">
        <v>1</v>
      </c>
      <c r="U1128">
        <v>1</v>
      </c>
      <c r="V1128">
        <v>1</v>
      </c>
      <c r="W1128">
        <v>2</v>
      </c>
      <c r="X1128">
        <v>7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f>IF(COUNTIF(Table_marketing_data[[#This Row],[AcceptedCmp3]:[AcceptedCmp2]],1)&gt;0,1,0)</f>
        <v>0</v>
      </c>
      <c r="AE1128">
        <f>SUM(Table_marketing_data[[#This Row],[AcceptedCmp3]:[AcceptedCmp2]])</f>
        <v>0</v>
      </c>
      <c r="AF1128">
        <v>0</v>
      </c>
      <c r="AG1128">
        <v>0</v>
      </c>
      <c r="AH1128" t="s">
        <v>32</v>
      </c>
    </row>
    <row r="1129" spans="1:34" x14ac:dyDescent="0.3">
      <c r="A1129">
        <v>10475</v>
      </c>
      <c r="B1129">
        <v>1970</v>
      </c>
      <c r="C1129">
        <f ca="1">YEAR(TODAY()) - Table_marketing_data[[#This Row],[Year_Birth]]</f>
        <v>53</v>
      </c>
      <c r="D11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29" t="s">
        <v>41</v>
      </c>
      <c r="F1129" t="s">
        <v>35</v>
      </c>
      <c r="H1129" s="5" t="str">
        <f t="shared" si="17"/>
        <v>&lt;20k</v>
      </c>
      <c r="I1129">
        <v>0</v>
      </c>
      <c r="J1129">
        <v>1</v>
      </c>
      <c r="K1129" s="1">
        <v>41365</v>
      </c>
      <c r="L1129">
        <v>39</v>
      </c>
      <c r="M1129">
        <v>187</v>
      </c>
      <c r="N1129">
        <v>5</v>
      </c>
      <c r="O1129">
        <v>65</v>
      </c>
      <c r="P1129">
        <v>26</v>
      </c>
      <c r="Q1129">
        <v>20</v>
      </c>
      <c r="R1129">
        <v>14</v>
      </c>
      <c r="S1129" s="6">
        <f>SUM(Table_marketing_data[[#This Row],[MntWines]:[MntGoldProds]])/6</f>
        <v>52.833333333333336</v>
      </c>
      <c r="T1129">
        <v>2</v>
      </c>
      <c r="U1129">
        <v>4</v>
      </c>
      <c r="V1129">
        <v>2</v>
      </c>
      <c r="W1129">
        <v>6</v>
      </c>
      <c r="X1129">
        <v>5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f>IF(COUNTIF(Table_marketing_data[[#This Row],[AcceptedCmp3]:[AcceptedCmp2]],1)&gt;0,1,0)</f>
        <v>0</v>
      </c>
      <c r="AE1129">
        <f>SUM(Table_marketing_data[[#This Row],[AcceptedCmp3]:[AcceptedCmp2]])</f>
        <v>0</v>
      </c>
      <c r="AF1129">
        <v>0</v>
      </c>
      <c r="AG1129">
        <v>0</v>
      </c>
      <c r="AH1129" t="s">
        <v>34</v>
      </c>
    </row>
    <row r="1130" spans="1:34" x14ac:dyDescent="0.3">
      <c r="A1130">
        <v>6613</v>
      </c>
      <c r="B1130">
        <v>1970</v>
      </c>
      <c r="C1130">
        <f ca="1">YEAR(TODAY()) - Table_marketing_data[[#This Row],[Year_Birth]]</f>
        <v>53</v>
      </c>
      <c r="D11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0" t="s">
        <v>41</v>
      </c>
      <c r="F1130" t="s">
        <v>33</v>
      </c>
      <c r="G1130" s="5">
        <v>44511</v>
      </c>
      <c r="H1130" s="5" t="str">
        <f t="shared" si="17"/>
        <v>20k-50k</v>
      </c>
      <c r="I1130">
        <v>1</v>
      </c>
      <c r="J1130">
        <v>0</v>
      </c>
      <c r="K1130" s="1">
        <v>41194</v>
      </c>
      <c r="L1130">
        <v>39</v>
      </c>
      <c r="M1130">
        <v>513</v>
      </c>
      <c r="N1130">
        <v>7</v>
      </c>
      <c r="O1130">
        <v>133</v>
      </c>
      <c r="P1130">
        <v>46</v>
      </c>
      <c r="Q1130">
        <v>14</v>
      </c>
      <c r="R1130">
        <v>14</v>
      </c>
      <c r="S1130" s="6">
        <f>SUM(Table_marketing_data[[#This Row],[MntWines]:[MntGoldProds]])/6</f>
        <v>121.16666666666667</v>
      </c>
      <c r="T1130">
        <v>6</v>
      </c>
      <c r="U1130">
        <v>8</v>
      </c>
      <c r="V1130">
        <v>4</v>
      </c>
      <c r="W1130">
        <v>8</v>
      </c>
      <c r="X1130">
        <v>8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f>IF(COUNTIF(Table_marketing_data[[#This Row],[AcceptedCmp3]:[AcceptedCmp2]],1)&gt;0,1,0)</f>
        <v>0</v>
      </c>
      <c r="AE1130">
        <f>SUM(Table_marketing_data[[#This Row],[AcceptedCmp3]:[AcceptedCmp2]])</f>
        <v>0</v>
      </c>
      <c r="AF1130">
        <v>0</v>
      </c>
      <c r="AG1130">
        <v>0</v>
      </c>
      <c r="AH1130" t="s">
        <v>36</v>
      </c>
    </row>
    <row r="1131" spans="1:34" x14ac:dyDescent="0.3">
      <c r="A1131">
        <v>5848</v>
      </c>
      <c r="B1131">
        <v>1970</v>
      </c>
      <c r="C1131">
        <f ca="1">YEAR(TODAY()) - Table_marketing_data[[#This Row],[Year_Birth]]</f>
        <v>53</v>
      </c>
      <c r="D11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1" t="s">
        <v>28</v>
      </c>
      <c r="F1131" t="s">
        <v>35</v>
      </c>
      <c r="G1131" s="5">
        <v>81205</v>
      </c>
      <c r="H1131" s="5" t="str">
        <f t="shared" si="17"/>
        <v>50k-100k</v>
      </c>
      <c r="I1131">
        <v>0</v>
      </c>
      <c r="J1131">
        <v>0</v>
      </c>
      <c r="K1131" s="1">
        <v>41652</v>
      </c>
      <c r="L1131">
        <v>43</v>
      </c>
      <c r="M1131">
        <v>724</v>
      </c>
      <c r="N1131">
        <v>74</v>
      </c>
      <c r="O1131">
        <v>929</v>
      </c>
      <c r="P1131">
        <v>97</v>
      </c>
      <c r="Q1131">
        <v>55</v>
      </c>
      <c r="R1131">
        <v>130</v>
      </c>
      <c r="S1131" s="6">
        <f>SUM(Table_marketing_data[[#This Row],[MntWines]:[MntGoldProds]])/6</f>
        <v>334.83333333333331</v>
      </c>
      <c r="T1131">
        <v>1</v>
      </c>
      <c r="U1131">
        <v>5</v>
      </c>
      <c r="V1131">
        <v>6</v>
      </c>
      <c r="W1131">
        <v>7</v>
      </c>
      <c r="X1131">
        <v>2</v>
      </c>
      <c r="Y1131">
        <v>1</v>
      </c>
      <c r="Z1131">
        <v>0</v>
      </c>
      <c r="AA1131">
        <v>1</v>
      </c>
      <c r="AB1131">
        <v>0</v>
      </c>
      <c r="AC1131">
        <v>1</v>
      </c>
      <c r="AD1131">
        <f>IF(COUNTIF(Table_marketing_data[[#This Row],[AcceptedCmp3]:[AcceptedCmp2]],1)&gt;0,1,0)</f>
        <v>1</v>
      </c>
      <c r="AE1131">
        <f>SUM(Table_marketing_data[[#This Row],[AcceptedCmp3]:[AcceptedCmp2]])</f>
        <v>3</v>
      </c>
      <c r="AF1131">
        <v>1</v>
      </c>
      <c r="AG1131">
        <v>0</v>
      </c>
      <c r="AH1131" t="s">
        <v>40</v>
      </c>
    </row>
    <row r="1132" spans="1:34" x14ac:dyDescent="0.3">
      <c r="A1132">
        <v>10727</v>
      </c>
      <c r="B1132">
        <v>1970</v>
      </c>
      <c r="C1132">
        <f ca="1">YEAR(TODAY()) - Table_marketing_data[[#This Row],[Year_Birth]]</f>
        <v>53</v>
      </c>
      <c r="D11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2" t="s">
        <v>37</v>
      </c>
      <c r="F1132" t="s">
        <v>33</v>
      </c>
      <c r="G1132" s="5">
        <v>69084</v>
      </c>
      <c r="H1132" s="5" t="str">
        <f t="shared" si="17"/>
        <v>50k-100k</v>
      </c>
      <c r="I1132">
        <v>1</v>
      </c>
      <c r="J1132">
        <v>0</v>
      </c>
      <c r="K1132" s="1">
        <v>41597</v>
      </c>
      <c r="L1132">
        <v>43</v>
      </c>
      <c r="M1132">
        <v>1181</v>
      </c>
      <c r="N1132">
        <v>107</v>
      </c>
      <c r="O1132">
        <v>199</v>
      </c>
      <c r="P1132">
        <v>39</v>
      </c>
      <c r="Q1132">
        <v>30</v>
      </c>
      <c r="R1132">
        <v>30</v>
      </c>
      <c r="S1132" s="6">
        <f>SUM(Table_marketing_data[[#This Row],[MntWines]:[MntGoldProds]])/6</f>
        <v>264.33333333333331</v>
      </c>
      <c r="T1132">
        <v>2</v>
      </c>
      <c r="U1132">
        <v>7</v>
      </c>
      <c r="V1132">
        <v>3</v>
      </c>
      <c r="W1132">
        <v>13</v>
      </c>
      <c r="X1132">
        <v>8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f>IF(COUNTIF(Table_marketing_data[[#This Row],[AcceptedCmp3]:[AcceptedCmp2]],1)&gt;0,1,0)</f>
        <v>0</v>
      </c>
      <c r="AE1132">
        <f>SUM(Table_marketing_data[[#This Row],[AcceptedCmp3]:[AcceptedCmp2]])</f>
        <v>0</v>
      </c>
      <c r="AF1132">
        <v>0</v>
      </c>
      <c r="AG1132">
        <v>0</v>
      </c>
      <c r="AH1132" t="s">
        <v>30</v>
      </c>
    </row>
    <row r="1133" spans="1:34" x14ac:dyDescent="0.3">
      <c r="A1133">
        <v>5299</v>
      </c>
      <c r="B1133">
        <v>1970</v>
      </c>
      <c r="C1133">
        <f ca="1">YEAR(TODAY()) - Table_marketing_data[[#This Row],[Year_Birth]]</f>
        <v>53</v>
      </c>
      <c r="D11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3" t="s">
        <v>37</v>
      </c>
      <c r="F1133" t="s">
        <v>33</v>
      </c>
      <c r="G1133" s="5">
        <v>69084</v>
      </c>
      <c r="H1133" s="5" t="str">
        <f t="shared" si="17"/>
        <v>50k-100k</v>
      </c>
      <c r="I1133">
        <v>1</v>
      </c>
      <c r="J1133">
        <v>0</v>
      </c>
      <c r="K1133" s="1">
        <v>41597</v>
      </c>
      <c r="L1133">
        <v>43</v>
      </c>
      <c r="M1133">
        <v>1181</v>
      </c>
      <c r="N1133">
        <v>107</v>
      </c>
      <c r="O1133">
        <v>199</v>
      </c>
      <c r="P1133">
        <v>39</v>
      </c>
      <c r="Q1133">
        <v>30</v>
      </c>
      <c r="R1133">
        <v>30</v>
      </c>
      <c r="S1133" s="6">
        <f>SUM(Table_marketing_data[[#This Row],[MntWines]:[MntGoldProds]])/6</f>
        <v>264.33333333333331</v>
      </c>
      <c r="T1133">
        <v>2</v>
      </c>
      <c r="U1133">
        <v>7</v>
      </c>
      <c r="V1133">
        <v>3</v>
      </c>
      <c r="W1133">
        <v>13</v>
      </c>
      <c r="X1133">
        <v>8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f>IF(COUNTIF(Table_marketing_data[[#This Row],[AcceptedCmp3]:[AcceptedCmp2]],1)&gt;0,1,0)</f>
        <v>0</v>
      </c>
      <c r="AE1133">
        <f>SUM(Table_marketing_data[[#This Row],[AcceptedCmp3]:[AcceptedCmp2]])</f>
        <v>0</v>
      </c>
      <c r="AF1133">
        <v>0</v>
      </c>
      <c r="AG1133">
        <v>0</v>
      </c>
      <c r="AH1133" t="s">
        <v>30</v>
      </c>
    </row>
    <row r="1134" spans="1:34" x14ac:dyDescent="0.3">
      <c r="A1134">
        <v>5267</v>
      </c>
      <c r="B1134">
        <v>1970</v>
      </c>
      <c r="C1134">
        <f ca="1">YEAR(TODAY()) - Table_marketing_data[[#This Row],[Year_Birth]]</f>
        <v>53</v>
      </c>
      <c r="D11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4" t="s">
        <v>28</v>
      </c>
      <c r="F1134" t="s">
        <v>29</v>
      </c>
      <c r="G1134" s="5">
        <v>33986</v>
      </c>
      <c r="H1134" s="5" t="str">
        <f t="shared" si="17"/>
        <v>20k-50k</v>
      </c>
      <c r="I1134">
        <v>1</v>
      </c>
      <c r="J1134">
        <v>0</v>
      </c>
      <c r="K1134" s="1">
        <v>41347</v>
      </c>
      <c r="L1134">
        <v>43</v>
      </c>
      <c r="M1134">
        <v>16</v>
      </c>
      <c r="N1134">
        <v>2</v>
      </c>
      <c r="O1134">
        <v>18</v>
      </c>
      <c r="P1134">
        <v>2</v>
      </c>
      <c r="Q1134">
        <v>1</v>
      </c>
      <c r="R1134">
        <v>5</v>
      </c>
      <c r="S1134" s="6">
        <f>SUM(Table_marketing_data[[#This Row],[MntWines]:[MntGoldProds]])/6</f>
        <v>7.333333333333333</v>
      </c>
      <c r="T1134">
        <v>1</v>
      </c>
      <c r="U1134">
        <v>1</v>
      </c>
      <c r="V1134">
        <v>0</v>
      </c>
      <c r="W1134">
        <v>3</v>
      </c>
      <c r="X1134">
        <v>7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f>IF(COUNTIF(Table_marketing_data[[#This Row],[AcceptedCmp3]:[AcceptedCmp2]],1)&gt;0,1,0)</f>
        <v>0</v>
      </c>
      <c r="AE1134">
        <f>SUM(Table_marketing_data[[#This Row],[AcceptedCmp3]:[AcceptedCmp2]])</f>
        <v>0</v>
      </c>
      <c r="AF1134">
        <v>0</v>
      </c>
      <c r="AG1134">
        <v>0</v>
      </c>
      <c r="AH1134" t="s">
        <v>30</v>
      </c>
    </row>
    <row r="1135" spans="1:34" x14ac:dyDescent="0.3">
      <c r="A1135">
        <v>3507</v>
      </c>
      <c r="B1135">
        <v>1970</v>
      </c>
      <c r="C1135">
        <f ca="1">YEAR(TODAY()) - Table_marketing_data[[#This Row],[Year_Birth]]</f>
        <v>53</v>
      </c>
      <c r="D11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5" t="s">
        <v>28</v>
      </c>
      <c r="F1135" t="s">
        <v>31</v>
      </c>
      <c r="G1135" s="5">
        <v>76467</v>
      </c>
      <c r="H1135" s="5" t="str">
        <f t="shared" si="17"/>
        <v>50k-100k</v>
      </c>
      <c r="I1135">
        <v>1</v>
      </c>
      <c r="J1135">
        <v>0</v>
      </c>
      <c r="K1135" s="1">
        <v>41138</v>
      </c>
      <c r="L1135">
        <v>44</v>
      </c>
      <c r="M1135">
        <v>676</v>
      </c>
      <c r="N1135">
        <v>161</v>
      </c>
      <c r="O1135">
        <v>426</v>
      </c>
      <c r="P1135">
        <v>210</v>
      </c>
      <c r="Q1135">
        <v>44</v>
      </c>
      <c r="R1135">
        <v>58</v>
      </c>
      <c r="S1135" s="6">
        <f>SUM(Table_marketing_data[[#This Row],[MntWines]:[MntGoldProds]])/6</f>
        <v>262.5</v>
      </c>
      <c r="T1135">
        <v>2</v>
      </c>
      <c r="U1135">
        <v>2</v>
      </c>
      <c r="V1135">
        <v>5</v>
      </c>
      <c r="W1135">
        <v>5</v>
      </c>
      <c r="X1135">
        <v>6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f>IF(COUNTIF(Table_marketing_data[[#This Row],[AcceptedCmp3]:[AcceptedCmp2]],1)&gt;0,1,0)</f>
        <v>0</v>
      </c>
      <c r="AE1135">
        <f>SUM(Table_marketing_data[[#This Row],[AcceptedCmp3]:[AcceptedCmp2]])</f>
        <v>0</v>
      </c>
      <c r="AF1135">
        <v>1</v>
      </c>
      <c r="AG1135">
        <v>0</v>
      </c>
      <c r="AH1135" t="s">
        <v>34</v>
      </c>
    </row>
    <row r="1136" spans="1:34" x14ac:dyDescent="0.3">
      <c r="A1136">
        <v>2181</v>
      </c>
      <c r="B1136">
        <v>1970</v>
      </c>
      <c r="C1136">
        <f ca="1">YEAR(TODAY()) - Table_marketing_data[[#This Row],[Year_Birth]]</f>
        <v>53</v>
      </c>
      <c r="D11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6" t="s">
        <v>28</v>
      </c>
      <c r="F1136" t="s">
        <v>33</v>
      </c>
      <c r="G1136" s="5">
        <v>70617</v>
      </c>
      <c r="H1136" s="5" t="str">
        <f t="shared" si="17"/>
        <v>50k-100k</v>
      </c>
      <c r="I1136">
        <v>0</v>
      </c>
      <c r="J1136">
        <v>0</v>
      </c>
      <c r="K1136" s="1">
        <v>41448</v>
      </c>
      <c r="L1136">
        <v>45</v>
      </c>
      <c r="M1136">
        <v>353</v>
      </c>
      <c r="N1136">
        <v>61</v>
      </c>
      <c r="O1136">
        <v>753</v>
      </c>
      <c r="P1136">
        <v>40</v>
      </c>
      <c r="Q1136">
        <v>46</v>
      </c>
      <c r="R1136">
        <v>27</v>
      </c>
      <c r="S1136" s="6">
        <f>SUM(Table_marketing_data[[#This Row],[MntWines]:[MntGoldProds]])/6</f>
        <v>213.33333333333334</v>
      </c>
      <c r="T1136">
        <v>1</v>
      </c>
      <c r="U1136">
        <v>3</v>
      </c>
      <c r="V1136">
        <v>3</v>
      </c>
      <c r="W1136">
        <v>7</v>
      </c>
      <c r="X1136">
        <v>2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f>IF(COUNTIF(Table_marketing_data[[#This Row],[AcceptedCmp3]:[AcceptedCmp2]],1)&gt;0,1,0)</f>
        <v>0</v>
      </c>
      <c r="AE1136">
        <f>SUM(Table_marketing_data[[#This Row],[AcceptedCmp3]:[AcceptedCmp2]])</f>
        <v>0</v>
      </c>
      <c r="AF1136">
        <v>0</v>
      </c>
      <c r="AG1136">
        <v>0</v>
      </c>
      <c r="AH1136" t="s">
        <v>30</v>
      </c>
    </row>
    <row r="1137" spans="1:34" x14ac:dyDescent="0.3">
      <c r="A1137">
        <v>1204</v>
      </c>
      <c r="B1137">
        <v>1970</v>
      </c>
      <c r="C1137">
        <f ca="1">YEAR(TODAY()) - Table_marketing_data[[#This Row],[Year_Birth]]</f>
        <v>53</v>
      </c>
      <c r="D11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7" t="s">
        <v>37</v>
      </c>
      <c r="F1137" t="s">
        <v>33</v>
      </c>
      <c r="G1137" s="5">
        <v>67536</v>
      </c>
      <c r="H1137" s="5" t="str">
        <f t="shared" si="17"/>
        <v>50k-100k</v>
      </c>
      <c r="I1137">
        <v>0</v>
      </c>
      <c r="J1137">
        <v>1</v>
      </c>
      <c r="K1137" s="1">
        <v>41416</v>
      </c>
      <c r="L1137">
        <v>45</v>
      </c>
      <c r="M1137">
        <v>1253</v>
      </c>
      <c r="N1137">
        <v>0</v>
      </c>
      <c r="O1137">
        <v>447</v>
      </c>
      <c r="P1137">
        <v>23</v>
      </c>
      <c r="Q1137">
        <v>71</v>
      </c>
      <c r="R1137">
        <v>35</v>
      </c>
      <c r="S1137" s="6">
        <f>SUM(Table_marketing_data[[#This Row],[MntWines]:[MntGoldProds]])/6</f>
        <v>304.83333333333331</v>
      </c>
      <c r="T1137">
        <v>3</v>
      </c>
      <c r="U1137">
        <v>11</v>
      </c>
      <c r="V1137">
        <v>5</v>
      </c>
      <c r="W1137">
        <v>11</v>
      </c>
      <c r="X1137">
        <v>8</v>
      </c>
      <c r="Y1137">
        <v>0</v>
      </c>
      <c r="Z1137">
        <v>0</v>
      </c>
      <c r="AA1137">
        <v>0</v>
      </c>
      <c r="AB1137">
        <v>1</v>
      </c>
      <c r="AC1137">
        <v>0</v>
      </c>
      <c r="AD1137">
        <f>IF(COUNTIF(Table_marketing_data[[#This Row],[AcceptedCmp3]:[AcceptedCmp2]],1)&gt;0,1,0)</f>
        <v>1</v>
      </c>
      <c r="AE1137">
        <f>SUM(Table_marketing_data[[#This Row],[AcceptedCmp3]:[AcceptedCmp2]])</f>
        <v>1</v>
      </c>
      <c r="AF1137">
        <v>0</v>
      </c>
      <c r="AG1137">
        <v>0</v>
      </c>
      <c r="AH1137" t="s">
        <v>43</v>
      </c>
    </row>
    <row r="1138" spans="1:34" x14ac:dyDescent="0.3">
      <c r="A1138">
        <v>8945</v>
      </c>
      <c r="B1138">
        <v>1970</v>
      </c>
      <c r="C1138">
        <f ca="1">YEAR(TODAY()) - Table_marketing_data[[#This Row],[Year_Birth]]</f>
        <v>53</v>
      </c>
      <c r="D11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8" t="s">
        <v>28</v>
      </c>
      <c r="F1138" t="s">
        <v>29</v>
      </c>
      <c r="G1138" s="5">
        <v>54137</v>
      </c>
      <c r="H1138" s="5" t="str">
        <f t="shared" si="17"/>
        <v>50k-100k</v>
      </c>
      <c r="I1138">
        <v>0</v>
      </c>
      <c r="J1138">
        <v>1</v>
      </c>
      <c r="K1138" s="1">
        <v>41502</v>
      </c>
      <c r="L1138">
        <v>46</v>
      </c>
      <c r="M1138">
        <v>171</v>
      </c>
      <c r="N1138">
        <v>0</v>
      </c>
      <c r="O1138">
        <v>11</v>
      </c>
      <c r="P1138">
        <v>0</v>
      </c>
      <c r="Q1138">
        <v>1</v>
      </c>
      <c r="R1138">
        <v>20</v>
      </c>
      <c r="S1138" s="6">
        <f>SUM(Table_marketing_data[[#This Row],[MntWines]:[MntGoldProds]])/6</f>
        <v>33.833333333333336</v>
      </c>
      <c r="T1138">
        <v>2</v>
      </c>
      <c r="U1138">
        <v>4</v>
      </c>
      <c r="V1138">
        <v>1</v>
      </c>
      <c r="W1138">
        <v>4</v>
      </c>
      <c r="X1138">
        <v>6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f>IF(COUNTIF(Table_marketing_data[[#This Row],[AcceptedCmp3]:[AcceptedCmp2]],1)&gt;0,1,0)</f>
        <v>0</v>
      </c>
      <c r="AE1138">
        <f>SUM(Table_marketing_data[[#This Row],[AcceptedCmp3]:[AcceptedCmp2]])</f>
        <v>0</v>
      </c>
      <c r="AF1138">
        <v>0</v>
      </c>
      <c r="AG1138">
        <v>0</v>
      </c>
      <c r="AH1138" t="s">
        <v>43</v>
      </c>
    </row>
    <row r="1139" spans="1:34" x14ac:dyDescent="0.3">
      <c r="A1139">
        <v>1160</v>
      </c>
      <c r="B1139">
        <v>1970</v>
      </c>
      <c r="C1139">
        <f ca="1">YEAR(TODAY()) - Table_marketing_data[[#This Row],[Year_Birth]]</f>
        <v>53</v>
      </c>
      <c r="D11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39" t="s">
        <v>28</v>
      </c>
      <c r="F1139" t="s">
        <v>33</v>
      </c>
      <c r="G1139" s="5">
        <v>13260</v>
      </c>
      <c r="H1139" s="5" t="str">
        <f t="shared" si="17"/>
        <v>&lt;20k</v>
      </c>
      <c r="I1139">
        <v>1</v>
      </c>
      <c r="J1139">
        <v>1</v>
      </c>
      <c r="K1139" s="1">
        <v>41509</v>
      </c>
      <c r="L1139">
        <v>48</v>
      </c>
      <c r="M1139">
        <v>9</v>
      </c>
      <c r="N1139">
        <v>4</v>
      </c>
      <c r="O1139">
        <v>17</v>
      </c>
      <c r="P1139">
        <v>10</v>
      </c>
      <c r="Q1139">
        <v>2</v>
      </c>
      <c r="R1139">
        <v>7</v>
      </c>
      <c r="S1139" s="6">
        <f>SUM(Table_marketing_data[[#This Row],[MntWines]:[MntGoldProds]])/6</f>
        <v>8.1666666666666661</v>
      </c>
      <c r="T1139">
        <v>4</v>
      </c>
      <c r="U1139">
        <v>3</v>
      </c>
      <c r="V1139">
        <v>0</v>
      </c>
      <c r="W1139">
        <v>3</v>
      </c>
      <c r="X1139">
        <v>8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f>IF(COUNTIF(Table_marketing_data[[#This Row],[AcceptedCmp3]:[AcceptedCmp2]],1)&gt;0,1,0)</f>
        <v>0</v>
      </c>
      <c r="AE1139">
        <f>SUM(Table_marketing_data[[#This Row],[AcceptedCmp3]:[AcceptedCmp2]])</f>
        <v>0</v>
      </c>
      <c r="AF1139">
        <v>0</v>
      </c>
      <c r="AG1139">
        <v>0</v>
      </c>
      <c r="AH1139" t="s">
        <v>30</v>
      </c>
    </row>
    <row r="1140" spans="1:34" x14ac:dyDescent="0.3">
      <c r="A1140">
        <v>273</v>
      </c>
      <c r="B1140">
        <v>1970</v>
      </c>
      <c r="C1140">
        <f ca="1">YEAR(TODAY()) - Table_marketing_data[[#This Row],[Year_Birth]]</f>
        <v>53</v>
      </c>
      <c r="D11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0" t="s">
        <v>41</v>
      </c>
      <c r="F1140" t="s">
        <v>33</v>
      </c>
      <c r="G1140" s="5">
        <v>36138</v>
      </c>
      <c r="H1140" s="5" t="str">
        <f t="shared" si="17"/>
        <v>20k-50k</v>
      </c>
      <c r="I1140">
        <v>1</v>
      </c>
      <c r="J1140">
        <v>1</v>
      </c>
      <c r="K1140" s="1">
        <v>41471</v>
      </c>
      <c r="L1140">
        <v>48</v>
      </c>
      <c r="M1140">
        <v>130</v>
      </c>
      <c r="N1140">
        <v>0</v>
      </c>
      <c r="O1140">
        <v>16</v>
      </c>
      <c r="P1140">
        <v>0</v>
      </c>
      <c r="Q1140">
        <v>0</v>
      </c>
      <c r="R1140">
        <v>5</v>
      </c>
      <c r="S1140" s="6">
        <f>SUM(Table_marketing_data[[#This Row],[MntWines]:[MntGoldProds]])/6</f>
        <v>25.166666666666668</v>
      </c>
      <c r="T1140">
        <v>5</v>
      </c>
      <c r="U1140">
        <v>3</v>
      </c>
      <c r="V1140">
        <v>1</v>
      </c>
      <c r="W1140">
        <v>4</v>
      </c>
      <c r="X1140">
        <v>7</v>
      </c>
      <c r="Y1140">
        <v>0</v>
      </c>
      <c r="Z1140">
        <v>1</v>
      </c>
      <c r="AA1140">
        <v>0</v>
      </c>
      <c r="AB1140">
        <v>0</v>
      </c>
      <c r="AC1140">
        <v>0</v>
      </c>
      <c r="AD1140">
        <f>IF(COUNTIF(Table_marketing_data[[#This Row],[AcceptedCmp3]:[AcceptedCmp2]],1)&gt;0,1,0)</f>
        <v>1</v>
      </c>
      <c r="AE1140">
        <f>SUM(Table_marketing_data[[#This Row],[AcceptedCmp3]:[AcceptedCmp2]])</f>
        <v>1</v>
      </c>
      <c r="AF1140">
        <v>0</v>
      </c>
      <c r="AG1140">
        <v>0</v>
      </c>
      <c r="AH1140" t="s">
        <v>39</v>
      </c>
    </row>
    <row r="1141" spans="1:34" x14ac:dyDescent="0.3">
      <c r="A1141">
        <v>3099</v>
      </c>
      <c r="B1141">
        <v>1970</v>
      </c>
      <c r="C1141">
        <f ca="1">YEAR(TODAY()) - Table_marketing_data[[#This Row],[Year_Birth]]</f>
        <v>53</v>
      </c>
      <c r="D11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1" t="s">
        <v>28</v>
      </c>
      <c r="F1141" t="s">
        <v>29</v>
      </c>
      <c r="G1141" s="5">
        <v>44267</v>
      </c>
      <c r="H1141" s="5" t="str">
        <f t="shared" si="17"/>
        <v>20k-50k</v>
      </c>
      <c r="I1141">
        <v>1</v>
      </c>
      <c r="J1141">
        <v>1</v>
      </c>
      <c r="K1141" s="1">
        <v>41330</v>
      </c>
      <c r="L1141">
        <v>48</v>
      </c>
      <c r="M1141">
        <v>183</v>
      </c>
      <c r="N1141">
        <v>5</v>
      </c>
      <c r="O1141">
        <v>65</v>
      </c>
      <c r="P1141">
        <v>3</v>
      </c>
      <c r="Q1141">
        <v>5</v>
      </c>
      <c r="R1141">
        <v>49</v>
      </c>
      <c r="S1141" s="6">
        <f>SUM(Table_marketing_data[[#This Row],[MntWines]:[MntGoldProds]])/6</f>
        <v>51.666666666666664</v>
      </c>
      <c r="T1141">
        <v>5</v>
      </c>
      <c r="U1141">
        <v>5</v>
      </c>
      <c r="V1141">
        <v>2</v>
      </c>
      <c r="W1141">
        <v>4</v>
      </c>
      <c r="X1141">
        <v>9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f>IF(COUNTIF(Table_marketing_data[[#This Row],[AcceptedCmp3]:[AcceptedCmp2]],1)&gt;0,1,0)</f>
        <v>0</v>
      </c>
      <c r="AE1141">
        <f>SUM(Table_marketing_data[[#This Row],[AcceptedCmp3]:[AcceptedCmp2]])</f>
        <v>0</v>
      </c>
      <c r="AF1141">
        <v>0</v>
      </c>
      <c r="AG1141">
        <v>0</v>
      </c>
      <c r="AH1141" t="s">
        <v>30</v>
      </c>
    </row>
    <row r="1142" spans="1:34" x14ac:dyDescent="0.3">
      <c r="A1142">
        <v>2557</v>
      </c>
      <c r="B1142">
        <v>1970</v>
      </c>
      <c r="C1142">
        <f ca="1">YEAR(TODAY()) - Table_marketing_data[[#This Row],[Year_Birth]]</f>
        <v>53</v>
      </c>
      <c r="D11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2" t="s">
        <v>41</v>
      </c>
      <c r="F1142" t="s">
        <v>31</v>
      </c>
      <c r="G1142" s="5">
        <v>29548</v>
      </c>
      <c r="H1142" s="5" t="str">
        <f t="shared" si="17"/>
        <v>20k-50k</v>
      </c>
      <c r="I1142">
        <v>1</v>
      </c>
      <c r="J1142">
        <v>0</v>
      </c>
      <c r="K1142" s="1">
        <v>41515</v>
      </c>
      <c r="L1142">
        <v>52</v>
      </c>
      <c r="M1142">
        <v>7</v>
      </c>
      <c r="N1142">
        <v>1</v>
      </c>
      <c r="O1142">
        <v>6</v>
      </c>
      <c r="P1142">
        <v>3</v>
      </c>
      <c r="Q1142">
        <v>1</v>
      </c>
      <c r="R1142">
        <v>11</v>
      </c>
      <c r="S1142" s="6">
        <f>SUM(Table_marketing_data[[#This Row],[MntWines]:[MntGoldProds]])/6</f>
        <v>4.833333333333333</v>
      </c>
      <c r="T1142">
        <v>1</v>
      </c>
      <c r="U1142">
        <v>1</v>
      </c>
      <c r="V1142">
        <v>1</v>
      </c>
      <c r="W1142">
        <v>2</v>
      </c>
      <c r="X1142">
        <v>4</v>
      </c>
      <c r="Y1142">
        <v>1</v>
      </c>
      <c r="Z1142">
        <v>0</v>
      </c>
      <c r="AA1142">
        <v>0</v>
      </c>
      <c r="AB1142">
        <v>0</v>
      </c>
      <c r="AC1142">
        <v>0</v>
      </c>
      <c r="AD1142">
        <f>IF(COUNTIF(Table_marketing_data[[#This Row],[AcceptedCmp3]:[AcceptedCmp2]],1)&gt;0,1,0)</f>
        <v>1</v>
      </c>
      <c r="AE1142">
        <f>SUM(Table_marketing_data[[#This Row],[AcceptedCmp3]:[AcceptedCmp2]])</f>
        <v>1</v>
      </c>
      <c r="AF1142">
        <v>0</v>
      </c>
      <c r="AG1142">
        <v>0</v>
      </c>
      <c r="AH1142" t="s">
        <v>30</v>
      </c>
    </row>
    <row r="1143" spans="1:34" x14ac:dyDescent="0.3">
      <c r="A1143">
        <v>3599</v>
      </c>
      <c r="B1143">
        <v>1970</v>
      </c>
      <c r="C1143">
        <f ca="1">YEAR(TODAY()) - Table_marketing_data[[#This Row],[Year_Birth]]</f>
        <v>53</v>
      </c>
      <c r="D11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3" t="s">
        <v>28</v>
      </c>
      <c r="F1143" t="s">
        <v>33</v>
      </c>
      <c r="G1143" s="5">
        <v>63684</v>
      </c>
      <c r="H1143" s="5" t="str">
        <f t="shared" si="17"/>
        <v>50k-100k</v>
      </c>
      <c r="I1143">
        <v>0</v>
      </c>
      <c r="J1143">
        <v>1</v>
      </c>
      <c r="K1143" s="1">
        <v>41239</v>
      </c>
      <c r="L1143">
        <v>61</v>
      </c>
      <c r="M1143">
        <v>575</v>
      </c>
      <c r="N1143">
        <v>80</v>
      </c>
      <c r="O1143">
        <v>428</v>
      </c>
      <c r="P1143">
        <v>208</v>
      </c>
      <c r="Q1143">
        <v>93</v>
      </c>
      <c r="R1143">
        <v>80</v>
      </c>
      <c r="S1143" s="6">
        <f>SUM(Table_marketing_data[[#This Row],[MntWines]:[MntGoldProds]])/6</f>
        <v>244</v>
      </c>
      <c r="T1143">
        <v>3</v>
      </c>
      <c r="U1143">
        <v>8</v>
      </c>
      <c r="V1143">
        <v>4</v>
      </c>
      <c r="W1143">
        <v>8</v>
      </c>
      <c r="X1143">
        <v>5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f>IF(COUNTIF(Table_marketing_data[[#This Row],[AcceptedCmp3]:[AcceptedCmp2]],1)&gt;0,1,0)</f>
        <v>0</v>
      </c>
      <c r="AE1143">
        <f>SUM(Table_marketing_data[[#This Row],[AcceptedCmp3]:[AcceptedCmp2]])</f>
        <v>0</v>
      </c>
      <c r="AF1143">
        <v>0</v>
      </c>
      <c r="AG1143">
        <v>0</v>
      </c>
      <c r="AH1143" t="s">
        <v>30</v>
      </c>
    </row>
    <row r="1144" spans="1:34" x14ac:dyDescent="0.3">
      <c r="A1144">
        <v>3389</v>
      </c>
      <c r="B1144">
        <v>1970</v>
      </c>
      <c r="C1144">
        <f ca="1">YEAR(TODAY()) - Table_marketing_data[[#This Row],[Year_Birth]]</f>
        <v>53</v>
      </c>
      <c r="D11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4" t="s">
        <v>28</v>
      </c>
      <c r="F1144" t="s">
        <v>33</v>
      </c>
      <c r="G1144" s="5">
        <v>69016</v>
      </c>
      <c r="H1144" s="5" t="str">
        <f t="shared" si="17"/>
        <v>50k-100k</v>
      </c>
      <c r="I1144">
        <v>0</v>
      </c>
      <c r="J1144">
        <v>1</v>
      </c>
      <c r="K1144" s="1">
        <v>41235</v>
      </c>
      <c r="L1144">
        <v>61</v>
      </c>
      <c r="M1144">
        <v>726</v>
      </c>
      <c r="N1144">
        <v>53</v>
      </c>
      <c r="O1144">
        <v>363</v>
      </c>
      <c r="P1144">
        <v>123</v>
      </c>
      <c r="Q1144">
        <v>107</v>
      </c>
      <c r="R1144">
        <v>161</v>
      </c>
      <c r="S1144" s="6">
        <f>SUM(Table_marketing_data[[#This Row],[MntWines]:[MntGoldProds]])/6</f>
        <v>255.5</v>
      </c>
      <c r="T1144">
        <v>4</v>
      </c>
      <c r="U1144">
        <v>8</v>
      </c>
      <c r="V1144">
        <v>9</v>
      </c>
      <c r="W1144">
        <v>13</v>
      </c>
      <c r="X1144">
        <v>5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f>IF(COUNTIF(Table_marketing_data[[#This Row],[AcceptedCmp3]:[AcceptedCmp2]],1)&gt;0,1,0)</f>
        <v>0</v>
      </c>
      <c r="AE1144">
        <f>SUM(Table_marketing_data[[#This Row],[AcceptedCmp3]:[AcceptedCmp2]])</f>
        <v>0</v>
      </c>
      <c r="AF1144">
        <v>0</v>
      </c>
      <c r="AG1144">
        <v>0</v>
      </c>
      <c r="AH1144" t="s">
        <v>30</v>
      </c>
    </row>
    <row r="1145" spans="1:34" x14ac:dyDescent="0.3">
      <c r="A1145">
        <v>5823</v>
      </c>
      <c r="B1145">
        <v>1970</v>
      </c>
      <c r="C1145">
        <f ca="1">YEAR(TODAY()) - Table_marketing_data[[#This Row],[Year_Birth]]</f>
        <v>53</v>
      </c>
      <c r="D11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5" t="s">
        <v>37</v>
      </c>
      <c r="F1145" t="s">
        <v>31</v>
      </c>
      <c r="G1145" s="5">
        <v>32303</v>
      </c>
      <c r="H1145" s="5" t="str">
        <f t="shared" si="17"/>
        <v>20k-50k</v>
      </c>
      <c r="I1145">
        <v>0</v>
      </c>
      <c r="J1145">
        <v>1</v>
      </c>
      <c r="K1145" s="1">
        <v>41706</v>
      </c>
      <c r="L1145">
        <v>63</v>
      </c>
      <c r="M1145">
        <v>35</v>
      </c>
      <c r="N1145">
        <v>0</v>
      </c>
      <c r="O1145">
        <v>2</v>
      </c>
      <c r="P1145">
        <v>0</v>
      </c>
      <c r="Q1145">
        <v>0</v>
      </c>
      <c r="R1145">
        <v>2</v>
      </c>
      <c r="S1145" s="6">
        <f>SUM(Table_marketing_data[[#This Row],[MntWines]:[MntGoldProds]])/6</f>
        <v>6.5</v>
      </c>
      <c r="T1145">
        <v>2</v>
      </c>
      <c r="U1145">
        <v>1</v>
      </c>
      <c r="V1145">
        <v>0</v>
      </c>
      <c r="W1145">
        <v>4</v>
      </c>
      <c r="X1145">
        <v>5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f>IF(COUNTIF(Table_marketing_data[[#This Row],[AcceptedCmp3]:[AcceptedCmp2]],1)&gt;0,1,0)</f>
        <v>0</v>
      </c>
      <c r="AE1145">
        <f>SUM(Table_marketing_data[[#This Row],[AcceptedCmp3]:[AcceptedCmp2]])</f>
        <v>0</v>
      </c>
      <c r="AF1145">
        <v>0</v>
      </c>
      <c r="AG1145">
        <v>0</v>
      </c>
      <c r="AH1145" t="s">
        <v>40</v>
      </c>
    </row>
    <row r="1146" spans="1:34" x14ac:dyDescent="0.3">
      <c r="A1146">
        <v>7409</v>
      </c>
      <c r="B1146">
        <v>1970</v>
      </c>
      <c r="C1146">
        <f ca="1">YEAR(TODAY()) - Table_marketing_data[[#This Row],[Year_Birth]]</f>
        <v>53</v>
      </c>
      <c r="D11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6" t="s">
        <v>28</v>
      </c>
      <c r="F1146" t="s">
        <v>35</v>
      </c>
      <c r="G1146" s="5">
        <v>53187</v>
      </c>
      <c r="H1146" s="5" t="str">
        <f t="shared" si="17"/>
        <v>50k-100k</v>
      </c>
      <c r="I1146">
        <v>1</v>
      </c>
      <c r="J1146">
        <v>0</v>
      </c>
      <c r="K1146" s="1">
        <v>41573</v>
      </c>
      <c r="L1146">
        <v>66</v>
      </c>
      <c r="M1146">
        <v>211</v>
      </c>
      <c r="N1146">
        <v>2</v>
      </c>
      <c r="O1146">
        <v>30</v>
      </c>
      <c r="P1146">
        <v>7</v>
      </c>
      <c r="Q1146">
        <v>7</v>
      </c>
      <c r="R1146">
        <v>10</v>
      </c>
      <c r="S1146" s="6">
        <f>SUM(Table_marketing_data[[#This Row],[MntWines]:[MntGoldProds]])/6</f>
        <v>44.5</v>
      </c>
      <c r="T1146">
        <v>2</v>
      </c>
      <c r="U1146">
        <v>4</v>
      </c>
      <c r="V1146">
        <v>1</v>
      </c>
      <c r="W1146">
        <v>6</v>
      </c>
      <c r="X1146">
        <v>5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f>IF(COUNTIF(Table_marketing_data[[#This Row],[AcceptedCmp3]:[AcceptedCmp2]],1)&gt;0,1,0)</f>
        <v>0</v>
      </c>
      <c r="AE1146">
        <f>SUM(Table_marketing_data[[#This Row],[AcceptedCmp3]:[AcceptedCmp2]])</f>
        <v>0</v>
      </c>
      <c r="AF1146">
        <v>0</v>
      </c>
      <c r="AG1146">
        <v>0</v>
      </c>
      <c r="AH1146" t="s">
        <v>30</v>
      </c>
    </row>
    <row r="1147" spans="1:34" x14ac:dyDescent="0.3">
      <c r="A1147">
        <v>4860</v>
      </c>
      <c r="B1147">
        <v>1970</v>
      </c>
      <c r="C1147">
        <f ca="1">YEAR(TODAY()) - Table_marketing_data[[#This Row],[Year_Birth]]</f>
        <v>53</v>
      </c>
      <c r="D11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7" t="s">
        <v>28</v>
      </c>
      <c r="F1147" t="s">
        <v>31</v>
      </c>
      <c r="G1147" s="5">
        <v>24206</v>
      </c>
      <c r="H1147" s="5" t="str">
        <f t="shared" si="17"/>
        <v>20k-50k</v>
      </c>
      <c r="I1147">
        <v>1</v>
      </c>
      <c r="J1147">
        <v>0</v>
      </c>
      <c r="K1147" s="1">
        <v>41341</v>
      </c>
      <c r="L1147">
        <v>66</v>
      </c>
      <c r="M1147">
        <v>7</v>
      </c>
      <c r="N1147">
        <v>2</v>
      </c>
      <c r="O1147">
        <v>8</v>
      </c>
      <c r="P1147">
        <v>3</v>
      </c>
      <c r="Q1147">
        <v>2</v>
      </c>
      <c r="R1147">
        <v>3</v>
      </c>
      <c r="S1147" s="6">
        <f>SUM(Table_marketing_data[[#This Row],[MntWines]:[MntGoldProds]])/6</f>
        <v>4.166666666666667</v>
      </c>
      <c r="T1147">
        <v>1</v>
      </c>
      <c r="U1147">
        <v>1</v>
      </c>
      <c r="V1147">
        <v>0</v>
      </c>
      <c r="W1147">
        <v>3</v>
      </c>
      <c r="X1147">
        <v>6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f>IF(COUNTIF(Table_marketing_data[[#This Row],[AcceptedCmp3]:[AcceptedCmp2]],1)&gt;0,1,0)</f>
        <v>0</v>
      </c>
      <c r="AE1147">
        <f>SUM(Table_marketing_data[[#This Row],[AcceptedCmp3]:[AcceptedCmp2]])</f>
        <v>0</v>
      </c>
      <c r="AF1147">
        <v>0</v>
      </c>
      <c r="AG1147">
        <v>0</v>
      </c>
      <c r="AH1147" t="s">
        <v>30</v>
      </c>
    </row>
    <row r="1148" spans="1:34" x14ac:dyDescent="0.3">
      <c r="A1148">
        <v>2863</v>
      </c>
      <c r="B1148">
        <v>1970</v>
      </c>
      <c r="C1148">
        <f ca="1">YEAR(TODAY()) - Table_marketing_data[[#This Row],[Year_Birth]]</f>
        <v>53</v>
      </c>
      <c r="D11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8" t="s">
        <v>28</v>
      </c>
      <c r="F1148" t="s">
        <v>31</v>
      </c>
      <c r="H1148" s="5" t="str">
        <f t="shared" si="17"/>
        <v>&lt;20k</v>
      </c>
      <c r="I1148">
        <v>1</v>
      </c>
      <c r="J1148">
        <v>2</v>
      </c>
      <c r="K1148" s="1">
        <v>41509</v>
      </c>
      <c r="L1148">
        <v>67</v>
      </c>
      <c r="M1148">
        <v>738</v>
      </c>
      <c r="N1148">
        <v>20</v>
      </c>
      <c r="O1148">
        <v>172</v>
      </c>
      <c r="P1148">
        <v>52</v>
      </c>
      <c r="Q1148">
        <v>50</v>
      </c>
      <c r="R1148">
        <v>20</v>
      </c>
      <c r="S1148" s="6">
        <f>SUM(Table_marketing_data[[#This Row],[MntWines]:[MntGoldProds]])/6</f>
        <v>175.33333333333334</v>
      </c>
      <c r="T1148">
        <v>6</v>
      </c>
      <c r="U1148">
        <v>2</v>
      </c>
      <c r="V1148">
        <v>3</v>
      </c>
      <c r="W1148">
        <v>10</v>
      </c>
      <c r="X1148">
        <v>7</v>
      </c>
      <c r="Y1148">
        <v>0</v>
      </c>
      <c r="Z1148">
        <v>1</v>
      </c>
      <c r="AA1148">
        <v>0</v>
      </c>
      <c r="AB1148">
        <v>1</v>
      </c>
      <c r="AC1148">
        <v>0</v>
      </c>
      <c r="AD1148">
        <f>IF(COUNTIF(Table_marketing_data[[#This Row],[AcceptedCmp3]:[AcceptedCmp2]],1)&gt;0,1,0)</f>
        <v>1</v>
      </c>
      <c r="AE1148">
        <f>SUM(Table_marketing_data[[#This Row],[AcceptedCmp3]:[AcceptedCmp2]])</f>
        <v>2</v>
      </c>
      <c r="AF1148">
        <v>0</v>
      </c>
      <c r="AG1148">
        <v>0</v>
      </c>
      <c r="AH1148" t="s">
        <v>30</v>
      </c>
    </row>
    <row r="1149" spans="1:34" x14ac:dyDescent="0.3">
      <c r="A1149">
        <v>4597</v>
      </c>
      <c r="B1149">
        <v>1970</v>
      </c>
      <c r="C1149">
        <f ca="1">YEAR(TODAY()) - Table_marketing_data[[#This Row],[Year_Birth]]</f>
        <v>53</v>
      </c>
      <c r="D11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49" t="s">
        <v>37</v>
      </c>
      <c r="F1149" t="s">
        <v>35</v>
      </c>
      <c r="G1149" s="5">
        <v>82072</v>
      </c>
      <c r="H1149" s="5" t="str">
        <f t="shared" si="17"/>
        <v>50k-100k</v>
      </c>
      <c r="I1149">
        <v>0</v>
      </c>
      <c r="J1149">
        <v>0</v>
      </c>
      <c r="K1149" s="1">
        <v>41457</v>
      </c>
      <c r="L1149">
        <v>67</v>
      </c>
      <c r="M1149">
        <v>889</v>
      </c>
      <c r="N1149">
        <v>55</v>
      </c>
      <c r="O1149">
        <v>685</v>
      </c>
      <c r="P1149">
        <v>168</v>
      </c>
      <c r="Q1149">
        <v>92</v>
      </c>
      <c r="R1149">
        <v>129</v>
      </c>
      <c r="S1149" s="6">
        <f>SUM(Table_marketing_data[[#This Row],[MntWines]:[MntGoldProds]])/6</f>
        <v>336.33333333333331</v>
      </c>
      <c r="T1149">
        <v>1</v>
      </c>
      <c r="U1149">
        <v>3</v>
      </c>
      <c r="V1149">
        <v>2</v>
      </c>
      <c r="W1149">
        <v>13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f>IF(COUNTIF(Table_marketing_data[[#This Row],[AcceptedCmp3]:[AcceptedCmp2]],1)&gt;0,1,0)</f>
        <v>0</v>
      </c>
      <c r="AE1149">
        <f>SUM(Table_marketing_data[[#This Row],[AcceptedCmp3]:[AcceptedCmp2]])</f>
        <v>0</v>
      </c>
      <c r="AF1149">
        <v>0</v>
      </c>
      <c r="AG1149">
        <v>0</v>
      </c>
      <c r="AH1149" t="s">
        <v>43</v>
      </c>
    </row>
    <row r="1150" spans="1:34" x14ac:dyDescent="0.3">
      <c r="A1150">
        <v>9703</v>
      </c>
      <c r="B1150">
        <v>1970</v>
      </c>
      <c r="C1150">
        <f ca="1">YEAR(TODAY()) - Table_marketing_data[[#This Row],[Year_Birth]]</f>
        <v>53</v>
      </c>
      <c r="D11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0" t="s">
        <v>37</v>
      </c>
      <c r="F1150" t="s">
        <v>33</v>
      </c>
      <c r="G1150" s="5">
        <v>38097</v>
      </c>
      <c r="H1150" s="5" t="str">
        <f t="shared" si="17"/>
        <v>20k-50k</v>
      </c>
      <c r="I1150">
        <v>1</v>
      </c>
      <c r="J1150">
        <v>1</v>
      </c>
      <c r="K1150" s="1">
        <v>41197</v>
      </c>
      <c r="L1150">
        <v>70</v>
      </c>
      <c r="M1150">
        <v>77</v>
      </c>
      <c r="N1150">
        <v>2</v>
      </c>
      <c r="O1150">
        <v>35</v>
      </c>
      <c r="P1150">
        <v>0</v>
      </c>
      <c r="Q1150">
        <v>1</v>
      </c>
      <c r="R1150">
        <v>69</v>
      </c>
      <c r="S1150" s="6">
        <f>SUM(Table_marketing_data[[#This Row],[MntWines]:[MntGoldProds]])/6</f>
        <v>30.666666666666668</v>
      </c>
      <c r="T1150">
        <v>4</v>
      </c>
      <c r="U1150">
        <v>3</v>
      </c>
      <c r="V1150">
        <v>2</v>
      </c>
      <c r="W1150">
        <v>2</v>
      </c>
      <c r="X1150">
        <v>7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f>IF(COUNTIF(Table_marketing_data[[#This Row],[AcceptedCmp3]:[AcceptedCmp2]],1)&gt;0,1,0)</f>
        <v>1</v>
      </c>
      <c r="AE1150">
        <f>SUM(Table_marketing_data[[#This Row],[AcceptedCmp3]:[AcceptedCmp2]])</f>
        <v>1</v>
      </c>
      <c r="AF1150">
        <v>1</v>
      </c>
      <c r="AG1150">
        <v>0</v>
      </c>
      <c r="AH1150" t="s">
        <v>43</v>
      </c>
    </row>
    <row r="1151" spans="1:34" x14ac:dyDescent="0.3">
      <c r="A1151">
        <v>9817</v>
      </c>
      <c r="B1151">
        <v>1970</v>
      </c>
      <c r="C1151">
        <f ca="1">YEAR(TODAY()) - Table_marketing_data[[#This Row],[Year_Birth]]</f>
        <v>53</v>
      </c>
      <c r="D11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1" t="s">
        <v>41</v>
      </c>
      <c r="F1151" t="s">
        <v>31</v>
      </c>
      <c r="G1151" s="5">
        <v>44802</v>
      </c>
      <c r="H1151" s="5" t="str">
        <f t="shared" si="17"/>
        <v>20k-50k</v>
      </c>
      <c r="I1151">
        <v>0</v>
      </c>
      <c r="J1151">
        <v>0</v>
      </c>
      <c r="K1151" s="1">
        <v>41142</v>
      </c>
      <c r="L1151">
        <v>71</v>
      </c>
      <c r="M1151">
        <v>853</v>
      </c>
      <c r="N1151">
        <v>10</v>
      </c>
      <c r="O1151">
        <v>143</v>
      </c>
      <c r="P1151">
        <v>13</v>
      </c>
      <c r="Q1151">
        <v>10</v>
      </c>
      <c r="R1151">
        <v>20</v>
      </c>
      <c r="S1151" s="6">
        <f>SUM(Table_marketing_data[[#This Row],[MntWines]:[MntGoldProds]])/6</f>
        <v>174.83333333333334</v>
      </c>
      <c r="T1151">
        <v>2</v>
      </c>
      <c r="U1151">
        <v>9</v>
      </c>
      <c r="V1151">
        <v>4</v>
      </c>
      <c r="W1151">
        <v>12</v>
      </c>
      <c r="X1151">
        <v>8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f>IF(COUNTIF(Table_marketing_data[[#This Row],[AcceptedCmp3]:[AcceptedCmp2]],1)&gt;0,1,0)</f>
        <v>0</v>
      </c>
      <c r="AE1151">
        <f>SUM(Table_marketing_data[[#This Row],[AcceptedCmp3]:[AcceptedCmp2]])</f>
        <v>0</v>
      </c>
      <c r="AF1151">
        <v>0</v>
      </c>
      <c r="AG1151">
        <v>0</v>
      </c>
      <c r="AH1151" t="s">
        <v>40</v>
      </c>
    </row>
    <row r="1152" spans="1:34" x14ac:dyDescent="0.3">
      <c r="A1152">
        <v>6653</v>
      </c>
      <c r="B1152">
        <v>1970</v>
      </c>
      <c r="C1152">
        <f ca="1">YEAR(TODAY()) - Table_marketing_data[[#This Row],[Year_Birth]]</f>
        <v>53</v>
      </c>
      <c r="D11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2" t="s">
        <v>37</v>
      </c>
      <c r="F1152" t="s">
        <v>33</v>
      </c>
      <c r="G1152" s="5">
        <v>55158</v>
      </c>
      <c r="H1152" s="5" t="str">
        <f t="shared" si="17"/>
        <v>50k-100k</v>
      </c>
      <c r="I1152">
        <v>1</v>
      </c>
      <c r="J1152">
        <v>1</v>
      </c>
      <c r="K1152" s="1">
        <v>41120</v>
      </c>
      <c r="L1152">
        <v>72</v>
      </c>
      <c r="M1152">
        <v>293</v>
      </c>
      <c r="N1152">
        <v>0</v>
      </c>
      <c r="O1152">
        <v>87</v>
      </c>
      <c r="P1152">
        <v>4</v>
      </c>
      <c r="Q1152">
        <v>11</v>
      </c>
      <c r="R1152">
        <v>23</v>
      </c>
      <c r="S1152" s="6">
        <f>SUM(Table_marketing_data[[#This Row],[MntWines]:[MntGoldProds]])/6</f>
        <v>69.666666666666671</v>
      </c>
      <c r="T1152">
        <v>4</v>
      </c>
      <c r="U1152">
        <v>7</v>
      </c>
      <c r="V1152">
        <v>2</v>
      </c>
      <c r="W1152">
        <v>5</v>
      </c>
      <c r="X1152">
        <v>7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f>IF(COUNTIF(Table_marketing_data[[#This Row],[AcceptedCmp3]:[AcceptedCmp2]],1)&gt;0,1,0)</f>
        <v>0</v>
      </c>
      <c r="AE1152">
        <f>SUM(Table_marketing_data[[#This Row],[AcceptedCmp3]:[AcceptedCmp2]])</f>
        <v>0</v>
      </c>
      <c r="AF1152">
        <v>1</v>
      </c>
      <c r="AG1152">
        <v>0</v>
      </c>
      <c r="AH1152" t="s">
        <v>30</v>
      </c>
    </row>
    <row r="1153" spans="1:34" x14ac:dyDescent="0.3">
      <c r="A1153">
        <v>143</v>
      </c>
      <c r="B1153">
        <v>1970</v>
      </c>
      <c r="C1153">
        <f ca="1">YEAR(TODAY()) - Table_marketing_data[[#This Row],[Year_Birth]]</f>
        <v>53</v>
      </c>
      <c r="D11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3" t="s">
        <v>28</v>
      </c>
      <c r="F1153" t="s">
        <v>31</v>
      </c>
      <c r="G1153" s="5">
        <v>61209</v>
      </c>
      <c r="H1153" s="5" t="str">
        <f t="shared" si="17"/>
        <v>50k-100k</v>
      </c>
      <c r="I1153">
        <v>0</v>
      </c>
      <c r="J1153">
        <v>0</v>
      </c>
      <c r="K1153" s="1">
        <v>41511</v>
      </c>
      <c r="L1153">
        <v>73</v>
      </c>
      <c r="M1153">
        <v>466</v>
      </c>
      <c r="N1153">
        <v>0</v>
      </c>
      <c r="O1153">
        <v>224</v>
      </c>
      <c r="P1153">
        <v>119</v>
      </c>
      <c r="Q1153">
        <v>49</v>
      </c>
      <c r="R1153">
        <v>99</v>
      </c>
      <c r="S1153" s="6">
        <f>SUM(Table_marketing_data[[#This Row],[MntWines]:[MntGoldProds]])/6</f>
        <v>159.5</v>
      </c>
      <c r="T1153">
        <v>1</v>
      </c>
      <c r="U1153">
        <v>5</v>
      </c>
      <c r="V1153">
        <v>3</v>
      </c>
      <c r="W1153">
        <v>4</v>
      </c>
      <c r="X1153">
        <v>2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f>IF(COUNTIF(Table_marketing_data[[#This Row],[AcceptedCmp3]:[AcceptedCmp2]],1)&gt;0,1,0)</f>
        <v>0</v>
      </c>
      <c r="AE1153">
        <f>SUM(Table_marketing_data[[#This Row],[AcceptedCmp3]:[AcceptedCmp2]])</f>
        <v>0</v>
      </c>
      <c r="AF1153">
        <v>0</v>
      </c>
      <c r="AG1153">
        <v>0</v>
      </c>
      <c r="AH1153" t="s">
        <v>34</v>
      </c>
    </row>
    <row r="1154" spans="1:34" x14ac:dyDescent="0.3">
      <c r="A1154">
        <v>3968</v>
      </c>
      <c r="B1154">
        <v>1970</v>
      </c>
      <c r="C1154">
        <f ca="1">YEAR(TODAY()) - Table_marketing_data[[#This Row],[Year_Birth]]</f>
        <v>53</v>
      </c>
      <c r="D11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4" t="s">
        <v>38</v>
      </c>
      <c r="F1154" t="s">
        <v>29</v>
      </c>
      <c r="G1154" s="5">
        <v>65706</v>
      </c>
      <c r="H1154" s="5" t="str">
        <f t="shared" ref="H1154:H1217" si="18">IF(G1154&lt;20000,"&lt;20k",IF(G1154&lt;50000,"20k-50k",IF(G1154&lt;100000,"50k-100k","100k&lt;")))</f>
        <v>50k-100k</v>
      </c>
      <c r="I1154">
        <v>0</v>
      </c>
      <c r="J1154">
        <v>0</v>
      </c>
      <c r="K1154" s="1">
        <v>41453</v>
      </c>
      <c r="L1154">
        <v>77</v>
      </c>
      <c r="M1154">
        <v>918</v>
      </c>
      <c r="N1154">
        <v>10</v>
      </c>
      <c r="O1154">
        <v>129</v>
      </c>
      <c r="P1154">
        <v>13</v>
      </c>
      <c r="Q1154">
        <v>0</v>
      </c>
      <c r="R1154">
        <v>129</v>
      </c>
      <c r="S1154" s="6">
        <f>SUM(Table_marketing_data[[#This Row],[MntWines]:[MntGoldProds]])/6</f>
        <v>199.83333333333334</v>
      </c>
      <c r="T1154">
        <v>1</v>
      </c>
      <c r="U1154">
        <v>11</v>
      </c>
      <c r="V1154">
        <v>3</v>
      </c>
      <c r="W1154">
        <v>12</v>
      </c>
      <c r="X1154">
        <v>7</v>
      </c>
      <c r="Y1154">
        <v>0</v>
      </c>
      <c r="Z1154">
        <v>1</v>
      </c>
      <c r="AA1154">
        <v>1</v>
      </c>
      <c r="AB1154">
        <v>0</v>
      </c>
      <c r="AC1154">
        <v>1</v>
      </c>
      <c r="AD1154">
        <f>IF(COUNTIF(Table_marketing_data[[#This Row],[AcceptedCmp3]:[AcceptedCmp2]],1)&gt;0,1,0)</f>
        <v>1</v>
      </c>
      <c r="AE1154">
        <f>SUM(Table_marketing_data[[#This Row],[AcceptedCmp3]:[AcceptedCmp2]])</f>
        <v>3</v>
      </c>
      <c r="AF1154">
        <v>1</v>
      </c>
      <c r="AG1154">
        <v>0</v>
      </c>
      <c r="AH1154" t="s">
        <v>32</v>
      </c>
    </row>
    <row r="1155" spans="1:34" x14ac:dyDescent="0.3">
      <c r="A1155">
        <v>10159</v>
      </c>
      <c r="B1155">
        <v>1970</v>
      </c>
      <c r="C1155">
        <f ca="1">YEAR(TODAY()) - Table_marketing_data[[#This Row],[Year_Birth]]</f>
        <v>53</v>
      </c>
      <c r="D11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5" t="s">
        <v>28</v>
      </c>
      <c r="F1155" t="s">
        <v>29</v>
      </c>
      <c r="G1155" s="5">
        <v>58710</v>
      </c>
      <c r="H1155" s="5" t="str">
        <f t="shared" si="18"/>
        <v>50k-100k</v>
      </c>
      <c r="I1155">
        <v>0</v>
      </c>
      <c r="J1155">
        <v>1</v>
      </c>
      <c r="K1155" s="1">
        <v>41364</v>
      </c>
      <c r="L1155">
        <v>77</v>
      </c>
      <c r="M1155">
        <v>440</v>
      </c>
      <c r="N1155">
        <v>81</v>
      </c>
      <c r="O1155">
        <v>368</v>
      </c>
      <c r="P1155">
        <v>0</v>
      </c>
      <c r="Q1155">
        <v>122</v>
      </c>
      <c r="R1155">
        <v>174</v>
      </c>
      <c r="S1155" s="6">
        <f>SUM(Table_marketing_data[[#This Row],[MntWines]:[MntGoldProds]])/6</f>
        <v>197.5</v>
      </c>
      <c r="T1155">
        <v>6</v>
      </c>
      <c r="U1155">
        <v>11</v>
      </c>
      <c r="V1155">
        <v>5</v>
      </c>
      <c r="W1155">
        <v>9</v>
      </c>
      <c r="X1155">
        <v>6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f>IF(COUNTIF(Table_marketing_data[[#This Row],[AcceptedCmp3]:[AcceptedCmp2]],1)&gt;0,1,0)</f>
        <v>0</v>
      </c>
      <c r="AE1155">
        <f>SUM(Table_marketing_data[[#This Row],[AcceptedCmp3]:[AcceptedCmp2]])</f>
        <v>0</v>
      </c>
      <c r="AF1155">
        <v>0</v>
      </c>
      <c r="AG1155">
        <v>0</v>
      </c>
      <c r="AH1155" t="s">
        <v>36</v>
      </c>
    </row>
    <row r="1156" spans="1:34" x14ac:dyDescent="0.3">
      <c r="A1156">
        <v>5474</v>
      </c>
      <c r="B1156">
        <v>1970</v>
      </c>
      <c r="C1156">
        <f ca="1">YEAR(TODAY()) - Table_marketing_data[[#This Row],[Year_Birth]]</f>
        <v>53</v>
      </c>
      <c r="D11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6" t="s">
        <v>28</v>
      </c>
      <c r="F1156" t="s">
        <v>31</v>
      </c>
      <c r="G1156" s="5">
        <v>43020</v>
      </c>
      <c r="H1156" s="5" t="str">
        <f t="shared" si="18"/>
        <v>20k-50k</v>
      </c>
      <c r="I1156">
        <v>1</v>
      </c>
      <c r="J1156">
        <v>0</v>
      </c>
      <c r="K1156" s="1">
        <v>41608</v>
      </c>
      <c r="L1156">
        <v>79</v>
      </c>
      <c r="M1156">
        <v>45</v>
      </c>
      <c r="N1156">
        <v>7</v>
      </c>
      <c r="O1156">
        <v>99</v>
      </c>
      <c r="P1156">
        <v>4</v>
      </c>
      <c r="Q1156">
        <v>25</v>
      </c>
      <c r="R1156">
        <v>43</v>
      </c>
      <c r="S1156" s="6">
        <f>SUM(Table_marketing_data[[#This Row],[MntWines]:[MntGoldProds]])/6</f>
        <v>37.166666666666664</v>
      </c>
      <c r="T1156">
        <v>3</v>
      </c>
      <c r="U1156">
        <v>4</v>
      </c>
      <c r="V1156">
        <v>1</v>
      </c>
      <c r="W1156">
        <v>4</v>
      </c>
      <c r="X1156">
        <v>6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f>IF(COUNTIF(Table_marketing_data[[#This Row],[AcceptedCmp3]:[AcceptedCmp2]],1)&gt;0,1,0)</f>
        <v>0</v>
      </c>
      <c r="AE1156">
        <f>SUM(Table_marketing_data[[#This Row],[AcceptedCmp3]:[AcceptedCmp2]])</f>
        <v>0</v>
      </c>
      <c r="AF1156">
        <v>0</v>
      </c>
      <c r="AG1156">
        <v>0</v>
      </c>
      <c r="AH1156" t="s">
        <v>34</v>
      </c>
    </row>
    <row r="1157" spans="1:34" x14ac:dyDescent="0.3">
      <c r="A1157">
        <v>310</v>
      </c>
      <c r="B1157">
        <v>1970</v>
      </c>
      <c r="C1157">
        <f ca="1">YEAR(TODAY()) - Table_marketing_data[[#This Row],[Year_Birth]]</f>
        <v>53</v>
      </c>
      <c r="D11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7" t="s">
        <v>41</v>
      </c>
      <c r="F1157" t="s">
        <v>33</v>
      </c>
      <c r="G1157" s="5">
        <v>61872</v>
      </c>
      <c r="H1157" s="5" t="str">
        <f t="shared" si="18"/>
        <v>50k-100k</v>
      </c>
      <c r="I1157">
        <v>0</v>
      </c>
      <c r="J1157">
        <v>1</v>
      </c>
      <c r="K1157" s="1">
        <v>41621</v>
      </c>
      <c r="L1157">
        <v>81</v>
      </c>
      <c r="M1157">
        <v>330</v>
      </c>
      <c r="N1157">
        <v>5</v>
      </c>
      <c r="O1157">
        <v>159</v>
      </c>
      <c r="P1157">
        <v>36</v>
      </c>
      <c r="Q1157">
        <v>27</v>
      </c>
      <c r="R1157">
        <v>16</v>
      </c>
      <c r="S1157" s="6">
        <f>SUM(Table_marketing_data[[#This Row],[MntWines]:[MntGoldProds]])/6</f>
        <v>95.5</v>
      </c>
      <c r="T1157">
        <v>4</v>
      </c>
      <c r="U1157">
        <v>4</v>
      </c>
      <c r="V1157">
        <v>4</v>
      </c>
      <c r="W1157">
        <v>9</v>
      </c>
      <c r="X1157">
        <v>4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f>IF(COUNTIF(Table_marketing_data[[#This Row],[AcceptedCmp3]:[AcceptedCmp2]],1)&gt;0,1,0)</f>
        <v>0</v>
      </c>
      <c r="AE1157">
        <f>SUM(Table_marketing_data[[#This Row],[AcceptedCmp3]:[AcceptedCmp2]])</f>
        <v>0</v>
      </c>
      <c r="AF1157">
        <v>0</v>
      </c>
      <c r="AG1157">
        <v>0</v>
      </c>
      <c r="AH1157" t="s">
        <v>32</v>
      </c>
    </row>
    <row r="1158" spans="1:34" x14ac:dyDescent="0.3">
      <c r="A1158">
        <v>9672</v>
      </c>
      <c r="B1158">
        <v>1970</v>
      </c>
      <c r="C1158">
        <f ca="1">YEAR(TODAY()) - Table_marketing_data[[#This Row],[Year_Birth]]</f>
        <v>53</v>
      </c>
      <c r="D11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8" t="s">
        <v>38</v>
      </c>
      <c r="F1158" t="s">
        <v>33</v>
      </c>
      <c r="G1158" s="5">
        <v>23162</v>
      </c>
      <c r="H1158" s="5" t="str">
        <f t="shared" si="18"/>
        <v>20k-50k</v>
      </c>
      <c r="I1158">
        <v>1</v>
      </c>
      <c r="J1158">
        <v>1</v>
      </c>
      <c r="K1158" s="1">
        <v>41629</v>
      </c>
      <c r="L1158">
        <v>82</v>
      </c>
      <c r="M1158">
        <v>8</v>
      </c>
      <c r="N1158">
        <v>3</v>
      </c>
      <c r="O1158">
        <v>9</v>
      </c>
      <c r="P1158">
        <v>19</v>
      </c>
      <c r="Q1158">
        <v>4</v>
      </c>
      <c r="R1158">
        <v>22</v>
      </c>
      <c r="S1158" s="6">
        <f>SUM(Table_marketing_data[[#This Row],[MntWines]:[MntGoldProds]])/6</f>
        <v>10.833333333333334</v>
      </c>
      <c r="T1158">
        <v>3</v>
      </c>
      <c r="U1158">
        <v>1</v>
      </c>
      <c r="V1158">
        <v>1</v>
      </c>
      <c r="W1158">
        <v>3</v>
      </c>
      <c r="X1158">
        <v>6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f>IF(COUNTIF(Table_marketing_data[[#This Row],[AcceptedCmp3]:[AcceptedCmp2]],1)&gt;0,1,0)</f>
        <v>0</v>
      </c>
      <c r="AE1158">
        <f>SUM(Table_marketing_data[[#This Row],[AcceptedCmp3]:[AcceptedCmp2]])</f>
        <v>0</v>
      </c>
      <c r="AF1158">
        <v>0</v>
      </c>
      <c r="AG1158">
        <v>0</v>
      </c>
      <c r="AH1158" t="s">
        <v>32</v>
      </c>
    </row>
    <row r="1159" spans="1:34" x14ac:dyDescent="0.3">
      <c r="A1159">
        <v>2230</v>
      </c>
      <c r="B1159">
        <v>1970</v>
      </c>
      <c r="C1159">
        <f ca="1">YEAR(TODAY()) - Table_marketing_data[[#This Row],[Year_Birth]]</f>
        <v>53</v>
      </c>
      <c r="D11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59" t="s">
        <v>37</v>
      </c>
      <c r="F1159" t="s">
        <v>33</v>
      </c>
      <c r="G1159" s="5">
        <v>23626</v>
      </c>
      <c r="H1159" s="5" t="str">
        <f t="shared" si="18"/>
        <v>20k-50k</v>
      </c>
      <c r="I1159">
        <v>1</v>
      </c>
      <c r="J1159">
        <v>0</v>
      </c>
      <c r="K1159" s="1">
        <v>41783</v>
      </c>
      <c r="L1159">
        <v>84</v>
      </c>
      <c r="M1159">
        <v>27</v>
      </c>
      <c r="N1159">
        <v>2</v>
      </c>
      <c r="O1159">
        <v>14</v>
      </c>
      <c r="P1159">
        <v>0</v>
      </c>
      <c r="Q1159">
        <v>0</v>
      </c>
      <c r="R1159">
        <v>0</v>
      </c>
      <c r="S1159" s="6">
        <f>SUM(Table_marketing_data[[#This Row],[MntWines]:[MntGoldProds]])/6</f>
        <v>7.166666666666667</v>
      </c>
      <c r="T1159">
        <v>3</v>
      </c>
      <c r="U1159">
        <v>3</v>
      </c>
      <c r="V1159">
        <v>1</v>
      </c>
      <c r="W1159">
        <v>3</v>
      </c>
      <c r="X1159">
        <v>5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f>IF(COUNTIF(Table_marketing_data[[#This Row],[AcceptedCmp3]:[AcceptedCmp2]],1)&gt;0,1,0)</f>
        <v>0</v>
      </c>
      <c r="AE1159">
        <f>SUM(Table_marketing_data[[#This Row],[AcceptedCmp3]:[AcceptedCmp2]])</f>
        <v>0</v>
      </c>
      <c r="AF1159">
        <v>0</v>
      </c>
      <c r="AG1159">
        <v>0</v>
      </c>
      <c r="AH1159" t="s">
        <v>39</v>
      </c>
    </row>
    <row r="1160" spans="1:34" x14ac:dyDescent="0.3">
      <c r="A1160">
        <v>4200</v>
      </c>
      <c r="B1160">
        <v>1970</v>
      </c>
      <c r="C1160">
        <f ca="1">YEAR(TODAY()) - Table_marketing_data[[#This Row],[Year_Birth]]</f>
        <v>53</v>
      </c>
      <c r="D11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0" t="s">
        <v>41</v>
      </c>
      <c r="F1160" t="s">
        <v>33</v>
      </c>
      <c r="G1160" s="5">
        <v>44159</v>
      </c>
      <c r="H1160" s="5" t="str">
        <f t="shared" si="18"/>
        <v>20k-50k</v>
      </c>
      <c r="I1160">
        <v>1</v>
      </c>
      <c r="J1160">
        <v>0</v>
      </c>
      <c r="K1160" s="1">
        <v>41807</v>
      </c>
      <c r="L1160">
        <v>85</v>
      </c>
      <c r="M1160">
        <v>167</v>
      </c>
      <c r="N1160">
        <v>2</v>
      </c>
      <c r="O1160">
        <v>62</v>
      </c>
      <c r="P1160">
        <v>24</v>
      </c>
      <c r="Q1160">
        <v>13</v>
      </c>
      <c r="R1160">
        <v>7</v>
      </c>
      <c r="S1160" s="6">
        <f>SUM(Table_marketing_data[[#This Row],[MntWines]:[MntGoldProds]])/6</f>
        <v>45.833333333333336</v>
      </c>
      <c r="T1160">
        <v>4</v>
      </c>
      <c r="U1160">
        <v>4</v>
      </c>
      <c r="V1160">
        <v>1</v>
      </c>
      <c r="W1160">
        <v>6</v>
      </c>
      <c r="X1160">
        <v>5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f>IF(COUNTIF(Table_marketing_data[[#This Row],[AcceptedCmp3]:[AcceptedCmp2]],1)&gt;0,1,0)</f>
        <v>0</v>
      </c>
      <c r="AE1160">
        <f>SUM(Table_marketing_data[[#This Row],[AcceptedCmp3]:[AcceptedCmp2]])</f>
        <v>0</v>
      </c>
      <c r="AF1160">
        <v>0</v>
      </c>
      <c r="AG1160">
        <v>0</v>
      </c>
      <c r="AH1160" t="s">
        <v>43</v>
      </c>
    </row>
    <row r="1161" spans="1:34" x14ac:dyDescent="0.3">
      <c r="A1161">
        <v>10854</v>
      </c>
      <c r="B1161">
        <v>1970</v>
      </c>
      <c r="C1161">
        <f ca="1">YEAR(TODAY()) - Table_marketing_data[[#This Row],[Year_Birth]]</f>
        <v>53</v>
      </c>
      <c r="D11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1" t="s">
        <v>37</v>
      </c>
      <c r="F1161" t="s">
        <v>33</v>
      </c>
      <c r="G1161" s="5">
        <v>38853</v>
      </c>
      <c r="H1161" s="5" t="str">
        <f t="shared" si="18"/>
        <v>20k-50k</v>
      </c>
      <c r="I1161">
        <v>1</v>
      </c>
      <c r="J1161">
        <v>1</v>
      </c>
      <c r="K1161" s="1">
        <v>41782</v>
      </c>
      <c r="L1161">
        <v>90</v>
      </c>
      <c r="M1161">
        <v>29</v>
      </c>
      <c r="N1161">
        <v>0</v>
      </c>
      <c r="O1161">
        <v>14</v>
      </c>
      <c r="P1161">
        <v>0</v>
      </c>
      <c r="Q1161">
        <v>0</v>
      </c>
      <c r="R1161">
        <v>2</v>
      </c>
      <c r="S1161" s="6">
        <f>SUM(Table_marketing_data[[#This Row],[MntWines]:[MntGoldProds]])/6</f>
        <v>7.5</v>
      </c>
      <c r="T1161">
        <v>2</v>
      </c>
      <c r="U1161">
        <v>2</v>
      </c>
      <c r="V1161">
        <v>0</v>
      </c>
      <c r="W1161">
        <v>3</v>
      </c>
      <c r="X1161">
        <v>7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f>IF(COUNTIF(Table_marketing_data[[#This Row],[AcceptedCmp3]:[AcceptedCmp2]],1)&gt;0,1,0)</f>
        <v>0</v>
      </c>
      <c r="AE1161">
        <f>SUM(Table_marketing_data[[#This Row],[AcceptedCmp3]:[AcceptedCmp2]])</f>
        <v>0</v>
      </c>
      <c r="AF1161">
        <v>0</v>
      </c>
      <c r="AG1161">
        <v>0</v>
      </c>
      <c r="AH1161" t="s">
        <v>40</v>
      </c>
    </row>
    <row r="1162" spans="1:34" x14ac:dyDescent="0.3">
      <c r="A1162">
        <v>1357</v>
      </c>
      <c r="B1162">
        <v>1970</v>
      </c>
      <c r="C1162">
        <f ca="1">YEAR(TODAY()) - Table_marketing_data[[#This Row],[Year_Birth]]</f>
        <v>53</v>
      </c>
      <c r="D11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2" t="s">
        <v>28</v>
      </c>
      <c r="F1162" t="s">
        <v>35</v>
      </c>
      <c r="G1162" s="5">
        <v>74854</v>
      </c>
      <c r="H1162" s="5" t="str">
        <f t="shared" si="18"/>
        <v>50k-100k</v>
      </c>
      <c r="I1162">
        <v>1</v>
      </c>
      <c r="J1162">
        <v>2</v>
      </c>
      <c r="K1162" s="1">
        <v>41372</v>
      </c>
      <c r="L1162">
        <v>90</v>
      </c>
      <c r="M1162">
        <v>856</v>
      </c>
      <c r="N1162">
        <v>59</v>
      </c>
      <c r="O1162">
        <v>487</v>
      </c>
      <c r="P1162">
        <v>58</v>
      </c>
      <c r="Q1162">
        <v>29</v>
      </c>
      <c r="R1162">
        <v>73</v>
      </c>
      <c r="S1162" s="6">
        <f>SUM(Table_marketing_data[[#This Row],[MntWines]:[MntGoldProds]])/6</f>
        <v>260.33333333333331</v>
      </c>
      <c r="T1162">
        <v>7</v>
      </c>
      <c r="U1162">
        <v>2</v>
      </c>
      <c r="V1162">
        <v>5</v>
      </c>
      <c r="W1162">
        <v>5</v>
      </c>
      <c r="X1162">
        <v>5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f>IF(COUNTIF(Table_marketing_data[[#This Row],[AcceptedCmp3]:[AcceptedCmp2]],1)&gt;0,1,0)</f>
        <v>0</v>
      </c>
      <c r="AE1162">
        <f>SUM(Table_marketing_data[[#This Row],[AcceptedCmp3]:[AcceptedCmp2]])</f>
        <v>0</v>
      </c>
      <c r="AF1162">
        <v>0</v>
      </c>
      <c r="AG1162">
        <v>0</v>
      </c>
      <c r="AH1162" t="s">
        <v>39</v>
      </c>
    </row>
    <row r="1163" spans="1:34" x14ac:dyDescent="0.3">
      <c r="A1163">
        <v>11114</v>
      </c>
      <c r="B1163">
        <v>1970</v>
      </c>
      <c r="C1163">
        <f ca="1">YEAR(TODAY()) - Table_marketing_data[[#This Row],[Year_Birth]]</f>
        <v>53</v>
      </c>
      <c r="D11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3" t="s">
        <v>28</v>
      </c>
      <c r="F1163" t="s">
        <v>35</v>
      </c>
      <c r="G1163" s="5">
        <v>19656</v>
      </c>
      <c r="H1163" s="5" t="str">
        <f t="shared" si="18"/>
        <v>&lt;20k</v>
      </c>
      <c r="I1163">
        <v>1</v>
      </c>
      <c r="J1163">
        <v>0</v>
      </c>
      <c r="K1163" s="1">
        <v>41313</v>
      </c>
      <c r="L1163">
        <v>94</v>
      </c>
      <c r="M1163">
        <v>25</v>
      </c>
      <c r="N1163">
        <v>4</v>
      </c>
      <c r="O1163">
        <v>9</v>
      </c>
      <c r="P1163">
        <v>6</v>
      </c>
      <c r="Q1163">
        <v>8</v>
      </c>
      <c r="R1163">
        <v>32</v>
      </c>
      <c r="S1163" s="6">
        <f>SUM(Table_marketing_data[[#This Row],[MntWines]:[MntGoldProds]])/6</f>
        <v>14</v>
      </c>
      <c r="T1163">
        <v>3</v>
      </c>
      <c r="U1163">
        <v>2</v>
      </c>
      <c r="V1163">
        <v>1</v>
      </c>
      <c r="W1163">
        <v>3</v>
      </c>
      <c r="X1163">
        <v>7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f>IF(COUNTIF(Table_marketing_data[[#This Row],[AcceptedCmp3]:[AcceptedCmp2]],1)&gt;0,1,0)</f>
        <v>0</v>
      </c>
      <c r="AE1163">
        <f>SUM(Table_marketing_data[[#This Row],[AcceptedCmp3]:[AcceptedCmp2]])</f>
        <v>0</v>
      </c>
      <c r="AF1163">
        <v>0</v>
      </c>
      <c r="AG1163">
        <v>0</v>
      </c>
      <c r="AH1163" t="s">
        <v>30</v>
      </c>
    </row>
    <row r="1164" spans="1:34" x14ac:dyDescent="0.3">
      <c r="A1164">
        <v>2939</v>
      </c>
      <c r="B1164">
        <v>1970</v>
      </c>
      <c r="C1164">
        <f ca="1">YEAR(TODAY()) - Table_marketing_data[[#This Row],[Year_Birth]]</f>
        <v>53</v>
      </c>
      <c r="D11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4" t="s">
        <v>41</v>
      </c>
      <c r="F1164" t="s">
        <v>35</v>
      </c>
      <c r="G1164" s="5">
        <v>79419</v>
      </c>
      <c r="H1164" s="5" t="str">
        <f t="shared" si="18"/>
        <v>50k-100k</v>
      </c>
      <c r="I1164">
        <v>0</v>
      </c>
      <c r="J1164">
        <v>0</v>
      </c>
      <c r="K1164" s="1">
        <v>41812</v>
      </c>
      <c r="L1164">
        <v>96</v>
      </c>
      <c r="M1164">
        <v>751</v>
      </c>
      <c r="N1164">
        <v>127</v>
      </c>
      <c r="O1164">
        <v>687</v>
      </c>
      <c r="P1164">
        <v>20</v>
      </c>
      <c r="Q1164">
        <v>15</v>
      </c>
      <c r="R1164">
        <v>31</v>
      </c>
      <c r="S1164" s="6">
        <f>SUM(Table_marketing_data[[#This Row],[MntWines]:[MntGoldProds]])/6</f>
        <v>271.83333333333331</v>
      </c>
      <c r="T1164">
        <v>1</v>
      </c>
      <c r="U1164">
        <v>4</v>
      </c>
      <c r="V1164">
        <v>6</v>
      </c>
      <c r="W1164">
        <v>4</v>
      </c>
      <c r="X1164">
        <v>2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f>IF(COUNTIF(Table_marketing_data[[#This Row],[AcceptedCmp3]:[AcceptedCmp2]],1)&gt;0,1,0)</f>
        <v>0</v>
      </c>
      <c r="AE1164">
        <f>SUM(Table_marketing_data[[#This Row],[AcceptedCmp3]:[AcceptedCmp2]])</f>
        <v>0</v>
      </c>
      <c r="AF1164">
        <v>0</v>
      </c>
      <c r="AG1164">
        <v>0</v>
      </c>
      <c r="AH1164" t="s">
        <v>32</v>
      </c>
    </row>
    <row r="1165" spans="1:34" x14ac:dyDescent="0.3">
      <c r="A1165">
        <v>4974</v>
      </c>
      <c r="B1165">
        <v>1970</v>
      </c>
      <c r="C1165">
        <f ca="1">YEAR(TODAY()) - Table_marketing_data[[#This Row],[Year_Birth]]</f>
        <v>53</v>
      </c>
      <c r="D11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5" t="s">
        <v>28</v>
      </c>
      <c r="F1165" t="s">
        <v>31</v>
      </c>
      <c r="G1165" s="5">
        <v>83273</v>
      </c>
      <c r="H1165" s="5" t="str">
        <f t="shared" si="18"/>
        <v>50k-100k</v>
      </c>
      <c r="I1165">
        <v>1</v>
      </c>
      <c r="J1165">
        <v>2</v>
      </c>
      <c r="K1165" s="1">
        <v>41177</v>
      </c>
      <c r="L1165">
        <v>98</v>
      </c>
      <c r="M1165">
        <v>433</v>
      </c>
      <c r="N1165">
        <v>89</v>
      </c>
      <c r="O1165">
        <v>650</v>
      </c>
      <c r="P1165">
        <v>16</v>
      </c>
      <c r="Q1165">
        <v>102</v>
      </c>
      <c r="R1165">
        <v>102</v>
      </c>
      <c r="S1165" s="6">
        <f>SUM(Table_marketing_data[[#This Row],[MntWines]:[MntGoldProds]])/6</f>
        <v>232</v>
      </c>
      <c r="T1165">
        <v>10</v>
      </c>
      <c r="U1165">
        <v>4</v>
      </c>
      <c r="V1165">
        <v>6</v>
      </c>
      <c r="W1165">
        <v>9</v>
      </c>
      <c r="X1165">
        <v>7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f>IF(COUNTIF(Table_marketing_data[[#This Row],[AcceptedCmp3]:[AcceptedCmp2]],1)&gt;0,1,0)</f>
        <v>0</v>
      </c>
      <c r="AE1165">
        <f>SUM(Table_marketing_data[[#This Row],[AcceptedCmp3]:[AcceptedCmp2]])</f>
        <v>0</v>
      </c>
      <c r="AF1165">
        <v>0</v>
      </c>
      <c r="AG1165">
        <v>0</v>
      </c>
      <c r="AH1165" t="s">
        <v>34</v>
      </c>
    </row>
    <row r="1166" spans="1:34" x14ac:dyDescent="0.3">
      <c r="A1166">
        <v>10311</v>
      </c>
      <c r="B1166">
        <v>1969</v>
      </c>
      <c r="C1166">
        <f ca="1">YEAR(TODAY()) - Table_marketing_data[[#This Row],[Year_Birth]]</f>
        <v>54</v>
      </c>
      <c r="D11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6" t="s">
        <v>28</v>
      </c>
      <c r="F1166" t="s">
        <v>33</v>
      </c>
      <c r="G1166" s="5">
        <v>4428</v>
      </c>
      <c r="H1166" s="5" t="str">
        <f t="shared" si="18"/>
        <v>&lt;20k</v>
      </c>
      <c r="I1166">
        <v>0</v>
      </c>
      <c r="J1166">
        <v>1</v>
      </c>
      <c r="K1166" s="1">
        <v>41552</v>
      </c>
      <c r="L1166">
        <v>0</v>
      </c>
      <c r="M1166">
        <v>16</v>
      </c>
      <c r="N1166">
        <v>4</v>
      </c>
      <c r="O1166">
        <v>12</v>
      </c>
      <c r="P1166">
        <v>2</v>
      </c>
      <c r="Q1166">
        <v>4</v>
      </c>
      <c r="R1166">
        <v>321</v>
      </c>
      <c r="S1166" s="6">
        <f>SUM(Table_marketing_data[[#This Row],[MntWines]:[MntGoldProds]])/6</f>
        <v>59.833333333333336</v>
      </c>
      <c r="T1166">
        <v>0</v>
      </c>
      <c r="U1166">
        <v>25</v>
      </c>
      <c r="V1166">
        <v>0</v>
      </c>
      <c r="W1166">
        <v>0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f>IF(COUNTIF(Table_marketing_data[[#This Row],[AcceptedCmp3]:[AcceptedCmp2]],1)&gt;0,1,0)</f>
        <v>0</v>
      </c>
      <c r="AE1166">
        <f>SUM(Table_marketing_data[[#This Row],[AcceptedCmp3]:[AcceptedCmp2]])</f>
        <v>0</v>
      </c>
      <c r="AF1166">
        <v>0</v>
      </c>
      <c r="AG1166">
        <v>0</v>
      </c>
      <c r="AH1166" t="s">
        <v>30</v>
      </c>
    </row>
    <row r="1167" spans="1:34" x14ac:dyDescent="0.3">
      <c r="A1167">
        <v>10968</v>
      </c>
      <c r="B1167">
        <v>1969</v>
      </c>
      <c r="C1167">
        <f ca="1">YEAR(TODAY()) - Table_marketing_data[[#This Row],[Year_Birth]]</f>
        <v>54</v>
      </c>
      <c r="D11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7" t="s">
        <v>28</v>
      </c>
      <c r="F1167" t="s">
        <v>31</v>
      </c>
      <c r="G1167" s="5">
        <v>57731</v>
      </c>
      <c r="H1167" s="5" t="str">
        <f t="shared" si="18"/>
        <v>50k-100k</v>
      </c>
      <c r="I1167">
        <v>0</v>
      </c>
      <c r="J1167">
        <v>1</v>
      </c>
      <c r="K1167" s="1">
        <v>41236</v>
      </c>
      <c r="L1167">
        <v>0</v>
      </c>
      <c r="M1167">
        <v>266</v>
      </c>
      <c r="N1167">
        <v>21</v>
      </c>
      <c r="O1167">
        <v>300</v>
      </c>
      <c r="P1167">
        <v>65</v>
      </c>
      <c r="Q1167">
        <v>8</v>
      </c>
      <c r="R1167">
        <v>44</v>
      </c>
      <c r="S1167" s="6">
        <f>SUM(Table_marketing_data[[#This Row],[MntWines]:[MntGoldProds]])/6</f>
        <v>117.33333333333333</v>
      </c>
      <c r="T1167">
        <v>4</v>
      </c>
      <c r="U1167">
        <v>8</v>
      </c>
      <c r="V1167">
        <v>8</v>
      </c>
      <c r="W1167">
        <v>6</v>
      </c>
      <c r="X1167">
        <v>6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f>IF(COUNTIF(Table_marketing_data[[#This Row],[AcceptedCmp3]:[AcceptedCmp2]],1)&gt;0,1,0)</f>
        <v>0</v>
      </c>
      <c r="AE1167">
        <f>SUM(Table_marketing_data[[#This Row],[AcceptedCmp3]:[AcceptedCmp2]])</f>
        <v>0</v>
      </c>
      <c r="AF1167">
        <v>0</v>
      </c>
      <c r="AG1167">
        <v>0</v>
      </c>
      <c r="AH1167" t="s">
        <v>40</v>
      </c>
    </row>
    <row r="1168" spans="1:34" x14ac:dyDescent="0.3">
      <c r="A1168">
        <v>9888</v>
      </c>
      <c r="B1168">
        <v>1969</v>
      </c>
      <c r="C1168">
        <f ca="1">YEAR(TODAY()) - Table_marketing_data[[#This Row],[Year_Birth]]</f>
        <v>54</v>
      </c>
      <c r="D11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8" t="s">
        <v>28</v>
      </c>
      <c r="F1168" t="s">
        <v>35</v>
      </c>
      <c r="G1168" s="5">
        <v>68695</v>
      </c>
      <c r="H1168" s="5" t="str">
        <f t="shared" si="18"/>
        <v>50k-100k</v>
      </c>
      <c r="I1168">
        <v>0</v>
      </c>
      <c r="J1168">
        <v>0</v>
      </c>
      <c r="K1168" s="1">
        <v>41815</v>
      </c>
      <c r="L1168">
        <v>3</v>
      </c>
      <c r="M1168">
        <v>458</v>
      </c>
      <c r="N1168">
        <v>81</v>
      </c>
      <c r="O1168">
        <v>356</v>
      </c>
      <c r="P1168">
        <v>106</v>
      </c>
      <c r="Q1168">
        <v>50</v>
      </c>
      <c r="R1168">
        <v>40</v>
      </c>
      <c r="S1168" s="6">
        <f>SUM(Table_marketing_data[[#This Row],[MntWines]:[MntGoldProds]])/6</f>
        <v>181.83333333333334</v>
      </c>
      <c r="T1168">
        <v>1</v>
      </c>
      <c r="U1168">
        <v>4</v>
      </c>
      <c r="V1168">
        <v>4</v>
      </c>
      <c r="W1168">
        <v>7</v>
      </c>
      <c r="X1168">
        <v>2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f>IF(COUNTIF(Table_marketing_data[[#This Row],[AcceptedCmp3]:[AcceptedCmp2]],1)&gt;0,1,0)</f>
        <v>0</v>
      </c>
      <c r="AE1168">
        <f>SUM(Table_marketing_data[[#This Row],[AcceptedCmp3]:[AcceptedCmp2]])</f>
        <v>0</v>
      </c>
      <c r="AF1168">
        <v>0</v>
      </c>
      <c r="AG1168">
        <v>0</v>
      </c>
      <c r="AH1168" t="s">
        <v>30</v>
      </c>
    </row>
    <row r="1169" spans="1:34" x14ac:dyDescent="0.3">
      <c r="A1169">
        <v>4399</v>
      </c>
      <c r="B1169">
        <v>1969</v>
      </c>
      <c r="C1169">
        <f ca="1">YEAR(TODAY()) - Table_marketing_data[[#This Row],[Year_Birth]]</f>
        <v>54</v>
      </c>
      <c r="D11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69" t="s">
        <v>28</v>
      </c>
      <c r="F1169" t="s">
        <v>35</v>
      </c>
      <c r="G1169" s="5">
        <v>68695</v>
      </c>
      <c r="H1169" s="5" t="str">
        <f t="shared" si="18"/>
        <v>50k-100k</v>
      </c>
      <c r="I1169">
        <v>0</v>
      </c>
      <c r="J1169">
        <v>0</v>
      </c>
      <c r="K1169" s="1">
        <v>41815</v>
      </c>
      <c r="L1169">
        <v>3</v>
      </c>
      <c r="M1169">
        <v>458</v>
      </c>
      <c r="N1169">
        <v>81</v>
      </c>
      <c r="O1169">
        <v>356</v>
      </c>
      <c r="P1169">
        <v>106</v>
      </c>
      <c r="Q1169">
        <v>50</v>
      </c>
      <c r="R1169">
        <v>40</v>
      </c>
      <c r="S1169" s="6">
        <f>SUM(Table_marketing_data[[#This Row],[MntWines]:[MntGoldProds]])/6</f>
        <v>181.83333333333334</v>
      </c>
      <c r="T1169">
        <v>1</v>
      </c>
      <c r="U1169">
        <v>4</v>
      </c>
      <c r="V1169">
        <v>4</v>
      </c>
      <c r="W1169">
        <v>7</v>
      </c>
      <c r="X1169">
        <v>2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f>IF(COUNTIF(Table_marketing_data[[#This Row],[AcceptedCmp3]:[AcceptedCmp2]],1)&gt;0,1,0)</f>
        <v>0</v>
      </c>
      <c r="AE1169">
        <f>SUM(Table_marketing_data[[#This Row],[AcceptedCmp3]:[AcceptedCmp2]])</f>
        <v>0</v>
      </c>
      <c r="AF1169">
        <v>0</v>
      </c>
      <c r="AG1169">
        <v>0</v>
      </c>
      <c r="AH1169" t="s">
        <v>32</v>
      </c>
    </row>
    <row r="1170" spans="1:34" x14ac:dyDescent="0.3">
      <c r="A1170">
        <v>7279</v>
      </c>
      <c r="B1170">
        <v>1969</v>
      </c>
      <c r="C1170">
        <f ca="1">YEAR(TODAY()) - Table_marketing_data[[#This Row],[Year_Birth]]</f>
        <v>54</v>
      </c>
      <c r="D11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0" t="s">
        <v>37</v>
      </c>
      <c r="F1170" t="s">
        <v>35</v>
      </c>
      <c r="G1170" s="5">
        <v>69476</v>
      </c>
      <c r="H1170" s="5" t="str">
        <f t="shared" si="18"/>
        <v>50k-100k</v>
      </c>
      <c r="I1170">
        <v>0</v>
      </c>
      <c r="J1170">
        <v>0</v>
      </c>
      <c r="K1170" s="1">
        <v>41547</v>
      </c>
      <c r="L1170">
        <v>3</v>
      </c>
      <c r="M1170">
        <v>260</v>
      </c>
      <c r="N1170">
        <v>86</v>
      </c>
      <c r="O1170">
        <v>559</v>
      </c>
      <c r="P1170">
        <v>63</v>
      </c>
      <c r="Q1170">
        <v>9</v>
      </c>
      <c r="R1170">
        <v>67</v>
      </c>
      <c r="S1170" s="6">
        <f>SUM(Table_marketing_data[[#This Row],[MntWines]:[MntGoldProds]])/6</f>
        <v>174</v>
      </c>
      <c r="T1170">
        <v>1</v>
      </c>
      <c r="U1170">
        <v>4</v>
      </c>
      <c r="V1170">
        <v>6</v>
      </c>
      <c r="W1170">
        <v>4</v>
      </c>
      <c r="X1170">
        <v>2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f>IF(COUNTIF(Table_marketing_data[[#This Row],[AcceptedCmp3]:[AcceptedCmp2]],1)&gt;0,1,0)</f>
        <v>0</v>
      </c>
      <c r="AE1170">
        <f>SUM(Table_marketing_data[[#This Row],[AcceptedCmp3]:[AcceptedCmp2]])</f>
        <v>0</v>
      </c>
      <c r="AF1170">
        <v>0</v>
      </c>
      <c r="AG1170">
        <v>0</v>
      </c>
      <c r="AH1170" t="s">
        <v>34</v>
      </c>
    </row>
    <row r="1171" spans="1:34" x14ac:dyDescent="0.3">
      <c r="A1171">
        <v>2261</v>
      </c>
      <c r="B1171">
        <v>1969</v>
      </c>
      <c r="C1171">
        <f ca="1">YEAR(TODAY()) - Table_marketing_data[[#This Row],[Year_Birth]]</f>
        <v>54</v>
      </c>
      <c r="D11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1" t="s">
        <v>28</v>
      </c>
      <c r="F1171" t="s">
        <v>33</v>
      </c>
      <c r="G1171" s="5">
        <v>26304</v>
      </c>
      <c r="H1171" s="5" t="str">
        <f t="shared" si="18"/>
        <v>20k-50k</v>
      </c>
      <c r="I1171">
        <v>1</v>
      </c>
      <c r="J1171">
        <v>0</v>
      </c>
      <c r="K1171" s="1">
        <v>41448</v>
      </c>
      <c r="L1171">
        <v>5</v>
      </c>
      <c r="M1171">
        <v>4</v>
      </c>
      <c r="N1171">
        <v>1</v>
      </c>
      <c r="O1171">
        <v>5</v>
      </c>
      <c r="P1171">
        <v>2</v>
      </c>
      <c r="Q1171">
        <v>0</v>
      </c>
      <c r="R1171">
        <v>4</v>
      </c>
      <c r="S1171" s="6">
        <f>SUM(Table_marketing_data[[#This Row],[MntWines]:[MntGoldProds]])/6</f>
        <v>2.6666666666666665</v>
      </c>
      <c r="T1171">
        <v>1</v>
      </c>
      <c r="U1171">
        <v>1</v>
      </c>
      <c r="V1171">
        <v>0</v>
      </c>
      <c r="W1171">
        <v>2</v>
      </c>
      <c r="X1171">
        <v>7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f>IF(COUNTIF(Table_marketing_data[[#This Row],[AcceptedCmp3]:[AcceptedCmp2]],1)&gt;0,1,0)</f>
        <v>0</v>
      </c>
      <c r="AE1171">
        <f>SUM(Table_marketing_data[[#This Row],[AcceptedCmp3]:[AcceptedCmp2]])</f>
        <v>0</v>
      </c>
      <c r="AF1171">
        <v>0</v>
      </c>
      <c r="AG1171">
        <v>0</v>
      </c>
      <c r="AH1171" t="s">
        <v>39</v>
      </c>
    </row>
    <row r="1172" spans="1:34" x14ac:dyDescent="0.3">
      <c r="A1172">
        <v>6184</v>
      </c>
      <c r="B1172">
        <v>1969</v>
      </c>
      <c r="C1172">
        <f ca="1">YEAR(TODAY()) - Table_marketing_data[[#This Row],[Year_Birth]]</f>
        <v>54</v>
      </c>
      <c r="D11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2" t="s">
        <v>37</v>
      </c>
      <c r="F1172" t="s">
        <v>33</v>
      </c>
      <c r="G1172" s="5">
        <v>68462</v>
      </c>
      <c r="H1172" s="5" t="str">
        <f t="shared" si="18"/>
        <v>50k-100k</v>
      </c>
      <c r="I1172">
        <v>0</v>
      </c>
      <c r="J1172">
        <v>0</v>
      </c>
      <c r="K1172" s="1">
        <v>41255</v>
      </c>
      <c r="L1172">
        <v>6</v>
      </c>
      <c r="M1172">
        <v>561</v>
      </c>
      <c r="N1172">
        <v>64</v>
      </c>
      <c r="O1172">
        <v>785</v>
      </c>
      <c r="P1172">
        <v>84</v>
      </c>
      <c r="Q1172">
        <v>128</v>
      </c>
      <c r="R1172">
        <v>48</v>
      </c>
      <c r="S1172" s="6">
        <f>SUM(Table_marketing_data[[#This Row],[MntWines]:[MntGoldProds]])/6</f>
        <v>278.33333333333331</v>
      </c>
      <c r="T1172">
        <v>1</v>
      </c>
      <c r="U1172">
        <v>3</v>
      </c>
      <c r="V1172">
        <v>3</v>
      </c>
      <c r="W1172">
        <v>8</v>
      </c>
      <c r="X1172">
        <v>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f>IF(COUNTIF(Table_marketing_data[[#This Row],[AcceptedCmp3]:[AcceptedCmp2]],1)&gt;0,1,0)</f>
        <v>0</v>
      </c>
      <c r="AE1172">
        <f>SUM(Table_marketing_data[[#This Row],[AcceptedCmp3]:[AcceptedCmp2]])</f>
        <v>0</v>
      </c>
      <c r="AF1172">
        <v>0</v>
      </c>
      <c r="AG1172">
        <v>0</v>
      </c>
      <c r="AH1172" t="s">
        <v>30</v>
      </c>
    </row>
    <row r="1173" spans="1:34" x14ac:dyDescent="0.3">
      <c r="A1173">
        <v>5621</v>
      </c>
      <c r="B1173">
        <v>1969</v>
      </c>
      <c r="C1173">
        <f ca="1">YEAR(TODAY()) - Table_marketing_data[[#This Row],[Year_Birth]]</f>
        <v>54</v>
      </c>
      <c r="D11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3" t="s">
        <v>28</v>
      </c>
      <c r="F1173" t="s">
        <v>33</v>
      </c>
      <c r="G1173" s="5">
        <v>48752</v>
      </c>
      <c r="H1173" s="5" t="str">
        <f t="shared" si="18"/>
        <v>20k-50k</v>
      </c>
      <c r="I1173">
        <v>1</v>
      </c>
      <c r="J1173">
        <v>1</v>
      </c>
      <c r="K1173" s="1">
        <v>41255</v>
      </c>
      <c r="L1173">
        <v>8</v>
      </c>
      <c r="M1173">
        <v>73</v>
      </c>
      <c r="N1173">
        <v>57</v>
      </c>
      <c r="O1173">
        <v>100</v>
      </c>
      <c r="P1173">
        <v>71</v>
      </c>
      <c r="Q1173">
        <v>15</v>
      </c>
      <c r="R1173">
        <v>0</v>
      </c>
      <c r="S1173" s="6">
        <f>SUM(Table_marketing_data[[#This Row],[MntWines]:[MntGoldProds]])/6</f>
        <v>52.666666666666664</v>
      </c>
      <c r="T1173">
        <v>5</v>
      </c>
      <c r="U1173">
        <v>6</v>
      </c>
      <c r="V1173">
        <v>1</v>
      </c>
      <c r="W1173">
        <v>5</v>
      </c>
      <c r="X1173">
        <v>9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f>IF(COUNTIF(Table_marketing_data[[#This Row],[AcceptedCmp3]:[AcceptedCmp2]],1)&gt;0,1,0)</f>
        <v>0</v>
      </c>
      <c r="AE1173">
        <f>SUM(Table_marketing_data[[#This Row],[AcceptedCmp3]:[AcceptedCmp2]])</f>
        <v>0</v>
      </c>
      <c r="AF1173">
        <v>1</v>
      </c>
      <c r="AG1173">
        <v>0</v>
      </c>
      <c r="AH1173" t="s">
        <v>30</v>
      </c>
    </row>
    <row r="1174" spans="1:34" x14ac:dyDescent="0.3">
      <c r="A1174">
        <v>9597</v>
      </c>
      <c r="B1174">
        <v>1969</v>
      </c>
      <c r="C1174">
        <f ca="1">YEAR(TODAY()) - Table_marketing_data[[#This Row],[Year_Birth]]</f>
        <v>54</v>
      </c>
      <c r="D11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4" t="s">
        <v>28</v>
      </c>
      <c r="F1174" t="s">
        <v>33</v>
      </c>
      <c r="G1174" s="5">
        <v>73448</v>
      </c>
      <c r="H1174" s="5" t="str">
        <f t="shared" si="18"/>
        <v>50k-100k</v>
      </c>
      <c r="I1174">
        <v>0</v>
      </c>
      <c r="J1174">
        <v>0</v>
      </c>
      <c r="K1174" s="1">
        <v>41680</v>
      </c>
      <c r="L1174">
        <v>10</v>
      </c>
      <c r="M1174">
        <v>236</v>
      </c>
      <c r="N1174">
        <v>106</v>
      </c>
      <c r="O1174">
        <v>189</v>
      </c>
      <c r="P1174">
        <v>23</v>
      </c>
      <c r="Q1174">
        <v>41</v>
      </c>
      <c r="R1174">
        <v>130</v>
      </c>
      <c r="S1174" s="6">
        <f>SUM(Table_marketing_data[[#This Row],[MntWines]:[MntGoldProds]])/6</f>
        <v>120.83333333333333</v>
      </c>
      <c r="T1174">
        <v>1</v>
      </c>
      <c r="U1174">
        <v>7</v>
      </c>
      <c r="V1174">
        <v>2</v>
      </c>
      <c r="W1174">
        <v>9</v>
      </c>
      <c r="X1174">
        <v>4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f>IF(COUNTIF(Table_marketing_data[[#This Row],[AcceptedCmp3]:[AcceptedCmp2]],1)&gt;0,1,0)</f>
        <v>0</v>
      </c>
      <c r="AE1174">
        <f>SUM(Table_marketing_data[[#This Row],[AcceptedCmp3]:[AcceptedCmp2]])</f>
        <v>0</v>
      </c>
      <c r="AF1174">
        <v>0</v>
      </c>
      <c r="AG1174">
        <v>0</v>
      </c>
      <c r="AH1174" t="s">
        <v>32</v>
      </c>
    </row>
    <row r="1175" spans="1:34" x14ac:dyDescent="0.3">
      <c r="A1175">
        <v>6404</v>
      </c>
      <c r="B1175">
        <v>1969</v>
      </c>
      <c r="C1175">
        <f ca="1">YEAR(TODAY()) - Table_marketing_data[[#This Row],[Year_Birth]]</f>
        <v>54</v>
      </c>
      <c r="D11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5" t="s">
        <v>28</v>
      </c>
      <c r="F1175" t="s">
        <v>35</v>
      </c>
      <c r="G1175" s="5">
        <v>58917</v>
      </c>
      <c r="H1175" s="5" t="str">
        <f t="shared" si="18"/>
        <v>50k-100k</v>
      </c>
      <c r="I1175">
        <v>1</v>
      </c>
      <c r="J1175">
        <v>2</v>
      </c>
      <c r="K1175" s="1">
        <v>41357</v>
      </c>
      <c r="L1175">
        <v>10</v>
      </c>
      <c r="M1175">
        <v>151</v>
      </c>
      <c r="N1175">
        <v>7</v>
      </c>
      <c r="O1175">
        <v>89</v>
      </c>
      <c r="P1175">
        <v>0</v>
      </c>
      <c r="Q1175">
        <v>7</v>
      </c>
      <c r="R1175">
        <v>28</v>
      </c>
      <c r="S1175" s="6">
        <f>SUM(Table_marketing_data[[#This Row],[MntWines]:[MntGoldProds]])/6</f>
        <v>47</v>
      </c>
      <c r="T1175">
        <v>5</v>
      </c>
      <c r="U1175">
        <v>4</v>
      </c>
      <c r="V1175">
        <v>1</v>
      </c>
      <c r="W1175">
        <v>6</v>
      </c>
      <c r="X1175">
        <v>5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f>IF(COUNTIF(Table_marketing_data[[#This Row],[AcceptedCmp3]:[AcceptedCmp2]],1)&gt;0,1,0)</f>
        <v>0</v>
      </c>
      <c r="AE1175">
        <f>SUM(Table_marketing_data[[#This Row],[AcceptedCmp3]:[AcceptedCmp2]])</f>
        <v>0</v>
      </c>
      <c r="AF1175">
        <v>0</v>
      </c>
      <c r="AG1175">
        <v>0</v>
      </c>
      <c r="AH1175" t="s">
        <v>43</v>
      </c>
    </row>
    <row r="1176" spans="1:34" x14ac:dyDescent="0.3">
      <c r="A1176">
        <v>6606</v>
      </c>
      <c r="B1176">
        <v>1969</v>
      </c>
      <c r="C1176">
        <f ca="1">YEAR(TODAY()) - Table_marketing_data[[#This Row],[Year_Birth]]</f>
        <v>54</v>
      </c>
      <c r="D11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6" t="s">
        <v>41</v>
      </c>
      <c r="F1176" t="s">
        <v>33</v>
      </c>
      <c r="G1176" s="5">
        <v>70091</v>
      </c>
      <c r="H1176" s="5" t="str">
        <f t="shared" si="18"/>
        <v>50k-100k</v>
      </c>
      <c r="I1176">
        <v>1</v>
      </c>
      <c r="J1176">
        <v>0</v>
      </c>
      <c r="K1176" s="1">
        <v>41364</v>
      </c>
      <c r="L1176">
        <v>11</v>
      </c>
      <c r="M1176">
        <v>964</v>
      </c>
      <c r="N1176">
        <v>34</v>
      </c>
      <c r="O1176">
        <v>137</v>
      </c>
      <c r="P1176">
        <v>15</v>
      </c>
      <c r="Q1176">
        <v>0</v>
      </c>
      <c r="R1176">
        <v>11</v>
      </c>
      <c r="S1176" s="6">
        <f>SUM(Table_marketing_data[[#This Row],[MntWines]:[MntGoldProds]])/6</f>
        <v>193.5</v>
      </c>
      <c r="T1176">
        <v>2</v>
      </c>
      <c r="U1176">
        <v>5</v>
      </c>
      <c r="V1176">
        <v>2</v>
      </c>
      <c r="W1176">
        <v>10</v>
      </c>
      <c r="X1176">
        <v>8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f>IF(COUNTIF(Table_marketing_data[[#This Row],[AcceptedCmp3]:[AcceptedCmp2]],1)&gt;0,1,0)</f>
        <v>1</v>
      </c>
      <c r="AE1176">
        <f>SUM(Table_marketing_data[[#This Row],[AcceptedCmp3]:[AcceptedCmp2]])</f>
        <v>1</v>
      </c>
      <c r="AF1176">
        <v>0</v>
      </c>
      <c r="AG1176">
        <v>0</v>
      </c>
      <c r="AH1176" t="s">
        <v>30</v>
      </c>
    </row>
    <row r="1177" spans="1:34" x14ac:dyDescent="0.3">
      <c r="A1177">
        <v>10490</v>
      </c>
      <c r="B1177">
        <v>1969</v>
      </c>
      <c r="C1177">
        <f ca="1">YEAR(TODAY()) - Table_marketing_data[[#This Row],[Year_Birth]]</f>
        <v>54</v>
      </c>
      <c r="D11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7" t="s">
        <v>37</v>
      </c>
      <c r="F1177" t="s">
        <v>33</v>
      </c>
      <c r="G1177" s="5">
        <v>51039</v>
      </c>
      <c r="H1177" s="5" t="str">
        <f t="shared" si="18"/>
        <v>50k-100k</v>
      </c>
      <c r="I1177">
        <v>1</v>
      </c>
      <c r="J1177">
        <v>1</v>
      </c>
      <c r="K1177" s="1">
        <v>41253</v>
      </c>
      <c r="L1177">
        <v>11</v>
      </c>
      <c r="M1177">
        <v>100</v>
      </c>
      <c r="N1177">
        <v>64</v>
      </c>
      <c r="O1177">
        <v>79</v>
      </c>
      <c r="P1177">
        <v>65</v>
      </c>
      <c r="Q1177">
        <v>0</v>
      </c>
      <c r="R1177">
        <v>109</v>
      </c>
      <c r="S1177" s="6">
        <f>SUM(Table_marketing_data[[#This Row],[MntWines]:[MntGoldProds]])/6</f>
        <v>69.5</v>
      </c>
      <c r="T1177">
        <v>2</v>
      </c>
      <c r="U1177">
        <v>6</v>
      </c>
      <c r="V1177">
        <v>2</v>
      </c>
      <c r="W1177">
        <v>4</v>
      </c>
      <c r="X1177">
        <v>7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f>IF(COUNTIF(Table_marketing_data[[#This Row],[AcceptedCmp3]:[AcceptedCmp2]],1)&gt;0,1,0)</f>
        <v>0</v>
      </c>
      <c r="AE1177">
        <f>SUM(Table_marketing_data[[#This Row],[AcceptedCmp3]:[AcceptedCmp2]])</f>
        <v>0</v>
      </c>
      <c r="AF1177">
        <v>0</v>
      </c>
      <c r="AG1177">
        <v>0</v>
      </c>
      <c r="AH1177" t="s">
        <v>36</v>
      </c>
    </row>
    <row r="1178" spans="1:34" x14ac:dyDescent="0.3">
      <c r="A1178">
        <v>3547</v>
      </c>
      <c r="B1178">
        <v>1969</v>
      </c>
      <c r="C1178">
        <f ca="1">YEAR(TODAY()) - Table_marketing_data[[#This Row],[Year_Birth]]</f>
        <v>54</v>
      </c>
      <c r="D11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8" t="s">
        <v>41</v>
      </c>
      <c r="F1178" t="s">
        <v>35</v>
      </c>
      <c r="G1178" s="5">
        <v>41021</v>
      </c>
      <c r="H1178" s="5" t="str">
        <f t="shared" si="18"/>
        <v>20k-50k</v>
      </c>
      <c r="I1178">
        <v>1</v>
      </c>
      <c r="J1178">
        <v>0</v>
      </c>
      <c r="K1178" s="1">
        <v>41273</v>
      </c>
      <c r="L1178">
        <v>12</v>
      </c>
      <c r="M1178">
        <v>14</v>
      </c>
      <c r="N1178">
        <v>7</v>
      </c>
      <c r="O1178">
        <v>9</v>
      </c>
      <c r="P1178">
        <v>6</v>
      </c>
      <c r="Q1178">
        <v>16</v>
      </c>
      <c r="R1178">
        <v>12</v>
      </c>
      <c r="S1178" s="6">
        <f>SUM(Table_marketing_data[[#This Row],[MntWines]:[MntGoldProds]])/6</f>
        <v>10.666666666666666</v>
      </c>
      <c r="T1178">
        <v>2</v>
      </c>
      <c r="U1178">
        <v>2</v>
      </c>
      <c r="V1178">
        <v>0</v>
      </c>
      <c r="W1178">
        <v>3</v>
      </c>
      <c r="X1178">
        <v>6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f>IF(COUNTIF(Table_marketing_data[[#This Row],[AcceptedCmp3]:[AcceptedCmp2]],1)&gt;0,1,0)</f>
        <v>0</v>
      </c>
      <c r="AE1178">
        <f>SUM(Table_marketing_data[[#This Row],[AcceptedCmp3]:[AcceptedCmp2]])</f>
        <v>0</v>
      </c>
      <c r="AF1178">
        <v>1</v>
      </c>
      <c r="AG1178">
        <v>0</v>
      </c>
      <c r="AH1178" t="s">
        <v>43</v>
      </c>
    </row>
    <row r="1179" spans="1:34" x14ac:dyDescent="0.3">
      <c r="A1179">
        <v>10785</v>
      </c>
      <c r="B1179">
        <v>1969</v>
      </c>
      <c r="C1179">
        <f ca="1">YEAR(TODAY()) - Table_marketing_data[[#This Row],[Year_Birth]]</f>
        <v>54</v>
      </c>
      <c r="D11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79" t="s">
        <v>28</v>
      </c>
      <c r="F1179" t="s">
        <v>33</v>
      </c>
      <c r="G1179" s="5">
        <v>44078</v>
      </c>
      <c r="H1179" s="5" t="str">
        <f t="shared" si="18"/>
        <v>20k-50k</v>
      </c>
      <c r="I1179">
        <v>1</v>
      </c>
      <c r="J1179">
        <v>1</v>
      </c>
      <c r="K1179" s="1">
        <v>41809</v>
      </c>
      <c r="L1179">
        <v>17</v>
      </c>
      <c r="M1179">
        <v>24</v>
      </c>
      <c r="N1179">
        <v>1</v>
      </c>
      <c r="O1179">
        <v>10</v>
      </c>
      <c r="P1179">
        <v>2</v>
      </c>
      <c r="Q1179">
        <v>0</v>
      </c>
      <c r="R1179">
        <v>4</v>
      </c>
      <c r="S1179" s="6">
        <f>SUM(Table_marketing_data[[#This Row],[MntWines]:[MntGoldProds]])/6</f>
        <v>6.833333333333333</v>
      </c>
      <c r="T1179">
        <v>2</v>
      </c>
      <c r="U1179">
        <v>2</v>
      </c>
      <c r="V1179">
        <v>0</v>
      </c>
      <c r="W1179">
        <v>3</v>
      </c>
      <c r="X1179">
        <v>5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f>IF(COUNTIF(Table_marketing_data[[#This Row],[AcceptedCmp3]:[AcceptedCmp2]],1)&gt;0,1,0)</f>
        <v>0</v>
      </c>
      <c r="AE1179">
        <f>SUM(Table_marketing_data[[#This Row],[AcceptedCmp3]:[AcceptedCmp2]])</f>
        <v>0</v>
      </c>
      <c r="AF1179">
        <v>0</v>
      </c>
      <c r="AG1179">
        <v>0</v>
      </c>
      <c r="AH1179" t="s">
        <v>43</v>
      </c>
    </row>
    <row r="1180" spans="1:34" x14ac:dyDescent="0.3">
      <c r="A1180">
        <v>7444</v>
      </c>
      <c r="B1180">
        <v>1969</v>
      </c>
      <c r="C1180">
        <f ca="1">YEAR(TODAY()) - Table_marketing_data[[#This Row],[Year_Birth]]</f>
        <v>54</v>
      </c>
      <c r="D11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0" t="s">
        <v>41</v>
      </c>
      <c r="F1180" t="s">
        <v>33</v>
      </c>
      <c r="G1180" s="5">
        <v>42169</v>
      </c>
      <c r="H1180" s="5" t="str">
        <f t="shared" si="18"/>
        <v>20k-50k</v>
      </c>
      <c r="I1180">
        <v>1</v>
      </c>
      <c r="J1180">
        <v>1</v>
      </c>
      <c r="K1180" s="1">
        <v>41566</v>
      </c>
      <c r="L1180">
        <v>20</v>
      </c>
      <c r="M1180">
        <v>19</v>
      </c>
      <c r="N1180">
        <v>0</v>
      </c>
      <c r="O1180">
        <v>9</v>
      </c>
      <c r="P1180">
        <v>0</v>
      </c>
      <c r="Q1180">
        <v>0</v>
      </c>
      <c r="R1180">
        <v>2</v>
      </c>
      <c r="S1180" s="6">
        <f>SUM(Table_marketing_data[[#This Row],[MntWines]:[MntGoldProds]])/6</f>
        <v>5</v>
      </c>
      <c r="T1180">
        <v>2</v>
      </c>
      <c r="U1180">
        <v>1</v>
      </c>
      <c r="V1180">
        <v>0</v>
      </c>
      <c r="W1180">
        <v>3</v>
      </c>
      <c r="X1180">
        <v>8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f>IF(COUNTIF(Table_marketing_data[[#This Row],[AcceptedCmp3]:[AcceptedCmp2]],1)&gt;0,1,0)</f>
        <v>0</v>
      </c>
      <c r="AE1180">
        <f>SUM(Table_marketing_data[[#This Row],[AcceptedCmp3]:[AcceptedCmp2]])</f>
        <v>0</v>
      </c>
      <c r="AF1180">
        <v>0</v>
      </c>
      <c r="AG1180">
        <v>0</v>
      </c>
      <c r="AH1180" t="s">
        <v>30</v>
      </c>
    </row>
    <row r="1181" spans="1:34" x14ac:dyDescent="0.3">
      <c r="A1181">
        <v>3667</v>
      </c>
      <c r="B1181">
        <v>1969</v>
      </c>
      <c r="C1181">
        <f ca="1">YEAR(TODAY()) - Table_marketing_data[[#This Row],[Year_Birth]]</f>
        <v>54</v>
      </c>
      <c r="D11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1" t="s">
        <v>28</v>
      </c>
      <c r="F1181" t="s">
        <v>33</v>
      </c>
      <c r="G1181" s="5">
        <v>80952</v>
      </c>
      <c r="H1181" s="5" t="str">
        <f t="shared" si="18"/>
        <v>50k-100k</v>
      </c>
      <c r="I1181">
        <v>0</v>
      </c>
      <c r="J1181">
        <v>0</v>
      </c>
      <c r="K1181" s="1">
        <v>41333</v>
      </c>
      <c r="L1181">
        <v>20</v>
      </c>
      <c r="M1181">
        <v>778</v>
      </c>
      <c r="N1181">
        <v>178</v>
      </c>
      <c r="O1181">
        <v>689</v>
      </c>
      <c r="P1181">
        <v>41</v>
      </c>
      <c r="Q1181">
        <v>27</v>
      </c>
      <c r="R1181">
        <v>44</v>
      </c>
      <c r="S1181" s="6">
        <f>SUM(Table_marketing_data[[#This Row],[MntWines]:[MntGoldProds]])/6</f>
        <v>292.83333333333331</v>
      </c>
      <c r="T1181">
        <v>1</v>
      </c>
      <c r="U1181">
        <v>8</v>
      </c>
      <c r="V1181">
        <v>5</v>
      </c>
      <c r="W1181">
        <v>11</v>
      </c>
      <c r="X1181">
        <v>8</v>
      </c>
      <c r="Y1181">
        <v>0</v>
      </c>
      <c r="Z1181">
        <v>1</v>
      </c>
      <c r="AA1181">
        <v>1</v>
      </c>
      <c r="AB1181">
        <v>1</v>
      </c>
      <c r="AC1181">
        <v>0</v>
      </c>
      <c r="AD1181">
        <f>IF(COUNTIF(Table_marketing_data[[#This Row],[AcceptedCmp3]:[AcceptedCmp2]],1)&gt;0,1,0)</f>
        <v>1</v>
      </c>
      <c r="AE1181">
        <f>SUM(Table_marketing_data[[#This Row],[AcceptedCmp3]:[AcceptedCmp2]])</f>
        <v>3</v>
      </c>
      <c r="AF1181">
        <v>1</v>
      </c>
      <c r="AG1181">
        <v>0</v>
      </c>
      <c r="AH1181" t="s">
        <v>39</v>
      </c>
    </row>
    <row r="1182" spans="1:34" x14ac:dyDescent="0.3">
      <c r="A1182">
        <v>8341</v>
      </c>
      <c r="B1182">
        <v>1969</v>
      </c>
      <c r="C1182">
        <f ca="1">YEAR(TODAY()) - Table_marketing_data[[#This Row],[Year_Birth]]</f>
        <v>54</v>
      </c>
      <c r="D11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2" t="s">
        <v>37</v>
      </c>
      <c r="F1182" t="s">
        <v>33</v>
      </c>
      <c r="G1182" s="5">
        <v>30396</v>
      </c>
      <c r="H1182" s="5" t="str">
        <f t="shared" si="18"/>
        <v>20k-50k</v>
      </c>
      <c r="I1182">
        <v>1</v>
      </c>
      <c r="J1182">
        <v>0</v>
      </c>
      <c r="K1182" s="1">
        <v>41759</v>
      </c>
      <c r="L1182">
        <v>22</v>
      </c>
      <c r="M1182">
        <v>15</v>
      </c>
      <c r="N1182">
        <v>0</v>
      </c>
      <c r="O1182">
        <v>6</v>
      </c>
      <c r="P1182">
        <v>0</v>
      </c>
      <c r="Q1182">
        <v>1</v>
      </c>
      <c r="R1182">
        <v>12</v>
      </c>
      <c r="S1182" s="6">
        <f>SUM(Table_marketing_data[[#This Row],[MntWines]:[MntGoldProds]])/6</f>
        <v>5.666666666666667</v>
      </c>
      <c r="T1182">
        <v>2</v>
      </c>
      <c r="U1182">
        <v>1</v>
      </c>
      <c r="V1182">
        <v>1</v>
      </c>
      <c r="W1182">
        <v>2</v>
      </c>
      <c r="X1182">
        <v>7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f>IF(COUNTIF(Table_marketing_data[[#This Row],[AcceptedCmp3]:[AcceptedCmp2]],1)&gt;0,1,0)</f>
        <v>1</v>
      </c>
      <c r="AE1182">
        <f>SUM(Table_marketing_data[[#This Row],[AcceptedCmp3]:[AcceptedCmp2]])</f>
        <v>1</v>
      </c>
      <c r="AF1182">
        <v>1</v>
      </c>
      <c r="AG1182">
        <v>0</v>
      </c>
      <c r="AH1182" t="s">
        <v>30</v>
      </c>
    </row>
    <row r="1183" spans="1:34" x14ac:dyDescent="0.3">
      <c r="A1183">
        <v>3436</v>
      </c>
      <c r="B1183">
        <v>1969</v>
      </c>
      <c r="C1183">
        <f ca="1">YEAR(TODAY()) - Table_marketing_data[[#This Row],[Year_Birth]]</f>
        <v>54</v>
      </c>
      <c r="D11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3" t="s">
        <v>28</v>
      </c>
      <c r="F1183" t="s">
        <v>33</v>
      </c>
      <c r="G1183" s="5">
        <v>14045</v>
      </c>
      <c r="H1183" s="5" t="str">
        <f t="shared" si="18"/>
        <v>&lt;20k</v>
      </c>
      <c r="I1183">
        <v>1</v>
      </c>
      <c r="J1183">
        <v>0</v>
      </c>
      <c r="K1183" s="1">
        <v>41665</v>
      </c>
      <c r="L1183">
        <v>24</v>
      </c>
      <c r="M1183">
        <v>11</v>
      </c>
      <c r="N1183">
        <v>0</v>
      </c>
      <c r="O1183">
        <v>5</v>
      </c>
      <c r="P1183">
        <v>2</v>
      </c>
      <c r="Q1183">
        <v>1</v>
      </c>
      <c r="R1183">
        <v>1</v>
      </c>
      <c r="S1183" s="6">
        <f>SUM(Table_marketing_data[[#This Row],[MntWines]:[MntGoldProds]])/6</f>
        <v>3.3333333333333335</v>
      </c>
      <c r="T1183">
        <v>1</v>
      </c>
      <c r="U1183">
        <v>1</v>
      </c>
      <c r="V1183">
        <v>0</v>
      </c>
      <c r="W1183">
        <v>3</v>
      </c>
      <c r="X1183">
        <v>7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f>IF(COUNTIF(Table_marketing_data[[#This Row],[AcceptedCmp3]:[AcceptedCmp2]],1)&gt;0,1,0)</f>
        <v>0</v>
      </c>
      <c r="AE1183">
        <f>SUM(Table_marketing_data[[#This Row],[AcceptedCmp3]:[AcceptedCmp2]])</f>
        <v>0</v>
      </c>
      <c r="AF1183">
        <v>0</v>
      </c>
      <c r="AG1183">
        <v>0</v>
      </c>
      <c r="AH1183" t="s">
        <v>30</v>
      </c>
    </row>
    <row r="1184" spans="1:34" x14ac:dyDescent="0.3">
      <c r="A1184">
        <v>2807</v>
      </c>
      <c r="B1184">
        <v>1969</v>
      </c>
      <c r="C1184">
        <f ca="1">YEAR(TODAY()) - Table_marketing_data[[#This Row],[Year_Birth]]</f>
        <v>54</v>
      </c>
      <c r="D11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4" t="s">
        <v>28</v>
      </c>
      <c r="F1184" t="s">
        <v>33</v>
      </c>
      <c r="G1184" s="5">
        <v>56796</v>
      </c>
      <c r="H1184" s="5" t="str">
        <f t="shared" si="18"/>
        <v>50k-100k</v>
      </c>
      <c r="I1184">
        <v>0</v>
      </c>
      <c r="J1184">
        <v>1</v>
      </c>
      <c r="K1184" s="1">
        <v>41321</v>
      </c>
      <c r="L1184">
        <v>24</v>
      </c>
      <c r="M1184">
        <v>656</v>
      </c>
      <c r="N1184">
        <v>38</v>
      </c>
      <c r="O1184">
        <v>161</v>
      </c>
      <c r="P1184">
        <v>62</v>
      </c>
      <c r="Q1184">
        <v>47</v>
      </c>
      <c r="R1184">
        <v>37</v>
      </c>
      <c r="S1184" s="6">
        <f>SUM(Table_marketing_data[[#This Row],[MntWines]:[MntGoldProds]])/6</f>
        <v>166.83333333333334</v>
      </c>
      <c r="T1184">
        <v>3</v>
      </c>
      <c r="U1184">
        <v>8</v>
      </c>
      <c r="V1184">
        <v>9</v>
      </c>
      <c r="W1184">
        <v>7</v>
      </c>
      <c r="X1184">
        <v>7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f>IF(COUNTIF(Table_marketing_data[[#This Row],[AcceptedCmp3]:[AcceptedCmp2]],1)&gt;0,1,0)</f>
        <v>0</v>
      </c>
      <c r="AE1184">
        <f>SUM(Table_marketing_data[[#This Row],[AcceptedCmp3]:[AcceptedCmp2]])</f>
        <v>0</v>
      </c>
      <c r="AF1184">
        <v>0</v>
      </c>
      <c r="AG1184">
        <v>0</v>
      </c>
      <c r="AH1184" t="s">
        <v>30</v>
      </c>
    </row>
    <row r="1185" spans="1:34" x14ac:dyDescent="0.3">
      <c r="A1185">
        <v>1052</v>
      </c>
      <c r="B1185">
        <v>1969</v>
      </c>
      <c r="C1185">
        <f ca="1">YEAR(TODAY()) - Table_marketing_data[[#This Row],[Year_Birth]]</f>
        <v>54</v>
      </c>
      <c r="D11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5" t="s">
        <v>28</v>
      </c>
      <c r="F1185" t="s">
        <v>33</v>
      </c>
      <c r="G1185" s="5">
        <v>56796</v>
      </c>
      <c r="H1185" s="5" t="str">
        <f t="shared" si="18"/>
        <v>50k-100k</v>
      </c>
      <c r="I1185">
        <v>0</v>
      </c>
      <c r="J1185">
        <v>1</v>
      </c>
      <c r="K1185" s="1">
        <v>41321</v>
      </c>
      <c r="L1185">
        <v>24</v>
      </c>
      <c r="M1185">
        <v>656</v>
      </c>
      <c r="N1185">
        <v>38</v>
      </c>
      <c r="O1185">
        <v>161</v>
      </c>
      <c r="P1185">
        <v>62</v>
      </c>
      <c r="Q1185">
        <v>47</v>
      </c>
      <c r="R1185">
        <v>37</v>
      </c>
      <c r="S1185" s="6">
        <f>SUM(Table_marketing_data[[#This Row],[MntWines]:[MntGoldProds]])/6</f>
        <v>166.83333333333334</v>
      </c>
      <c r="T1185">
        <v>3</v>
      </c>
      <c r="U1185">
        <v>8</v>
      </c>
      <c r="V1185">
        <v>9</v>
      </c>
      <c r="W1185">
        <v>7</v>
      </c>
      <c r="X1185">
        <v>7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f>IF(COUNTIF(Table_marketing_data[[#This Row],[AcceptedCmp3]:[AcceptedCmp2]],1)&gt;0,1,0)</f>
        <v>0</v>
      </c>
      <c r="AE1185">
        <f>SUM(Table_marketing_data[[#This Row],[AcceptedCmp3]:[AcceptedCmp2]])</f>
        <v>0</v>
      </c>
      <c r="AF1185">
        <v>0</v>
      </c>
      <c r="AG1185">
        <v>0</v>
      </c>
      <c r="AH1185" t="s">
        <v>36</v>
      </c>
    </row>
    <row r="1186" spans="1:34" x14ac:dyDescent="0.3">
      <c r="A1186">
        <v>5564</v>
      </c>
      <c r="B1186">
        <v>1969</v>
      </c>
      <c r="C1186">
        <f ca="1">YEAR(TODAY()) - Table_marketing_data[[#This Row],[Year_Birth]]</f>
        <v>54</v>
      </c>
      <c r="D11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6" t="s">
        <v>28</v>
      </c>
      <c r="F1186" t="s">
        <v>35</v>
      </c>
      <c r="G1186" s="5">
        <v>62882</v>
      </c>
      <c r="H1186" s="5" t="str">
        <f t="shared" si="18"/>
        <v>50k-100k</v>
      </c>
      <c r="I1186">
        <v>0</v>
      </c>
      <c r="J1186">
        <v>1</v>
      </c>
      <c r="K1186" s="1">
        <v>41130</v>
      </c>
      <c r="L1186">
        <v>26</v>
      </c>
      <c r="M1186">
        <v>509</v>
      </c>
      <c r="N1186">
        <v>133</v>
      </c>
      <c r="O1186">
        <v>497</v>
      </c>
      <c r="P1186">
        <v>78</v>
      </c>
      <c r="Q1186">
        <v>24</v>
      </c>
      <c r="R1186">
        <v>97</v>
      </c>
      <c r="S1186" s="6">
        <f>SUM(Table_marketing_data[[#This Row],[MntWines]:[MntGoldProds]])/6</f>
        <v>223</v>
      </c>
      <c r="T1186">
        <v>2</v>
      </c>
      <c r="U1186">
        <v>7</v>
      </c>
      <c r="V1186">
        <v>5</v>
      </c>
      <c r="W1186">
        <v>6</v>
      </c>
      <c r="X1186">
        <v>4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f>IF(COUNTIF(Table_marketing_data[[#This Row],[AcceptedCmp3]:[AcceptedCmp2]],1)&gt;0,1,0)</f>
        <v>0</v>
      </c>
      <c r="AE1186">
        <f>SUM(Table_marketing_data[[#This Row],[AcceptedCmp3]:[AcceptedCmp2]])</f>
        <v>0</v>
      </c>
      <c r="AF1186">
        <v>0</v>
      </c>
      <c r="AG1186">
        <v>0</v>
      </c>
      <c r="AH1186" t="s">
        <v>36</v>
      </c>
    </row>
    <row r="1187" spans="1:34" x14ac:dyDescent="0.3">
      <c r="A1187">
        <v>271</v>
      </c>
      <c r="B1187">
        <v>1969</v>
      </c>
      <c r="C1187">
        <f ca="1">YEAR(TODAY()) - Table_marketing_data[[#This Row],[Year_Birth]]</f>
        <v>54</v>
      </c>
      <c r="D11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7" t="s">
        <v>28</v>
      </c>
      <c r="F1187" t="s">
        <v>42</v>
      </c>
      <c r="G1187" s="5">
        <v>40590</v>
      </c>
      <c r="H1187" s="5" t="str">
        <f t="shared" si="18"/>
        <v>20k-50k</v>
      </c>
      <c r="I1187">
        <v>1</v>
      </c>
      <c r="J1187">
        <v>1</v>
      </c>
      <c r="K1187" s="1">
        <v>41549</v>
      </c>
      <c r="L1187">
        <v>30</v>
      </c>
      <c r="M1187">
        <v>154</v>
      </c>
      <c r="N1187">
        <v>0</v>
      </c>
      <c r="O1187">
        <v>50</v>
      </c>
      <c r="P1187">
        <v>6</v>
      </c>
      <c r="Q1187">
        <v>11</v>
      </c>
      <c r="R1187">
        <v>37</v>
      </c>
      <c r="S1187" s="6">
        <f>SUM(Table_marketing_data[[#This Row],[MntWines]:[MntGoldProds]])/6</f>
        <v>43</v>
      </c>
      <c r="T1187">
        <v>5</v>
      </c>
      <c r="U1187">
        <v>3</v>
      </c>
      <c r="V1187">
        <v>4</v>
      </c>
      <c r="W1187">
        <v>3</v>
      </c>
      <c r="X1187">
        <v>6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f>IF(COUNTIF(Table_marketing_data[[#This Row],[AcceptedCmp3]:[AcceptedCmp2]],1)&gt;0,1,0)</f>
        <v>1</v>
      </c>
      <c r="AE1187">
        <f>SUM(Table_marketing_data[[#This Row],[AcceptedCmp3]:[AcceptedCmp2]])</f>
        <v>1</v>
      </c>
      <c r="AF1187">
        <v>0</v>
      </c>
      <c r="AG1187">
        <v>0</v>
      </c>
      <c r="AH1187" t="s">
        <v>32</v>
      </c>
    </row>
    <row r="1188" spans="1:34" x14ac:dyDescent="0.3">
      <c r="A1188">
        <v>7699</v>
      </c>
      <c r="B1188">
        <v>1969</v>
      </c>
      <c r="C1188">
        <f ca="1">YEAR(TODAY()) - Table_marketing_data[[#This Row],[Year_Birth]]</f>
        <v>54</v>
      </c>
      <c r="D11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8" t="s">
        <v>28</v>
      </c>
      <c r="F1188" t="s">
        <v>42</v>
      </c>
      <c r="G1188" s="5">
        <v>40590</v>
      </c>
      <c r="H1188" s="5" t="str">
        <f t="shared" si="18"/>
        <v>20k-50k</v>
      </c>
      <c r="I1188">
        <v>1</v>
      </c>
      <c r="J1188">
        <v>1</v>
      </c>
      <c r="K1188" s="1">
        <v>41549</v>
      </c>
      <c r="L1188">
        <v>30</v>
      </c>
      <c r="M1188">
        <v>154</v>
      </c>
      <c r="N1188">
        <v>0</v>
      </c>
      <c r="O1188">
        <v>50</v>
      </c>
      <c r="P1188">
        <v>6</v>
      </c>
      <c r="Q1188">
        <v>11</v>
      </c>
      <c r="R1188">
        <v>37</v>
      </c>
      <c r="S1188" s="6">
        <f>SUM(Table_marketing_data[[#This Row],[MntWines]:[MntGoldProds]])/6</f>
        <v>43</v>
      </c>
      <c r="T1188">
        <v>5</v>
      </c>
      <c r="U1188">
        <v>3</v>
      </c>
      <c r="V1188">
        <v>4</v>
      </c>
      <c r="W1188">
        <v>3</v>
      </c>
      <c r="X1188">
        <v>6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f>IF(COUNTIF(Table_marketing_data[[#This Row],[AcceptedCmp3]:[AcceptedCmp2]],1)&gt;0,1,0)</f>
        <v>1</v>
      </c>
      <c r="AE1188">
        <f>SUM(Table_marketing_data[[#This Row],[AcceptedCmp3]:[AcceptedCmp2]])</f>
        <v>1</v>
      </c>
      <c r="AF1188">
        <v>0</v>
      </c>
      <c r="AG1188">
        <v>0</v>
      </c>
      <c r="AH1188" t="s">
        <v>32</v>
      </c>
    </row>
    <row r="1189" spans="1:34" x14ac:dyDescent="0.3">
      <c r="A1189">
        <v>2072</v>
      </c>
      <c r="B1189">
        <v>1969</v>
      </c>
      <c r="C1189">
        <f ca="1">YEAR(TODAY()) - Table_marketing_data[[#This Row],[Year_Birth]]</f>
        <v>54</v>
      </c>
      <c r="D11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89" t="s">
        <v>37</v>
      </c>
      <c r="F1189" t="s">
        <v>35</v>
      </c>
      <c r="G1189" s="5">
        <v>53374</v>
      </c>
      <c r="H1189" s="5" t="str">
        <f t="shared" si="18"/>
        <v>50k-100k</v>
      </c>
      <c r="I1189">
        <v>0</v>
      </c>
      <c r="J1189">
        <v>1</v>
      </c>
      <c r="K1189" s="1">
        <v>41137</v>
      </c>
      <c r="L1189">
        <v>34</v>
      </c>
      <c r="M1189">
        <v>896</v>
      </c>
      <c r="N1189">
        <v>10</v>
      </c>
      <c r="O1189">
        <v>101</v>
      </c>
      <c r="P1189">
        <v>13</v>
      </c>
      <c r="Q1189">
        <v>10</v>
      </c>
      <c r="R1189">
        <v>34</v>
      </c>
      <c r="S1189" s="6">
        <f>SUM(Table_marketing_data[[#This Row],[MntWines]:[MntGoldProds]])/6</f>
        <v>177.33333333333334</v>
      </c>
      <c r="T1189">
        <v>6</v>
      </c>
      <c r="U1189">
        <v>4</v>
      </c>
      <c r="V1189">
        <v>2</v>
      </c>
      <c r="W1189">
        <v>9</v>
      </c>
      <c r="X1189">
        <v>9</v>
      </c>
      <c r="Y1189">
        <v>1</v>
      </c>
      <c r="Z1189">
        <v>0</v>
      </c>
      <c r="AA1189">
        <v>0</v>
      </c>
      <c r="AB1189">
        <v>0</v>
      </c>
      <c r="AC1189">
        <v>0</v>
      </c>
      <c r="AD1189">
        <f>IF(COUNTIF(Table_marketing_data[[#This Row],[AcceptedCmp3]:[AcceptedCmp2]],1)&gt;0,1,0)</f>
        <v>1</v>
      </c>
      <c r="AE1189">
        <f>SUM(Table_marketing_data[[#This Row],[AcceptedCmp3]:[AcceptedCmp2]])</f>
        <v>1</v>
      </c>
      <c r="AF1189">
        <v>1</v>
      </c>
      <c r="AG1189">
        <v>0</v>
      </c>
      <c r="AH1189" t="s">
        <v>32</v>
      </c>
    </row>
    <row r="1190" spans="1:34" x14ac:dyDescent="0.3">
      <c r="A1190">
        <v>807</v>
      </c>
      <c r="B1190">
        <v>1969</v>
      </c>
      <c r="C1190">
        <f ca="1">YEAR(TODAY()) - Table_marketing_data[[#This Row],[Year_Birth]]</f>
        <v>54</v>
      </c>
      <c r="D11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0" t="s">
        <v>41</v>
      </c>
      <c r="F1190" t="s">
        <v>35</v>
      </c>
      <c r="G1190" s="5">
        <v>44602</v>
      </c>
      <c r="H1190" s="5" t="str">
        <f t="shared" si="18"/>
        <v>20k-50k</v>
      </c>
      <c r="I1190">
        <v>1</v>
      </c>
      <c r="J1190">
        <v>1</v>
      </c>
      <c r="K1190" s="1">
        <v>41685</v>
      </c>
      <c r="L1190">
        <v>35</v>
      </c>
      <c r="M1190">
        <v>167</v>
      </c>
      <c r="N1190">
        <v>2</v>
      </c>
      <c r="O1190">
        <v>89</v>
      </c>
      <c r="P1190">
        <v>0</v>
      </c>
      <c r="Q1190">
        <v>0</v>
      </c>
      <c r="R1190">
        <v>34</v>
      </c>
      <c r="S1190" s="6">
        <f>SUM(Table_marketing_data[[#This Row],[MntWines]:[MntGoldProds]])/6</f>
        <v>48.666666666666664</v>
      </c>
      <c r="T1190">
        <v>6</v>
      </c>
      <c r="U1190">
        <v>6</v>
      </c>
      <c r="V1190">
        <v>1</v>
      </c>
      <c r="W1190">
        <v>4</v>
      </c>
      <c r="X1190">
        <v>8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f>IF(COUNTIF(Table_marketing_data[[#This Row],[AcceptedCmp3]:[AcceptedCmp2]],1)&gt;0,1,0)</f>
        <v>0</v>
      </c>
      <c r="AE1190">
        <f>SUM(Table_marketing_data[[#This Row],[AcceptedCmp3]:[AcceptedCmp2]])</f>
        <v>0</v>
      </c>
      <c r="AF1190">
        <v>0</v>
      </c>
      <c r="AG1190">
        <v>0</v>
      </c>
      <c r="AH1190" t="s">
        <v>40</v>
      </c>
    </row>
    <row r="1191" spans="1:34" x14ac:dyDescent="0.3">
      <c r="A1191">
        <v>9862</v>
      </c>
      <c r="B1191">
        <v>1969</v>
      </c>
      <c r="C1191">
        <f ca="1">YEAR(TODAY()) - Table_marketing_data[[#This Row],[Year_Birth]]</f>
        <v>54</v>
      </c>
      <c r="D11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1" t="s">
        <v>28</v>
      </c>
      <c r="F1191" t="s">
        <v>35</v>
      </c>
      <c r="G1191" s="5">
        <v>21918</v>
      </c>
      <c r="H1191" s="5" t="str">
        <f t="shared" si="18"/>
        <v>20k-50k</v>
      </c>
      <c r="I1191">
        <v>1</v>
      </c>
      <c r="J1191">
        <v>0</v>
      </c>
      <c r="K1191" s="1">
        <v>41592</v>
      </c>
      <c r="L1191">
        <v>37</v>
      </c>
      <c r="M1191">
        <v>1</v>
      </c>
      <c r="N1191">
        <v>6</v>
      </c>
      <c r="O1191">
        <v>7</v>
      </c>
      <c r="P1191">
        <v>11</v>
      </c>
      <c r="Q1191">
        <v>5</v>
      </c>
      <c r="R1191">
        <v>3</v>
      </c>
      <c r="S1191" s="6">
        <f>SUM(Table_marketing_data[[#This Row],[MntWines]:[MntGoldProds]])/6</f>
        <v>5.5</v>
      </c>
      <c r="T1191">
        <v>2</v>
      </c>
      <c r="U1191">
        <v>2</v>
      </c>
      <c r="V1191">
        <v>0</v>
      </c>
      <c r="W1191">
        <v>3</v>
      </c>
      <c r="X1191">
        <v>6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f>IF(COUNTIF(Table_marketing_data[[#This Row],[AcceptedCmp3]:[AcceptedCmp2]],1)&gt;0,1,0)</f>
        <v>0</v>
      </c>
      <c r="AE1191">
        <f>SUM(Table_marketing_data[[#This Row],[AcceptedCmp3]:[AcceptedCmp2]])</f>
        <v>0</v>
      </c>
      <c r="AF1191">
        <v>0</v>
      </c>
      <c r="AG1191">
        <v>0</v>
      </c>
      <c r="AH1191" t="s">
        <v>32</v>
      </c>
    </row>
    <row r="1192" spans="1:34" x14ac:dyDescent="0.3">
      <c r="A1192">
        <v>10591</v>
      </c>
      <c r="B1192">
        <v>1969</v>
      </c>
      <c r="C1192">
        <f ca="1">YEAR(TODAY()) - Table_marketing_data[[#This Row],[Year_Birth]]</f>
        <v>54</v>
      </c>
      <c r="D11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2" t="s">
        <v>28</v>
      </c>
      <c r="F1192" t="s">
        <v>42</v>
      </c>
      <c r="G1192" s="5">
        <v>43638</v>
      </c>
      <c r="H1192" s="5" t="str">
        <f t="shared" si="18"/>
        <v>20k-50k</v>
      </c>
      <c r="I1192">
        <v>0</v>
      </c>
      <c r="J1192">
        <v>1</v>
      </c>
      <c r="K1192" s="1">
        <v>41127</v>
      </c>
      <c r="L1192">
        <v>37</v>
      </c>
      <c r="M1192">
        <v>63</v>
      </c>
      <c r="N1192">
        <v>10</v>
      </c>
      <c r="O1192">
        <v>83</v>
      </c>
      <c r="P1192">
        <v>7</v>
      </c>
      <c r="Q1192">
        <v>19</v>
      </c>
      <c r="R1192">
        <v>19</v>
      </c>
      <c r="S1192" s="6">
        <f>SUM(Table_marketing_data[[#This Row],[MntWines]:[MntGoldProds]])/6</f>
        <v>33.5</v>
      </c>
      <c r="T1192">
        <v>2</v>
      </c>
      <c r="U1192">
        <v>4</v>
      </c>
      <c r="V1192">
        <v>1</v>
      </c>
      <c r="W1192">
        <v>4</v>
      </c>
      <c r="X1192">
        <v>7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f>IF(COUNTIF(Table_marketing_data[[#This Row],[AcceptedCmp3]:[AcceptedCmp2]],1)&gt;0,1,0)</f>
        <v>0</v>
      </c>
      <c r="AE1192">
        <f>SUM(Table_marketing_data[[#This Row],[AcceptedCmp3]:[AcceptedCmp2]])</f>
        <v>0</v>
      </c>
      <c r="AF1192">
        <v>0</v>
      </c>
      <c r="AG1192">
        <v>0</v>
      </c>
      <c r="AH1192" t="s">
        <v>30</v>
      </c>
    </row>
    <row r="1193" spans="1:34" x14ac:dyDescent="0.3">
      <c r="A1193">
        <v>9336</v>
      </c>
      <c r="B1193">
        <v>1969</v>
      </c>
      <c r="C1193">
        <f ca="1">YEAR(TODAY()) - Table_marketing_data[[#This Row],[Year_Birth]]</f>
        <v>54</v>
      </c>
      <c r="D11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3" t="s">
        <v>37</v>
      </c>
      <c r="F1193" t="s">
        <v>42</v>
      </c>
      <c r="G1193" s="5">
        <v>62187</v>
      </c>
      <c r="H1193" s="5" t="str">
        <f t="shared" si="18"/>
        <v>50k-100k</v>
      </c>
      <c r="I1193">
        <v>0</v>
      </c>
      <c r="J1193">
        <v>1</v>
      </c>
      <c r="K1193" s="1">
        <v>41720</v>
      </c>
      <c r="L1193">
        <v>38</v>
      </c>
      <c r="M1193">
        <v>512</v>
      </c>
      <c r="N1193">
        <v>0</v>
      </c>
      <c r="O1193">
        <v>83</v>
      </c>
      <c r="P1193">
        <v>0</v>
      </c>
      <c r="Q1193">
        <v>0</v>
      </c>
      <c r="R1193">
        <v>41</v>
      </c>
      <c r="S1193" s="6">
        <f>SUM(Table_marketing_data[[#This Row],[MntWines]:[MntGoldProds]])/6</f>
        <v>106</v>
      </c>
      <c r="T1193">
        <v>3</v>
      </c>
      <c r="U1193">
        <v>6</v>
      </c>
      <c r="V1193">
        <v>2</v>
      </c>
      <c r="W1193">
        <v>10</v>
      </c>
      <c r="X1193">
        <v>4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f>IF(COUNTIF(Table_marketing_data[[#This Row],[AcceptedCmp3]:[AcceptedCmp2]],1)&gt;0,1,0)</f>
        <v>0</v>
      </c>
      <c r="AE1193">
        <f>SUM(Table_marketing_data[[#This Row],[AcceptedCmp3]:[AcceptedCmp2]])</f>
        <v>0</v>
      </c>
      <c r="AF1193">
        <v>0</v>
      </c>
      <c r="AG1193">
        <v>0</v>
      </c>
      <c r="AH1193" t="s">
        <v>30</v>
      </c>
    </row>
    <row r="1194" spans="1:34" x14ac:dyDescent="0.3">
      <c r="A1194">
        <v>2098</v>
      </c>
      <c r="B1194">
        <v>1969</v>
      </c>
      <c r="C1194">
        <f ca="1">YEAR(TODAY()) - Table_marketing_data[[#This Row],[Year_Birth]]</f>
        <v>54</v>
      </c>
      <c r="D11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4" t="s">
        <v>37</v>
      </c>
      <c r="F1194" t="s">
        <v>33</v>
      </c>
      <c r="G1194" s="5">
        <v>33581</v>
      </c>
      <c r="H1194" s="5" t="str">
        <f t="shared" si="18"/>
        <v>20k-50k</v>
      </c>
      <c r="I1194">
        <v>2</v>
      </c>
      <c r="J1194">
        <v>0</v>
      </c>
      <c r="K1194" s="1">
        <v>41282</v>
      </c>
      <c r="L1194">
        <v>38</v>
      </c>
      <c r="M1194">
        <v>11</v>
      </c>
      <c r="N1194">
        <v>0</v>
      </c>
      <c r="O1194">
        <v>5</v>
      </c>
      <c r="P1194">
        <v>0</v>
      </c>
      <c r="Q1194">
        <v>0</v>
      </c>
      <c r="R1194">
        <v>1</v>
      </c>
      <c r="S1194" s="6">
        <f>SUM(Table_marketing_data[[#This Row],[MntWines]:[MntGoldProds]])/6</f>
        <v>2.8333333333333335</v>
      </c>
      <c r="T1194">
        <v>1</v>
      </c>
      <c r="U1194">
        <v>1</v>
      </c>
      <c r="V1194">
        <v>0</v>
      </c>
      <c r="W1194">
        <v>2</v>
      </c>
      <c r="X1194">
        <v>8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f>IF(COUNTIF(Table_marketing_data[[#This Row],[AcceptedCmp3]:[AcceptedCmp2]],1)&gt;0,1,0)</f>
        <v>0</v>
      </c>
      <c r="AE1194">
        <f>SUM(Table_marketing_data[[#This Row],[AcceptedCmp3]:[AcceptedCmp2]])</f>
        <v>0</v>
      </c>
      <c r="AF1194">
        <v>0</v>
      </c>
      <c r="AG1194">
        <v>0</v>
      </c>
      <c r="AH1194" t="s">
        <v>30</v>
      </c>
    </row>
    <row r="1195" spans="1:34" x14ac:dyDescent="0.3">
      <c r="A1195">
        <v>4580</v>
      </c>
      <c r="B1195">
        <v>1969</v>
      </c>
      <c r="C1195">
        <f ca="1">YEAR(TODAY()) - Table_marketing_data[[#This Row],[Year_Birth]]</f>
        <v>54</v>
      </c>
      <c r="D11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5" t="s">
        <v>28</v>
      </c>
      <c r="F1195" t="s">
        <v>33</v>
      </c>
      <c r="G1195" s="5">
        <v>75759</v>
      </c>
      <c r="H1195" s="5" t="str">
        <f t="shared" si="18"/>
        <v>50k-100k</v>
      </c>
      <c r="I1195">
        <v>0</v>
      </c>
      <c r="J1195">
        <v>0</v>
      </c>
      <c r="K1195" s="1">
        <v>41572</v>
      </c>
      <c r="L1195">
        <v>46</v>
      </c>
      <c r="M1195">
        <v>1394</v>
      </c>
      <c r="N1195">
        <v>22</v>
      </c>
      <c r="O1195">
        <v>708</v>
      </c>
      <c r="P1195">
        <v>89</v>
      </c>
      <c r="Q1195">
        <v>91</v>
      </c>
      <c r="R1195">
        <v>182</v>
      </c>
      <c r="S1195" s="6">
        <f>SUM(Table_marketing_data[[#This Row],[MntWines]:[MntGoldProds]])/6</f>
        <v>414.33333333333331</v>
      </c>
      <c r="T1195">
        <v>1</v>
      </c>
      <c r="U1195">
        <v>9</v>
      </c>
      <c r="V1195">
        <v>7</v>
      </c>
      <c r="W1195">
        <v>9</v>
      </c>
      <c r="X1195">
        <v>5</v>
      </c>
      <c r="Y1195">
        <v>1</v>
      </c>
      <c r="Z1195">
        <v>0</v>
      </c>
      <c r="AA1195">
        <v>1</v>
      </c>
      <c r="AB1195">
        <v>1</v>
      </c>
      <c r="AC1195">
        <v>0</v>
      </c>
      <c r="AD1195">
        <f>IF(COUNTIF(Table_marketing_data[[#This Row],[AcceptedCmp3]:[AcceptedCmp2]],1)&gt;0,1,0)</f>
        <v>1</v>
      </c>
      <c r="AE1195">
        <f>SUM(Table_marketing_data[[#This Row],[AcceptedCmp3]:[AcceptedCmp2]])</f>
        <v>3</v>
      </c>
      <c r="AF1195">
        <v>1</v>
      </c>
      <c r="AG1195">
        <v>0</v>
      </c>
      <c r="AH1195" t="s">
        <v>43</v>
      </c>
    </row>
    <row r="1196" spans="1:34" x14ac:dyDescent="0.3">
      <c r="A1196">
        <v>2686</v>
      </c>
      <c r="B1196">
        <v>1969</v>
      </c>
      <c r="C1196">
        <f ca="1">YEAR(TODAY()) - Table_marketing_data[[#This Row],[Year_Birth]]</f>
        <v>54</v>
      </c>
      <c r="D11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6" t="s">
        <v>44</v>
      </c>
      <c r="F1196" t="s">
        <v>35</v>
      </c>
      <c r="G1196" s="5">
        <v>22390</v>
      </c>
      <c r="H1196" s="5" t="str">
        <f t="shared" si="18"/>
        <v>20k-50k</v>
      </c>
      <c r="I1196">
        <v>0</v>
      </c>
      <c r="J1196">
        <v>0</v>
      </c>
      <c r="K1196" s="1">
        <v>41568</v>
      </c>
      <c r="L1196">
        <v>49</v>
      </c>
      <c r="M1196">
        <v>0</v>
      </c>
      <c r="N1196">
        <v>1</v>
      </c>
      <c r="O1196">
        <v>4</v>
      </c>
      <c r="P1196">
        <v>15</v>
      </c>
      <c r="Q1196">
        <v>1</v>
      </c>
      <c r="R1196">
        <v>5</v>
      </c>
      <c r="S1196" s="6">
        <f>SUM(Table_marketing_data[[#This Row],[MntWines]:[MntGoldProds]])/6</f>
        <v>4.333333333333333</v>
      </c>
      <c r="T1196">
        <v>1</v>
      </c>
      <c r="U1196">
        <v>1</v>
      </c>
      <c r="V1196">
        <v>0</v>
      </c>
      <c r="W1196">
        <v>2</v>
      </c>
      <c r="X1196">
        <v>7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f>IF(COUNTIF(Table_marketing_data[[#This Row],[AcceptedCmp3]:[AcceptedCmp2]],1)&gt;0,1,0)</f>
        <v>0</v>
      </c>
      <c r="AE1196">
        <f>SUM(Table_marketing_data[[#This Row],[AcceptedCmp3]:[AcceptedCmp2]])</f>
        <v>0</v>
      </c>
      <c r="AF1196">
        <v>0</v>
      </c>
      <c r="AG1196">
        <v>0</v>
      </c>
      <c r="AH1196" t="s">
        <v>36</v>
      </c>
    </row>
    <row r="1197" spans="1:34" x14ac:dyDescent="0.3">
      <c r="A1197">
        <v>2245</v>
      </c>
      <c r="B1197">
        <v>1969</v>
      </c>
      <c r="C1197">
        <f ca="1">YEAR(TODAY()) - Table_marketing_data[[#This Row],[Year_Birth]]</f>
        <v>54</v>
      </c>
      <c r="D11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7" t="s">
        <v>41</v>
      </c>
      <c r="F1197" t="s">
        <v>33</v>
      </c>
      <c r="G1197" s="5">
        <v>43641</v>
      </c>
      <c r="H1197" s="5" t="str">
        <f t="shared" si="18"/>
        <v>20k-50k</v>
      </c>
      <c r="I1197">
        <v>1</v>
      </c>
      <c r="J1197">
        <v>1</v>
      </c>
      <c r="K1197" s="1">
        <v>41386</v>
      </c>
      <c r="L1197">
        <v>50</v>
      </c>
      <c r="M1197">
        <v>57</v>
      </c>
      <c r="N1197">
        <v>2</v>
      </c>
      <c r="O1197">
        <v>51</v>
      </c>
      <c r="P1197">
        <v>4</v>
      </c>
      <c r="Q1197">
        <v>2</v>
      </c>
      <c r="R1197">
        <v>23</v>
      </c>
      <c r="S1197" s="6">
        <f>SUM(Table_marketing_data[[#This Row],[MntWines]:[MntGoldProds]])/6</f>
        <v>23.166666666666668</v>
      </c>
      <c r="T1197">
        <v>3</v>
      </c>
      <c r="U1197">
        <v>2</v>
      </c>
      <c r="V1197">
        <v>1</v>
      </c>
      <c r="W1197">
        <v>4</v>
      </c>
      <c r="X1197">
        <v>6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f>IF(COUNTIF(Table_marketing_data[[#This Row],[AcceptedCmp3]:[AcceptedCmp2]],1)&gt;0,1,0)</f>
        <v>0</v>
      </c>
      <c r="AE1197">
        <f>SUM(Table_marketing_data[[#This Row],[AcceptedCmp3]:[AcceptedCmp2]])</f>
        <v>0</v>
      </c>
      <c r="AF1197">
        <v>0</v>
      </c>
      <c r="AG1197">
        <v>0</v>
      </c>
      <c r="AH1197" t="s">
        <v>30</v>
      </c>
    </row>
    <row r="1198" spans="1:34" x14ac:dyDescent="0.3">
      <c r="A1198">
        <v>78</v>
      </c>
      <c r="B1198">
        <v>1969</v>
      </c>
      <c r="C1198">
        <f ca="1">YEAR(TODAY()) - Table_marketing_data[[#This Row],[Year_Birth]]</f>
        <v>54</v>
      </c>
      <c r="D11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8" t="s">
        <v>28</v>
      </c>
      <c r="F1198" t="s">
        <v>33</v>
      </c>
      <c r="G1198" s="5">
        <v>25293</v>
      </c>
      <c r="H1198" s="5" t="str">
        <f t="shared" si="18"/>
        <v>20k-50k</v>
      </c>
      <c r="I1198">
        <v>1</v>
      </c>
      <c r="J1198">
        <v>0</v>
      </c>
      <c r="K1198" s="1">
        <v>41532</v>
      </c>
      <c r="L1198">
        <v>51</v>
      </c>
      <c r="M1198">
        <v>15</v>
      </c>
      <c r="N1198">
        <v>0</v>
      </c>
      <c r="O1198">
        <v>11</v>
      </c>
      <c r="P1198">
        <v>0</v>
      </c>
      <c r="Q1198">
        <v>2</v>
      </c>
      <c r="R1198">
        <v>9</v>
      </c>
      <c r="S1198" s="6">
        <f>SUM(Table_marketing_data[[#This Row],[MntWines]:[MntGoldProds]])/6</f>
        <v>6.166666666666667</v>
      </c>
      <c r="T1198">
        <v>1</v>
      </c>
      <c r="U1198">
        <v>1</v>
      </c>
      <c r="V1198">
        <v>1</v>
      </c>
      <c r="W1198">
        <v>2</v>
      </c>
      <c r="X1198">
        <v>8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f>IF(COUNTIF(Table_marketing_data[[#This Row],[AcceptedCmp3]:[AcceptedCmp2]],1)&gt;0,1,0)</f>
        <v>0</v>
      </c>
      <c r="AE1198">
        <f>SUM(Table_marketing_data[[#This Row],[AcceptedCmp3]:[AcceptedCmp2]])</f>
        <v>0</v>
      </c>
      <c r="AF1198">
        <v>0</v>
      </c>
      <c r="AG1198">
        <v>0</v>
      </c>
      <c r="AH1198" t="s">
        <v>30</v>
      </c>
    </row>
    <row r="1199" spans="1:34" x14ac:dyDescent="0.3">
      <c r="A1199">
        <v>5517</v>
      </c>
      <c r="B1199">
        <v>1969</v>
      </c>
      <c r="C1199">
        <f ca="1">YEAR(TODAY()) - Table_marketing_data[[#This Row],[Year_Birth]]</f>
        <v>54</v>
      </c>
      <c r="D11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199" t="s">
        <v>28</v>
      </c>
      <c r="F1199" t="s">
        <v>33</v>
      </c>
      <c r="G1199" s="5">
        <v>25293</v>
      </c>
      <c r="H1199" s="5" t="str">
        <f t="shared" si="18"/>
        <v>20k-50k</v>
      </c>
      <c r="I1199">
        <v>1</v>
      </c>
      <c r="J1199">
        <v>0</v>
      </c>
      <c r="K1199" s="1">
        <v>41532</v>
      </c>
      <c r="L1199">
        <v>51</v>
      </c>
      <c r="M1199">
        <v>15</v>
      </c>
      <c r="N1199">
        <v>0</v>
      </c>
      <c r="O1199">
        <v>11</v>
      </c>
      <c r="P1199">
        <v>0</v>
      </c>
      <c r="Q1199">
        <v>2</v>
      </c>
      <c r="R1199">
        <v>9</v>
      </c>
      <c r="S1199" s="6">
        <f>SUM(Table_marketing_data[[#This Row],[MntWines]:[MntGoldProds]])/6</f>
        <v>6.166666666666667</v>
      </c>
      <c r="T1199">
        <v>1</v>
      </c>
      <c r="U1199">
        <v>1</v>
      </c>
      <c r="V1199">
        <v>1</v>
      </c>
      <c r="W1199">
        <v>2</v>
      </c>
      <c r="X1199">
        <v>8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f>IF(COUNTIF(Table_marketing_data[[#This Row],[AcceptedCmp3]:[AcceptedCmp2]],1)&gt;0,1,0)</f>
        <v>0</v>
      </c>
      <c r="AE1199">
        <f>SUM(Table_marketing_data[[#This Row],[AcceptedCmp3]:[AcceptedCmp2]])</f>
        <v>0</v>
      </c>
      <c r="AF1199">
        <v>0</v>
      </c>
      <c r="AG1199">
        <v>0</v>
      </c>
      <c r="AH1199" t="s">
        <v>36</v>
      </c>
    </row>
    <row r="1200" spans="1:34" x14ac:dyDescent="0.3">
      <c r="A1200">
        <v>7187</v>
      </c>
      <c r="B1200">
        <v>1969</v>
      </c>
      <c r="C1200">
        <f ca="1">YEAR(TODAY()) - Table_marketing_data[[#This Row],[Year_Birth]]</f>
        <v>54</v>
      </c>
      <c r="D12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0" t="s">
        <v>41</v>
      </c>
      <c r="F1200" t="s">
        <v>35</v>
      </c>
      <c r="H1200" s="5" t="str">
        <f t="shared" si="18"/>
        <v>&lt;20k</v>
      </c>
      <c r="I1200">
        <v>1</v>
      </c>
      <c r="J1200">
        <v>1</v>
      </c>
      <c r="K1200" s="1">
        <v>41412</v>
      </c>
      <c r="L1200">
        <v>52</v>
      </c>
      <c r="M1200">
        <v>375</v>
      </c>
      <c r="N1200">
        <v>42</v>
      </c>
      <c r="O1200">
        <v>48</v>
      </c>
      <c r="P1200">
        <v>94</v>
      </c>
      <c r="Q1200">
        <v>66</v>
      </c>
      <c r="R1200">
        <v>96</v>
      </c>
      <c r="S1200" s="6">
        <f>SUM(Table_marketing_data[[#This Row],[MntWines]:[MntGoldProds]])/6</f>
        <v>120.16666666666667</v>
      </c>
      <c r="T1200">
        <v>7</v>
      </c>
      <c r="U1200">
        <v>4</v>
      </c>
      <c r="V1200">
        <v>10</v>
      </c>
      <c r="W1200">
        <v>4</v>
      </c>
      <c r="X1200">
        <v>3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f>IF(COUNTIF(Table_marketing_data[[#This Row],[AcceptedCmp3]:[AcceptedCmp2]],1)&gt;0,1,0)</f>
        <v>0</v>
      </c>
      <c r="AE1200">
        <f>SUM(Table_marketing_data[[#This Row],[AcceptedCmp3]:[AcceptedCmp2]])</f>
        <v>0</v>
      </c>
      <c r="AF1200">
        <v>0</v>
      </c>
      <c r="AG1200">
        <v>0</v>
      </c>
      <c r="AH1200" t="s">
        <v>36</v>
      </c>
    </row>
    <row r="1201" spans="1:34" x14ac:dyDescent="0.3">
      <c r="A1201">
        <v>6866</v>
      </c>
      <c r="B1201">
        <v>1969</v>
      </c>
      <c r="C1201">
        <f ca="1">YEAR(TODAY()) - Table_marketing_data[[#This Row],[Year_Birth]]</f>
        <v>54</v>
      </c>
      <c r="D12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1" t="s">
        <v>41</v>
      </c>
      <c r="F1201" t="s">
        <v>35</v>
      </c>
      <c r="G1201" s="5">
        <v>35924</v>
      </c>
      <c r="H1201" s="5" t="str">
        <f t="shared" si="18"/>
        <v>20k-50k</v>
      </c>
      <c r="I1201">
        <v>1</v>
      </c>
      <c r="J1201">
        <v>1</v>
      </c>
      <c r="K1201" s="1">
        <v>41721</v>
      </c>
      <c r="L1201">
        <v>56</v>
      </c>
      <c r="M1201">
        <v>8</v>
      </c>
      <c r="N1201">
        <v>0</v>
      </c>
      <c r="O1201">
        <v>14</v>
      </c>
      <c r="P1201">
        <v>2</v>
      </c>
      <c r="Q1201">
        <v>3</v>
      </c>
      <c r="R1201">
        <v>7</v>
      </c>
      <c r="S1201" s="6">
        <f>SUM(Table_marketing_data[[#This Row],[MntWines]:[MntGoldProds]])/6</f>
        <v>5.666666666666667</v>
      </c>
      <c r="T1201">
        <v>1</v>
      </c>
      <c r="U1201">
        <v>1</v>
      </c>
      <c r="V1201">
        <v>0</v>
      </c>
      <c r="W1201">
        <v>3</v>
      </c>
      <c r="X1201">
        <v>5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f>IF(COUNTIF(Table_marketing_data[[#This Row],[AcceptedCmp3]:[AcceptedCmp2]],1)&gt;0,1,0)</f>
        <v>0</v>
      </c>
      <c r="AE1201">
        <f>SUM(Table_marketing_data[[#This Row],[AcceptedCmp3]:[AcceptedCmp2]])</f>
        <v>0</v>
      </c>
      <c r="AF1201">
        <v>0</v>
      </c>
      <c r="AG1201">
        <v>0</v>
      </c>
      <c r="AH1201" t="s">
        <v>43</v>
      </c>
    </row>
    <row r="1202" spans="1:34" x14ac:dyDescent="0.3">
      <c r="A1202">
        <v>2075</v>
      </c>
      <c r="B1202">
        <v>1969</v>
      </c>
      <c r="C1202">
        <f ca="1">YEAR(TODAY()) - Table_marketing_data[[#This Row],[Year_Birth]]</f>
        <v>54</v>
      </c>
      <c r="D12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2" t="s">
        <v>28</v>
      </c>
      <c r="F1202" t="s">
        <v>33</v>
      </c>
      <c r="G1202" s="5">
        <v>72460</v>
      </c>
      <c r="H1202" s="5" t="str">
        <f t="shared" si="18"/>
        <v>50k-100k</v>
      </c>
      <c r="I1202">
        <v>0</v>
      </c>
      <c r="J1202">
        <v>0</v>
      </c>
      <c r="K1202" s="1">
        <v>41592</v>
      </c>
      <c r="L1202">
        <v>56</v>
      </c>
      <c r="M1202">
        <v>377</v>
      </c>
      <c r="N1202">
        <v>10</v>
      </c>
      <c r="O1202">
        <v>540</v>
      </c>
      <c r="P1202">
        <v>80</v>
      </c>
      <c r="Q1202">
        <v>30</v>
      </c>
      <c r="R1202">
        <v>10</v>
      </c>
      <c r="S1202" s="6">
        <f>SUM(Table_marketing_data[[#This Row],[MntWines]:[MntGoldProds]])/6</f>
        <v>174.5</v>
      </c>
      <c r="T1202">
        <v>1</v>
      </c>
      <c r="U1202">
        <v>3</v>
      </c>
      <c r="V1202">
        <v>5</v>
      </c>
      <c r="W1202">
        <v>7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f>IF(COUNTIF(Table_marketing_data[[#This Row],[AcceptedCmp3]:[AcceptedCmp2]],1)&gt;0,1,0)</f>
        <v>0</v>
      </c>
      <c r="AE1202">
        <f>SUM(Table_marketing_data[[#This Row],[AcceptedCmp3]:[AcceptedCmp2]])</f>
        <v>0</v>
      </c>
      <c r="AF1202">
        <v>0</v>
      </c>
      <c r="AG1202">
        <v>0</v>
      </c>
      <c r="AH1202" t="s">
        <v>43</v>
      </c>
    </row>
    <row r="1203" spans="1:34" x14ac:dyDescent="0.3">
      <c r="A1203">
        <v>2683</v>
      </c>
      <c r="B1203">
        <v>1969</v>
      </c>
      <c r="C1203">
        <f ca="1">YEAR(TODAY()) - Table_marketing_data[[#This Row],[Year_Birth]]</f>
        <v>54</v>
      </c>
      <c r="D12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3" t="s">
        <v>28</v>
      </c>
      <c r="F1203" t="s">
        <v>33</v>
      </c>
      <c r="G1203" s="5">
        <v>52413</v>
      </c>
      <c r="H1203" s="5" t="str">
        <f t="shared" si="18"/>
        <v>50k-100k</v>
      </c>
      <c r="I1203">
        <v>0</v>
      </c>
      <c r="J1203">
        <v>2</v>
      </c>
      <c r="K1203" s="1">
        <v>41307</v>
      </c>
      <c r="L1203">
        <v>56</v>
      </c>
      <c r="M1203">
        <v>295</v>
      </c>
      <c r="N1203">
        <v>106</v>
      </c>
      <c r="O1203">
        <v>271</v>
      </c>
      <c r="P1203">
        <v>75</v>
      </c>
      <c r="Q1203">
        <v>98</v>
      </c>
      <c r="R1203">
        <v>65</v>
      </c>
      <c r="S1203" s="6">
        <f>SUM(Table_marketing_data[[#This Row],[MntWines]:[MntGoldProds]])/6</f>
        <v>151.66666666666666</v>
      </c>
      <c r="T1203">
        <v>4</v>
      </c>
      <c r="U1203">
        <v>6</v>
      </c>
      <c r="V1203">
        <v>4</v>
      </c>
      <c r="W1203">
        <v>12</v>
      </c>
      <c r="X1203">
        <v>6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f>IF(COUNTIF(Table_marketing_data[[#This Row],[AcceptedCmp3]:[AcceptedCmp2]],1)&gt;0,1,0)</f>
        <v>0</v>
      </c>
      <c r="AE1203">
        <f>SUM(Table_marketing_data[[#This Row],[AcceptedCmp3]:[AcceptedCmp2]])</f>
        <v>0</v>
      </c>
      <c r="AF1203">
        <v>0</v>
      </c>
      <c r="AG1203">
        <v>0</v>
      </c>
      <c r="AH1203" t="s">
        <v>32</v>
      </c>
    </row>
    <row r="1204" spans="1:34" x14ac:dyDescent="0.3">
      <c r="A1204">
        <v>8932</v>
      </c>
      <c r="B1204">
        <v>1969</v>
      </c>
      <c r="C1204">
        <f ca="1">YEAR(TODAY()) - Table_marketing_data[[#This Row],[Year_Birth]]</f>
        <v>54</v>
      </c>
      <c r="D12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4" t="s">
        <v>41</v>
      </c>
      <c r="F1204" t="s">
        <v>35</v>
      </c>
      <c r="G1204" s="5">
        <v>65176</v>
      </c>
      <c r="H1204" s="5" t="str">
        <f t="shared" si="18"/>
        <v>50k-100k</v>
      </c>
      <c r="I1204">
        <v>0</v>
      </c>
      <c r="J1204">
        <v>1</v>
      </c>
      <c r="K1204" s="1">
        <v>41211</v>
      </c>
      <c r="L1204">
        <v>57</v>
      </c>
      <c r="M1204">
        <v>960</v>
      </c>
      <c r="N1204">
        <v>28</v>
      </c>
      <c r="O1204">
        <v>183</v>
      </c>
      <c r="P1204">
        <v>220</v>
      </c>
      <c r="Q1204">
        <v>70</v>
      </c>
      <c r="R1204">
        <v>70</v>
      </c>
      <c r="S1204" s="6">
        <f>SUM(Table_marketing_data[[#This Row],[MntWines]:[MntGoldProds]])/6</f>
        <v>255.16666666666666</v>
      </c>
      <c r="T1204">
        <v>4</v>
      </c>
      <c r="U1204">
        <v>9</v>
      </c>
      <c r="V1204">
        <v>6</v>
      </c>
      <c r="W1204">
        <v>6</v>
      </c>
      <c r="X1204">
        <v>6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f>IF(COUNTIF(Table_marketing_data[[#This Row],[AcceptedCmp3]:[AcceptedCmp2]],1)&gt;0,1,0)</f>
        <v>0</v>
      </c>
      <c r="AE1204">
        <f>SUM(Table_marketing_data[[#This Row],[AcceptedCmp3]:[AcceptedCmp2]])</f>
        <v>0</v>
      </c>
      <c r="AF1204">
        <v>0</v>
      </c>
      <c r="AG1204">
        <v>0</v>
      </c>
      <c r="AH1204" t="s">
        <v>43</v>
      </c>
    </row>
    <row r="1205" spans="1:34" x14ac:dyDescent="0.3">
      <c r="A1205">
        <v>3570</v>
      </c>
      <c r="B1205">
        <v>1969</v>
      </c>
      <c r="C1205">
        <f ca="1">YEAR(TODAY()) - Table_marketing_data[[#This Row],[Year_Birth]]</f>
        <v>54</v>
      </c>
      <c r="D12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5" t="s">
        <v>37</v>
      </c>
      <c r="F1205" t="s">
        <v>35</v>
      </c>
      <c r="G1205" s="5">
        <v>42731</v>
      </c>
      <c r="H1205" s="5" t="str">
        <f t="shared" si="18"/>
        <v>20k-50k</v>
      </c>
      <c r="I1205">
        <v>1</v>
      </c>
      <c r="J1205">
        <v>0</v>
      </c>
      <c r="K1205" s="1">
        <v>41568</v>
      </c>
      <c r="L1205">
        <v>64</v>
      </c>
      <c r="M1205">
        <v>159</v>
      </c>
      <c r="N1205">
        <v>2</v>
      </c>
      <c r="O1205">
        <v>51</v>
      </c>
      <c r="P1205">
        <v>6</v>
      </c>
      <c r="Q1205">
        <v>2</v>
      </c>
      <c r="R1205">
        <v>24</v>
      </c>
      <c r="S1205" s="6">
        <f>SUM(Table_marketing_data[[#This Row],[MntWines]:[MntGoldProds]])/6</f>
        <v>40.666666666666664</v>
      </c>
      <c r="T1205">
        <v>3</v>
      </c>
      <c r="U1205">
        <v>4</v>
      </c>
      <c r="V1205">
        <v>1</v>
      </c>
      <c r="W1205">
        <v>5</v>
      </c>
      <c r="X1205">
        <v>5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f>IF(COUNTIF(Table_marketing_data[[#This Row],[AcceptedCmp3]:[AcceptedCmp2]],1)&gt;0,1,0)</f>
        <v>0</v>
      </c>
      <c r="AE1205">
        <f>SUM(Table_marketing_data[[#This Row],[AcceptedCmp3]:[AcceptedCmp2]])</f>
        <v>0</v>
      </c>
      <c r="AF1205">
        <v>0</v>
      </c>
      <c r="AG1205">
        <v>0</v>
      </c>
      <c r="AH1205" t="s">
        <v>43</v>
      </c>
    </row>
    <row r="1206" spans="1:34" x14ac:dyDescent="0.3">
      <c r="A1206">
        <v>2004</v>
      </c>
      <c r="B1206">
        <v>1969</v>
      </c>
      <c r="C1206">
        <f ca="1">YEAR(TODAY()) - Table_marketing_data[[#This Row],[Year_Birth]]</f>
        <v>54</v>
      </c>
      <c r="D12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6" t="s">
        <v>28</v>
      </c>
      <c r="F1206" t="s">
        <v>31</v>
      </c>
      <c r="G1206" s="5">
        <v>72679</v>
      </c>
      <c r="H1206" s="5" t="str">
        <f t="shared" si="18"/>
        <v>50k-100k</v>
      </c>
      <c r="I1206">
        <v>0</v>
      </c>
      <c r="J1206">
        <v>1</v>
      </c>
      <c r="K1206" s="1">
        <v>41535</v>
      </c>
      <c r="L1206">
        <v>65</v>
      </c>
      <c r="M1206">
        <v>619</v>
      </c>
      <c r="N1206">
        <v>54</v>
      </c>
      <c r="O1206">
        <v>260</v>
      </c>
      <c r="P1206">
        <v>127</v>
      </c>
      <c r="Q1206">
        <v>54</v>
      </c>
      <c r="R1206">
        <v>54</v>
      </c>
      <c r="S1206" s="6">
        <f>SUM(Table_marketing_data[[#This Row],[MntWines]:[MntGoldProds]])/6</f>
        <v>194.66666666666666</v>
      </c>
      <c r="T1206">
        <v>1</v>
      </c>
      <c r="U1206">
        <v>4</v>
      </c>
      <c r="V1206">
        <v>7</v>
      </c>
      <c r="W1206">
        <v>5</v>
      </c>
      <c r="X1206">
        <v>1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f>IF(COUNTIF(Table_marketing_data[[#This Row],[AcceptedCmp3]:[AcceptedCmp2]],1)&gt;0,1,0)</f>
        <v>0</v>
      </c>
      <c r="AE1206">
        <f>SUM(Table_marketing_data[[#This Row],[AcceptedCmp3]:[AcceptedCmp2]])</f>
        <v>0</v>
      </c>
      <c r="AF1206">
        <v>0</v>
      </c>
      <c r="AG1206">
        <v>0</v>
      </c>
      <c r="AH1206" t="s">
        <v>30</v>
      </c>
    </row>
    <row r="1207" spans="1:34" x14ac:dyDescent="0.3">
      <c r="A1207">
        <v>9707</v>
      </c>
      <c r="B1207">
        <v>1969</v>
      </c>
      <c r="C1207">
        <f ca="1">YEAR(TODAY()) - Table_marketing_data[[#This Row],[Year_Birth]]</f>
        <v>54</v>
      </c>
      <c r="D12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7" t="s">
        <v>37</v>
      </c>
      <c r="F1207" t="s">
        <v>33</v>
      </c>
      <c r="G1207" s="5">
        <v>55212</v>
      </c>
      <c r="H1207" s="5" t="str">
        <f t="shared" si="18"/>
        <v>50k-100k</v>
      </c>
      <c r="I1207">
        <v>0</v>
      </c>
      <c r="J1207">
        <v>1</v>
      </c>
      <c r="K1207" s="1">
        <v>41236</v>
      </c>
      <c r="L1207">
        <v>65</v>
      </c>
      <c r="M1207">
        <v>1103</v>
      </c>
      <c r="N1207">
        <v>0</v>
      </c>
      <c r="O1207">
        <v>45</v>
      </c>
      <c r="P1207">
        <v>0</v>
      </c>
      <c r="Q1207">
        <v>0</v>
      </c>
      <c r="R1207">
        <v>34</v>
      </c>
      <c r="S1207" s="6">
        <f>SUM(Table_marketing_data[[#This Row],[MntWines]:[MntGoldProds]])/6</f>
        <v>197</v>
      </c>
      <c r="T1207">
        <v>3</v>
      </c>
      <c r="U1207">
        <v>4</v>
      </c>
      <c r="V1207">
        <v>2</v>
      </c>
      <c r="W1207">
        <v>11</v>
      </c>
      <c r="X1207">
        <v>8</v>
      </c>
      <c r="Y1207">
        <v>0</v>
      </c>
      <c r="Z1207">
        <v>1</v>
      </c>
      <c r="AA1207">
        <v>0</v>
      </c>
      <c r="AB1207">
        <v>0</v>
      </c>
      <c r="AC1207">
        <v>1</v>
      </c>
      <c r="AD1207">
        <f>IF(COUNTIF(Table_marketing_data[[#This Row],[AcceptedCmp3]:[AcceptedCmp2]],1)&gt;0,1,0)</f>
        <v>1</v>
      </c>
      <c r="AE1207">
        <f>SUM(Table_marketing_data[[#This Row],[AcceptedCmp3]:[AcceptedCmp2]])</f>
        <v>2</v>
      </c>
      <c r="AF1207">
        <v>0</v>
      </c>
      <c r="AG1207">
        <v>0</v>
      </c>
      <c r="AH1207" t="s">
        <v>30</v>
      </c>
    </row>
    <row r="1208" spans="1:34" x14ac:dyDescent="0.3">
      <c r="A1208">
        <v>10872</v>
      </c>
      <c r="B1208">
        <v>1969</v>
      </c>
      <c r="C1208">
        <f ca="1">YEAR(TODAY()) - Table_marketing_data[[#This Row],[Year_Birth]]</f>
        <v>54</v>
      </c>
      <c r="D12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8" t="s">
        <v>37</v>
      </c>
      <c r="F1208" t="s">
        <v>33</v>
      </c>
      <c r="G1208" s="5">
        <v>55212</v>
      </c>
      <c r="H1208" s="5" t="str">
        <f t="shared" si="18"/>
        <v>50k-100k</v>
      </c>
      <c r="I1208">
        <v>0</v>
      </c>
      <c r="J1208">
        <v>1</v>
      </c>
      <c r="K1208" s="1">
        <v>41236</v>
      </c>
      <c r="L1208">
        <v>65</v>
      </c>
      <c r="M1208">
        <v>1103</v>
      </c>
      <c r="N1208">
        <v>0</v>
      </c>
      <c r="O1208">
        <v>45</v>
      </c>
      <c r="P1208">
        <v>0</v>
      </c>
      <c r="Q1208">
        <v>0</v>
      </c>
      <c r="R1208">
        <v>34</v>
      </c>
      <c r="S1208" s="6">
        <f>SUM(Table_marketing_data[[#This Row],[MntWines]:[MntGoldProds]])/6</f>
        <v>197</v>
      </c>
      <c r="T1208">
        <v>3</v>
      </c>
      <c r="U1208">
        <v>4</v>
      </c>
      <c r="V1208">
        <v>2</v>
      </c>
      <c r="W1208">
        <v>11</v>
      </c>
      <c r="X1208">
        <v>8</v>
      </c>
      <c r="Y1208">
        <v>0</v>
      </c>
      <c r="Z1208">
        <v>1</v>
      </c>
      <c r="AA1208">
        <v>0</v>
      </c>
      <c r="AB1208">
        <v>0</v>
      </c>
      <c r="AC1208">
        <v>1</v>
      </c>
      <c r="AD1208">
        <f>IF(COUNTIF(Table_marketing_data[[#This Row],[AcceptedCmp3]:[AcceptedCmp2]],1)&gt;0,1,0)</f>
        <v>1</v>
      </c>
      <c r="AE1208">
        <f>SUM(Table_marketing_data[[#This Row],[AcceptedCmp3]:[AcceptedCmp2]])</f>
        <v>2</v>
      </c>
      <c r="AF1208">
        <v>0</v>
      </c>
      <c r="AG1208">
        <v>0</v>
      </c>
      <c r="AH1208" t="s">
        <v>30</v>
      </c>
    </row>
    <row r="1209" spans="1:34" x14ac:dyDescent="0.3">
      <c r="A1209">
        <v>10704</v>
      </c>
      <c r="B1209">
        <v>1969</v>
      </c>
      <c r="C1209">
        <f ca="1">YEAR(TODAY()) - Table_marketing_data[[#This Row],[Year_Birth]]</f>
        <v>54</v>
      </c>
      <c r="D12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09" t="s">
        <v>28</v>
      </c>
      <c r="F1209" t="s">
        <v>31</v>
      </c>
      <c r="G1209" s="5">
        <v>54803</v>
      </c>
      <c r="H1209" s="5" t="str">
        <f t="shared" si="18"/>
        <v>50k-100k</v>
      </c>
      <c r="I1209">
        <v>0</v>
      </c>
      <c r="J1209">
        <v>1</v>
      </c>
      <c r="K1209" s="1">
        <v>41142</v>
      </c>
      <c r="L1209">
        <v>65</v>
      </c>
      <c r="M1209">
        <v>404</v>
      </c>
      <c r="N1209">
        <v>0</v>
      </c>
      <c r="O1209">
        <v>92</v>
      </c>
      <c r="P1209">
        <v>28</v>
      </c>
      <c r="Q1209">
        <v>27</v>
      </c>
      <c r="R1209">
        <v>142</v>
      </c>
      <c r="S1209" s="6">
        <f>SUM(Table_marketing_data[[#This Row],[MntWines]:[MntGoldProds]])/6</f>
        <v>115.5</v>
      </c>
      <c r="T1209">
        <v>2</v>
      </c>
      <c r="U1209">
        <v>6</v>
      </c>
      <c r="V1209">
        <v>2</v>
      </c>
      <c r="W1209">
        <v>9</v>
      </c>
      <c r="X1209">
        <v>4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f>IF(COUNTIF(Table_marketing_data[[#This Row],[AcceptedCmp3]:[AcceptedCmp2]],1)&gt;0,1,0)</f>
        <v>0</v>
      </c>
      <c r="AE1209">
        <f>SUM(Table_marketing_data[[#This Row],[AcceptedCmp3]:[AcceptedCmp2]])</f>
        <v>0</v>
      </c>
      <c r="AF1209">
        <v>0</v>
      </c>
      <c r="AG1209">
        <v>0</v>
      </c>
      <c r="AH1209" t="s">
        <v>30</v>
      </c>
    </row>
    <row r="1210" spans="1:34" x14ac:dyDescent="0.3">
      <c r="A1210">
        <v>4487</v>
      </c>
      <c r="B1210">
        <v>1969</v>
      </c>
      <c r="C1210">
        <f ca="1">YEAR(TODAY()) - Table_marketing_data[[#This Row],[Year_Birth]]</f>
        <v>54</v>
      </c>
      <c r="D12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0" t="s">
        <v>41</v>
      </c>
      <c r="F1210" t="s">
        <v>31</v>
      </c>
      <c r="G1210" s="5">
        <v>39858</v>
      </c>
      <c r="H1210" s="5" t="str">
        <f t="shared" si="18"/>
        <v>20k-50k</v>
      </c>
      <c r="I1210">
        <v>1</v>
      </c>
      <c r="J1210">
        <v>0</v>
      </c>
      <c r="K1210" s="1">
        <v>41298</v>
      </c>
      <c r="L1210">
        <v>67</v>
      </c>
      <c r="M1210">
        <v>15</v>
      </c>
      <c r="N1210">
        <v>20</v>
      </c>
      <c r="O1210">
        <v>25</v>
      </c>
      <c r="P1210">
        <v>2</v>
      </c>
      <c r="Q1210">
        <v>7</v>
      </c>
      <c r="R1210">
        <v>26</v>
      </c>
      <c r="S1210" s="6">
        <f>SUM(Table_marketing_data[[#This Row],[MntWines]:[MntGoldProds]])/6</f>
        <v>15.833333333333334</v>
      </c>
      <c r="T1210">
        <v>1</v>
      </c>
      <c r="U1210">
        <v>2</v>
      </c>
      <c r="V1210">
        <v>0</v>
      </c>
      <c r="W1210">
        <v>4</v>
      </c>
      <c r="X1210">
        <v>6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f>IF(COUNTIF(Table_marketing_data[[#This Row],[AcceptedCmp3]:[AcceptedCmp2]],1)&gt;0,1,0)</f>
        <v>0</v>
      </c>
      <c r="AE1210">
        <f>SUM(Table_marketing_data[[#This Row],[AcceptedCmp3]:[AcceptedCmp2]])</f>
        <v>0</v>
      </c>
      <c r="AF1210">
        <v>1</v>
      </c>
      <c r="AG1210">
        <v>0</v>
      </c>
      <c r="AH1210" t="s">
        <v>43</v>
      </c>
    </row>
    <row r="1211" spans="1:34" x14ac:dyDescent="0.3">
      <c r="A1211">
        <v>2410</v>
      </c>
      <c r="B1211">
        <v>1969</v>
      </c>
      <c r="C1211">
        <f ca="1">YEAR(TODAY()) - Table_marketing_data[[#This Row],[Year_Birth]]</f>
        <v>54</v>
      </c>
      <c r="D12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1" t="s">
        <v>28</v>
      </c>
      <c r="F1211" t="s">
        <v>31</v>
      </c>
      <c r="G1211" s="5">
        <v>81657</v>
      </c>
      <c r="H1211" s="5" t="str">
        <f t="shared" si="18"/>
        <v>50k-100k</v>
      </c>
      <c r="I1211">
        <v>0</v>
      </c>
      <c r="J1211">
        <v>0</v>
      </c>
      <c r="K1211" s="1">
        <v>41661</v>
      </c>
      <c r="L1211">
        <v>69</v>
      </c>
      <c r="M1211">
        <v>364</v>
      </c>
      <c r="N1211">
        <v>40</v>
      </c>
      <c r="O1211">
        <v>425</v>
      </c>
      <c r="P1211">
        <v>158</v>
      </c>
      <c r="Q1211">
        <v>60</v>
      </c>
      <c r="R1211">
        <v>50</v>
      </c>
      <c r="S1211" s="6">
        <f>SUM(Table_marketing_data[[#This Row],[MntWines]:[MntGoldProds]])/6</f>
        <v>182.83333333333334</v>
      </c>
      <c r="T1211">
        <v>1</v>
      </c>
      <c r="U1211">
        <v>3</v>
      </c>
      <c r="V1211">
        <v>4</v>
      </c>
      <c r="W1211">
        <v>8</v>
      </c>
      <c r="X1211">
        <v>1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f>IF(COUNTIF(Table_marketing_data[[#This Row],[AcceptedCmp3]:[AcceptedCmp2]],1)&gt;0,1,0)</f>
        <v>0</v>
      </c>
      <c r="AE1211">
        <f>SUM(Table_marketing_data[[#This Row],[AcceptedCmp3]:[AcceptedCmp2]])</f>
        <v>0</v>
      </c>
      <c r="AF1211">
        <v>0</v>
      </c>
      <c r="AG1211">
        <v>0</v>
      </c>
      <c r="AH1211" t="s">
        <v>30</v>
      </c>
    </row>
    <row r="1212" spans="1:34" x14ac:dyDescent="0.3">
      <c r="A1212">
        <v>4297</v>
      </c>
      <c r="B1212">
        <v>1969</v>
      </c>
      <c r="C1212">
        <f ca="1">YEAR(TODAY()) - Table_marketing_data[[#This Row],[Year_Birth]]</f>
        <v>54</v>
      </c>
      <c r="D12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2" t="s">
        <v>28</v>
      </c>
      <c r="F1212" t="s">
        <v>35</v>
      </c>
      <c r="G1212" s="5">
        <v>23228</v>
      </c>
      <c r="H1212" s="5" t="str">
        <f t="shared" si="18"/>
        <v>20k-50k</v>
      </c>
      <c r="I1212">
        <v>1</v>
      </c>
      <c r="J1212">
        <v>0</v>
      </c>
      <c r="K1212" s="1">
        <v>41665</v>
      </c>
      <c r="L1212">
        <v>71</v>
      </c>
      <c r="M1212">
        <v>13</v>
      </c>
      <c r="N1212">
        <v>2</v>
      </c>
      <c r="O1212">
        <v>18</v>
      </c>
      <c r="P1212">
        <v>6</v>
      </c>
      <c r="Q1212">
        <v>1</v>
      </c>
      <c r="R1212">
        <v>0</v>
      </c>
      <c r="S1212" s="6">
        <f>SUM(Table_marketing_data[[#This Row],[MntWines]:[MntGoldProds]])/6</f>
        <v>6.666666666666667</v>
      </c>
      <c r="T1212">
        <v>2</v>
      </c>
      <c r="U1212">
        <v>2</v>
      </c>
      <c r="V1212">
        <v>0</v>
      </c>
      <c r="W1212">
        <v>3</v>
      </c>
      <c r="X1212">
        <v>8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f>IF(COUNTIF(Table_marketing_data[[#This Row],[AcceptedCmp3]:[AcceptedCmp2]],1)&gt;0,1,0)</f>
        <v>0</v>
      </c>
      <c r="AE1212">
        <f>SUM(Table_marketing_data[[#This Row],[AcceptedCmp3]:[AcceptedCmp2]])</f>
        <v>0</v>
      </c>
      <c r="AF1212">
        <v>0</v>
      </c>
      <c r="AG1212">
        <v>0</v>
      </c>
      <c r="AH1212" t="s">
        <v>40</v>
      </c>
    </row>
    <row r="1213" spans="1:34" x14ac:dyDescent="0.3">
      <c r="A1213">
        <v>8093</v>
      </c>
      <c r="B1213">
        <v>1969</v>
      </c>
      <c r="C1213">
        <f ca="1">YEAR(TODAY()) - Table_marketing_data[[#This Row],[Year_Birth]]</f>
        <v>54</v>
      </c>
      <c r="D12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3" t="s">
        <v>41</v>
      </c>
      <c r="F1213" t="s">
        <v>33</v>
      </c>
      <c r="G1213" s="5">
        <v>79734</v>
      </c>
      <c r="H1213" s="5" t="str">
        <f t="shared" si="18"/>
        <v>50k-100k</v>
      </c>
      <c r="I1213">
        <v>0</v>
      </c>
      <c r="J1213">
        <v>0</v>
      </c>
      <c r="K1213" s="1">
        <v>41818</v>
      </c>
      <c r="L1213">
        <v>72</v>
      </c>
      <c r="M1213">
        <v>572</v>
      </c>
      <c r="N1213">
        <v>8</v>
      </c>
      <c r="O1213">
        <v>232</v>
      </c>
      <c r="P1213">
        <v>23</v>
      </c>
      <c r="Q1213">
        <v>62</v>
      </c>
      <c r="R1213">
        <v>17</v>
      </c>
      <c r="S1213" s="6">
        <f>SUM(Table_marketing_data[[#This Row],[MntWines]:[MntGoldProds]])/6</f>
        <v>152.33333333333334</v>
      </c>
      <c r="T1213">
        <v>1</v>
      </c>
      <c r="U1213">
        <v>4</v>
      </c>
      <c r="V1213">
        <v>3</v>
      </c>
      <c r="W1213">
        <v>6</v>
      </c>
      <c r="X1213">
        <v>1</v>
      </c>
      <c r="Y1213">
        <v>0</v>
      </c>
      <c r="Z1213">
        <v>0</v>
      </c>
      <c r="AA1213">
        <v>0</v>
      </c>
      <c r="AB1213">
        <v>1</v>
      </c>
      <c r="AC1213">
        <v>0</v>
      </c>
      <c r="AD1213">
        <f>IF(COUNTIF(Table_marketing_data[[#This Row],[AcceptedCmp3]:[AcceptedCmp2]],1)&gt;0,1,0)</f>
        <v>1</v>
      </c>
      <c r="AE1213">
        <f>SUM(Table_marketing_data[[#This Row],[AcceptedCmp3]:[AcceptedCmp2]])</f>
        <v>1</v>
      </c>
      <c r="AF1213">
        <v>0</v>
      </c>
      <c r="AG1213">
        <v>0</v>
      </c>
      <c r="AH1213" t="s">
        <v>30</v>
      </c>
    </row>
    <row r="1214" spans="1:34" x14ac:dyDescent="0.3">
      <c r="A1214">
        <v>8562</v>
      </c>
      <c r="B1214">
        <v>1969</v>
      </c>
      <c r="C1214">
        <f ca="1">YEAR(TODAY()) - Table_marketing_data[[#This Row],[Year_Birth]]</f>
        <v>54</v>
      </c>
      <c r="D12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4" t="s">
        <v>28</v>
      </c>
      <c r="F1214" t="s">
        <v>35</v>
      </c>
      <c r="G1214" s="5">
        <v>54165</v>
      </c>
      <c r="H1214" s="5" t="str">
        <f t="shared" si="18"/>
        <v>50k-100k</v>
      </c>
      <c r="I1214">
        <v>0</v>
      </c>
      <c r="J1214">
        <v>0</v>
      </c>
      <c r="K1214" s="1">
        <v>41422</v>
      </c>
      <c r="L1214">
        <v>72</v>
      </c>
      <c r="M1214">
        <v>127</v>
      </c>
      <c r="N1214">
        <v>4</v>
      </c>
      <c r="O1214">
        <v>73</v>
      </c>
      <c r="P1214">
        <v>15</v>
      </c>
      <c r="Q1214">
        <v>6</v>
      </c>
      <c r="R1214">
        <v>11</v>
      </c>
      <c r="S1214" s="6">
        <f>SUM(Table_marketing_data[[#This Row],[MntWines]:[MntGoldProds]])/6</f>
        <v>39.333333333333336</v>
      </c>
      <c r="T1214">
        <v>1</v>
      </c>
      <c r="U1214">
        <v>2</v>
      </c>
      <c r="V1214">
        <v>1</v>
      </c>
      <c r="W1214">
        <v>7</v>
      </c>
      <c r="X1214">
        <v>2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f>IF(COUNTIF(Table_marketing_data[[#This Row],[AcceptedCmp3]:[AcceptedCmp2]],1)&gt;0,1,0)</f>
        <v>0</v>
      </c>
      <c r="AE1214">
        <f>SUM(Table_marketing_data[[#This Row],[AcceptedCmp3]:[AcceptedCmp2]])</f>
        <v>0</v>
      </c>
      <c r="AF1214">
        <v>0</v>
      </c>
      <c r="AG1214">
        <v>0</v>
      </c>
      <c r="AH1214" t="s">
        <v>30</v>
      </c>
    </row>
    <row r="1215" spans="1:34" x14ac:dyDescent="0.3">
      <c r="A1215">
        <v>4743</v>
      </c>
      <c r="B1215">
        <v>1969</v>
      </c>
      <c r="C1215">
        <f ca="1">YEAR(TODAY()) - Table_marketing_data[[#This Row],[Year_Birth]]</f>
        <v>54</v>
      </c>
      <c r="D12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5" t="s">
        <v>37</v>
      </c>
      <c r="F1215" t="s">
        <v>33</v>
      </c>
      <c r="G1215" s="5">
        <v>56242</v>
      </c>
      <c r="H1215" s="5" t="str">
        <f t="shared" si="18"/>
        <v>50k-100k</v>
      </c>
      <c r="I1215">
        <v>0</v>
      </c>
      <c r="J1215">
        <v>1</v>
      </c>
      <c r="K1215" s="1">
        <v>41336</v>
      </c>
      <c r="L1215">
        <v>72</v>
      </c>
      <c r="M1215">
        <v>689</v>
      </c>
      <c r="N1215">
        <v>8</v>
      </c>
      <c r="O1215">
        <v>167</v>
      </c>
      <c r="P1215">
        <v>11</v>
      </c>
      <c r="Q1215">
        <v>8</v>
      </c>
      <c r="R1215">
        <v>88</v>
      </c>
      <c r="S1215" s="6">
        <f>SUM(Table_marketing_data[[#This Row],[MntWines]:[MntGoldProds]])/6</f>
        <v>161.83333333333334</v>
      </c>
      <c r="T1215">
        <v>5</v>
      </c>
      <c r="U1215">
        <v>8</v>
      </c>
      <c r="V1215">
        <v>4</v>
      </c>
      <c r="W1215">
        <v>11</v>
      </c>
      <c r="X1215">
        <v>6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f>IF(COUNTIF(Table_marketing_data[[#This Row],[AcceptedCmp3]:[AcceptedCmp2]],1)&gt;0,1,0)</f>
        <v>0</v>
      </c>
      <c r="AE1215">
        <f>SUM(Table_marketing_data[[#This Row],[AcceptedCmp3]:[AcceptedCmp2]])</f>
        <v>0</v>
      </c>
      <c r="AF1215">
        <v>0</v>
      </c>
      <c r="AG1215">
        <v>0</v>
      </c>
      <c r="AH1215" t="s">
        <v>34</v>
      </c>
    </row>
    <row r="1216" spans="1:34" x14ac:dyDescent="0.3">
      <c r="A1216">
        <v>10299</v>
      </c>
      <c r="B1216">
        <v>1969</v>
      </c>
      <c r="C1216">
        <f ca="1">YEAR(TODAY()) - Table_marketing_data[[#This Row],[Year_Birth]]</f>
        <v>54</v>
      </c>
      <c r="D12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6" t="s">
        <v>37</v>
      </c>
      <c r="F1216" t="s">
        <v>31</v>
      </c>
      <c r="G1216" s="5">
        <v>48240</v>
      </c>
      <c r="H1216" s="5" t="str">
        <f t="shared" si="18"/>
        <v>20k-50k</v>
      </c>
      <c r="I1216">
        <v>0</v>
      </c>
      <c r="J1216">
        <v>0</v>
      </c>
      <c r="K1216" s="1">
        <v>41222</v>
      </c>
      <c r="L1216">
        <v>73</v>
      </c>
      <c r="M1216">
        <v>389</v>
      </c>
      <c r="N1216">
        <v>91</v>
      </c>
      <c r="O1216">
        <v>248</v>
      </c>
      <c r="P1216">
        <v>64</v>
      </c>
      <c r="Q1216">
        <v>49</v>
      </c>
      <c r="R1216">
        <v>41</v>
      </c>
      <c r="S1216" s="6">
        <f>SUM(Table_marketing_data[[#This Row],[MntWines]:[MntGoldProds]])/6</f>
        <v>147</v>
      </c>
      <c r="T1216">
        <v>3</v>
      </c>
      <c r="U1216">
        <v>6</v>
      </c>
      <c r="V1216">
        <v>3</v>
      </c>
      <c r="W1216">
        <v>13</v>
      </c>
      <c r="X1216">
        <v>5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f>IF(COUNTIF(Table_marketing_data[[#This Row],[AcceptedCmp3]:[AcceptedCmp2]],1)&gt;0,1,0)</f>
        <v>0</v>
      </c>
      <c r="AE1216">
        <f>SUM(Table_marketing_data[[#This Row],[AcceptedCmp3]:[AcceptedCmp2]])</f>
        <v>0</v>
      </c>
      <c r="AF1216">
        <v>1</v>
      </c>
      <c r="AG1216">
        <v>0</v>
      </c>
      <c r="AH1216" t="s">
        <v>30</v>
      </c>
    </row>
    <row r="1217" spans="1:34" x14ac:dyDescent="0.3">
      <c r="A1217">
        <v>7254</v>
      </c>
      <c r="B1217">
        <v>1969</v>
      </c>
      <c r="C1217">
        <f ca="1">YEAR(TODAY()) - Table_marketing_data[[#This Row],[Year_Birth]]</f>
        <v>54</v>
      </c>
      <c r="D12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7" t="s">
        <v>28</v>
      </c>
      <c r="F1217" t="s">
        <v>35</v>
      </c>
      <c r="G1217" s="5">
        <v>38361</v>
      </c>
      <c r="H1217" s="5" t="str">
        <f t="shared" si="18"/>
        <v>20k-50k</v>
      </c>
      <c r="I1217">
        <v>1</v>
      </c>
      <c r="J1217">
        <v>0</v>
      </c>
      <c r="K1217" s="1">
        <v>41635</v>
      </c>
      <c r="L1217">
        <v>74</v>
      </c>
      <c r="M1217">
        <v>39</v>
      </c>
      <c r="N1217">
        <v>0</v>
      </c>
      <c r="O1217">
        <v>56</v>
      </c>
      <c r="P1217">
        <v>20</v>
      </c>
      <c r="Q1217">
        <v>8</v>
      </c>
      <c r="R1217">
        <v>14</v>
      </c>
      <c r="S1217" s="6">
        <f>SUM(Table_marketing_data[[#This Row],[MntWines]:[MntGoldProds]])/6</f>
        <v>22.833333333333332</v>
      </c>
      <c r="T1217">
        <v>3</v>
      </c>
      <c r="U1217">
        <v>3</v>
      </c>
      <c r="V1217">
        <v>1</v>
      </c>
      <c r="W1217">
        <v>3</v>
      </c>
      <c r="X1217">
        <v>7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f>IF(COUNTIF(Table_marketing_data[[#This Row],[AcceptedCmp3]:[AcceptedCmp2]],1)&gt;0,1,0)</f>
        <v>0</v>
      </c>
      <c r="AE1217">
        <f>SUM(Table_marketing_data[[#This Row],[AcceptedCmp3]:[AcceptedCmp2]])</f>
        <v>0</v>
      </c>
      <c r="AF1217">
        <v>0</v>
      </c>
      <c r="AG1217">
        <v>0</v>
      </c>
      <c r="AH1217" t="s">
        <v>43</v>
      </c>
    </row>
    <row r="1218" spans="1:34" x14ac:dyDescent="0.3">
      <c r="A1218">
        <v>8775</v>
      </c>
      <c r="B1218">
        <v>1969</v>
      </c>
      <c r="C1218">
        <f ca="1">YEAR(TODAY()) - Table_marketing_data[[#This Row],[Year_Birth]]</f>
        <v>54</v>
      </c>
      <c r="D12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8" t="s">
        <v>28</v>
      </c>
      <c r="F1218" t="s">
        <v>35</v>
      </c>
      <c r="G1218" s="5">
        <v>38361</v>
      </c>
      <c r="H1218" s="5" t="str">
        <f t="shared" ref="H1218:H1281" si="19">IF(G1218&lt;20000,"&lt;20k",IF(G1218&lt;50000,"20k-50k",IF(G1218&lt;100000,"50k-100k","100k&lt;")))</f>
        <v>20k-50k</v>
      </c>
      <c r="I1218">
        <v>1</v>
      </c>
      <c r="J1218">
        <v>0</v>
      </c>
      <c r="K1218" s="1">
        <v>41635</v>
      </c>
      <c r="L1218">
        <v>74</v>
      </c>
      <c r="M1218">
        <v>39</v>
      </c>
      <c r="N1218">
        <v>0</v>
      </c>
      <c r="O1218">
        <v>56</v>
      </c>
      <c r="P1218">
        <v>20</v>
      </c>
      <c r="Q1218">
        <v>8</v>
      </c>
      <c r="R1218">
        <v>14</v>
      </c>
      <c r="S1218" s="6">
        <f>SUM(Table_marketing_data[[#This Row],[MntWines]:[MntGoldProds]])/6</f>
        <v>22.833333333333332</v>
      </c>
      <c r="T1218">
        <v>3</v>
      </c>
      <c r="U1218">
        <v>3</v>
      </c>
      <c r="V1218">
        <v>1</v>
      </c>
      <c r="W1218">
        <v>3</v>
      </c>
      <c r="X1218">
        <v>7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f>IF(COUNTIF(Table_marketing_data[[#This Row],[AcceptedCmp3]:[AcceptedCmp2]],1)&gt;0,1,0)</f>
        <v>0</v>
      </c>
      <c r="AE1218">
        <f>SUM(Table_marketing_data[[#This Row],[AcceptedCmp3]:[AcceptedCmp2]])</f>
        <v>0</v>
      </c>
      <c r="AF1218">
        <v>0</v>
      </c>
      <c r="AG1218">
        <v>0</v>
      </c>
      <c r="AH1218" t="s">
        <v>36</v>
      </c>
    </row>
    <row r="1219" spans="1:34" x14ac:dyDescent="0.3">
      <c r="A1219">
        <v>7930</v>
      </c>
      <c r="B1219">
        <v>1969</v>
      </c>
      <c r="C1219">
        <f ca="1">YEAR(TODAY()) - Table_marketing_data[[#This Row],[Year_Birth]]</f>
        <v>54</v>
      </c>
      <c r="D12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19" t="s">
        <v>41</v>
      </c>
      <c r="F1219" t="s">
        <v>31</v>
      </c>
      <c r="G1219" s="5">
        <v>26877</v>
      </c>
      <c r="H1219" s="5" t="str">
        <f t="shared" si="19"/>
        <v>20k-50k</v>
      </c>
      <c r="I1219">
        <v>0</v>
      </c>
      <c r="J1219">
        <v>0</v>
      </c>
      <c r="K1219" s="1">
        <v>41505</v>
      </c>
      <c r="L1219">
        <v>74</v>
      </c>
      <c r="M1219">
        <v>101</v>
      </c>
      <c r="N1219">
        <v>13</v>
      </c>
      <c r="O1219">
        <v>76</v>
      </c>
      <c r="P1219">
        <v>20</v>
      </c>
      <c r="Q1219">
        <v>18</v>
      </c>
      <c r="R1219">
        <v>40</v>
      </c>
      <c r="S1219" s="6">
        <f>SUM(Table_marketing_data[[#This Row],[MntWines]:[MntGoldProds]])/6</f>
        <v>44.666666666666664</v>
      </c>
      <c r="T1219">
        <v>2</v>
      </c>
      <c r="U1219">
        <v>3</v>
      </c>
      <c r="V1219">
        <v>1</v>
      </c>
      <c r="W1219">
        <v>6</v>
      </c>
      <c r="X1219">
        <v>6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f>IF(COUNTIF(Table_marketing_data[[#This Row],[AcceptedCmp3]:[AcceptedCmp2]],1)&gt;0,1,0)</f>
        <v>0</v>
      </c>
      <c r="AE1219">
        <f>SUM(Table_marketing_data[[#This Row],[AcceptedCmp3]:[AcceptedCmp2]])</f>
        <v>0</v>
      </c>
      <c r="AF1219">
        <v>0</v>
      </c>
      <c r="AG1219">
        <v>0</v>
      </c>
      <c r="AH1219" t="s">
        <v>30</v>
      </c>
    </row>
    <row r="1220" spans="1:34" x14ac:dyDescent="0.3">
      <c r="A1220">
        <v>6461</v>
      </c>
      <c r="B1220">
        <v>1969</v>
      </c>
      <c r="C1220">
        <f ca="1">YEAR(TODAY()) - Table_marketing_data[[#This Row],[Year_Birth]]</f>
        <v>54</v>
      </c>
      <c r="D12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0" t="s">
        <v>41</v>
      </c>
      <c r="F1220" t="s">
        <v>31</v>
      </c>
      <c r="G1220" s="5">
        <v>62772</v>
      </c>
      <c r="H1220" s="5" t="str">
        <f t="shared" si="19"/>
        <v>50k-100k</v>
      </c>
      <c r="I1220">
        <v>0</v>
      </c>
      <c r="J1220">
        <v>1</v>
      </c>
      <c r="K1220" s="1">
        <v>41413</v>
      </c>
      <c r="L1220">
        <v>74</v>
      </c>
      <c r="M1220">
        <v>581</v>
      </c>
      <c r="N1220">
        <v>49</v>
      </c>
      <c r="O1220">
        <v>157</v>
      </c>
      <c r="P1220">
        <v>43</v>
      </c>
      <c r="Q1220">
        <v>8</v>
      </c>
      <c r="R1220">
        <v>108</v>
      </c>
      <c r="S1220" s="6">
        <f>SUM(Table_marketing_data[[#This Row],[MntWines]:[MntGoldProds]])/6</f>
        <v>157.66666666666666</v>
      </c>
      <c r="T1220">
        <v>1</v>
      </c>
      <c r="U1220">
        <v>5</v>
      </c>
      <c r="V1220">
        <v>6</v>
      </c>
      <c r="W1220">
        <v>11</v>
      </c>
      <c r="X1220">
        <v>2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f>IF(COUNTIF(Table_marketing_data[[#This Row],[AcceptedCmp3]:[AcceptedCmp2]],1)&gt;0,1,0)</f>
        <v>1</v>
      </c>
      <c r="AE1220">
        <f>SUM(Table_marketing_data[[#This Row],[AcceptedCmp3]:[AcceptedCmp2]])</f>
        <v>1</v>
      </c>
      <c r="AF1220">
        <v>0</v>
      </c>
      <c r="AG1220">
        <v>0</v>
      </c>
      <c r="AH1220" t="s">
        <v>30</v>
      </c>
    </row>
    <row r="1221" spans="1:34" x14ac:dyDescent="0.3">
      <c r="A1221">
        <v>697</v>
      </c>
      <c r="B1221">
        <v>1969</v>
      </c>
      <c r="C1221">
        <f ca="1">YEAR(TODAY()) - Table_marketing_data[[#This Row],[Year_Birth]]</f>
        <v>54</v>
      </c>
      <c r="D12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1" t="s">
        <v>28</v>
      </c>
      <c r="F1221" t="s">
        <v>35</v>
      </c>
      <c r="G1221" s="5">
        <v>74918</v>
      </c>
      <c r="H1221" s="5" t="str">
        <f t="shared" si="19"/>
        <v>50k-100k</v>
      </c>
      <c r="I1221">
        <v>0</v>
      </c>
      <c r="J1221">
        <v>0</v>
      </c>
      <c r="K1221" s="1">
        <v>41345</v>
      </c>
      <c r="L1221">
        <v>78</v>
      </c>
      <c r="M1221">
        <v>972</v>
      </c>
      <c r="N1221">
        <v>59</v>
      </c>
      <c r="O1221">
        <v>913</v>
      </c>
      <c r="P1221">
        <v>25</v>
      </c>
      <c r="Q1221">
        <v>19</v>
      </c>
      <c r="R1221">
        <v>59</v>
      </c>
      <c r="S1221" s="6">
        <f>SUM(Table_marketing_data[[#This Row],[MntWines]:[MntGoldProds]])/6</f>
        <v>341.16666666666669</v>
      </c>
      <c r="T1221">
        <v>1</v>
      </c>
      <c r="U1221">
        <v>5</v>
      </c>
      <c r="V1221">
        <v>9</v>
      </c>
      <c r="W1221">
        <v>6</v>
      </c>
      <c r="X1221">
        <v>3</v>
      </c>
      <c r="Y1221">
        <v>0</v>
      </c>
      <c r="Z1221">
        <v>0</v>
      </c>
      <c r="AA1221">
        <v>1</v>
      </c>
      <c r="AB1221">
        <v>0</v>
      </c>
      <c r="AC1221">
        <v>0</v>
      </c>
      <c r="AD1221">
        <f>IF(COUNTIF(Table_marketing_data[[#This Row],[AcceptedCmp3]:[AcceptedCmp2]],1)&gt;0,1,0)</f>
        <v>1</v>
      </c>
      <c r="AE1221">
        <f>SUM(Table_marketing_data[[#This Row],[AcceptedCmp3]:[AcceptedCmp2]])</f>
        <v>1</v>
      </c>
      <c r="AF1221">
        <v>0</v>
      </c>
      <c r="AG1221">
        <v>0</v>
      </c>
      <c r="AH1221" t="s">
        <v>30</v>
      </c>
    </row>
    <row r="1222" spans="1:34" x14ac:dyDescent="0.3">
      <c r="A1222">
        <v>9907</v>
      </c>
      <c r="B1222">
        <v>1969</v>
      </c>
      <c r="C1222">
        <f ca="1">YEAR(TODAY()) - Table_marketing_data[[#This Row],[Year_Birth]]</f>
        <v>54</v>
      </c>
      <c r="D12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2" t="s">
        <v>41</v>
      </c>
      <c r="F1222" t="s">
        <v>35</v>
      </c>
      <c r="G1222" s="5">
        <v>66476</v>
      </c>
      <c r="H1222" s="5" t="str">
        <f t="shared" si="19"/>
        <v>50k-100k</v>
      </c>
      <c r="I1222">
        <v>0</v>
      </c>
      <c r="J1222">
        <v>1</v>
      </c>
      <c r="K1222" s="1">
        <v>41612</v>
      </c>
      <c r="L1222">
        <v>80</v>
      </c>
      <c r="M1222">
        <v>742</v>
      </c>
      <c r="N1222">
        <v>28</v>
      </c>
      <c r="O1222">
        <v>152</v>
      </c>
      <c r="P1222">
        <v>25</v>
      </c>
      <c r="Q1222">
        <v>9</v>
      </c>
      <c r="R1222">
        <v>57</v>
      </c>
      <c r="S1222" s="6">
        <f>SUM(Table_marketing_data[[#This Row],[MntWines]:[MntGoldProds]])/6</f>
        <v>168.83333333333334</v>
      </c>
      <c r="T1222">
        <v>2</v>
      </c>
      <c r="U1222">
        <v>6</v>
      </c>
      <c r="V1222">
        <v>8</v>
      </c>
      <c r="W1222">
        <v>10</v>
      </c>
      <c r="X1222">
        <v>4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f>IF(COUNTIF(Table_marketing_data[[#This Row],[AcceptedCmp3]:[AcceptedCmp2]],1)&gt;0,1,0)</f>
        <v>0</v>
      </c>
      <c r="AE1222">
        <f>SUM(Table_marketing_data[[#This Row],[AcceptedCmp3]:[AcceptedCmp2]])</f>
        <v>0</v>
      </c>
      <c r="AF1222">
        <v>0</v>
      </c>
      <c r="AG1222">
        <v>0</v>
      </c>
      <c r="AH1222" t="s">
        <v>39</v>
      </c>
    </row>
    <row r="1223" spans="1:34" x14ac:dyDescent="0.3">
      <c r="A1223">
        <v>9710</v>
      </c>
      <c r="B1223">
        <v>1969</v>
      </c>
      <c r="C1223">
        <f ca="1">YEAR(TODAY()) - Table_marketing_data[[#This Row],[Year_Birth]]</f>
        <v>54</v>
      </c>
      <c r="D12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3" t="s">
        <v>37</v>
      </c>
      <c r="F1223" t="s">
        <v>29</v>
      </c>
      <c r="G1223" s="5">
        <v>58086</v>
      </c>
      <c r="H1223" s="5" t="str">
        <f t="shared" si="19"/>
        <v>50k-100k</v>
      </c>
      <c r="I1223">
        <v>0</v>
      </c>
      <c r="J1223">
        <v>1</v>
      </c>
      <c r="K1223" s="1">
        <v>41294</v>
      </c>
      <c r="L1223">
        <v>80</v>
      </c>
      <c r="M1223">
        <v>708</v>
      </c>
      <c r="N1223">
        <v>7</v>
      </c>
      <c r="O1223">
        <v>62</v>
      </c>
      <c r="P1223">
        <v>0</v>
      </c>
      <c r="Q1223">
        <v>0</v>
      </c>
      <c r="R1223">
        <v>15</v>
      </c>
      <c r="S1223" s="6">
        <f>SUM(Table_marketing_data[[#This Row],[MntWines]:[MntGoldProds]])/6</f>
        <v>132</v>
      </c>
      <c r="T1223">
        <v>2</v>
      </c>
      <c r="U1223">
        <v>11</v>
      </c>
      <c r="V1223">
        <v>3</v>
      </c>
      <c r="W1223">
        <v>7</v>
      </c>
      <c r="X1223">
        <v>8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f>IF(COUNTIF(Table_marketing_data[[#This Row],[AcceptedCmp3]:[AcceptedCmp2]],1)&gt;0,1,0)</f>
        <v>0</v>
      </c>
      <c r="AE1223">
        <f>SUM(Table_marketing_data[[#This Row],[AcceptedCmp3]:[AcceptedCmp2]])</f>
        <v>0</v>
      </c>
      <c r="AF1223">
        <v>0</v>
      </c>
      <c r="AG1223">
        <v>0</v>
      </c>
      <c r="AH1223" t="s">
        <v>30</v>
      </c>
    </row>
    <row r="1224" spans="1:34" x14ac:dyDescent="0.3">
      <c r="A1224">
        <v>5252</v>
      </c>
      <c r="B1224">
        <v>1969</v>
      </c>
      <c r="C1224">
        <f ca="1">YEAR(TODAY()) - Table_marketing_data[[#This Row],[Year_Birth]]</f>
        <v>54</v>
      </c>
      <c r="D12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4" t="s">
        <v>28</v>
      </c>
      <c r="F1224" t="s">
        <v>29</v>
      </c>
      <c r="G1224" s="5">
        <v>23910</v>
      </c>
      <c r="H1224" s="5" t="str">
        <f t="shared" si="19"/>
        <v>20k-50k</v>
      </c>
      <c r="I1224">
        <v>1</v>
      </c>
      <c r="J1224">
        <v>0</v>
      </c>
      <c r="K1224" s="1">
        <v>41208</v>
      </c>
      <c r="L1224">
        <v>80</v>
      </c>
      <c r="M1224">
        <v>16</v>
      </c>
      <c r="N1224">
        <v>12</v>
      </c>
      <c r="O1224">
        <v>18</v>
      </c>
      <c r="P1224">
        <v>7</v>
      </c>
      <c r="Q1224">
        <v>1</v>
      </c>
      <c r="R1224">
        <v>13</v>
      </c>
      <c r="S1224" s="6">
        <f>SUM(Table_marketing_data[[#This Row],[MntWines]:[MntGoldProds]])/6</f>
        <v>11.166666666666666</v>
      </c>
      <c r="T1224">
        <v>1</v>
      </c>
      <c r="U1224">
        <v>2</v>
      </c>
      <c r="V1224">
        <v>0</v>
      </c>
      <c r="W1224">
        <v>3</v>
      </c>
      <c r="X1224">
        <v>7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f>IF(COUNTIF(Table_marketing_data[[#This Row],[AcceptedCmp3]:[AcceptedCmp2]],1)&gt;0,1,0)</f>
        <v>0</v>
      </c>
      <c r="AE1224">
        <f>SUM(Table_marketing_data[[#This Row],[AcceptedCmp3]:[AcceptedCmp2]])</f>
        <v>0</v>
      </c>
      <c r="AF1224">
        <v>0</v>
      </c>
      <c r="AG1224">
        <v>0</v>
      </c>
      <c r="AH1224" t="s">
        <v>30</v>
      </c>
    </row>
    <row r="1225" spans="1:34" x14ac:dyDescent="0.3">
      <c r="A1225">
        <v>5229</v>
      </c>
      <c r="B1225">
        <v>1969</v>
      </c>
      <c r="C1225">
        <f ca="1">YEAR(TODAY()) - Table_marketing_data[[#This Row],[Year_Birth]]</f>
        <v>54</v>
      </c>
      <c r="D12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5" t="s">
        <v>37</v>
      </c>
      <c r="F1225" t="s">
        <v>35</v>
      </c>
      <c r="G1225" s="5">
        <v>54132</v>
      </c>
      <c r="H1225" s="5" t="str">
        <f t="shared" si="19"/>
        <v>50k-100k</v>
      </c>
      <c r="I1225">
        <v>0</v>
      </c>
      <c r="J1225">
        <v>1</v>
      </c>
      <c r="K1225" s="1">
        <v>41686</v>
      </c>
      <c r="L1225">
        <v>81</v>
      </c>
      <c r="M1225">
        <v>30</v>
      </c>
      <c r="N1225">
        <v>1</v>
      </c>
      <c r="O1225">
        <v>8</v>
      </c>
      <c r="P1225">
        <v>0</v>
      </c>
      <c r="Q1225">
        <v>0</v>
      </c>
      <c r="R1225">
        <v>3</v>
      </c>
      <c r="S1225" s="6">
        <f>SUM(Table_marketing_data[[#This Row],[MntWines]:[MntGoldProds]])/6</f>
        <v>7</v>
      </c>
      <c r="T1225">
        <v>1</v>
      </c>
      <c r="U1225">
        <v>1</v>
      </c>
      <c r="V1225">
        <v>0</v>
      </c>
      <c r="W1225">
        <v>3</v>
      </c>
      <c r="X1225">
        <v>7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f>IF(COUNTIF(Table_marketing_data[[#This Row],[AcceptedCmp3]:[AcceptedCmp2]],1)&gt;0,1,0)</f>
        <v>0</v>
      </c>
      <c r="AE1225">
        <f>SUM(Table_marketing_data[[#This Row],[AcceptedCmp3]:[AcceptedCmp2]])</f>
        <v>0</v>
      </c>
      <c r="AF1225">
        <v>0</v>
      </c>
      <c r="AG1225">
        <v>0</v>
      </c>
      <c r="AH1225" t="s">
        <v>39</v>
      </c>
    </row>
    <row r="1226" spans="1:34" x14ac:dyDescent="0.3">
      <c r="A1226">
        <v>8732</v>
      </c>
      <c r="B1226">
        <v>1969</v>
      </c>
      <c r="C1226">
        <f ca="1">YEAR(TODAY()) - Table_marketing_data[[#This Row],[Year_Birth]]</f>
        <v>54</v>
      </c>
      <c r="D12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6" t="s">
        <v>41</v>
      </c>
      <c r="F1226" t="s">
        <v>42</v>
      </c>
      <c r="G1226" s="5">
        <v>67369</v>
      </c>
      <c r="H1226" s="5" t="str">
        <f t="shared" si="19"/>
        <v>50k-100k</v>
      </c>
      <c r="I1226">
        <v>0</v>
      </c>
      <c r="J1226">
        <v>1</v>
      </c>
      <c r="K1226" s="1">
        <v>41230</v>
      </c>
      <c r="L1226">
        <v>81</v>
      </c>
      <c r="M1226">
        <v>1298</v>
      </c>
      <c r="N1226">
        <v>0</v>
      </c>
      <c r="O1226">
        <v>70</v>
      </c>
      <c r="P1226">
        <v>37</v>
      </c>
      <c r="Q1226">
        <v>14</v>
      </c>
      <c r="R1226">
        <v>42</v>
      </c>
      <c r="S1226" s="6">
        <f>SUM(Table_marketing_data[[#This Row],[MntWines]:[MntGoldProds]])/6</f>
        <v>243.5</v>
      </c>
      <c r="T1226">
        <v>4</v>
      </c>
      <c r="U1226">
        <v>7</v>
      </c>
      <c r="V1226">
        <v>4</v>
      </c>
      <c r="W1226">
        <v>10</v>
      </c>
      <c r="X1226">
        <v>4</v>
      </c>
      <c r="Y1226">
        <v>0</v>
      </c>
      <c r="Z1226">
        <v>1</v>
      </c>
      <c r="AA1226">
        <v>1</v>
      </c>
      <c r="AB1226">
        <v>0</v>
      </c>
      <c r="AC1226">
        <v>0</v>
      </c>
      <c r="AD1226">
        <f>IF(COUNTIF(Table_marketing_data[[#This Row],[AcceptedCmp3]:[AcceptedCmp2]],1)&gt;0,1,0)</f>
        <v>1</v>
      </c>
      <c r="AE1226">
        <f>SUM(Table_marketing_data[[#This Row],[AcceptedCmp3]:[AcceptedCmp2]])</f>
        <v>2</v>
      </c>
      <c r="AF1226">
        <v>1</v>
      </c>
      <c r="AG1226">
        <v>0</v>
      </c>
      <c r="AH1226" t="s">
        <v>30</v>
      </c>
    </row>
    <row r="1227" spans="1:34" x14ac:dyDescent="0.3">
      <c r="A1227">
        <v>2416</v>
      </c>
      <c r="B1227">
        <v>1969</v>
      </c>
      <c r="C1227">
        <f ca="1">YEAR(TODAY()) - Table_marketing_data[[#This Row],[Year_Birth]]</f>
        <v>54</v>
      </c>
      <c r="D12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7" t="s">
        <v>37</v>
      </c>
      <c r="F1227" t="s">
        <v>31</v>
      </c>
      <c r="G1227" s="5">
        <v>66582</v>
      </c>
      <c r="H1227" s="5" t="str">
        <f t="shared" si="19"/>
        <v>50k-100k</v>
      </c>
      <c r="I1227">
        <v>0</v>
      </c>
      <c r="J1227">
        <v>0</v>
      </c>
      <c r="K1227" s="1">
        <v>41701</v>
      </c>
      <c r="L1227">
        <v>83</v>
      </c>
      <c r="M1227">
        <v>789</v>
      </c>
      <c r="N1227">
        <v>25</v>
      </c>
      <c r="O1227">
        <v>420</v>
      </c>
      <c r="P1227">
        <v>16</v>
      </c>
      <c r="Q1227">
        <v>38</v>
      </c>
      <c r="R1227">
        <v>0</v>
      </c>
      <c r="S1227" s="6">
        <f>SUM(Table_marketing_data[[#This Row],[MntWines]:[MntGoldProds]])/6</f>
        <v>214.66666666666666</v>
      </c>
      <c r="T1227">
        <v>1</v>
      </c>
      <c r="U1227">
        <v>2</v>
      </c>
      <c r="V1227">
        <v>8</v>
      </c>
      <c r="W1227">
        <v>9</v>
      </c>
      <c r="X1227">
        <v>1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f>IF(COUNTIF(Table_marketing_data[[#This Row],[AcceptedCmp3]:[AcceptedCmp2]],1)&gt;0,1,0)</f>
        <v>0</v>
      </c>
      <c r="AE1227">
        <f>SUM(Table_marketing_data[[#This Row],[AcceptedCmp3]:[AcceptedCmp2]])</f>
        <v>0</v>
      </c>
      <c r="AF1227">
        <v>0</v>
      </c>
      <c r="AG1227">
        <v>0</v>
      </c>
      <c r="AH1227" t="s">
        <v>30</v>
      </c>
    </row>
    <row r="1228" spans="1:34" x14ac:dyDescent="0.3">
      <c r="A1228">
        <v>361</v>
      </c>
      <c r="B1228">
        <v>1969</v>
      </c>
      <c r="C1228">
        <f ca="1">YEAR(TODAY()) - Table_marketing_data[[#This Row],[Year_Birth]]</f>
        <v>54</v>
      </c>
      <c r="D12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8" t="s">
        <v>41</v>
      </c>
      <c r="F1228" t="s">
        <v>33</v>
      </c>
      <c r="G1228" s="5">
        <v>43142</v>
      </c>
      <c r="H1228" s="5" t="str">
        <f t="shared" si="19"/>
        <v>20k-50k</v>
      </c>
      <c r="I1228">
        <v>1</v>
      </c>
      <c r="J1228">
        <v>1</v>
      </c>
      <c r="K1228" s="1">
        <v>41688</v>
      </c>
      <c r="L1228">
        <v>84</v>
      </c>
      <c r="M1228">
        <v>5</v>
      </c>
      <c r="N1228">
        <v>1</v>
      </c>
      <c r="O1228">
        <v>7</v>
      </c>
      <c r="P1228">
        <v>2</v>
      </c>
      <c r="Q1228">
        <v>1</v>
      </c>
      <c r="R1228">
        <v>4</v>
      </c>
      <c r="S1228" s="6">
        <f>SUM(Table_marketing_data[[#This Row],[MntWines]:[MntGoldProds]])/6</f>
        <v>3.3333333333333335</v>
      </c>
      <c r="T1228">
        <v>1</v>
      </c>
      <c r="U1228">
        <v>1</v>
      </c>
      <c r="V1228">
        <v>0</v>
      </c>
      <c r="W1228">
        <v>2</v>
      </c>
      <c r="X1228">
        <v>7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f>IF(COUNTIF(Table_marketing_data[[#This Row],[AcceptedCmp3]:[AcceptedCmp2]],1)&gt;0,1,0)</f>
        <v>0</v>
      </c>
      <c r="AE1228">
        <f>SUM(Table_marketing_data[[#This Row],[AcceptedCmp3]:[AcceptedCmp2]])</f>
        <v>0</v>
      </c>
      <c r="AF1228">
        <v>0</v>
      </c>
      <c r="AG1228">
        <v>0</v>
      </c>
      <c r="AH1228" t="s">
        <v>36</v>
      </c>
    </row>
    <row r="1229" spans="1:34" x14ac:dyDescent="0.3">
      <c r="A1229">
        <v>2516</v>
      </c>
      <c r="B1229">
        <v>1969</v>
      </c>
      <c r="C1229">
        <f ca="1">YEAR(TODAY()) - Table_marketing_data[[#This Row],[Year_Birth]]</f>
        <v>54</v>
      </c>
      <c r="D12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29" t="s">
        <v>38</v>
      </c>
      <c r="F1229" t="s">
        <v>33</v>
      </c>
      <c r="G1229" s="5">
        <v>46831</v>
      </c>
      <c r="H1229" s="5" t="str">
        <f t="shared" si="19"/>
        <v>20k-50k</v>
      </c>
      <c r="I1229">
        <v>1</v>
      </c>
      <c r="J1229">
        <v>1</v>
      </c>
      <c r="K1229" s="1">
        <v>41433</v>
      </c>
      <c r="L1229">
        <v>84</v>
      </c>
      <c r="M1229">
        <v>22</v>
      </c>
      <c r="N1229">
        <v>2</v>
      </c>
      <c r="O1229">
        <v>10</v>
      </c>
      <c r="P1229">
        <v>6</v>
      </c>
      <c r="Q1229">
        <v>4</v>
      </c>
      <c r="R1229">
        <v>34</v>
      </c>
      <c r="S1229" s="6">
        <f>SUM(Table_marketing_data[[#This Row],[MntWines]:[MntGoldProds]])/6</f>
        <v>13</v>
      </c>
      <c r="T1229">
        <v>2</v>
      </c>
      <c r="U1229">
        <v>1</v>
      </c>
      <c r="V1229">
        <v>2</v>
      </c>
      <c r="W1229">
        <v>2</v>
      </c>
      <c r="X1229">
        <v>4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f>IF(COUNTIF(Table_marketing_data[[#This Row],[AcceptedCmp3]:[AcceptedCmp2]],1)&gt;0,1,0)</f>
        <v>0</v>
      </c>
      <c r="AE1229">
        <f>SUM(Table_marketing_data[[#This Row],[AcceptedCmp3]:[AcceptedCmp2]])</f>
        <v>0</v>
      </c>
      <c r="AF1229">
        <v>0</v>
      </c>
      <c r="AG1229">
        <v>0</v>
      </c>
      <c r="AH1229" t="s">
        <v>30</v>
      </c>
    </row>
    <row r="1230" spans="1:34" x14ac:dyDescent="0.3">
      <c r="A1230">
        <v>7892</v>
      </c>
      <c r="B1230">
        <v>1969</v>
      </c>
      <c r="C1230">
        <f ca="1">YEAR(TODAY()) - Table_marketing_data[[#This Row],[Year_Birth]]</f>
        <v>54</v>
      </c>
      <c r="D12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0" t="s">
        <v>28</v>
      </c>
      <c r="F1230" t="s">
        <v>31</v>
      </c>
      <c r="G1230" s="5">
        <v>18589</v>
      </c>
      <c r="H1230" s="5" t="str">
        <f t="shared" si="19"/>
        <v>&lt;20k</v>
      </c>
      <c r="I1230">
        <v>0</v>
      </c>
      <c r="J1230">
        <v>0</v>
      </c>
      <c r="K1230" s="1">
        <v>41276</v>
      </c>
      <c r="L1230">
        <v>89</v>
      </c>
      <c r="M1230">
        <v>6</v>
      </c>
      <c r="N1230">
        <v>4</v>
      </c>
      <c r="O1230">
        <v>25</v>
      </c>
      <c r="P1230">
        <v>15</v>
      </c>
      <c r="Q1230">
        <v>12</v>
      </c>
      <c r="R1230">
        <v>13</v>
      </c>
      <c r="S1230" s="6">
        <f>SUM(Table_marketing_data[[#This Row],[MntWines]:[MntGoldProds]])/6</f>
        <v>12.5</v>
      </c>
      <c r="T1230">
        <v>2</v>
      </c>
      <c r="U1230">
        <v>2</v>
      </c>
      <c r="V1230">
        <v>1</v>
      </c>
      <c r="W1230">
        <v>3</v>
      </c>
      <c r="X1230">
        <v>7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f>IF(COUNTIF(Table_marketing_data[[#This Row],[AcceptedCmp3]:[AcceptedCmp2]],1)&gt;0,1,0)</f>
        <v>0</v>
      </c>
      <c r="AE1230">
        <f>SUM(Table_marketing_data[[#This Row],[AcceptedCmp3]:[AcceptedCmp2]])</f>
        <v>0</v>
      </c>
      <c r="AF1230">
        <v>0</v>
      </c>
      <c r="AG1230">
        <v>0</v>
      </c>
      <c r="AH1230" t="s">
        <v>34</v>
      </c>
    </row>
    <row r="1231" spans="1:34" x14ac:dyDescent="0.3">
      <c r="A1231">
        <v>2147</v>
      </c>
      <c r="B1231">
        <v>1969</v>
      </c>
      <c r="C1231">
        <f ca="1">YEAR(TODAY()) - Table_marketing_data[[#This Row],[Year_Birth]]</f>
        <v>54</v>
      </c>
      <c r="D12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1" t="s">
        <v>28</v>
      </c>
      <c r="F1231" t="s">
        <v>35</v>
      </c>
      <c r="G1231" s="5">
        <v>76653</v>
      </c>
      <c r="H1231" s="5" t="str">
        <f t="shared" si="19"/>
        <v>50k-100k</v>
      </c>
      <c r="I1231">
        <v>0</v>
      </c>
      <c r="J1231">
        <v>0</v>
      </c>
      <c r="K1231" s="1">
        <v>41502</v>
      </c>
      <c r="L1231">
        <v>91</v>
      </c>
      <c r="M1231">
        <v>736</v>
      </c>
      <c r="N1231">
        <v>63</v>
      </c>
      <c r="O1231">
        <v>946</v>
      </c>
      <c r="P1231">
        <v>219</v>
      </c>
      <c r="Q1231">
        <v>189</v>
      </c>
      <c r="R1231">
        <v>126</v>
      </c>
      <c r="S1231" s="6">
        <f>SUM(Table_marketing_data[[#This Row],[MntWines]:[MntGoldProds]])/6</f>
        <v>379.83333333333331</v>
      </c>
      <c r="T1231">
        <v>1</v>
      </c>
      <c r="U1231">
        <v>4</v>
      </c>
      <c r="V1231">
        <v>7</v>
      </c>
      <c r="W1231">
        <v>11</v>
      </c>
      <c r="X1231">
        <v>2</v>
      </c>
      <c r="Y1231">
        <v>0</v>
      </c>
      <c r="Z1231">
        <v>0</v>
      </c>
      <c r="AA1231">
        <v>1</v>
      </c>
      <c r="AB1231">
        <v>1</v>
      </c>
      <c r="AC1231">
        <v>0</v>
      </c>
      <c r="AD1231">
        <f>IF(COUNTIF(Table_marketing_data[[#This Row],[AcceptedCmp3]:[AcceptedCmp2]],1)&gt;0,1,0)</f>
        <v>1</v>
      </c>
      <c r="AE1231">
        <f>SUM(Table_marketing_data[[#This Row],[AcceptedCmp3]:[AcceptedCmp2]])</f>
        <v>2</v>
      </c>
      <c r="AF1231">
        <v>0</v>
      </c>
      <c r="AG1231">
        <v>0</v>
      </c>
      <c r="AH1231" t="s">
        <v>30</v>
      </c>
    </row>
    <row r="1232" spans="1:34" x14ac:dyDescent="0.3">
      <c r="A1232">
        <v>1517</v>
      </c>
      <c r="B1232">
        <v>1969</v>
      </c>
      <c r="C1232">
        <f ca="1">YEAR(TODAY()) - Table_marketing_data[[#This Row],[Year_Birth]]</f>
        <v>54</v>
      </c>
      <c r="D12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2" t="s">
        <v>28</v>
      </c>
      <c r="F1232" t="s">
        <v>31</v>
      </c>
      <c r="G1232" s="5">
        <v>30822</v>
      </c>
      <c r="H1232" s="5" t="str">
        <f t="shared" si="19"/>
        <v>20k-50k</v>
      </c>
      <c r="I1232">
        <v>1</v>
      </c>
      <c r="J1232">
        <v>0</v>
      </c>
      <c r="K1232" s="1">
        <v>41439</v>
      </c>
      <c r="L1232">
        <v>92</v>
      </c>
      <c r="M1232">
        <v>3</v>
      </c>
      <c r="N1232">
        <v>9</v>
      </c>
      <c r="O1232">
        <v>13</v>
      </c>
      <c r="P1232">
        <v>2</v>
      </c>
      <c r="Q1232">
        <v>12</v>
      </c>
      <c r="R1232">
        <v>12</v>
      </c>
      <c r="S1232" s="6">
        <f>SUM(Table_marketing_data[[#This Row],[MntWines]:[MntGoldProds]])/6</f>
        <v>8.5</v>
      </c>
      <c r="T1232">
        <v>1</v>
      </c>
      <c r="U1232">
        <v>1</v>
      </c>
      <c r="V1232">
        <v>0</v>
      </c>
      <c r="W1232">
        <v>3</v>
      </c>
      <c r="X1232">
        <v>7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f>IF(COUNTIF(Table_marketing_data[[#This Row],[AcceptedCmp3]:[AcceptedCmp2]],1)&gt;0,1,0)</f>
        <v>0</v>
      </c>
      <c r="AE1232">
        <f>SUM(Table_marketing_data[[#This Row],[AcceptedCmp3]:[AcceptedCmp2]])</f>
        <v>0</v>
      </c>
      <c r="AF1232">
        <v>0</v>
      </c>
      <c r="AG1232">
        <v>0</v>
      </c>
      <c r="AH1232" t="s">
        <v>30</v>
      </c>
    </row>
    <row r="1233" spans="1:34" x14ac:dyDescent="0.3">
      <c r="A1233">
        <v>5847</v>
      </c>
      <c r="B1233">
        <v>1969</v>
      </c>
      <c r="C1233">
        <f ca="1">YEAR(TODAY()) - Table_marketing_data[[#This Row],[Year_Birth]]</f>
        <v>54</v>
      </c>
      <c r="D12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3" t="s">
        <v>28</v>
      </c>
      <c r="F1233" t="s">
        <v>29</v>
      </c>
      <c r="G1233" s="5">
        <v>69901</v>
      </c>
      <c r="H1233" s="5" t="str">
        <f t="shared" si="19"/>
        <v>50k-100k</v>
      </c>
      <c r="I1233">
        <v>0</v>
      </c>
      <c r="J1233">
        <v>1</v>
      </c>
      <c r="K1233" s="1">
        <v>41423</v>
      </c>
      <c r="L1233">
        <v>95</v>
      </c>
      <c r="M1233">
        <v>312</v>
      </c>
      <c r="N1233">
        <v>21</v>
      </c>
      <c r="O1233">
        <v>206</v>
      </c>
      <c r="P1233">
        <v>102</v>
      </c>
      <c r="Q1233">
        <v>92</v>
      </c>
      <c r="R1233">
        <v>149</v>
      </c>
      <c r="S1233" s="6">
        <f>SUM(Table_marketing_data[[#This Row],[MntWines]:[MntGoldProds]])/6</f>
        <v>147</v>
      </c>
      <c r="T1233">
        <v>3</v>
      </c>
      <c r="U1233">
        <v>7</v>
      </c>
      <c r="V1233">
        <v>3</v>
      </c>
      <c r="W1233">
        <v>10</v>
      </c>
      <c r="X1233">
        <v>5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f>IF(COUNTIF(Table_marketing_data[[#This Row],[AcceptedCmp3]:[AcceptedCmp2]],1)&gt;0,1,0)</f>
        <v>0</v>
      </c>
      <c r="AE1233">
        <f>SUM(Table_marketing_data[[#This Row],[AcceptedCmp3]:[AcceptedCmp2]])</f>
        <v>0</v>
      </c>
      <c r="AF1233">
        <v>0</v>
      </c>
      <c r="AG1233">
        <v>0</v>
      </c>
      <c r="AH1233" t="s">
        <v>30</v>
      </c>
    </row>
    <row r="1234" spans="1:34" x14ac:dyDescent="0.3">
      <c r="A1234">
        <v>7987</v>
      </c>
      <c r="B1234">
        <v>1969</v>
      </c>
      <c r="C1234">
        <f ca="1">YEAR(TODAY()) - Table_marketing_data[[#This Row],[Year_Birth]]</f>
        <v>54</v>
      </c>
      <c r="D12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4" t="s">
        <v>28</v>
      </c>
      <c r="F1234" t="s">
        <v>33</v>
      </c>
      <c r="G1234" s="5">
        <v>65747</v>
      </c>
      <c r="H1234" s="5" t="str">
        <f t="shared" si="19"/>
        <v>50k-100k</v>
      </c>
      <c r="I1234">
        <v>0</v>
      </c>
      <c r="J1234">
        <v>1</v>
      </c>
      <c r="K1234" s="1">
        <v>41705</v>
      </c>
      <c r="L1234">
        <v>96</v>
      </c>
      <c r="M1234">
        <v>346</v>
      </c>
      <c r="N1234">
        <v>17</v>
      </c>
      <c r="O1234">
        <v>48</v>
      </c>
      <c r="P1234">
        <v>23</v>
      </c>
      <c r="Q1234">
        <v>13</v>
      </c>
      <c r="R1234">
        <v>13</v>
      </c>
      <c r="S1234" s="6">
        <f>SUM(Table_marketing_data[[#This Row],[MntWines]:[MntGoldProds]])/6</f>
        <v>76.666666666666671</v>
      </c>
      <c r="T1234">
        <v>4</v>
      </c>
      <c r="U1234">
        <v>8</v>
      </c>
      <c r="V1234">
        <v>1</v>
      </c>
      <c r="W1234">
        <v>6</v>
      </c>
      <c r="X1234">
        <v>6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f>IF(COUNTIF(Table_marketing_data[[#This Row],[AcceptedCmp3]:[AcceptedCmp2]],1)&gt;0,1,0)</f>
        <v>1</v>
      </c>
      <c r="AE1234">
        <f>SUM(Table_marketing_data[[#This Row],[AcceptedCmp3]:[AcceptedCmp2]])</f>
        <v>1</v>
      </c>
      <c r="AF1234">
        <v>0</v>
      </c>
      <c r="AG1234">
        <v>0</v>
      </c>
      <c r="AH1234" t="s">
        <v>32</v>
      </c>
    </row>
    <row r="1235" spans="1:34" x14ac:dyDescent="0.3">
      <c r="A1235">
        <v>7947</v>
      </c>
      <c r="B1235">
        <v>1969</v>
      </c>
      <c r="C1235">
        <f ca="1">YEAR(TODAY()) - Table_marketing_data[[#This Row],[Year_Birth]]</f>
        <v>54</v>
      </c>
      <c r="D12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5" t="s">
        <v>28</v>
      </c>
      <c r="F1235" t="s">
        <v>33</v>
      </c>
      <c r="G1235" s="5">
        <v>42231</v>
      </c>
      <c r="H1235" s="5" t="str">
        <f t="shared" si="19"/>
        <v>20k-50k</v>
      </c>
      <c r="I1235">
        <v>1</v>
      </c>
      <c r="J1235">
        <v>1</v>
      </c>
      <c r="K1235" s="1">
        <v>41723</v>
      </c>
      <c r="L1235">
        <v>99</v>
      </c>
      <c r="M1235">
        <v>24</v>
      </c>
      <c r="N1235">
        <v>0</v>
      </c>
      <c r="O1235">
        <v>8</v>
      </c>
      <c r="P1235">
        <v>0</v>
      </c>
      <c r="Q1235">
        <v>1</v>
      </c>
      <c r="R1235">
        <v>4</v>
      </c>
      <c r="S1235" s="6">
        <f>SUM(Table_marketing_data[[#This Row],[MntWines]:[MntGoldProds]])/6</f>
        <v>6.166666666666667</v>
      </c>
      <c r="T1235">
        <v>1</v>
      </c>
      <c r="U1235">
        <v>1</v>
      </c>
      <c r="V1235">
        <v>0</v>
      </c>
      <c r="W1235">
        <v>3</v>
      </c>
      <c r="X1235">
        <v>5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f>IF(COUNTIF(Table_marketing_data[[#This Row],[AcceptedCmp3]:[AcceptedCmp2]],1)&gt;0,1,0)</f>
        <v>0</v>
      </c>
      <c r="AE1235">
        <f>SUM(Table_marketing_data[[#This Row],[AcceptedCmp3]:[AcceptedCmp2]])</f>
        <v>0</v>
      </c>
      <c r="AF1235">
        <v>0</v>
      </c>
      <c r="AG1235">
        <v>0</v>
      </c>
      <c r="AH1235" t="s">
        <v>30</v>
      </c>
    </row>
    <row r="1236" spans="1:34" x14ac:dyDescent="0.3">
      <c r="A1236">
        <v>4070</v>
      </c>
      <c r="B1236">
        <v>1969</v>
      </c>
      <c r="C1236">
        <f ca="1">YEAR(TODAY()) - Table_marketing_data[[#This Row],[Year_Birth]]</f>
        <v>54</v>
      </c>
      <c r="D12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6" t="s">
        <v>37</v>
      </c>
      <c r="F1236" t="s">
        <v>33</v>
      </c>
      <c r="G1236" s="5">
        <v>94871</v>
      </c>
      <c r="H1236" s="5" t="str">
        <f t="shared" si="19"/>
        <v>50k-100k</v>
      </c>
      <c r="I1236">
        <v>0</v>
      </c>
      <c r="J1236">
        <v>2</v>
      </c>
      <c r="K1236" s="1">
        <v>41153</v>
      </c>
      <c r="L1236">
        <v>99</v>
      </c>
      <c r="M1236">
        <v>169</v>
      </c>
      <c r="N1236">
        <v>24</v>
      </c>
      <c r="O1236">
        <v>553</v>
      </c>
      <c r="P1236">
        <v>188</v>
      </c>
      <c r="Q1236">
        <v>0</v>
      </c>
      <c r="R1236">
        <v>144</v>
      </c>
      <c r="S1236" s="6">
        <f>SUM(Table_marketing_data[[#This Row],[MntWines]:[MntGoldProds]])/6</f>
        <v>179.66666666666666</v>
      </c>
      <c r="T1236">
        <v>1</v>
      </c>
      <c r="U1236">
        <v>8</v>
      </c>
      <c r="V1236">
        <v>5</v>
      </c>
      <c r="W1236">
        <v>4</v>
      </c>
      <c r="X1236">
        <v>7</v>
      </c>
      <c r="Y1236">
        <v>0</v>
      </c>
      <c r="Z1236">
        <v>1</v>
      </c>
      <c r="AA1236">
        <v>1</v>
      </c>
      <c r="AB1236">
        <v>0</v>
      </c>
      <c r="AC1236">
        <v>0</v>
      </c>
      <c r="AD1236">
        <f>IF(COUNTIF(Table_marketing_data[[#This Row],[AcceptedCmp3]:[AcceptedCmp2]],1)&gt;0,1,0)</f>
        <v>1</v>
      </c>
      <c r="AE1236">
        <f>SUM(Table_marketing_data[[#This Row],[AcceptedCmp3]:[AcceptedCmp2]])</f>
        <v>2</v>
      </c>
      <c r="AF1236">
        <v>1</v>
      </c>
      <c r="AG1236">
        <v>0</v>
      </c>
      <c r="AH1236" t="s">
        <v>32</v>
      </c>
    </row>
    <row r="1237" spans="1:34" x14ac:dyDescent="0.3">
      <c r="A1237">
        <v>3767</v>
      </c>
      <c r="B1237">
        <v>1968</v>
      </c>
      <c r="C1237">
        <f ca="1">YEAR(TODAY()) - Table_marketing_data[[#This Row],[Year_Birth]]</f>
        <v>55</v>
      </c>
      <c r="D12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7" t="s">
        <v>28</v>
      </c>
      <c r="F1237" t="s">
        <v>33</v>
      </c>
      <c r="G1237" s="5">
        <v>61314</v>
      </c>
      <c r="H1237" s="5" t="str">
        <f t="shared" si="19"/>
        <v>50k-100k</v>
      </c>
      <c r="I1237">
        <v>0</v>
      </c>
      <c r="J1237">
        <v>1</v>
      </c>
      <c r="K1237" s="1">
        <v>41389</v>
      </c>
      <c r="L1237">
        <v>1</v>
      </c>
      <c r="M1237">
        <v>378</v>
      </c>
      <c r="N1237">
        <v>0</v>
      </c>
      <c r="O1237">
        <v>189</v>
      </c>
      <c r="P1237">
        <v>97</v>
      </c>
      <c r="Q1237">
        <v>172</v>
      </c>
      <c r="R1237">
        <v>172</v>
      </c>
      <c r="S1237" s="6">
        <f>SUM(Table_marketing_data[[#This Row],[MntWines]:[MntGoldProds]])/6</f>
        <v>168</v>
      </c>
      <c r="T1237">
        <v>2</v>
      </c>
      <c r="U1237">
        <v>5</v>
      </c>
      <c r="V1237">
        <v>5</v>
      </c>
      <c r="W1237">
        <v>12</v>
      </c>
      <c r="X1237">
        <v>3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f>IF(COUNTIF(Table_marketing_data[[#This Row],[AcceptedCmp3]:[AcceptedCmp2]],1)&gt;0,1,0)</f>
        <v>0</v>
      </c>
      <c r="AE1237">
        <f>SUM(Table_marketing_data[[#This Row],[AcceptedCmp3]:[AcceptedCmp2]])</f>
        <v>0</v>
      </c>
      <c r="AF1237">
        <v>0</v>
      </c>
      <c r="AG1237">
        <v>0</v>
      </c>
      <c r="AH1237" t="s">
        <v>30</v>
      </c>
    </row>
    <row r="1238" spans="1:34" x14ac:dyDescent="0.3">
      <c r="A1238">
        <v>4867</v>
      </c>
      <c r="B1238">
        <v>1968</v>
      </c>
      <c r="C1238">
        <f ca="1">YEAR(TODAY()) - Table_marketing_data[[#This Row],[Year_Birth]]</f>
        <v>55</v>
      </c>
      <c r="D12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8" t="s">
        <v>37</v>
      </c>
      <c r="F1238" t="s">
        <v>31</v>
      </c>
      <c r="G1238" s="5">
        <v>38236</v>
      </c>
      <c r="H1238" s="5" t="str">
        <f t="shared" si="19"/>
        <v>20k-50k</v>
      </c>
      <c r="I1238">
        <v>1</v>
      </c>
      <c r="J1238">
        <v>1</v>
      </c>
      <c r="K1238" s="1">
        <v>41537</v>
      </c>
      <c r="L1238">
        <v>2</v>
      </c>
      <c r="M1238">
        <v>58</v>
      </c>
      <c r="N1238">
        <v>0</v>
      </c>
      <c r="O1238">
        <v>18</v>
      </c>
      <c r="P1238">
        <v>2</v>
      </c>
      <c r="Q1238">
        <v>0</v>
      </c>
      <c r="R1238">
        <v>10</v>
      </c>
      <c r="S1238" s="6">
        <f>SUM(Table_marketing_data[[#This Row],[MntWines]:[MntGoldProds]])/6</f>
        <v>14.666666666666666</v>
      </c>
      <c r="T1238">
        <v>4</v>
      </c>
      <c r="U1238">
        <v>3</v>
      </c>
      <c r="V1238">
        <v>0</v>
      </c>
      <c r="W1238">
        <v>4</v>
      </c>
      <c r="X1238">
        <v>7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f>IF(COUNTIF(Table_marketing_data[[#This Row],[AcceptedCmp3]:[AcceptedCmp2]],1)&gt;0,1,0)</f>
        <v>0</v>
      </c>
      <c r="AE1238">
        <f>SUM(Table_marketing_data[[#This Row],[AcceptedCmp3]:[AcceptedCmp2]])</f>
        <v>0</v>
      </c>
      <c r="AF1238">
        <v>0</v>
      </c>
      <c r="AG1238">
        <v>0</v>
      </c>
      <c r="AH1238" t="s">
        <v>30</v>
      </c>
    </row>
    <row r="1239" spans="1:34" x14ac:dyDescent="0.3">
      <c r="A1239">
        <v>850</v>
      </c>
      <c r="B1239">
        <v>1968</v>
      </c>
      <c r="C1239">
        <f ca="1">YEAR(TODAY()) - Table_marketing_data[[#This Row],[Year_Birth]]</f>
        <v>55</v>
      </c>
      <c r="D12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39" t="s">
        <v>28</v>
      </c>
      <c r="F1239" t="s">
        <v>31</v>
      </c>
      <c r="G1239" s="5">
        <v>70566</v>
      </c>
      <c r="H1239" s="5" t="str">
        <f t="shared" si="19"/>
        <v>50k-100k</v>
      </c>
      <c r="I1239">
        <v>0</v>
      </c>
      <c r="J1239">
        <v>1</v>
      </c>
      <c r="K1239" s="1">
        <v>41553</v>
      </c>
      <c r="L1239">
        <v>4</v>
      </c>
      <c r="M1239">
        <v>381</v>
      </c>
      <c r="N1239">
        <v>28</v>
      </c>
      <c r="O1239">
        <v>215</v>
      </c>
      <c r="P1239">
        <v>84</v>
      </c>
      <c r="Q1239">
        <v>28</v>
      </c>
      <c r="R1239">
        <v>21</v>
      </c>
      <c r="S1239" s="6">
        <f>SUM(Table_marketing_data[[#This Row],[MntWines]:[MntGoldProds]])/6</f>
        <v>126.16666666666667</v>
      </c>
      <c r="T1239">
        <v>2</v>
      </c>
      <c r="U1239">
        <v>6</v>
      </c>
      <c r="V1239">
        <v>5</v>
      </c>
      <c r="W1239">
        <v>9</v>
      </c>
      <c r="X1239">
        <v>3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f>IF(COUNTIF(Table_marketing_data[[#This Row],[AcceptedCmp3]:[AcceptedCmp2]],1)&gt;0,1,0)</f>
        <v>0</v>
      </c>
      <c r="AE1239">
        <f>SUM(Table_marketing_data[[#This Row],[AcceptedCmp3]:[AcceptedCmp2]])</f>
        <v>0</v>
      </c>
      <c r="AF1239">
        <v>0</v>
      </c>
      <c r="AG1239">
        <v>0</v>
      </c>
      <c r="AH1239" t="s">
        <v>30</v>
      </c>
    </row>
    <row r="1240" spans="1:34" x14ac:dyDescent="0.3">
      <c r="A1240">
        <v>10855</v>
      </c>
      <c r="B1240">
        <v>1968</v>
      </c>
      <c r="C1240">
        <f ca="1">YEAR(TODAY()) - Table_marketing_data[[#This Row],[Year_Birth]]</f>
        <v>55</v>
      </c>
      <c r="D12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0" t="s">
        <v>41</v>
      </c>
      <c r="F1240" t="s">
        <v>31</v>
      </c>
      <c r="G1240" s="5">
        <v>50014</v>
      </c>
      <c r="H1240" s="5" t="str">
        <f t="shared" si="19"/>
        <v>50k-100k</v>
      </c>
      <c r="I1240">
        <v>1</v>
      </c>
      <c r="J1240">
        <v>0</v>
      </c>
      <c r="K1240" s="1">
        <v>41661</v>
      </c>
      <c r="L1240">
        <v>9</v>
      </c>
      <c r="M1240">
        <v>234</v>
      </c>
      <c r="N1240">
        <v>14</v>
      </c>
      <c r="O1240">
        <v>77</v>
      </c>
      <c r="P1240">
        <v>19</v>
      </c>
      <c r="Q1240">
        <v>10</v>
      </c>
      <c r="R1240">
        <v>42</v>
      </c>
      <c r="S1240" s="6">
        <f>SUM(Table_marketing_data[[#This Row],[MntWines]:[MntGoldProds]])/6</f>
        <v>66</v>
      </c>
      <c r="T1240">
        <v>2</v>
      </c>
      <c r="U1240">
        <v>4</v>
      </c>
      <c r="V1240">
        <v>1</v>
      </c>
      <c r="W1240">
        <v>8</v>
      </c>
      <c r="X1240">
        <v>5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f>IF(COUNTIF(Table_marketing_data[[#This Row],[AcceptedCmp3]:[AcceptedCmp2]],1)&gt;0,1,0)</f>
        <v>0</v>
      </c>
      <c r="AE1240">
        <f>SUM(Table_marketing_data[[#This Row],[AcceptedCmp3]:[AcceptedCmp2]])</f>
        <v>0</v>
      </c>
      <c r="AF1240">
        <v>0</v>
      </c>
      <c r="AG1240">
        <v>0</v>
      </c>
      <c r="AH1240" t="s">
        <v>30</v>
      </c>
    </row>
    <row r="1241" spans="1:34" x14ac:dyDescent="0.3">
      <c r="A1241">
        <v>8159</v>
      </c>
      <c r="B1241">
        <v>1968</v>
      </c>
      <c r="C1241">
        <f ca="1">YEAR(TODAY()) - Table_marketing_data[[#This Row],[Year_Birth]]</f>
        <v>55</v>
      </c>
      <c r="D12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1" t="s">
        <v>28</v>
      </c>
      <c r="F1241" t="s">
        <v>33</v>
      </c>
      <c r="G1241" s="5">
        <v>51287</v>
      </c>
      <c r="H1241" s="5" t="str">
        <f t="shared" si="19"/>
        <v>50k-100k</v>
      </c>
      <c r="I1241">
        <v>1</v>
      </c>
      <c r="J1241">
        <v>1</v>
      </c>
      <c r="K1241" s="1">
        <v>41730</v>
      </c>
      <c r="L1241">
        <v>10</v>
      </c>
      <c r="M1241">
        <v>117</v>
      </c>
      <c r="N1241">
        <v>0</v>
      </c>
      <c r="O1241">
        <v>22</v>
      </c>
      <c r="P1241">
        <v>13</v>
      </c>
      <c r="Q1241">
        <v>0</v>
      </c>
      <c r="R1241">
        <v>30</v>
      </c>
      <c r="S1241" s="6">
        <f>SUM(Table_marketing_data[[#This Row],[MntWines]:[MntGoldProds]])/6</f>
        <v>30.333333333333332</v>
      </c>
      <c r="T1241">
        <v>3</v>
      </c>
      <c r="U1241">
        <v>4</v>
      </c>
      <c r="V1241">
        <v>1</v>
      </c>
      <c r="W1241">
        <v>3</v>
      </c>
      <c r="X1241">
        <v>7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f>IF(COUNTIF(Table_marketing_data[[#This Row],[AcceptedCmp3]:[AcceptedCmp2]],1)&gt;0,1,0)</f>
        <v>0</v>
      </c>
      <c r="AE1241">
        <f>SUM(Table_marketing_data[[#This Row],[AcceptedCmp3]:[AcceptedCmp2]])</f>
        <v>0</v>
      </c>
      <c r="AF1241">
        <v>0</v>
      </c>
      <c r="AG1241">
        <v>0</v>
      </c>
      <c r="AH1241" t="s">
        <v>30</v>
      </c>
    </row>
    <row r="1242" spans="1:34" x14ac:dyDescent="0.3">
      <c r="A1242">
        <v>7381</v>
      </c>
      <c r="B1242">
        <v>1968</v>
      </c>
      <c r="C1242">
        <f ca="1">YEAR(TODAY()) - Table_marketing_data[[#This Row],[Year_Birth]]</f>
        <v>55</v>
      </c>
      <c r="D12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2" t="s">
        <v>28</v>
      </c>
      <c r="F1242" t="s">
        <v>29</v>
      </c>
      <c r="G1242" s="5">
        <v>75693</v>
      </c>
      <c r="H1242" s="5" t="str">
        <f t="shared" si="19"/>
        <v>50k-100k</v>
      </c>
      <c r="I1242">
        <v>0</v>
      </c>
      <c r="J1242">
        <v>0</v>
      </c>
      <c r="K1242" s="1">
        <v>41249</v>
      </c>
      <c r="L1242">
        <v>10</v>
      </c>
      <c r="M1242">
        <v>797</v>
      </c>
      <c r="N1242">
        <v>153</v>
      </c>
      <c r="O1242">
        <v>293</v>
      </c>
      <c r="P1242">
        <v>72</v>
      </c>
      <c r="Q1242">
        <v>97</v>
      </c>
      <c r="R1242">
        <v>30</v>
      </c>
      <c r="S1242" s="6">
        <f>SUM(Table_marketing_data[[#This Row],[MntWines]:[MntGoldProds]])/6</f>
        <v>240.33333333333334</v>
      </c>
      <c r="T1242">
        <v>1</v>
      </c>
      <c r="U1242">
        <v>11</v>
      </c>
      <c r="V1242">
        <v>4</v>
      </c>
      <c r="W1242">
        <v>6</v>
      </c>
      <c r="X1242">
        <v>4</v>
      </c>
      <c r="Y1242">
        <v>0</v>
      </c>
      <c r="Z1242">
        <v>1</v>
      </c>
      <c r="AA1242">
        <v>1</v>
      </c>
      <c r="AB1242">
        <v>1</v>
      </c>
      <c r="AC1242">
        <v>0</v>
      </c>
      <c r="AD1242">
        <f>IF(COUNTIF(Table_marketing_data[[#This Row],[AcceptedCmp3]:[AcceptedCmp2]],1)&gt;0,1,0)</f>
        <v>1</v>
      </c>
      <c r="AE1242">
        <f>SUM(Table_marketing_data[[#This Row],[AcceptedCmp3]:[AcceptedCmp2]])</f>
        <v>3</v>
      </c>
      <c r="AF1242">
        <v>1</v>
      </c>
      <c r="AG1242">
        <v>0</v>
      </c>
      <c r="AH1242" t="s">
        <v>30</v>
      </c>
    </row>
    <row r="1243" spans="1:34" x14ac:dyDescent="0.3">
      <c r="A1243">
        <v>6720</v>
      </c>
      <c r="B1243">
        <v>1968</v>
      </c>
      <c r="C1243">
        <f ca="1">YEAR(TODAY()) - Table_marketing_data[[#This Row],[Year_Birth]]</f>
        <v>55</v>
      </c>
      <c r="D12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3" t="s">
        <v>41</v>
      </c>
      <c r="F1243" t="s">
        <v>35</v>
      </c>
      <c r="G1243" s="5">
        <v>43795</v>
      </c>
      <c r="H1243" s="5" t="str">
        <f t="shared" si="19"/>
        <v>20k-50k</v>
      </c>
      <c r="I1243">
        <v>0</v>
      </c>
      <c r="J1243">
        <v>1</v>
      </c>
      <c r="K1243" s="1">
        <v>41563</v>
      </c>
      <c r="L1243">
        <v>11</v>
      </c>
      <c r="M1243">
        <v>314</v>
      </c>
      <c r="N1243">
        <v>11</v>
      </c>
      <c r="O1243">
        <v>53</v>
      </c>
      <c r="P1243">
        <v>4</v>
      </c>
      <c r="Q1243">
        <v>3</v>
      </c>
      <c r="R1243">
        <v>107</v>
      </c>
      <c r="S1243" s="6">
        <f>SUM(Table_marketing_data[[#This Row],[MntWines]:[MntGoldProds]])/6</f>
        <v>82</v>
      </c>
      <c r="T1243">
        <v>3</v>
      </c>
      <c r="U1243">
        <v>7</v>
      </c>
      <c r="V1243">
        <v>3</v>
      </c>
      <c r="W1243">
        <v>4</v>
      </c>
      <c r="X1243">
        <v>7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f>IF(COUNTIF(Table_marketing_data[[#This Row],[AcceptedCmp3]:[AcceptedCmp2]],1)&gt;0,1,0)</f>
        <v>1</v>
      </c>
      <c r="AE1243">
        <f>SUM(Table_marketing_data[[#This Row],[AcceptedCmp3]:[AcceptedCmp2]])</f>
        <v>1</v>
      </c>
      <c r="AF1243">
        <v>1</v>
      </c>
      <c r="AG1243">
        <v>0</v>
      </c>
      <c r="AH1243" t="s">
        <v>30</v>
      </c>
    </row>
    <row r="1244" spans="1:34" x14ac:dyDescent="0.3">
      <c r="A1244">
        <v>6116</v>
      </c>
      <c r="B1244">
        <v>1968</v>
      </c>
      <c r="C1244">
        <f ca="1">YEAR(TODAY()) - Table_marketing_data[[#This Row],[Year_Birth]]</f>
        <v>55</v>
      </c>
      <c r="D12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4" t="s">
        <v>38</v>
      </c>
      <c r="F1244" t="s">
        <v>33</v>
      </c>
      <c r="G1244" s="5">
        <v>48985</v>
      </c>
      <c r="H1244" s="5" t="str">
        <f t="shared" si="19"/>
        <v>20k-50k</v>
      </c>
      <c r="I1244">
        <v>0</v>
      </c>
      <c r="J1244">
        <v>1</v>
      </c>
      <c r="K1244" s="1">
        <v>41460</v>
      </c>
      <c r="L1244">
        <v>13</v>
      </c>
      <c r="M1244">
        <v>19</v>
      </c>
      <c r="N1244">
        <v>13</v>
      </c>
      <c r="O1244">
        <v>18</v>
      </c>
      <c r="P1244">
        <v>10</v>
      </c>
      <c r="Q1244">
        <v>7</v>
      </c>
      <c r="R1244">
        <v>8</v>
      </c>
      <c r="S1244" s="6">
        <f>SUM(Table_marketing_data[[#This Row],[MntWines]:[MntGoldProds]])/6</f>
        <v>12.5</v>
      </c>
      <c r="T1244">
        <v>1</v>
      </c>
      <c r="U1244">
        <v>1</v>
      </c>
      <c r="V1244">
        <v>1</v>
      </c>
      <c r="W1244">
        <v>3</v>
      </c>
      <c r="X1244">
        <v>3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f>IF(COUNTIF(Table_marketing_data[[#This Row],[AcceptedCmp3]:[AcceptedCmp2]],1)&gt;0,1,0)</f>
        <v>0</v>
      </c>
      <c r="AE1244">
        <f>SUM(Table_marketing_data[[#This Row],[AcceptedCmp3]:[AcceptedCmp2]])</f>
        <v>0</v>
      </c>
      <c r="AF1244">
        <v>0</v>
      </c>
      <c r="AG1244">
        <v>0</v>
      </c>
      <c r="AH1244" t="s">
        <v>30</v>
      </c>
    </row>
    <row r="1245" spans="1:34" x14ac:dyDescent="0.3">
      <c r="A1245">
        <v>1970</v>
      </c>
      <c r="B1245">
        <v>1968</v>
      </c>
      <c r="C1245">
        <f ca="1">YEAR(TODAY()) - Table_marketing_data[[#This Row],[Year_Birth]]</f>
        <v>55</v>
      </c>
      <c r="D12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5" t="s">
        <v>41</v>
      </c>
      <c r="F1245" t="s">
        <v>35</v>
      </c>
      <c r="G1245" s="5">
        <v>34053</v>
      </c>
      <c r="H1245" s="5" t="str">
        <f t="shared" si="19"/>
        <v>20k-50k</v>
      </c>
      <c r="I1245">
        <v>0</v>
      </c>
      <c r="J1245">
        <v>1</v>
      </c>
      <c r="K1245" s="1">
        <v>41162</v>
      </c>
      <c r="L1245">
        <v>14</v>
      </c>
      <c r="M1245">
        <v>63</v>
      </c>
      <c r="N1245">
        <v>0</v>
      </c>
      <c r="O1245">
        <v>21</v>
      </c>
      <c r="P1245">
        <v>7</v>
      </c>
      <c r="Q1245">
        <v>0</v>
      </c>
      <c r="R1245">
        <v>12</v>
      </c>
      <c r="S1245" s="6">
        <f>SUM(Table_marketing_data[[#This Row],[MntWines]:[MntGoldProds]])/6</f>
        <v>17.166666666666668</v>
      </c>
      <c r="T1245">
        <v>1</v>
      </c>
      <c r="U1245">
        <v>3</v>
      </c>
      <c r="V1245">
        <v>0</v>
      </c>
      <c r="W1245">
        <v>3</v>
      </c>
      <c r="X1245">
        <v>8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f>IF(COUNTIF(Table_marketing_data[[#This Row],[AcceptedCmp3]:[AcceptedCmp2]],1)&gt;0,1,0)</f>
        <v>0</v>
      </c>
      <c r="AE1245">
        <f>SUM(Table_marketing_data[[#This Row],[AcceptedCmp3]:[AcceptedCmp2]])</f>
        <v>0</v>
      </c>
      <c r="AF1245">
        <v>0</v>
      </c>
      <c r="AG1245">
        <v>0</v>
      </c>
      <c r="AH1245" t="s">
        <v>30</v>
      </c>
    </row>
    <row r="1246" spans="1:34" x14ac:dyDescent="0.3">
      <c r="A1246">
        <v>10951</v>
      </c>
      <c r="B1246">
        <v>1968</v>
      </c>
      <c r="C1246">
        <f ca="1">YEAR(TODAY()) - Table_marketing_data[[#This Row],[Year_Birth]]</f>
        <v>55</v>
      </c>
      <c r="D12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6" t="s">
        <v>28</v>
      </c>
      <c r="F1246" t="s">
        <v>33</v>
      </c>
      <c r="G1246" s="5">
        <v>45688</v>
      </c>
      <c r="H1246" s="5" t="str">
        <f t="shared" si="19"/>
        <v>20k-50k</v>
      </c>
      <c r="I1246">
        <v>0</v>
      </c>
      <c r="J1246">
        <v>1</v>
      </c>
      <c r="K1246" s="1">
        <v>41664</v>
      </c>
      <c r="L1246">
        <v>20</v>
      </c>
      <c r="M1246">
        <v>279</v>
      </c>
      <c r="N1246">
        <v>0</v>
      </c>
      <c r="O1246">
        <v>18</v>
      </c>
      <c r="P1246">
        <v>0</v>
      </c>
      <c r="Q1246">
        <v>0</v>
      </c>
      <c r="R1246">
        <v>9</v>
      </c>
      <c r="S1246" s="6">
        <f>SUM(Table_marketing_data[[#This Row],[MntWines]:[MntGoldProds]])/6</f>
        <v>51</v>
      </c>
      <c r="T1246">
        <v>2</v>
      </c>
      <c r="U1246">
        <v>3</v>
      </c>
      <c r="V1246">
        <v>1</v>
      </c>
      <c r="W1246">
        <v>8</v>
      </c>
      <c r="X1246">
        <v>4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f>IF(COUNTIF(Table_marketing_data[[#This Row],[AcceptedCmp3]:[AcceptedCmp2]],1)&gt;0,1,0)</f>
        <v>1</v>
      </c>
      <c r="AE1246">
        <f>SUM(Table_marketing_data[[#This Row],[AcceptedCmp3]:[AcceptedCmp2]])</f>
        <v>1</v>
      </c>
      <c r="AF1246">
        <v>0</v>
      </c>
      <c r="AG1246">
        <v>0</v>
      </c>
      <c r="AH1246" t="s">
        <v>30</v>
      </c>
    </row>
    <row r="1247" spans="1:34" x14ac:dyDescent="0.3">
      <c r="A1247">
        <v>6892</v>
      </c>
      <c r="B1247">
        <v>1968</v>
      </c>
      <c r="C1247">
        <f ca="1">YEAR(TODAY()) - Table_marketing_data[[#This Row],[Year_Birth]]</f>
        <v>55</v>
      </c>
      <c r="D12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7" t="s">
        <v>28</v>
      </c>
      <c r="F1247" t="s">
        <v>29</v>
      </c>
      <c r="G1247" s="5">
        <v>61671</v>
      </c>
      <c r="H1247" s="5" t="str">
        <f t="shared" si="19"/>
        <v>50k-100k</v>
      </c>
      <c r="I1247">
        <v>0</v>
      </c>
      <c r="J1247">
        <v>1</v>
      </c>
      <c r="K1247" s="1">
        <v>41793</v>
      </c>
      <c r="L1247">
        <v>23</v>
      </c>
      <c r="M1247">
        <v>641</v>
      </c>
      <c r="N1247">
        <v>7</v>
      </c>
      <c r="O1247">
        <v>56</v>
      </c>
      <c r="P1247">
        <v>0</v>
      </c>
      <c r="Q1247">
        <v>0</v>
      </c>
      <c r="R1247">
        <v>28</v>
      </c>
      <c r="S1247" s="6">
        <f>SUM(Table_marketing_data[[#This Row],[MntWines]:[MntGoldProds]])/6</f>
        <v>122</v>
      </c>
      <c r="T1247">
        <v>8</v>
      </c>
      <c r="U1247">
        <v>10</v>
      </c>
      <c r="V1247">
        <v>4</v>
      </c>
      <c r="W1247">
        <v>6</v>
      </c>
      <c r="X1247">
        <v>8</v>
      </c>
      <c r="Y1247">
        <v>0</v>
      </c>
      <c r="Z1247">
        <v>1</v>
      </c>
      <c r="AA1247">
        <v>0</v>
      </c>
      <c r="AB1247">
        <v>1</v>
      </c>
      <c r="AC1247">
        <v>0</v>
      </c>
      <c r="AD1247">
        <f>IF(COUNTIF(Table_marketing_data[[#This Row],[AcceptedCmp3]:[AcceptedCmp2]],1)&gt;0,1,0)</f>
        <v>1</v>
      </c>
      <c r="AE1247">
        <f>SUM(Table_marketing_data[[#This Row],[AcceptedCmp3]:[AcceptedCmp2]])</f>
        <v>2</v>
      </c>
      <c r="AF1247">
        <v>0</v>
      </c>
      <c r="AG1247">
        <v>0</v>
      </c>
      <c r="AH1247" t="s">
        <v>30</v>
      </c>
    </row>
    <row r="1248" spans="1:34" x14ac:dyDescent="0.3">
      <c r="A1248">
        <v>968</v>
      </c>
      <c r="B1248">
        <v>1968</v>
      </c>
      <c r="C1248">
        <f ca="1">YEAR(TODAY()) - Table_marketing_data[[#This Row],[Year_Birth]]</f>
        <v>55</v>
      </c>
      <c r="D12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8" t="s">
        <v>41</v>
      </c>
      <c r="F1248" t="s">
        <v>29</v>
      </c>
      <c r="G1248" s="5">
        <v>41335</v>
      </c>
      <c r="H1248" s="5" t="str">
        <f t="shared" si="19"/>
        <v>20k-50k</v>
      </c>
      <c r="I1248">
        <v>1</v>
      </c>
      <c r="J1248">
        <v>0</v>
      </c>
      <c r="K1248" s="1">
        <v>41634</v>
      </c>
      <c r="L1248">
        <v>24</v>
      </c>
      <c r="M1248">
        <v>112</v>
      </c>
      <c r="N1248">
        <v>19</v>
      </c>
      <c r="O1248">
        <v>21</v>
      </c>
      <c r="P1248">
        <v>16</v>
      </c>
      <c r="Q1248">
        <v>14</v>
      </c>
      <c r="R1248">
        <v>5</v>
      </c>
      <c r="S1248" s="6">
        <f>SUM(Table_marketing_data[[#This Row],[MntWines]:[MntGoldProds]])/6</f>
        <v>31.166666666666668</v>
      </c>
      <c r="T1248">
        <v>3</v>
      </c>
      <c r="U1248">
        <v>4</v>
      </c>
      <c r="V1248">
        <v>1</v>
      </c>
      <c r="W1248">
        <v>4</v>
      </c>
      <c r="X1248">
        <v>7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f>IF(COUNTIF(Table_marketing_data[[#This Row],[AcceptedCmp3]:[AcceptedCmp2]],1)&gt;0,1,0)</f>
        <v>0</v>
      </c>
      <c r="AE1248">
        <f>SUM(Table_marketing_data[[#This Row],[AcceptedCmp3]:[AcceptedCmp2]])</f>
        <v>0</v>
      </c>
      <c r="AF1248">
        <v>0</v>
      </c>
      <c r="AG1248">
        <v>0</v>
      </c>
      <c r="AH1248" t="s">
        <v>36</v>
      </c>
    </row>
    <row r="1249" spans="1:34" x14ac:dyDescent="0.3">
      <c r="A1249">
        <v>4096</v>
      </c>
      <c r="B1249">
        <v>1968</v>
      </c>
      <c r="C1249">
        <f ca="1">YEAR(TODAY()) - Table_marketing_data[[#This Row],[Year_Birth]]</f>
        <v>55</v>
      </c>
      <c r="D12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49" t="s">
        <v>41</v>
      </c>
      <c r="F1249" t="s">
        <v>29</v>
      </c>
      <c r="G1249" s="5">
        <v>41335</v>
      </c>
      <c r="H1249" s="5" t="str">
        <f t="shared" si="19"/>
        <v>20k-50k</v>
      </c>
      <c r="I1249">
        <v>1</v>
      </c>
      <c r="J1249">
        <v>0</v>
      </c>
      <c r="K1249" s="1">
        <v>41634</v>
      </c>
      <c r="L1249">
        <v>24</v>
      </c>
      <c r="M1249">
        <v>112</v>
      </c>
      <c r="N1249">
        <v>19</v>
      </c>
      <c r="O1249">
        <v>21</v>
      </c>
      <c r="P1249">
        <v>16</v>
      </c>
      <c r="Q1249">
        <v>14</v>
      </c>
      <c r="R1249">
        <v>5</v>
      </c>
      <c r="S1249" s="6">
        <f>SUM(Table_marketing_data[[#This Row],[MntWines]:[MntGoldProds]])/6</f>
        <v>31.166666666666668</v>
      </c>
      <c r="T1249">
        <v>3</v>
      </c>
      <c r="U1249">
        <v>4</v>
      </c>
      <c r="V1249">
        <v>1</v>
      </c>
      <c r="W1249">
        <v>4</v>
      </c>
      <c r="X1249">
        <v>7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f>IF(COUNTIF(Table_marketing_data[[#This Row],[AcceptedCmp3]:[AcceptedCmp2]],1)&gt;0,1,0)</f>
        <v>0</v>
      </c>
      <c r="AE1249">
        <f>SUM(Table_marketing_data[[#This Row],[AcceptedCmp3]:[AcceptedCmp2]])</f>
        <v>0</v>
      </c>
      <c r="AF1249">
        <v>0</v>
      </c>
      <c r="AG1249">
        <v>0</v>
      </c>
      <c r="AH1249" t="s">
        <v>34</v>
      </c>
    </row>
    <row r="1250" spans="1:34" x14ac:dyDescent="0.3">
      <c r="A1250">
        <v>6299</v>
      </c>
      <c r="B1250">
        <v>1968</v>
      </c>
      <c r="C1250">
        <f ca="1">YEAR(TODAY()) - Table_marketing_data[[#This Row],[Year_Birth]]</f>
        <v>55</v>
      </c>
      <c r="D12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0" t="s">
        <v>37</v>
      </c>
      <c r="F1250" t="s">
        <v>29</v>
      </c>
      <c r="G1250" s="5">
        <v>42564</v>
      </c>
      <c r="H1250" s="5" t="str">
        <f t="shared" si="19"/>
        <v>20k-50k</v>
      </c>
      <c r="I1250">
        <v>0</v>
      </c>
      <c r="J1250">
        <v>1</v>
      </c>
      <c r="K1250" s="1">
        <v>41276</v>
      </c>
      <c r="L1250">
        <v>28</v>
      </c>
      <c r="M1250">
        <v>324</v>
      </c>
      <c r="N1250">
        <v>48</v>
      </c>
      <c r="O1250">
        <v>186</v>
      </c>
      <c r="P1250">
        <v>39</v>
      </c>
      <c r="Q1250">
        <v>18</v>
      </c>
      <c r="R1250">
        <v>198</v>
      </c>
      <c r="S1250" s="6">
        <f>SUM(Table_marketing_data[[#This Row],[MntWines]:[MntGoldProds]])/6</f>
        <v>135.5</v>
      </c>
      <c r="T1250">
        <v>6</v>
      </c>
      <c r="U1250">
        <v>6</v>
      </c>
      <c r="V1250">
        <v>8</v>
      </c>
      <c r="W1250">
        <v>4</v>
      </c>
      <c r="X1250">
        <v>7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f>IF(COUNTIF(Table_marketing_data[[#This Row],[AcceptedCmp3]:[AcceptedCmp2]],1)&gt;0,1,0)</f>
        <v>1</v>
      </c>
      <c r="AE1250">
        <f>SUM(Table_marketing_data[[#This Row],[AcceptedCmp3]:[AcceptedCmp2]])</f>
        <v>1</v>
      </c>
      <c r="AF1250">
        <v>1</v>
      </c>
      <c r="AG1250">
        <v>0</v>
      </c>
      <c r="AH1250" t="s">
        <v>32</v>
      </c>
    </row>
    <row r="1251" spans="1:34" x14ac:dyDescent="0.3">
      <c r="A1251">
        <v>6263</v>
      </c>
      <c r="B1251">
        <v>1968</v>
      </c>
      <c r="C1251">
        <f ca="1">YEAR(TODAY()) - Table_marketing_data[[#This Row],[Year_Birth]]</f>
        <v>55</v>
      </c>
      <c r="D12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1" t="s">
        <v>28</v>
      </c>
      <c r="F1251" t="s">
        <v>35</v>
      </c>
      <c r="G1251" s="5">
        <v>35322</v>
      </c>
      <c r="H1251" s="5" t="str">
        <f t="shared" si="19"/>
        <v>20k-50k</v>
      </c>
      <c r="I1251">
        <v>1</v>
      </c>
      <c r="J1251">
        <v>2</v>
      </c>
      <c r="K1251" s="1">
        <v>41143</v>
      </c>
      <c r="L1251">
        <v>34</v>
      </c>
      <c r="M1251">
        <v>28</v>
      </c>
      <c r="N1251">
        <v>9</v>
      </c>
      <c r="O1251">
        <v>37</v>
      </c>
      <c r="P1251">
        <v>12</v>
      </c>
      <c r="Q1251">
        <v>7</v>
      </c>
      <c r="R1251">
        <v>13</v>
      </c>
      <c r="S1251" s="6">
        <f>SUM(Table_marketing_data[[#This Row],[MntWines]:[MntGoldProds]])/6</f>
        <v>17.666666666666668</v>
      </c>
      <c r="T1251">
        <v>3</v>
      </c>
      <c r="U1251">
        <v>2</v>
      </c>
      <c r="V1251">
        <v>0</v>
      </c>
      <c r="W1251">
        <v>4</v>
      </c>
      <c r="X1251">
        <v>8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f>IF(COUNTIF(Table_marketing_data[[#This Row],[AcceptedCmp3]:[AcceptedCmp2]],1)&gt;0,1,0)</f>
        <v>0</v>
      </c>
      <c r="AE1251">
        <f>SUM(Table_marketing_data[[#This Row],[AcceptedCmp3]:[AcceptedCmp2]])</f>
        <v>0</v>
      </c>
      <c r="AF1251">
        <v>0</v>
      </c>
      <c r="AG1251">
        <v>0</v>
      </c>
      <c r="AH1251" t="s">
        <v>30</v>
      </c>
    </row>
    <row r="1252" spans="1:34" x14ac:dyDescent="0.3">
      <c r="A1252">
        <v>2570</v>
      </c>
      <c r="B1252">
        <v>1968</v>
      </c>
      <c r="C1252">
        <f ca="1">YEAR(TODAY()) - Table_marketing_data[[#This Row],[Year_Birth]]</f>
        <v>55</v>
      </c>
      <c r="D12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2" t="s">
        <v>28</v>
      </c>
      <c r="F1252" t="s">
        <v>35</v>
      </c>
      <c r="G1252" s="5">
        <v>56534</v>
      </c>
      <c r="H1252" s="5" t="str">
        <f t="shared" si="19"/>
        <v>50k-100k</v>
      </c>
      <c r="I1252">
        <v>0</v>
      </c>
      <c r="J1252">
        <v>1</v>
      </c>
      <c r="K1252" s="1">
        <v>41478</v>
      </c>
      <c r="L1252">
        <v>35</v>
      </c>
      <c r="M1252">
        <v>691</v>
      </c>
      <c r="N1252">
        <v>7</v>
      </c>
      <c r="O1252">
        <v>61</v>
      </c>
      <c r="P1252">
        <v>10</v>
      </c>
      <c r="Q1252">
        <v>0</v>
      </c>
      <c r="R1252">
        <v>46</v>
      </c>
      <c r="S1252" s="6">
        <f>SUM(Table_marketing_data[[#This Row],[MntWines]:[MntGoldProds]])/6</f>
        <v>135.83333333333334</v>
      </c>
      <c r="T1252">
        <v>4</v>
      </c>
      <c r="U1252">
        <v>10</v>
      </c>
      <c r="V1252">
        <v>4</v>
      </c>
      <c r="W1252">
        <v>7</v>
      </c>
      <c r="X1252">
        <v>8</v>
      </c>
      <c r="Y1252">
        <v>0</v>
      </c>
      <c r="Z1252">
        <v>1</v>
      </c>
      <c r="AA1252">
        <v>0</v>
      </c>
      <c r="AB1252">
        <v>0</v>
      </c>
      <c r="AC1252">
        <v>1</v>
      </c>
      <c r="AD1252">
        <f>IF(COUNTIF(Table_marketing_data[[#This Row],[AcceptedCmp3]:[AcceptedCmp2]],1)&gt;0,1,0)</f>
        <v>1</v>
      </c>
      <c r="AE1252">
        <f>SUM(Table_marketing_data[[#This Row],[AcceptedCmp3]:[AcceptedCmp2]])</f>
        <v>2</v>
      </c>
      <c r="AF1252">
        <v>1</v>
      </c>
      <c r="AG1252">
        <v>0</v>
      </c>
      <c r="AH1252" t="s">
        <v>30</v>
      </c>
    </row>
    <row r="1253" spans="1:34" x14ac:dyDescent="0.3">
      <c r="A1253">
        <v>9206</v>
      </c>
      <c r="B1253">
        <v>1968</v>
      </c>
      <c r="C1253">
        <f ca="1">YEAR(TODAY()) - Table_marketing_data[[#This Row],[Year_Birth]]</f>
        <v>55</v>
      </c>
      <c r="D12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3" t="s">
        <v>28</v>
      </c>
      <c r="F1253" t="s">
        <v>35</v>
      </c>
      <c r="G1253" s="5">
        <v>77382</v>
      </c>
      <c r="H1253" s="5" t="str">
        <f t="shared" si="19"/>
        <v>50k-100k</v>
      </c>
      <c r="I1253">
        <v>0</v>
      </c>
      <c r="J1253">
        <v>1</v>
      </c>
      <c r="K1253" s="1">
        <v>41646</v>
      </c>
      <c r="L1253">
        <v>36</v>
      </c>
      <c r="M1253">
        <v>491</v>
      </c>
      <c r="N1253">
        <v>48</v>
      </c>
      <c r="O1253">
        <v>231</v>
      </c>
      <c r="P1253">
        <v>112</v>
      </c>
      <c r="Q1253">
        <v>105</v>
      </c>
      <c r="R1253">
        <v>134</v>
      </c>
      <c r="S1253" s="6">
        <f>SUM(Table_marketing_data[[#This Row],[MntWines]:[MntGoldProds]])/6</f>
        <v>186.83333333333334</v>
      </c>
      <c r="T1253">
        <v>2</v>
      </c>
      <c r="U1253">
        <v>5</v>
      </c>
      <c r="V1253">
        <v>7</v>
      </c>
      <c r="W1253">
        <v>12</v>
      </c>
      <c r="X1253">
        <v>1</v>
      </c>
      <c r="Y1253">
        <v>0</v>
      </c>
      <c r="Z1253">
        <v>0</v>
      </c>
      <c r="AA1253">
        <v>1</v>
      </c>
      <c r="AB1253">
        <v>0</v>
      </c>
      <c r="AC1253">
        <v>0</v>
      </c>
      <c r="AD1253">
        <f>IF(COUNTIF(Table_marketing_data[[#This Row],[AcceptedCmp3]:[AcceptedCmp2]],1)&gt;0,1,0)</f>
        <v>1</v>
      </c>
      <c r="AE1253">
        <f>SUM(Table_marketing_data[[#This Row],[AcceptedCmp3]:[AcceptedCmp2]])</f>
        <v>1</v>
      </c>
      <c r="AF1253">
        <v>0</v>
      </c>
      <c r="AG1253">
        <v>0</v>
      </c>
      <c r="AH1253" t="s">
        <v>30</v>
      </c>
    </row>
    <row r="1254" spans="1:34" x14ac:dyDescent="0.3">
      <c r="A1254">
        <v>1734</v>
      </c>
      <c r="B1254">
        <v>1968</v>
      </c>
      <c r="C1254">
        <f ca="1">YEAR(TODAY()) - Table_marketing_data[[#This Row],[Year_Birth]]</f>
        <v>55</v>
      </c>
      <c r="D12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4" t="s">
        <v>37</v>
      </c>
      <c r="F1254" t="s">
        <v>35</v>
      </c>
      <c r="G1254" s="5">
        <v>40706</v>
      </c>
      <c r="H1254" s="5" t="str">
        <f t="shared" si="19"/>
        <v>20k-50k</v>
      </c>
      <c r="I1254">
        <v>2</v>
      </c>
      <c r="J1254">
        <v>1</v>
      </c>
      <c r="K1254" s="1">
        <v>41291</v>
      </c>
      <c r="L1254">
        <v>37</v>
      </c>
      <c r="M1254">
        <v>59</v>
      </c>
      <c r="N1254">
        <v>0</v>
      </c>
      <c r="O1254">
        <v>11</v>
      </c>
      <c r="P1254">
        <v>4</v>
      </c>
      <c r="Q1254">
        <v>2</v>
      </c>
      <c r="R1254">
        <v>5</v>
      </c>
      <c r="S1254" s="6">
        <f>SUM(Table_marketing_data[[#This Row],[MntWines]:[MntGoldProds]])/6</f>
        <v>13.5</v>
      </c>
      <c r="T1254">
        <v>4</v>
      </c>
      <c r="U1254">
        <v>3</v>
      </c>
      <c r="V1254">
        <v>0</v>
      </c>
      <c r="W1254">
        <v>4</v>
      </c>
      <c r="X1254">
        <v>7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f>IF(COUNTIF(Table_marketing_data[[#This Row],[AcceptedCmp3]:[AcceptedCmp2]],1)&gt;0,1,0)</f>
        <v>0</v>
      </c>
      <c r="AE1254">
        <f>SUM(Table_marketing_data[[#This Row],[AcceptedCmp3]:[AcceptedCmp2]])</f>
        <v>0</v>
      </c>
      <c r="AF1254">
        <v>0</v>
      </c>
      <c r="AG1254">
        <v>0</v>
      </c>
      <c r="AH1254" t="s">
        <v>43</v>
      </c>
    </row>
    <row r="1255" spans="1:34" x14ac:dyDescent="0.3">
      <c r="A1255">
        <v>8523</v>
      </c>
      <c r="B1255">
        <v>1968</v>
      </c>
      <c r="C1255">
        <f ca="1">YEAR(TODAY()) - Table_marketing_data[[#This Row],[Year_Birth]]</f>
        <v>55</v>
      </c>
      <c r="D12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5" t="s">
        <v>28</v>
      </c>
      <c r="F1255" t="s">
        <v>33</v>
      </c>
      <c r="G1255" s="5">
        <v>19329</v>
      </c>
      <c r="H1255" s="5" t="str">
        <f t="shared" si="19"/>
        <v>&lt;20k</v>
      </c>
      <c r="I1255">
        <v>1</v>
      </c>
      <c r="J1255">
        <v>0</v>
      </c>
      <c r="K1255" s="1">
        <v>41622</v>
      </c>
      <c r="L1255">
        <v>39</v>
      </c>
      <c r="M1255">
        <v>24</v>
      </c>
      <c r="N1255">
        <v>1</v>
      </c>
      <c r="O1255">
        <v>16</v>
      </c>
      <c r="P1255">
        <v>12</v>
      </c>
      <c r="Q1255">
        <v>2</v>
      </c>
      <c r="R1255">
        <v>5</v>
      </c>
      <c r="S1255" s="6">
        <f>SUM(Table_marketing_data[[#This Row],[MntWines]:[MntGoldProds]])/6</f>
        <v>10</v>
      </c>
      <c r="T1255">
        <v>3</v>
      </c>
      <c r="U1255">
        <v>4</v>
      </c>
      <c r="V1255">
        <v>0</v>
      </c>
      <c r="W1255">
        <v>3</v>
      </c>
      <c r="X1255">
        <v>8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f>IF(COUNTIF(Table_marketing_data[[#This Row],[AcceptedCmp3]:[AcceptedCmp2]],1)&gt;0,1,0)</f>
        <v>0</v>
      </c>
      <c r="AE1255">
        <f>SUM(Table_marketing_data[[#This Row],[AcceptedCmp3]:[AcceptedCmp2]])</f>
        <v>0</v>
      </c>
      <c r="AF1255">
        <v>0</v>
      </c>
      <c r="AG1255">
        <v>0</v>
      </c>
      <c r="AH1255" t="s">
        <v>32</v>
      </c>
    </row>
    <row r="1256" spans="1:34" x14ac:dyDescent="0.3">
      <c r="A1256">
        <v>11007</v>
      </c>
      <c r="B1256">
        <v>1968</v>
      </c>
      <c r="C1256">
        <f ca="1">YEAR(TODAY()) - Table_marketing_data[[#This Row],[Year_Birth]]</f>
        <v>55</v>
      </c>
      <c r="D12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6" t="s">
        <v>37</v>
      </c>
      <c r="F1256" t="s">
        <v>33</v>
      </c>
      <c r="G1256" s="5">
        <v>29187</v>
      </c>
      <c r="H1256" s="5" t="str">
        <f t="shared" si="19"/>
        <v>20k-50k</v>
      </c>
      <c r="I1256">
        <v>1</v>
      </c>
      <c r="J1256">
        <v>0</v>
      </c>
      <c r="K1256" s="1">
        <v>41403</v>
      </c>
      <c r="L1256">
        <v>43</v>
      </c>
      <c r="M1256">
        <v>26</v>
      </c>
      <c r="N1256">
        <v>0</v>
      </c>
      <c r="O1256">
        <v>6</v>
      </c>
      <c r="P1256">
        <v>0</v>
      </c>
      <c r="Q1256">
        <v>0</v>
      </c>
      <c r="R1256">
        <v>2</v>
      </c>
      <c r="S1256" s="6">
        <f>SUM(Table_marketing_data[[#This Row],[MntWines]:[MntGoldProds]])/6</f>
        <v>5.666666666666667</v>
      </c>
      <c r="T1256">
        <v>1</v>
      </c>
      <c r="U1256">
        <v>1</v>
      </c>
      <c r="V1256">
        <v>0</v>
      </c>
      <c r="W1256">
        <v>3</v>
      </c>
      <c r="X1256">
        <v>8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f>IF(COUNTIF(Table_marketing_data[[#This Row],[AcceptedCmp3]:[AcceptedCmp2]],1)&gt;0,1,0)</f>
        <v>0</v>
      </c>
      <c r="AE1256">
        <f>SUM(Table_marketing_data[[#This Row],[AcceptedCmp3]:[AcceptedCmp2]])</f>
        <v>0</v>
      </c>
      <c r="AF1256">
        <v>0</v>
      </c>
      <c r="AG1256">
        <v>0</v>
      </c>
      <c r="AH1256" t="s">
        <v>30</v>
      </c>
    </row>
    <row r="1257" spans="1:34" x14ac:dyDescent="0.3">
      <c r="A1257">
        <v>10176</v>
      </c>
      <c r="B1257">
        <v>1968</v>
      </c>
      <c r="C1257">
        <f ca="1">YEAR(TODAY()) - Table_marketing_data[[#This Row],[Year_Birth]]</f>
        <v>55</v>
      </c>
      <c r="D12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7" t="s">
        <v>28</v>
      </c>
      <c r="F1257" t="s">
        <v>31</v>
      </c>
      <c r="G1257" s="5">
        <v>57107</v>
      </c>
      <c r="H1257" s="5" t="str">
        <f t="shared" si="19"/>
        <v>50k-100k</v>
      </c>
      <c r="I1257">
        <v>0</v>
      </c>
      <c r="J1257">
        <v>1</v>
      </c>
      <c r="K1257" s="1">
        <v>41145</v>
      </c>
      <c r="L1257">
        <v>44</v>
      </c>
      <c r="M1257">
        <v>159</v>
      </c>
      <c r="N1257">
        <v>0</v>
      </c>
      <c r="O1257">
        <v>120</v>
      </c>
      <c r="P1257">
        <v>0</v>
      </c>
      <c r="Q1257">
        <v>0</v>
      </c>
      <c r="R1257">
        <v>137</v>
      </c>
      <c r="S1257" s="6">
        <f>SUM(Table_marketing_data[[#This Row],[MntWines]:[MntGoldProds]])/6</f>
        <v>69.333333333333329</v>
      </c>
      <c r="T1257">
        <v>7</v>
      </c>
      <c r="U1257">
        <v>4</v>
      </c>
      <c r="V1257">
        <v>4</v>
      </c>
      <c r="W1257">
        <v>8</v>
      </c>
      <c r="X1257">
        <v>8</v>
      </c>
      <c r="Y1257">
        <v>0</v>
      </c>
      <c r="Z1257">
        <v>1</v>
      </c>
      <c r="AA1257">
        <v>0</v>
      </c>
      <c r="AB1257">
        <v>0</v>
      </c>
      <c r="AC1257">
        <v>1</v>
      </c>
      <c r="AD1257">
        <f>IF(COUNTIF(Table_marketing_data[[#This Row],[AcceptedCmp3]:[AcceptedCmp2]],1)&gt;0,1,0)</f>
        <v>1</v>
      </c>
      <c r="AE1257">
        <f>SUM(Table_marketing_data[[#This Row],[AcceptedCmp3]:[AcceptedCmp2]])</f>
        <v>2</v>
      </c>
      <c r="AF1257">
        <v>1</v>
      </c>
      <c r="AG1257">
        <v>0</v>
      </c>
      <c r="AH1257" t="s">
        <v>30</v>
      </c>
    </row>
    <row r="1258" spans="1:34" x14ac:dyDescent="0.3">
      <c r="A1258">
        <v>1184</v>
      </c>
      <c r="B1258">
        <v>1968</v>
      </c>
      <c r="C1258">
        <f ca="1">YEAR(TODAY()) - Table_marketing_data[[#This Row],[Year_Birth]]</f>
        <v>55</v>
      </c>
      <c r="D12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8" t="s">
        <v>37</v>
      </c>
      <c r="F1258" t="s">
        <v>29</v>
      </c>
      <c r="G1258" s="5">
        <v>69674</v>
      </c>
      <c r="H1258" s="5" t="str">
        <f t="shared" si="19"/>
        <v>50k-100k</v>
      </c>
      <c r="I1258">
        <v>0</v>
      </c>
      <c r="J1258">
        <v>2</v>
      </c>
      <c r="K1258" s="1">
        <v>41416</v>
      </c>
      <c r="L1258">
        <v>46</v>
      </c>
      <c r="M1258">
        <v>554</v>
      </c>
      <c r="N1258">
        <v>41</v>
      </c>
      <c r="O1258">
        <v>215</v>
      </c>
      <c r="P1258">
        <v>11</v>
      </c>
      <c r="Q1258">
        <v>0</v>
      </c>
      <c r="R1258">
        <v>24</v>
      </c>
      <c r="S1258" s="6">
        <f>SUM(Table_marketing_data[[#This Row],[MntWines]:[MntGoldProds]])/6</f>
        <v>140.83333333333334</v>
      </c>
      <c r="T1258">
        <v>3</v>
      </c>
      <c r="U1258">
        <v>10</v>
      </c>
      <c r="V1258">
        <v>2</v>
      </c>
      <c r="W1258">
        <v>10</v>
      </c>
      <c r="X1258">
        <v>5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f>IF(COUNTIF(Table_marketing_data[[#This Row],[AcceptedCmp3]:[AcceptedCmp2]],1)&gt;0,1,0)</f>
        <v>0</v>
      </c>
      <c r="AE1258">
        <f>SUM(Table_marketing_data[[#This Row],[AcceptedCmp3]:[AcceptedCmp2]])</f>
        <v>0</v>
      </c>
      <c r="AF1258">
        <v>0</v>
      </c>
      <c r="AG1258">
        <v>0</v>
      </c>
      <c r="AH1258" t="s">
        <v>43</v>
      </c>
    </row>
    <row r="1259" spans="1:34" x14ac:dyDescent="0.3">
      <c r="A1259">
        <v>7007</v>
      </c>
      <c r="B1259">
        <v>1968</v>
      </c>
      <c r="C1259">
        <f ca="1">YEAR(TODAY()) - Table_marketing_data[[#This Row],[Year_Birth]]</f>
        <v>55</v>
      </c>
      <c r="D12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59" t="s">
        <v>41</v>
      </c>
      <c r="F1259" t="s">
        <v>33</v>
      </c>
      <c r="G1259" s="5">
        <v>29543</v>
      </c>
      <c r="H1259" s="5" t="str">
        <f t="shared" si="19"/>
        <v>20k-50k</v>
      </c>
      <c r="I1259">
        <v>2</v>
      </c>
      <c r="J1259">
        <v>0</v>
      </c>
      <c r="K1259" s="1">
        <v>41730</v>
      </c>
      <c r="L1259">
        <v>47</v>
      </c>
      <c r="M1259">
        <v>17</v>
      </c>
      <c r="N1259">
        <v>3</v>
      </c>
      <c r="O1259">
        <v>18</v>
      </c>
      <c r="P1259">
        <v>3</v>
      </c>
      <c r="Q1259">
        <v>4</v>
      </c>
      <c r="R1259">
        <v>18</v>
      </c>
      <c r="S1259" s="6">
        <f>SUM(Table_marketing_data[[#This Row],[MntWines]:[MntGoldProds]])/6</f>
        <v>10.5</v>
      </c>
      <c r="T1259">
        <v>2</v>
      </c>
      <c r="U1259">
        <v>3</v>
      </c>
      <c r="V1259">
        <v>1</v>
      </c>
      <c r="W1259">
        <v>2</v>
      </c>
      <c r="X1259">
        <v>7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f>IF(COUNTIF(Table_marketing_data[[#This Row],[AcceptedCmp3]:[AcceptedCmp2]],1)&gt;0,1,0)</f>
        <v>0</v>
      </c>
      <c r="AE1259">
        <f>SUM(Table_marketing_data[[#This Row],[AcceptedCmp3]:[AcceptedCmp2]])</f>
        <v>0</v>
      </c>
      <c r="AF1259">
        <v>0</v>
      </c>
      <c r="AG1259">
        <v>0</v>
      </c>
      <c r="AH1259" t="s">
        <v>30</v>
      </c>
    </row>
    <row r="1260" spans="1:34" x14ac:dyDescent="0.3">
      <c r="A1260">
        <v>9671</v>
      </c>
      <c r="B1260">
        <v>1968</v>
      </c>
      <c r="C1260">
        <f ca="1">YEAR(TODAY()) - Table_marketing_data[[#This Row],[Year_Birth]]</f>
        <v>55</v>
      </c>
      <c r="D12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0" t="s">
        <v>28</v>
      </c>
      <c r="F1260" t="s">
        <v>33</v>
      </c>
      <c r="G1260" s="5">
        <v>19514</v>
      </c>
      <c r="H1260" s="5" t="str">
        <f t="shared" si="19"/>
        <v>&lt;20k</v>
      </c>
      <c r="I1260">
        <v>1</v>
      </c>
      <c r="J1260">
        <v>1</v>
      </c>
      <c r="K1260" s="1">
        <v>41665</v>
      </c>
      <c r="L1260">
        <v>47</v>
      </c>
      <c r="M1260">
        <v>14</v>
      </c>
      <c r="N1260">
        <v>3</v>
      </c>
      <c r="O1260">
        <v>21</v>
      </c>
      <c r="P1260">
        <v>2</v>
      </c>
      <c r="Q1260">
        <v>1</v>
      </c>
      <c r="R1260">
        <v>28</v>
      </c>
      <c r="S1260" s="6">
        <f>SUM(Table_marketing_data[[#This Row],[MntWines]:[MntGoldProds]])/6</f>
        <v>11.5</v>
      </c>
      <c r="T1260">
        <v>4</v>
      </c>
      <c r="U1260">
        <v>3</v>
      </c>
      <c r="V1260">
        <v>1</v>
      </c>
      <c r="W1260">
        <v>2</v>
      </c>
      <c r="X1260">
        <v>8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f>IF(COUNTIF(Table_marketing_data[[#This Row],[AcceptedCmp3]:[AcceptedCmp2]],1)&gt;0,1,0)</f>
        <v>1</v>
      </c>
      <c r="AE1260">
        <f>SUM(Table_marketing_data[[#This Row],[AcceptedCmp3]:[AcceptedCmp2]])</f>
        <v>1</v>
      </c>
      <c r="AF1260">
        <v>1</v>
      </c>
      <c r="AG1260">
        <v>0</v>
      </c>
      <c r="AH1260" t="s">
        <v>30</v>
      </c>
    </row>
    <row r="1261" spans="1:34" x14ac:dyDescent="0.3">
      <c r="A1261">
        <v>8975</v>
      </c>
      <c r="B1261">
        <v>1968</v>
      </c>
      <c r="C1261">
        <f ca="1">YEAR(TODAY()) - Table_marketing_data[[#This Row],[Year_Birth]]</f>
        <v>55</v>
      </c>
      <c r="D12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1" t="s">
        <v>28</v>
      </c>
      <c r="F1261" t="s">
        <v>33</v>
      </c>
      <c r="G1261" s="5">
        <v>19514</v>
      </c>
      <c r="H1261" s="5" t="str">
        <f t="shared" si="19"/>
        <v>&lt;20k</v>
      </c>
      <c r="I1261">
        <v>1</v>
      </c>
      <c r="J1261">
        <v>1</v>
      </c>
      <c r="K1261" s="1">
        <v>41665</v>
      </c>
      <c r="L1261">
        <v>47</v>
      </c>
      <c r="M1261">
        <v>14</v>
      </c>
      <c r="N1261">
        <v>3</v>
      </c>
      <c r="O1261">
        <v>21</v>
      </c>
      <c r="P1261">
        <v>2</v>
      </c>
      <c r="Q1261">
        <v>1</v>
      </c>
      <c r="R1261">
        <v>28</v>
      </c>
      <c r="S1261" s="6">
        <f>SUM(Table_marketing_data[[#This Row],[MntWines]:[MntGoldProds]])/6</f>
        <v>11.5</v>
      </c>
      <c r="T1261">
        <v>4</v>
      </c>
      <c r="U1261">
        <v>3</v>
      </c>
      <c r="V1261">
        <v>1</v>
      </c>
      <c r="W1261">
        <v>2</v>
      </c>
      <c r="X1261">
        <v>8</v>
      </c>
      <c r="Y1261">
        <v>1</v>
      </c>
      <c r="Z1261">
        <v>0</v>
      </c>
      <c r="AA1261">
        <v>0</v>
      </c>
      <c r="AB1261">
        <v>0</v>
      </c>
      <c r="AC1261">
        <v>0</v>
      </c>
      <c r="AD1261">
        <f>IF(COUNTIF(Table_marketing_data[[#This Row],[AcceptedCmp3]:[AcceptedCmp2]],1)&gt;0,1,0)</f>
        <v>1</v>
      </c>
      <c r="AE1261">
        <f>SUM(Table_marketing_data[[#This Row],[AcceptedCmp3]:[AcceptedCmp2]])</f>
        <v>1</v>
      </c>
      <c r="AF1261">
        <v>0</v>
      </c>
      <c r="AG1261">
        <v>0</v>
      </c>
      <c r="AH1261" t="s">
        <v>30</v>
      </c>
    </row>
    <row r="1262" spans="1:34" x14ac:dyDescent="0.3">
      <c r="A1262">
        <v>7842</v>
      </c>
      <c r="B1262">
        <v>1968</v>
      </c>
      <c r="C1262">
        <f ca="1">YEAR(TODAY()) - Table_marketing_data[[#This Row],[Year_Birth]]</f>
        <v>55</v>
      </c>
      <c r="D12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2" t="s">
        <v>28</v>
      </c>
      <c r="F1262" t="s">
        <v>31</v>
      </c>
      <c r="G1262" s="5">
        <v>36065</v>
      </c>
      <c r="H1262" s="5" t="str">
        <f t="shared" si="19"/>
        <v>20k-50k</v>
      </c>
      <c r="I1262">
        <v>1</v>
      </c>
      <c r="J1262">
        <v>1</v>
      </c>
      <c r="K1262" s="1">
        <v>41364</v>
      </c>
      <c r="L1262">
        <v>54</v>
      </c>
      <c r="M1262">
        <v>18</v>
      </c>
      <c r="N1262">
        <v>7</v>
      </c>
      <c r="O1262">
        <v>34</v>
      </c>
      <c r="P1262">
        <v>10</v>
      </c>
      <c r="Q1262">
        <v>2</v>
      </c>
      <c r="R1262">
        <v>3</v>
      </c>
      <c r="S1262" s="6">
        <f>SUM(Table_marketing_data[[#This Row],[MntWines]:[MntGoldProds]])/6</f>
        <v>12.333333333333334</v>
      </c>
      <c r="T1262">
        <v>3</v>
      </c>
      <c r="U1262">
        <v>3</v>
      </c>
      <c r="V1262">
        <v>0</v>
      </c>
      <c r="W1262">
        <v>3</v>
      </c>
      <c r="X1262">
        <v>8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f>IF(COUNTIF(Table_marketing_data[[#This Row],[AcceptedCmp3]:[AcceptedCmp2]],1)&gt;0,1,0)</f>
        <v>0</v>
      </c>
      <c r="AE1262">
        <f>SUM(Table_marketing_data[[#This Row],[AcceptedCmp3]:[AcceptedCmp2]])</f>
        <v>0</v>
      </c>
      <c r="AF1262">
        <v>0</v>
      </c>
      <c r="AG1262">
        <v>0</v>
      </c>
      <c r="AH1262" t="s">
        <v>30</v>
      </c>
    </row>
    <row r="1263" spans="1:34" x14ac:dyDescent="0.3">
      <c r="A1263">
        <v>1343</v>
      </c>
      <c r="B1263">
        <v>1968</v>
      </c>
      <c r="C1263">
        <f ca="1">YEAR(TODAY()) - Table_marketing_data[[#This Row],[Year_Birth]]</f>
        <v>55</v>
      </c>
      <c r="D12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3" t="s">
        <v>28</v>
      </c>
      <c r="F1263" t="s">
        <v>35</v>
      </c>
      <c r="G1263" s="5">
        <v>58554</v>
      </c>
      <c r="H1263" s="5" t="str">
        <f t="shared" si="19"/>
        <v>50k-100k</v>
      </c>
      <c r="I1263">
        <v>1</v>
      </c>
      <c r="J1263">
        <v>1</v>
      </c>
      <c r="K1263" s="1">
        <v>41178</v>
      </c>
      <c r="L1263">
        <v>55</v>
      </c>
      <c r="M1263">
        <v>368</v>
      </c>
      <c r="N1263">
        <v>24</v>
      </c>
      <c r="O1263">
        <v>68</v>
      </c>
      <c r="P1263">
        <v>38</v>
      </c>
      <c r="Q1263">
        <v>0</v>
      </c>
      <c r="R1263">
        <v>88</v>
      </c>
      <c r="S1263" s="6">
        <f>SUM(Table_marketing_data[[#This Row],[MntWines]:[MntGoldProds]])/6</f>
        <v>97.666666666666671</v>
      </c>
      <c r="T1263">
        <v>6</v>
      </c>
      <c r="U1263">
        <v>8</v>
      </c>
      <c r="V1263">
        <v>2</v>
      </c>
      <c r="W1263">
        <v>6</v>
      </c>
      <c r="X1263">
        <v>7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f>IF(COUNTIF(Table_marketing_data[[#This Row],[AcceptedCmp3]:[AcceptedCmp2]],1)&gt;0,1,0)</f>
        <v>0</v>
      </c>
      <c r="AE1263">
        <f>SUM(Table_marketing_data[[#This Row],[AcceptedCmp3]:[AcceptedCmp2]])</f>
        <v>0</v>
      </c>
      <c r="AF1263">
        <v>0</v>
      </c>
      <c r="AG1263">
        <v>0</v>
      </c>
      <c r="AH1263" t="s">
        <v>34</v>
      </c>
    </row>
    <row r="1264" spans="1:34" x14ac:dyDescent="0.3">
      <c r="A1264">
        <v>4749</v>
      </c>
      <c r="B1264">
        <v>1968</v>
      </c>
      <c r="C1264">
        <f ca="1">YEAR(TODAY()) - Table_marketing_data[[#This Row],[Year_Birth]]</f>
        <v>55</v>
      </c>
      <c r="D12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4" t="s">
        <v>28</v>
      </c>
      <c r="F1264" t="s">
        <v>35</v>
      </c>
      <c r="G1264" s="5">
        <v>58554</v>
      </c>
      <c r="H1264" s="5" t="str">
        <f t="shared" si="19"/>
        <v>50k-100k</v>
      </c>
      <c r="I1264">
        <v>1</v>
      </c>
      <c r="J1264">
        <v>1</v>
      </c>
      <c r="K1264" s="1">
        <v>41178</v>
      </c>
      <c r="L1264">
        <v>55</v>
      </c>
      <c r="M1264">
        <v>368</v>
      </c>
      <c r="N1264">
        <v>24</v>
      </c>
      <c r="O1264">
        <v>68</v>
      </c>
      <c r="P1264">
        <v>38</v>
      </c>
      <c r="Q1264">
        <v>0</v>
      </c>
      <c r="R1264">
        <v>88</v>
      </c>
      <c r="S1264" s="6">
        <f>SUM(Table_marketing_data[[#This Row],[MntWines]:[MntGoldProds]])/6</f>
        <v>97.666666666666671</v>
      </c>
      <c r="T1264">
        <v>6</v>
      </c>
      <c r="U1264">
        <v>8</v>
      </c>
      <c r="V1264">
        <v>2</v>
      </c>
      <c r="W1264">
        <v>6</v>
      </c>
      <c r="X1264">
        <v>7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f>IF(COUNTIF(Table_marketing_data[[#This Row],[AcceptedCmp3]:[AcceptedCmp2]],1)&gt;0,1,0)</f>
        <v>0</v>
      </c>
      <c r="AE1264">
        <f>SUM(Table_marketing_data[[#This Row],[AcceptedCmp3]:[AcceptedCmp2]])</f>
        <v>0</v>
      </c>
      <c r="AF1264">
        <v>0</v>
      </c>
      <c r="AG1264">
        <v>0</v>
      </c>
      <c r="AH1264" t="s">
        <v>40</v>
      </c>
    </row>
    <row r="1265" spans="1:34" x14ac:dyDescent="0.3">
      <c r="A1265">
        <v>5180</v>
      </c>
      <c r="B1265">
        <v>1968</v>
      </c>
      <c r="C1265">
        <f ca="1">YEAR(TODAY()) - Table_marketing_data[[#This Row],[Year_Birth]]</f>
        <v>55</v>
      </c>
      <c r="D12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5" t="s">
        <v>37</v>
      </c>
      <c r="F1265" t="s">
        <v>29</v>
      </c>
      <c r="G1265" s="5">
        <v>50616</v>
      </c>
      <c r="H1265" s="5" t="str">
        <f t="shared" si="19"/>
        <v>50k-100k</v>
      </c>
      <c r="I1265">
        <v>0</v>
      </c>
      <c r="J1265">
        <v>1</v>
      </c>
      <c r="K1265" s="1">
        <v>41747</v>
      </c>
      <c r="L1265">
        <v>56</v>
      </c>
      <c r="M1265">
        <v>128</v>
      </c>
      <c r="N1265">
        <v>0</v>
      </c>
      <c r="O1265">
        <v>16</v>
      </c>
      <c r="P1265">
        <v>0</v>
      </c>
      <c r="Q1265">
        <v>1</v>
      </c>
      <c r="R1265">
        <v>4</v>
      </c>
      <c r="S1265" s="6">
        <f>SUM(Table_marketing_data[[#This Row],[MntWines]:[MntGoldProds]])/6</f>
        <v>24.833333333333332</v>
      </c>
      <c r="T1265">
        <v>2</v>
      </c>
      <c r="U1265">
        <v>4</v>
      </c>
      <c r="V1265">
        <v>0</v>
      </c>
      <c r="W1265">
        <v>4</v>
      </c>
      <c r="X1265">
        <v>7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f>IF(COUNTIF(Table_marketing_data[[#This Row],[AcceptedCmp3]:[AcceptedCmp2]],1)&gt;0,1,0)</f>
        <v>0</v>
      </c>
      <c r="AE1265">
        <f>SUM(Table_marketing_data[[#This Row],[AcceptedCmp3]:[AcceptedCmp2]])</f>
        <v>0</v>
      </c>
      <c r="AF1265">
        <v>0</v>
      </c>
      <c r="AG1265">
        <v>0</v>
      </c>
      <c r="AH1265" t="s">
        <v>30</v>
      </c>
    </row>
    <row r="1266" spans="1:34" x14ac:dyDescent="0.3">
      <c r="A1266">
        <v>9166</v>
      </c>
      <c r="B1266">
        <v>1968</v>
      </c>
      <c r="C1266">
        <f ca="1">YEAR(TODAY()) - Table_marketing_data[[#This Row],[Year_Birth]]</f>
        <v>55</v>
      </c>
      <c r="D12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6" t="s">
        <v>28</v>
      </c>
      <c r="F1266" t="s">
        <v>33</v>
      </c>
      <c r="G1266" s="5">
        <v>63967</v>
      </c>
      <c r="H1266" s="5" t="str">
        <f t="shared" si="19"/>
        <v>50k-100k</v>
      </c>
      <c r="I1266">
        <v>0</v>
      </c>
      <c r="J1266">
        <v>1</v>
      </c>
      <c r="K1266" s="1">
        <v>41495</v>
      </c>
      <c r="L1266">
        <v>57</v>
      </c>
      <c r="M1266">
        <v>387</v>
      </c>
      <c r="N1266">
        <v>84</v>
      </c>
      <c r="O1266">
        <v>141</v>
      </c>
      <c r="P1266">
        <v>73</v>
      </c>
      <c r="Q1266">
        <v>35</v>
      </c>
      <c r="R1266">
        <v>162</v>
      </c>
      <c r="S1266" s="6">
        <f>SUM(Table_marketing_data[[#This Row],[MntWines]:[MntGoldProds]])/6</f>
        <v>147</v>
      </c>
      <c r="T1266">
        <v>3</v>
      </c>
      <c r="U1266">
        <v>4</v>
      </c>
      <c r="V1266">
        <v>4</v>
      </c>
      <c r="W1266">
        <v>12</v>
      </c>
      <c r="X1266">
        <v>2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f>IF(COUNTIF(Table_marketing_data[[#This Row],[AcceptedCmp3]:[AcceptedCmp2]],1)&gt;0,1,0)</f>
        <v>0</v>
      </c>
      <c r="AE1266">
        <f>SUM(Table_marketing_data[[#This Row],[AcceptedCmp3]:[AcceptedCmp2]])</f>
        <v>0</v>
      </c>
      <c r="AF1266">
        <v>0</v>
      </c>
      <c r="AG1266">
        <v>0</v>
      </c>
      <c r="AH1266" t="s">
        <v>30</v>
      </c>
    </row>
    <row r="1267" spans="1:34" x14ac:dyDescent="0.3">
      <c r="A1267">
        <v>9799</v>
      </c>
      <c r="B1267">
        <v>1968</v>
      </c>
      <c r="C1267">
        <f ca="1">YEAR(TODAY()) - Table_marketing_data[[#This Row],[Year_Birth]]</f>
        <v>55</v>
      </c>
      <c r="D12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7" t="s">
        <v>37</v>
      </c>
      <c r="F1267" t="s">
        <v>29</v>
      </c>
      <c r="G1267" s="5">
        <v>83664</v>
      </c>
      <c r="H1267" s="5" t="str">
        <f t="shared" si="19"/>
        <v>50k-100k</v>
      </c>
      <c r="I1267">
        <v>1</v>
      </c>
      <c r="J1267">
        <v>1</v>
      </c>
      <c r="K1267" s="1">
        <v>41402</v>
      </c>
      <c r="L1267">
        <v>57</v>
      </c>
      <c r="M1267">
        <v>866</v>
      </c>
      <c r="N1267">
        <v>21</v>
      </c>
      <c r="O1267">
        <v>151</v>
      </c>
      <c r="P1267">
        <v>28</v>
      </c>
      <c r="Q1267">
        <v>21</v>
      </c>
      <c r="R1267">
        <v>86</v>
      </c>
      <c r="S1267" s="6">
        <f>SUM(Table_marketing_data[[#This Row],[MntWines]:[MntGoldProds]])/6</f>
        <v>195.5</v>
      </c>
      <c r="T1267">
        <v>3</v>
      </c>
      <c r="U1267">
        <v>2</v>
      </c>
      <c r="V1267">
        <v>2</v>
      </c>
      <c r="W1267">
        <v>12</v>
      </c>
      <c r="X1267">
        <v>5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f>IF(COUNTIF(Table_marketing_data[[#This Row],[AcceptedCmp3]:[AcceptedCmp2]],1)&gt;0,1,0)</f>
        <v>0</v>
      </c>
      <c r="AE1267">
        <f>SUM(Table_marketing_data[[#This Row],[AcceptedCmp3]:[AcceptedCmp2]])</f>
        <v>0</v>
      </c>
      <c r="AF1267">
        <v>0</v>
      </c>
      <c r="AG1267">
        <v>0</v>
      </c>
      <c r="AH1267" t="s">
        <v>30</v>
      </c>
    </row>
    <row r="1268" spans="1:34" x14ac:dyDescent="0.3">
      <c r="A1268">
        <v>3526</v>
      </c>
      <c r="B1268">
        <v>1968</v>
      </c>
      <c r="C1268">
        <f ca="1">YEAR(TODAY()) - Table_marketing_data[[#This Row],[Year_Birth]]</f>
        <v>55</v>
      </c>
      <c r="D12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8" t="s">
        <v>37</v>
      </c>
      <c r="F1268" t="s">
        <v>33</v>
      </c>
      <c r="G1268" s="5">
        <v>38443</v>
      </c>
      <c r="H1268" s="5" t="str">
        <f t="shared" si="19"/>
        <v>20k-50k</v>
      </c>
      <c r="I1268">
        <v>1</v>
      </c>
      <c r="J1268">
        <v>1</v>
      </c>
      <c r="K1268" s="1">
        <v>41666</v>
      </c>
      <c r="L1268">
        <v>58</v>
      </c>
      <c r="M1268">
        <v>32</v>
      </c>
      <c r="N1268">
        <v>0</v>
      </c>
      <c r="O1268">
        <v>5</v>
      </c>
      <c r="P1268">
        <v>0</v>
      </c>
      <c r="Q1268">
        <v>0</v>
      </c>
      <c r="R1268">
        <v>1</v>
      </c>
      <c r="S1268" s="6">
        <f>SUM(Table_marketing_data[[#This Row],[MntWines]:[MntGoldProds]])/6</f>
        <v>6.333333333333333</v>
      </c>
      <c r="T1268">
        <v>2</v>
      </c>
      <c r="U1268">
        <v>1</v>
      </c>
      <c r="V1268">
        <v>0</v>
      </c>
      <c r="W1268">
        <v>3</v>
      </c>
      <c r="X1268">
        <v>7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f>IF(COUNTIF(Table_marketing_data[[#This Row],[AcceptedCmp3]:[AcceptedCmp2]],1)&gt;0,1,0)</f>
        <v>0</v>
      </c>
      <c r="AE1268">
        <f>SUM(Table_marketing_data[[#This Row],[AcceptedCmp3]:[AcceptedCmp2]])</f>
        <v>0</v>
      </c>
      <c r="AF1268">
        <v>0</v>
      </c>
      <c r="AG1268">
        <v>0</v>
      </c>
      <c r="AH1268" t="s">
        <v>30</v>
      </c>
    </row>
    <row r="1269" spans="1:34" x14ac:dyDescent="0.3">
      <c r="A1269">
        <v>10424</v>
      </c>
      <c r="B1269">
        <v>1968</v>
      </c>
      <c r="C1269">
        <f ca="1">YEAR(TODAY()) - Table_marketing_data[[#This Row],[Year_Birth]]</f>
        <v>55</v>
      </c>
      <c r="D12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69" t="s">
        <v>28</v>
      </c>
      <c r="F1269" t="s">
        <v>31</v>
      </c>
      <c r="G1269" s="5">
        <v>75922</v>
      </c>
      <c r="H1269" s="5" t="str">
        <f t="shared" si="19"/>
        <v>50k-100k</v>
      </c>
      <c r="I1269">
        <v>0</v>
      </c>
      <c r="J1269">
        <v>0</v>
      </c>
      <c r="K1269" s="1">
        <v>41617</v>
      </c>
      <c r="L1269">
        <v>60</v>
      </c>
      <c r="M1269">
        <v>265</v>
      </c>
      <c r="N1269">
        <v>138</v>
      </c>
      <c r="O1269">
        <v>553</v>
      </c>
      <c r="P1269">
        <v>224</v>
      </c>
      <c r="Q1269">
        <v>23</v>
      </c>
      <c r="R1269">
        <v>92</v>
      </c>
      <c r="S1269" s="6">
        <f>SUM(Table_marketing_data[[#This Row],[MntWines]:[MntGoldProds]])/6</f>
        <v>215.83333333333334</v>
      </c>
      <c r="T1269">
        <v>1</v>
      </c>
      <c r="U1269">
        <v>4</v>
      </c>
      <c r="V1269">
        <v>4</v>
      </c>
      <c r="W1269">
        <v>9</v>
      </c>
      <c r="X1269">
        <v>1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f>IF(COUNTIF(Table_marketing_data[[#This Row],[AcceptedCmp3]:[AcceptedCmp2]],1)&gt;0,1,0)</f>
        <v>0</v>
      </c>
      <c r="AE1269">
        <f>SUM(Table_marketing_data[[#This Row],[AcceptedCmp3]:[AcceptedCmp2]])</f>
        <v>0</v>
      </c>
      <c r="AF1269">
        <v>0</v>
      </c>
      <c r="AG1269">
        <v>0</v>
      </c>
      <c r="AH1269" t="s">
        <v>43</v>
      </c>
    </row>
    <row r="1270" spans="1:34" x14ac:dyDescent="0.3">
      <c r="A1270">
        <v>8375</v>
      </c>
      <c r="B1270">
        <v>1968</v>
      </c>
      <c r="C1270">
        <f ca="1">YEAR(TODAY()) - Table_marketing_data[[#This Row],[Year_Birth]]</f>
        <v>55</v>
      </c>
      <c r="D12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0" t="s">
        <v>37</v>
      </c>
      <c r="F1270" t="s">
        <v>33</v>
      </c>
      <c r="G1270" s="5">
        <v>55954</v>
      </c>
      <c r="H1270" s="5" t="str">
        <f t="shared" si="19"/>
        <v>50k-100k</v>
      </c>
      <c r="I1270">
        <v>0</v>
      </c>
      <c r="J1270">
        <v>1</v>
      </c>
      <c r="K1270" s="1">
        <v>41701</v>
      </c>
      <c r="L1270">
        <v>63</v>
      </c>
      <c r="M1270">
        <v>447</v>
      </c>
      <c r="N1270">
        <v>0</v>
      </c>
      <c r="O1270">
        <v>28</v>
      </c>
      <c r="P1270">
        <v>0</v>
      </c>
      <c r="Q1270">
        <v>0</v>
      </c>
      <c r="R1270">
        <v>43</v>
      </c>
      <c r="S1270" s="6">
        <f>SUM(Table_marketing_data[[#This Row],[MntWines]:[MntGoldProds]])/6</f>
        <v>86.333333333333329</v>
      </c>
      <c r="T1270">
        <v>3</v>
      </c>
      <c r="U1270">
        <v>8</v>
      </c>
      <c r="V1270">
        <v>2</v>
      </c>
      <c r="W1270">
        <v>6</v>
      </c>
      <c r="X1270">
        <v>7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f>IF(COUNTIF(Table_marketing_data[[#This Row],[AcceptedCmp3]:[AcceptedCmp2]],1)&gt;0,1,0)</f>
        <v>0</v>
      </c>
      <c r="AE1270">
        <f>SUM(Table_marketing_data[[#This Row],[AcceptedCmp3]:[AcceptedCmp2]])</f>
        <v>0</v>
      </c>
      <c r="AF1270">
        <v>0</v>
      </c>
      <c r="AG1270">
        <v>0</v>
      </c>
      <c r="AH1270" t="s">
        <v>36</v>
      </c>
    </row>
    <row r="1271" spans="1:34" x14ac:dyDescent="0.3">
      <c r="A1271">
        <v>10542</v>
      </c>
      <c r="B1271">
        <v>1968</v>
      </c>
      <c r="C1271">
        <f ca="1">YEAR(TODAY()) - Table_marketing_data[[#This Row],[Year_Birth]]</f>
        <v>55</v>
      </c>
      <c r="D12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1" t="s">
        <v>37</v>
      </c>
      <c r="F1271" t="s">
        <v>33</v>
      </c>
      <c r="G1271" s="5">
        <v>36778</v>
      </c>
      <c r="H1271" s="5" t="str">
        <f t="shared" si="19"/>
        <v>20k-50k</v>
      </c>
      <c r="I1271">
        <v>1</v>
      </c>
      <c r="J1271">
        <v>1</v>
      </c>
      <c r="K1271" s="1">
        <v>41126</v>
      </c>
      <c r="L1271">
        <v>63</v>
      </c>
      <c r="M1271">
        <v>29</v>
      </c>
      <c r="N1271">
        <v>4</v>
      </c>
      <c r="O1271">
        <v>34</v>
      </c>
      <c r="P1271">
        <v>2</v>
      </c>
      <c r="Q1271">
        <v>4</v>
      </c>
      <c r="R1271">
        <v>4</v>
      </c>
      <c r="S1271" s="6">
        <f>SUM(Table_marketing_data[[#This Row],[MntWines]:[MntGoldProds]])/6</f>
        <v>12.833333333333334</v>
      </c>
      <c r="T1271">
        <v>3</v>
      </c>
      <c r="U1271">
        <v>3</v>
      </c>
      <c r="V1271">
        <v>0</v>
      </c>
      <c r="W1271">
        <v>3</v>
      </c>
      <c r="X1271">
        <v>9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f>IF(COUNTIF(Table_marketing_data[[#This Row],[AcceptedCmp3]:[AcceptedCmp2]],1)&gt;0,1,0)</f>
        <v>0</v>
      </c>
      <c r="AE1271">
        <f>SUM(Table_marketing_data[[#This Row],[AcceptedCmp3]:[AcceptedCmp2]])</f>
        <v>0</v>
      </c>
      <c r="AF1271">
        <v>0</v>
      </c>
      <c r="AG1271">
        <v>0</v>
      </c>
      <c r="AH1271" t="s">
        <v>30</v>
      </c>
    </row>
    <row r="1272" spans="1:34" x14ac:dyDescent="0.3">
      <c r="A1272">
        <v>4391</v>
      </c>
      <c r="B1272">
        <v>1968</v>
      </c>
      <c r="C1272">
        <f ca="1">YEAR(TODAY()) - Table_marketing_data[[#This Row],[Year_Birth]]</f>
        <v>55</v>
      </c>
      <c r="D12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2" t="s">
        <v>41</v>
      </c>
      <c r="F1272" t="s">
        <v>29</v>
      </c>
      <c r="G1272" s="5">
        <v>63841</v>
      </c>
      <c r="H1272" s="5" t="str">
        <f t="shared" si="19"/>
        <v>50k-100k</v>
      </c>
      <c r="I1272">
        <v>0</v>
      </c>
      <c r="J1272">
        <v>1</v>
      </c>
      <c r="K1272" s="1">
        <v>41385</v>
      </c>
      <c r="L1272">
        <v>64</v>
      </c>
      <c r="M1272">
        <v>635</v>
      </c>
      <c r="N1272">
        <v>15</v>
      </c>
      <c r="O1272">
        <v>100</v>
      </c>
      <c r="P1272">
        <v>20</v>
      </c>
      <c r="Q1272">
        <v>7</v>
      </c>
      <c r="R1272">
        <v>131</v>
      </c>
      <c r="S1272" s="6">
        <f>SUM(Table_marketing_data[[#This Row],[MntWines]:[MntGoldProds]])/6</f>
        <v>151.33333333333334</v>
      </c>
      <c r="T1272">
        <v>1</v>
      </c>
      <c r="U1272">
        <v>9</v>
      </c>
      <c r="V1272">
        <v>3</v>
      </c>
      <c r="W1272">
        <v>9</v>
      </c>
      <c r="X1272">
        <v>6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f>IF(COUNTIF(Table_marketing_data[[#This Row],[AcceptedCmp3]:[AcceptedCmp2]],1)&gt;0,1,0)</f>
        <v>0</v>
      </c>
      <c r="AE1272">
        <f>SUM(Table_marketing_data[[#This Row],[AcceptedCmp3]:[AcceptedCmp2]])</f>
        <v>0</v>
      </c>
      <c r="AF1272">
        <v>0</v>
      </c>
      <c r="AG1272">
        <v>0</v>
      </c>
      <c r="AH1272" t="s">
        <v>43</v>
      </c>
    </row>
    <row r="1273" spans="1:34" x14ac:dyDescent="0.3">
      <c r="A1273">
        <v>6283</v>
      </c>
      <c r="B1273">
        <v>1968</v>
      </c>
      <c r="C1273">
        <f ca="1">YEAR(TODAY()) - Table_marketing_data[[#This Row],[Year_Birth]]</f>
        <v>55</v>
      </c>
      <c r="D12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3" t="s">
        <v>41</v>
      </c>
      <c r="F1273" t="s">
        <v>29</v>
      </c>
      <c r="G1273" s="5">
        <v>63841</v>
      </c>
      <c r="H1273" s="5" t="str">
        <f t="shared" si="19"/>
        <v>50k-100k</v>
      </c>
      <c r="I1273">
        <v>0</v>
      </c>
      <c r="J1273">
        <v>1</v>
      </c>
      <c r="K1273" s="1">
        <v>41385</v>
      </c>
      <c r="L1273">
        <v>64</v>
      </c>
      <c r="M1273">
        <v>635</v>
      </c>
      <c r="N1273">
        <v>15</v>
      </c>
      <c r="O1273">
        <v>100</v>
      </c>
      <c r="P1273">
        <v>20</v>
      </c>
      <c r="Q1273">
        <v>7</v>
      </c>
      <c r="R1273">
        <v>131</v>
      </c>
      <c r="S1273" s="6">
        <f>SUM(Table_marketing_data[[#This Row],[MntWines]:[MntGoldProds]])/6</f>
        <v>151.33333333333334</v>
      </c>
      <c r="T1273">
        <v>1</v>
      </c>
      <c r="U1273">
        <v>9</v>
      </c>
      <c r="V1273">
        <v>3</v>
      </c>
      <c r="W1273">
        <v>9</v>
      </c>
      <c r="X1273">
        <v>6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f>IF(COUNTIF(Table_marketing_data[[#This Row],[AcceptedCmp3]:[AcceptedCmp2]],1)&gt;0,1,0)</f>
        <v>0</v>
      </c>
      <c r="AE1273">
        <f>SUM(Table_marketing_data[[#This Row],[AcceptedCmp3]:[AcceptedCmp2]])</f>
        <v>0</v>
      </c>
      <c r="AF1273">
        <v>0</v>
      </c>
      <c r="AG1273">
        <v>0</v>
      </c>
      <c r="AH1273" t="s">
        <v>30</v>
      </c>
    </row>
    <row r="1274" spans="1:34" x14ac:dyDescent="0.3">
      <c r="A1274">
        <v>3421</v>
      </c>
      <c r="B1274">
        <v>1968</v>
      </c>
      <c r="C1274">
        <f ca="1">YEAR(TODAY()) - Table_marketing_data[[#This Row],[Year_Birth]]</f>
        <v>55</v>
      </c>
      <c r="D12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4" t="s">
        <v>41</v>
      </c>
      <c r="F1274" t="s">
        <v>29</v>
      </c>
      <c r="G1274" s="5">
        <v>63841</v>
      </c>
      <c r="H1274" s="5" t="str">
        <f t="shared" si="19"/>
        <v>50k-100k</v>
      </c>
      <c r="I1274">
        <v>0</v>
      </c>
      <c r="J1274">
        <v>1</v>
      </c>
      <c r="K1274" s="1">
        <v>41385</v>
      </c>
      <c r="L1274">
        <v>64</v>
      </c>
      <c r="M1274">
        <v>635</v>
      </c>
      <c r="N1274">
        <v>15</v>
      </c>
      <c r="O1274">
        <v>100</v>
      </c>
      <c r="P1274">
        <v>20</v>
      </c>
      <c r="Q1274">
        <v>7</v>
      </c>
      <c r="R1274">
        <v>131</v>
      </c>
      <c r="S1274" s="6">
        <f>SUM(Table_marketing_data[[#This Row],[MntWines]:[MntGoldProds]])/6</f>
        <v>151.33333333333334</v>
      </c>
      <c r="T1274">
        <v>1</v>
      </c>
      <c r="U1274">
        <v>9</v>
      </c>
      <c r="V1274">
        <v>3</v>
      </c>
      <c r="W1274">
        <v>9</v>
      </c>
      <c r="X1274">
        <v>6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f>IF(COUNTIF(Table_marketing_data[[#This Row],[AcceptedCmp3]:[AcceptedCmp2]],1)&gt;0,1,0)</f>
        <v>0</v>
      </c>
      <c r="AE1274">
        <f>SUM(Table_marketing_data[[#This Row],[AcceptedCmp3]:[AcceptedCmp2]])</f>
        <v>0</v>
      </c>
      <c r="AF1274">
        <v>0</v>
      </c>
      <c r="AG1274">
        <v>0</v>
      </c>
      <c r="AH1274" t="s">
        <v>36</v>
      </c>
    </row>
    <row r="1275" spans="1:34" x14ac:dyDescent="0.3">
      <c r="A1275">
        <v>6927</v>
      </c>
      <c r="B1275">
        <v>1968</v>
      </c>
      <c r="C1275">
        <f ca="1">YEAR(TODAY()) - Table_marketing_data[[#This Row],[Year_Birth]]</f>
        <v>55</v>
      </c>
      <c r="D12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5" t="s">
        <v>37</v>
      </c>
      <c r="F1275" t="s">
        <v>33</v>
      </c>
      <c r="G1275" s="5">
        <v>44377</v>
      </c>
      <c r="H1275" s="5" t="str">
        <f t="shared" si="19"/>
        <v>20k-50k</v>
      </c>
      <c r="I1275">
        <v>1</v>
      </c>
      <c r="J1275">
        <v>1</v>
      </c>
      <c r="K1275" s="1">
        <v>41187</v>
      </c>
      <c r="L1275">
        <v>70</v>
      </c>
      <c r="M1275">
        <v>224</v>
      </c>
      <c r="N1275">
        <v>0</v>
      </c>
      <c r="O1275">
        <v>30</v>
      </c>
      <c r="P1275">
        <v>0</v>
      </c>
      <c r="Q1275">
        <v>0</v>
      </c>
      <c r="R1275">
        <v>10</v>
      </c>
      <c r="S1275" s="6">
        <f>SUM(Table_marketing_data[[#This Row],[MntWines]:[MntGoldProds]])/6</f>
        <v>44</v>
      </c>
      <c r="T1275">
        <v>8</v>
      </c>
      <c r="U1275">
        <v>5</v>
      </c>
      <c r="V1275">
        <v>1</v>
      </c>
      <c r="W1275">
        <v>5</v>
      </c>
      <c r="X1275">
        <v>8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f>IF(COUNTIF(Table_marketing_data[[#This Row],[AcceptedCmp3]:[AcceptedCmp2]],1)&gt;0,1,0)</f>
        <v>0</v>
      </c>
      <c r="AE1275">
        <f>SUM(Table_marketing_data[[#This Row],[AcceptedCmp3]:[AcceptedCmp2]])</f>
        <v>0</v>
      </c>
      <c r="AF1275">
        <v>0</v>
      </c>
      <c r="AG1275">
        <v>0</v>
      </c>
      <c r="AH1275" t="s">
        <v>43</v>
      </c>
    </row>
    <row r="1276" spans="1:34" x14ac:dyDescent="0.3">
      <c r="A1276">
        <v>7124</v>
      </c>
      <c r="B1276">
        <v>1968</v>
      </c>
      <c r="C1276">
        <f ca="1">YEAR(TODAY()) - Table_marketing_data[[#This Row],[Year_Birth]]</f>
        <v>55</v>
      </c>
      <c r="D12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6" t="s">
        <v>28</v>
      </c>
      <c r="F1276" t="s">
        <v>29</v>
      </c>
      <c r="G1276" s="5">
        <v>36997</v>
      </c>
      <c r="H1276" s="5" t="str">
        <f t="shared" si="19"/>
        <v>20k-50k</v>
      </c>
      <c r="I1276">
        <v>1</v>
      </c>
      <c r="J1276">
        <v>1</v>
      </c>
      <c r="K1276" s="1">
        <v>41306</v>
      </c>
      <c r="L1276">
        <v>72</v>
      </c>
      <c r="M1276">
        <v>43</v>
      </c>
      <c r="N1276">
        <v>4</v>
      </c>
      <c r="O1276">
        <v>12</v>
      </c>
      <c r="P1276">
        <v>8</v>
      </c>
      <c r="Q1276">
        <v>0</v>
      </c>
      <c r="R1276">
        <v>27</v>
      </c>
      <c r="S1276" s="6">
        <f>SUM(Table_marketing_data[[#This Row],[MntWines]:[MntGoldProds]])/6</f>
        <v>15.666666666666666</v>
      </c>
      <c r="T1276">
        <v>5</v>
      </c>
      <c r="U1276">
        <v>2</v>
      </c>
      <c r="V1276">
        <v>1</v>
      </c>
      <c r="W1276">
        <v>4</v>
      </c>
      <c r="X1276">
        <v>5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f>IF(COUNTIF(Table_marketing_data[[#This Row],[AcceptedCmp3]:[AcceptedCmp2]],1)&gt;0,1,0)</f>
        <v>0</v>
      </c>
      <c r="AE1276">
        <f>SUM(Table_marketing_data[[#This Row],[AcceptedCmp3]:[AcceptedCmp2]])</f>
        <v>0</v>
      </c>
      <c r="AF1276">
        <v>0</v>
      </c>
      <c r="AG1276">
        <v>0</v>
      </c>
      <c r="AH1276" t="s">
        <v>32</v>
      </c>
    </row>
    <row r="1277" spans="1:34" x14ac:dyDescent="0.3">
      <c r="A1277">
        <v>4227</v>
      </c>
      <c r="B1277">
        <v>1968</v>
      </c>
      <c r="C1277">
        <f ca="1">YEAR(TODAY()) - Table_marketing_data[[#This Row],[Year_Birth]]</f>
        <v>55</v>
      </c>
      <c r="D12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7" t="s">
        <v>41</v>
      </c>
      <c r="F1277" t="s">
        <v>35</v>
      </c>
      <c r="G1277" s="5">
        <v>32889</v>
      </c>
      <c r="H1277" s="5" t="str">
        <f t="shared" si="19"/>
        <v>20k-50k</v>
      </c>
      <c r="I1277">
        <v>1</v>
      </c>
      <c r="J1277">
        <v>1</v>
      </c>
      <c r="K1277" s="1">
        <v>41523</v>
      </c>
      <c r="L1277">
        <v>78</v>
      </c>
      <c r="M1277">
        <v>28</v>
      </c>
      <c r="N1277">
        <v>0</v>
      </c>
      <c r="O1277">
        <v>13</v>
      </c>
      <c r="P1277">
        <v>4</v>
      </c>
      <c r="Q1277">
        <v>2</v>
      </c>
      <c r="R1277">
        <v>8</v>
      </c>
      <c r="S1277" s="6">
        <f>SUM(Table_marketing_data[[#This Row],[MntWines]:[MntGoldProds]])/6</f>
        <v>9.1666666666666661</v>
      </c>
      <c r="T1277">
        <v>3</v>
      </c>
      <c r="U1277">
        <v>2</v>
      </c>
      <c r="V1277">
        <v>1</v>
      </c>
      <c r="W1277">
        <v>3</v>
      </c>
      <c r="X1277">
        <v>5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f>IF(COUNTIF(Table_marketing_data[[#This Row],[AcceptedCmp3]:[AcceptedCmp2]],1)&gt;0,1,0)</f>
        <v>0</v>
      </c>
      <c r="AE1277">
        <f>SUM(Table_marketing_data[[#This Row],[AcceptedCmp3]:[AcceptedCmp2]])</f>
        <v>0</v>
      </c>
      <c r="AF1277">
        <v>0</v>
      </c>
      <c r="AG1277">
        <v>0</v>
      </c>
      <c r="AH1277" t="s">
        <v>30</v>
      </c>
    </row>
    <row r="1278" spans="1:34" x14ac:dyDescent="0.3">
      <c r="A1278">
        <v>7683</v>
      </c>
      <c r="B1278">
        <v>1968</v>
      </c>
      <c r="C1278">
        <f ca="1">YEAR(TODAY()) - Table_marketing_data[[#This Row],[Year_Birth]]</f>
        <v>55</v>
      </c>
      <c r="D12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8" t="s">
        <v>41</v>
      </c>
      <c r="F1278" t="s">
        <v>33</v>
      </c>
      <c r="G1278" s="5">
        <v>70777</v>
      </c>
      <c r="H1278" s="5" t="str">
        <f t="shared" si="19"/>
        <v>50k-100k</v>
      </c>
      <c r="I1278">
        <v>0</v>
      </c>
      <c r="J1278">
        <v>1</v>
      </c>
      <c r="K1278" s="1">
        <v>41695</v>
      </c>
      <c r="L1278">
        <v>80</v>
      </c>
      <c r="M1278">
        <v>554</v>
      </c>
      <c r="N1278">
        <v>35</v>
      </c>
      <c r="O1278">
        <v>113</v>
      </c>
      <c r="P1278">
        <v>0</v>
      </c>
      <c r="Q1278">
        <v>7</v>
      </c>
      <c r="R1278">
        <v>78</v>
      </c>
      <c r="S1278" s="6">
        <f>SUM(Table_marketing_data[[#This Row],[MntWines]:[MntGoldProds]])/6</f>
        <v>131.16666666666666</v>
      </c>
      <c r="T1278">
        <v>3</v>
      </c>
      <c r="U1278">
        <v>5</v>
      </c>
      <c r="V1278">
        <v>3</v>
      </c>
      <c r="W1278">
        <v>12</v>
      </c>
      <c r="X1278">
        <v>3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f>IF(COUNTIF(Table_marketing_data[[#This Row],[AcceptedCmp3]:[AcceptedCmp2]],1)&gt;0,1,0)</f>
        <v>0</v>
      </c>
      <c r="AE1278">
        <f>SUM(Table_marketing_data[[#This Row],[AcceptedCmp3]:[AcceptedCmp2]])</f>
        <v>0</v>
      </c>
      <c r="AF1278">
        <v>0</v>
      </c>
      <c r="AG1278">
        <v>0</v>
      </c>
      <c r="AH1278" t="s">
        <v>30</v>
      </c>
    </row>
    <row r="1279" spans="1:34" x14ac:dyDescent="0.3">
      <c r="A1279">
        <v>3798</v>
      </c>
      <c r="B1279">
        <v>1968</v>
      </c>
      <c r="C1279">
        <f ca="1">YEAR(TODAY()) - Table_marketing_data[[#This Row],[Year_Birth]]</f>
        <v>55</v>
      </c>
      <c r="D12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79" t="s">
        <v>28</v>
      </c>
      <c r="F1279" t="s">
        <v>33</v>
      </c>
      <c r="G1279" s="5">
        <v>41120</v>
      </c>
      <c r="H1279" s="5" t="str">
        <f t="shared" si="19"/>
        <v>20k-50k</v>
      </c>
      <c r="I1279">
        <v>1</v>
      </c>
      <c r="J1279">
        <v>1</v>
      </c>
      <c r="K1279" s="1">
        <v>41584</v>
      </c>
      <c r="L1279">
        <v>80</v>
      </c>
      <c r="M1279">
        <v>24</v>
      </c>
      <c r="N1279">
        <v>2</v>
      </c>
      <c r="O1279">
        <v>23</v>
      </c>
      <c r="P1279">
        <v>0</v>
      </c>
      <c r="Q1279">
        <v>8</v>
      </c>
      <c r="R1279">
        <v>24</v>
      </c>
      <c r="S1279" s="6">
        <f>SUM(Table_marketing_data[[#This Row],[MntWines]:[MntGoldProds]])/6</f>
        <v>13.5</v>
      </c>
      <c r="T1279">
        <v>3</v>
      </c>
      <c r="U1279">
        <v>2</v>
      </c>
      <c r="V1279">
        <v>1</v>
      </c>
      <c r="W1279">
        <v>3</v>
      </c>
      <c r="X1279">
        <v>6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f>IF(COUNTIF(Table_marketing_data[[#This Row],[AcceptedCmp3]:[AcceptedCmp2]],1)&gt;0,1,0)</f>
        <v>0</v>
      </c>
      <c r="AE1279">
        <f>SUM(Table_marketing_data[[#This Row],[AcceptedCmp3]:[AcceptedCmp2]])</f>
        <v>0</v>
      </c>
      <c r="AF1279">
        <v>0</v>
      </c>
      <c r="AG1279">
        <v>0</v>
      </c>
      <c r="AH1279" t="s">
        <v>30</v>
      </c>
    </row>
    <row r="1280" spans="1:34" x14ac:dyDescent="0.3">
      <c r="A1280">
        <v>5959</v>
      </c>
      <c r="B1280">
        <v>1968</v>
      </c>
      <c r="C1280">
        <f ca="1">YEAR(TODAY()) - Table_marketing_data[[#This Row],[Year_Birth]]</f>
        <v>55</v>
      </c>
      <c r="D12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0" t="s">
        <v>28</v>
      </c>
      <c r="F1280" t="s">
        <v>31</v>
      </c>
      <c r="G1280" s="5">
        <v>35893</v>
      </c>
      <c r="H1280" s="5" t="str">
        <f t="shared" si="19"/>
        <v>20k-50k</v>
      </c>
      <c r="I1280">
        <v>1</v>
      </c>
      <c r="J1280">
        <v>1</v>
      </c>
      <c r="K1280" s="1">
        <v>41197</v>
      </c>
      <c r="L1280">
        <v>80</v>
      </c>
      <c r="M1280">
        <v>158</v>
      </c>
      <c r="N1280">
        <v>0</v>
      </c>
      <c r="O1280">
        <v>23</v>
      </c>
      <c r="P1280">
        <v>0</v>
      </c>
      <c r="Q1280">
        <v>0</v>
      </c>
      <c r="R1280">
        <v>18</v>
      </c>
      <c r="S1280" s="6">
        <f>SUM(Table_marketing_data[[#This Row],[MntWines]:[MntGoldProds]])/6</f>
        <v>33.166666666666664</v>
      </c>
      <c r="T1280">
        <v>6</v>
      </c>
      <c r="U1280">
        <v>3</v>
      </c>
      <c r="V1280">
        <v>1</v>
      </c>
      <c r="W1280">
        <v>5</v>
      </c>
      <c r="X1280">
        <v>8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f>IF(COUNTIF(Table_marketing_data[[#This Row],[AcceptedCmp3]:[AcceptedCmp2]],1)&gt;0,1,0)</f>
        <v>0</v>
      </c>
      <c r="AE1280">
        <f>SUM(Table_marketing_data[[#This Row],[AcceptedCmp3]:[AcceptedCmp2]])</f>
        <v>0</v>
      </c>
      <c r="AF1280">
        <v>0</v>
      </c>
      <c r="AG1280">
        <v>0</v>
      </c>
      <c r="AH1280" t="s">
        <v>40</v>
      </c>
    </row>
    <row r="1281" spans="1:34" x14ac:dyDescent="0.3">
      <c r="A1281">
        <v>803</v>
      </c>
      <c r="B1281">
        <v>1968</v>
      </c>
      <c r="C1281">
        <f ca="1">YEAR(TODAY()) - Table_marketing_data[[#This Row],[Year_Birth]]</f>
        <v>55</v>
      </c>
      <c r="D12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1" t="s">
        <v>28</v>
      </c>
      <c r="F1281" t="s">
        <v>35</v>
      </c>
      <c r="G1281" s="5">
        <v>40521</v>
      </c>
      <c r="H1281" s="5" t="str">
        <f t="shared" si="19"/>
        <v>20k-50k</v>
      </c>
      <c r="I1281">
        <v>1</v>
      </c>
      <c r="J1281">
        <v>1</v>
      </c>
      <c r="K1281" s="1">
        <v>41369</v>
      </c>
      <c r="L1281">
        <v>82</v>
      </c>
      <c r="M1281">
        <v>12</v>
      </c>
      <c r="N1281">
        <v>0</v>
      </c>
      <c r="O1281">
        <v>5</v>
      </c>
      <c r="P1281">
        <v>0</v>
      </c>
      <c r="Q1281">
        <v>0</v>
      </c>
      <c r="R1281">
        <v>4</v>
      </c>
      <c r="S1281" s="6">
        <f>SUM(Table_marketing_data[[#This Row],[MntWines]:[MntGoldProds]])/6</f>
        <v>3.5</v>
      </c>
      <c r="T1281">
        <v>1</v>
      </c>
      <c r="U1281">
        <v>0</v>
      </c>
      <c r="V1281">
        <v>1</v>
      </c>
      <c r="W1281">
        <v>2</v>
      </c>
      <c r="X1281">
        <v>5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f>IF(COUNTIF(Table_marketing_data[[#This Row],[AcceptedCmp3]:[AcceptedCmp2]],1)&gt;0,1,0)</f>
        <v>0</v>
      </c>
      <c r="AE1281">
        <f>SUM(Table_marketing_data[[#This Row],[AcceptedCmp3]:[AcceptedCmp2]])</f>
        <v>0</v>
      </c>
      <c r="AF1281">
        <v>0</v>
      </c>
      <c r="AG1281">
        <v>0</v>
      </c>
      <c r="AH1281" t="s">
        <v>30</v>
      </c>
    </row>
    <row r="1282" spans="1:34" x14ac:dyDescent="0.3">
      <c r="A1282">
        <v>1404</v>
      </c>
      <c r="B1282">
        <v>1968</v>
      </c>
      <c r="C1282">
        <f ca="1">YEAR(TODAY()) - Table_marketing_data[[#This Row],[Year_Birth]]</f>
        <v>55</v>
      </c>
      <c r="D12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2" t="s">
        <v>28</v>
      </c>
      <c r="F1282" t="s">
        <v>35</v>
      </c>
      <c r="G1282" s="5">
        <v>34916</v>
      </c>
      <c r="H1282" s="5" t="str">
        <f t="shared" ref="H1282:H1345" si="20">IF(G1282&lt;20000,"&lt;20k",IF(G1282&lt;50000,"20k-50k",IF(G1282&lt;100000,"50k-100k","100k&lt;")))</f>
        <v>20k-50k</v>
      </c>
      <c r="I1282">
        <v>2</v>
      </c>
      <c r="J1282">
        <v>0</v>
      </c>
      <c r="K1282" s="1">
        <v>41409</v>
      </c>
      <c r="L1282">
        <v>89</v>
      </c>
      <c r="M1282">
        <v>51</v>
      </c>
      <c r="N1282">
        <v>23</v>
      </c>
      <c r="O1282">
        <v>82</v>
      </c>
      <c r="P1282">
        <v>33</v>
      </c>
      <c r="Q1282">
        <v>0</v>
      </c>
      <c r="R1282">
        <v>42</v>
      </c>
      <c r="S1282" s="6">
        <f>SUM(Table_marketing_data[[#This Row],[MntWines]:[MntGoldProds]])/6</f>
        <v>38.5</v>
      </c>
      <c r="T1282">
        <v>4</v>
      </c>
      <c r="U1282">
        <v>5</v>
      </c>
      <c r="V1282">
        <v>1</v>
      </c>
      <c r="W1282">
        <v>3</v>
      </c>
      <c r="X1282">
        <v>9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f>IF(COUNTIF(Table_marketing_data[[#This Row],[AcceptedCmp3]:[AcceptedCmp2]],1)&gt;0,1,0)</f>
        <v>0</v>
      </c>
      <c r="AE1282">
        <f>SUM(Table_marketing_data[[#This Row],[AcceptedCmp3]:[AcceptedCmp2]])</f>
        <v>0</v>
      </c>
      <c r="AF1282">
        <v>0</v>
      </c>
      <c r="AG1282">
        <v>0</v>
      </c>
      <c r="AH1282" t="s">
        <v>43</v>
      </c>
    </row>
    <row r="1283" spans="1:34" x14ac:dyDescent="0.3">
      <c r="A1283">
        <v>7419</v>
      </c>
      <c r="B1283">
        <v>1968</v>
      </c>
      <c r="C1283">
        <f ca="1">YEAR(TODAY()) - Table_marketing_data[[#This Row],[Year_Birth]]</f>
        <v>55</v>
      </c>
      <c r="D12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3" t="s">
        <v>41</v>
      </c>
      <c r="F1283" t="s">
        <v>29</v>
      </c>
      <c r="G1283" s="5">
        <v>27071</v>
      </c>
      <c r="H1283" s="5" t="str">
        <f t="shared" si="20"/>
        <v>20k-50k</v>
      </c>
      <c r="I1283">
        <v>1</v>
      </c>
      <c r="J1283">
        <v>0</v>
      </c>
      <c r="K1283" s="1">
        <v>41752</v>
      </c>
      <c r="L1283">
        <v>90</v>
      </c>
      <c r="M1283">
        <v>8</v>
      </c>
      <c r="N1283">
        <v>3</v>
      </c>
      <c r="O1283">
        <v>19</v>
      </c>
      <c r="P1283">
        <v>0</v>
      </c>
      <c r="Q1283">
        <v>2</v>
      </c>
      <c r="R1283">
        <v>3</v>
      </c>
      <c r="S1283" s="6">
        <f>SUM(Table_marketing_data[[#This Row],[MntWines]:[MntGoldProds]])/6</f>
        <v>5.833333333333333</v>
      </c>
      <c r="T1283">
        <v>2</v>
      </c>
      <c r="U1283">
        <v>2</v>
      </c>
      <c r="V1283">
        <v>0</v>
      </c>
      <c r="W1283">
        <v>3</v>
      </c>
      <c r="X1283">
        <v>6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f>IF(COUNTIF(Table_marketing_data[[#This Row],[AcceptedCmp3]:[AcceptedCmp2]],1)&gt;0,1,0)</f>
        <v>0</v>
      </c>
      <c r="AE1283">
        <f>SUM(Table_marketing_data[[#This Row],[AcceptedCmp3]:[AcceptedCmp2]])</f>
        <v>0</v>
      </c>
      <c r="AF1283">
        <v>0</v>
      </c>
      <c r="AG1283">
        <v>0</v>
      </c>
      <c r="AH1283" t="s">
        <v>30</v>
      </c>
    </row>
    <row r="1284" spans="1:34" x14ac:dyDescent="0.3">
      <c r="A1284">
        <v>7286</v>
      </c>
      <c r="B1284">
        <v>1968</v>
      </c>
      <c r="C1284">
        <f ca="1">YEAR(TODAY()) - Table_marketing_data[[#This Row],[Year_Birth]]</f>
        <v>55</v>
      </c>
      <c r="D12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4" t="s">
        <v>28</v>
      </c>
      <c r="F1284" t="s">
        <v>35</v>
      </c>
      <c r="G1284" s="5">
        <v>41728</v>
      </c>
      <c r="H1284" s="5" t="str">
        <f t="shared" si="20"/>
        <v>20k-50k</v>
      </c>
      <c r="I1284">
        <v>1</v>
      </c>
      <c r="J1284">
        <v>0</v>
      </c>
      <c r="K1284" s="1">
        <v>41418</v>
      </c>
      <c r="L1284">
        <v>92</v>
      </c>
      <c r="M1284">
        <v>13</v>
      </c>
      <c r="N1284">
        <v>6</v>
      </c>
      <c r="O1284">
        <v>15</v>
      </c>
      <c r="P1284">
        <v>3</v>
      </c>
      <c r="Q1284">
        <v>5</v>
      </c>
      <c r="R1284">
        <v>13</v>
      </c>
      <c r="S1284" s="6">
        <f>SUM(Table_marketing_data[[#This Row],[MntWines]:[MntGoldProds]])/6</f>
        <v>9.1666666666666661</v>
      </c>
      <c r="T1284">
        <v>1</v>
      </c>
      <c r="U1284">
        <v>2</v>
      </c>
      <c r="V1284">
        <v>0</v>
      </c>
      <c r="W1284">
        <v>2</v>
      </c>
      <c r="X1284">
        <v>10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f>IF(COUNTIF(Table_marketing_data[[#This Row],[AcceptedCmp3]:[AcceptedCmp2]],1)&gt;0,1,0)</f>
        <v>0</v>
      </c>
      <c r="AE1284">
        <f>SUM(Table_marketing_data[[#This Row],[AcceptedCmp3]:[AcceptedCmp2]])</f>
        <v>0</v>
      </c>
      <c r="AF1284">
        <v>0</v>
      </c>
      <c r="AG1284">
        <v>0</v>
      </c>
      <c r="AH1284" t="s">
        <v>36</v>
      </c>
    </row>
    <row r="1285" spans="1:34" x14ac:dyDescent="0.3">
      <c r="A1285">
        <v>7527</v>
      </c>
      <c r="B1285">
        <v>1968</v>
      </c>
      <c r="C1285">
        <f ca="1">YEAR(TODAY()) - Table_marketing_data[[#This Row],[Year_Birth]]</f>
        <v>55</v>
      </c>
      <c r="D12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5" t="s">
        <v>41</v>
      </c>
      <c r="F1285" t="s">
        <v>29</v>
      </c>
      <c r="G1285" s="5">
        <v>23748</v>
      </c>
      <c r="H1285" s="5" t="str">
        <f t="shared" si="20"/>
        <v>20k-50k</v>
      </c>
      <c r="I1285">
        <v>1</v>
      </c>
      <c r="J1285">
        <v>0</v>
      </c>
      <c r="K1285" s="1">
        <v>41234</v>
      </c>
      <c r="L1285">
        <v>97</v>
      </c>
      <c r="M1285">
        <v>6</v>
      </c>
      <c r="N1285">
        <v>6</v>
      </c>
      <c r="O1285">
        <v>29</v>
      </c>
      <c r="P1285">
        <v>12</v>
      </c>
      <c r="Q1285">
        <v>15</v>
      </c>
      <c r="R1285">
        <v>8</v>
      </c>
      <c r="S1285" s="6">
        <f>SUM(Table_marketing_data[[#This Row],[MntWines]:[MntGoldProds]])/6</f>
        <v>12.666666666666666</v>
      </c>
      <c r="T1285">
        <v>3</v>
      </c>
      <c r="U1285">
        <v>2</v>
      </c>
      <c r="V1285">
        <v>1</v>
      </c>
      <c r="W1285">
        <v>3</v>
      </c>
      <c r="X1285">
        <v>8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f>IF(COUNTIF(Table_marketing_data[[#This Row],[AcceptedCmp3]:[AcceptedCmp2]],1)&gt;0,1,0)</f>
        <v>0</v>
      </c>
      <c r="AE1285">
        <f>SUM(Table_marketing_data[[#This Row],[AcceptedCmp3]:[AcceptedCmp2]])</f>
        <v>0</v>
      </c>
      <c r="AF1285">
        <v>0</v>
      </c>
      <c r="AG1285">
        <v>0</v>
      </c>
      <c r="AH1285" t="s">
        <v>30</v>
      </c>
    </row>
    <row r="1286" spans="1:34" x14ac:dyDescent="0.3">
      <c r="A1286">
        <v>313</v>
      </c>
      <c r="B1286">
        <v>1968</v>
      </c>
      <c r="C1286">
        <f ca="1">YEAR(TODAY()) - Table_marketing_data[[#This Row],[Year_Birth]]</f>
        <v>55</v>
      </c>
      <c r="D12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6" t="s">
        <v>28</v>
      </c>
      <c r="F1286" t="s">
        <v>42</v>
      </c>
      <c r="G1286" s="5">
        <v>73455</v>
      </c>
      <c r="H1286" s="5" t="str">
        <f t="shared" si="20"/>
        <v>50k-100k</v>
      </c>
      <c r="I1286">
        <v>0</v>
      </c>
      <c r="J1286">
        <v>0</v>
      </c>
      <c r="K1286" s="1">
        <v>41575</v>
      </c>
      <c r="L1286">
        <v>98</v>
      </c>
      <c r="M1286">
        <v>901</v>
      </c>
      <c r="N1286">
        <v>61</v>
      </c>
      <c r="O1286">
        <v>757</v>
      </c>
      <c r="P1286">
        <v>186</v>
      </c>
      <c r="Q1286">
        <v>163</v>
      </c>
      <c r="R1286">
        <v>20</v>
      </c>
      <c r="S1286" s="6">
        <f>SUM(Table_marketing_data[[#This Row],[MntWines]:[MntGoldProds]])/6</f>
        <v>348</v>
      </c>
      <c r="T1286">
        <v>1</v>
      </c>
      <c r="U1286">
        <v>6</v>
      </c>
      <c r="V1286">
        <v>5</v>
      </c>
      <c r="W1286">
        <v>10</v>
      </c>
      <c r="X1286">
        <v>3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f>IF(COUNTIF(Table_marketing_data[[#This Row],[AcceptedCmp3]:[AcceptedCmp2]],1)&gt;0,1,0)</f>
        <v>1</v>
      </c>
      <c r="AE1286">
        <f>SUM(Table_marketing_data[[#This Row],[AcceptedCmp3]:[AcceptedCmp2]])</f>
        <v>1</v>
      </c>
      <c r="AF1286">
        <v>0</v>
      </c>
      <c r="AG1286">
        <v>0</v>
      </c>
      <c r="AH1286" t="s">
        <v>43</v>
      </c>
    </row>
    <row r="1287" spans="1:34" x14ac:dyDescent="0.3">
      <c r="A1287">
        <v>9645</v>
      </c>
      <c r="B1287">
        <v>1968</v>
      </c>
      <c r="C1287">
        <f ca="1">YEAR(TODAY()) - Table_marketing_data[[#This Row],[Year_Birth]]</f>
        <v>55</v>
      </c>
      <c r="D12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7" t="s">
        <v>28</v>
      </c>
      <c r="F1287" t="s">
        <v>33</v>
      </c>
      <c r="G1287" s="5">
        <v>64590</v>
      </c>
      <c r="H1287" s="5" t="str">
        <f t="shared" si="20"/>
        <v>50k-100k</v>
      </c>
      <c r="I1287">
        <v>0</v>
      </c>
      <c r="J1287">
        <v>0</v>
      </c>
      <c r="K1287" s="1">
        <v>41196</v>
      </c>
      <c r="L1287">
        <v>98</v>
      </c>
      <c r="M1287">
        <v>920</v>
      </c>
      <c r="N1287">
        <v>138</v>
      </c>
      <c r="O1287">
        <v>168</v>
      </c>
      <c r="P1287">
        <v>36</v>
      </c>
      <c r="Q1287">
        <v>46</v>
      </c>
      <c r="R1287">
        <v>30</v>
      </c>
      <c r="S1287" s="6">
        <f>SUM(Table_marketing_data[[#This Row],[MntWines]:[MntGoldProds]])/6</f>
        <v>223</v>
      </c>
      <c r="T1287">
        <v>1</v>
      </c>
      <c r="U1287">
        <v>9</v>
      </c>
      <c r="V1287">
        <v>4</v>
      </c>
      <c r="W1287">
        <v>10</v>
      </c>
      <c r="X1287">
        <v>6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f>IF(COUNTIF(Table_marketing_data[[#This Row],[AcceptedCmp3]:[AcceptedCmp2]],1)&gt;0,1,0)</f>
        <v>0</v>
      </c>
      <c r="AE1287">
        <f>SUM(Table_marketing_data[[#This Row],[AcceptedCmp3]:[AcceptedCmp2]])</f>
        <v>0</v>
      </c>
      <c r="AF1287">
        <v>0</v>
      </c>
      <c r="AG1287">
        <v>0</v>
      </c>
      <c r="AH1287" t="s">
        <v>30</v>
      </c>
    </row>
    <row r="1288" spans="1:34" x14ac:dyDescent="0.3">
      <c r="A1288">
        <v>1386</v>
      </c>
      <c r="B1288">
        <v>1967</v>
      </c>
      <c r="C1288">
        <f ca="1">YEAR(TODAY()) - Table_marketing_data[[#This Row],[Year_Birth]]</f>
        <v>56</v>
      </c>
      <c r="D12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8" t="s">
        <v>28</v>
      </c>
      <c r="F1288" t="s">
        <v>35</v>
      </c>
      <c r="G1288" s="5">
        <v>32474</v>
      </c>
      <c r="H1288" s="5" t="str">
        <f t="shared" si="20"/>
        <v>20k-50k</v>
      </c>
      <c r="I1288">
        <v>1</v>
      </c>
      <c r="J1288">
        <v>1</v>
      </c>
      <c r="K1288" s="1">
        <v>41770</v>
      </c>
      <c r="L1288">
        <v>0</v>
      </c>
      <c r="M1288">
        <v>10</v>
      </c>
      <c r="N1288">
        <v>0</v>
      </c>
      <c r="O1288">
        <v>1</v>
      </c>
      <c r="P1288">
        <v>0</v>
      </c>
      <c r="Q1288">
        <v>0</v>
      </c>
      <c r="R1288">
        <v>0</v>
      </c>
      <c r="S1288" s="6">
        <f>SUM(Table_marketing_data[[#This Row],[MntWines]:[MntGoldProds]])/6</f>
        <v>1.8333333333333333</v>
      </c>
      <c r="T1288">
        <v>1</v>
      </c>
      <c r="U1288">
        <v>1</v>
      </c>
      <c r="V1288">
        <v>0</v>
      </c>
      <c r="W1288">
        <v>2</v>
      </c>
      <c r="X1288">
        <v>7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f>IF(COUNTIF(Table_marketing_data[[#This Row],[AcceptedCmp3]:[AcceptedCmp2]],1)&gt;0,1,0)</f>
        <v>0</v>
      </c>
      <c r="AE1288">
        <f>SUM(Table_marketing_data[[#This Row],[AcceptedCmp3]:[AcceptedCmp2]])</f>
        <v>0</v>
      </c>
      <c r="AF1288">
        <v>0</v>
      </c>
      <c r="AG1288">
        <v>0</v>
      </c>
      <c r="AH1288" t="s">
        <v>36</v>
      </c>
    </row>
    <row r="1289" spans="1:34" x14ac:dyDescent="0.3">
      <c r="A1289">
        <v>1991</v>
      </c>
      <c r="B1289">
        <v>1967</v>
      </c>
      <c r="C1289">
        <f ca="1">YEAR(TODAY()) - Table_marketing_data[[#This Row],[Year_Birth]]</f>
        <v>56</v>
      </c>
      <c r="D12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89" t="s">
        <v>28</v>
      </c>
      <c r="F1289" t="s">
        <v>35</v>
      </c>
      <c r="G1289" s="5">
        <v>44931</v>
      </c>
      <c r="H1289" s="5" t="str">
        <f t="shared" si="20"/>
        <v>20k-50k</v>
      </c>
      <c r="I1289">
        <v>0</v>
      </c>
      <c r="J1289">
        <v>1</v>
      </c>
      <c r="K1289" s="1">
        <v>41657</v>
      </c>
      <c r="L1289">
        <v>0</v>
      </c>
      <c r="M1289">
        <v>78</v>
      </c>
      <c r="N1289">
        <v>0</v>
      </c>
      <c r="O1289">
        <v>11</v>
      </c>
      <c r="P1289">
        <v>0</v>
      </c>
      <c r="Q1289">
        <v>0</v>
      </c>
      <c r="R1289">
        <v>7</v>
      </c>
      <c r="S1289" s="6">
        <f>SUM(Table_marketing_data[[#This Row],[MntWines]:[MntGoldProds]])/6</f>
        <v>16</v>
      </c>
      <c r="T1289">
        <v>1</v>
      </c>
      <c r="U1289">
        <v>2</v>
      </c>
      <c r="V1289">
        <v>1</v>
      </c>
      <c r="W1289">
        <v>3</v>
      </c>
      <c r="X1289">
        <v>5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f>IF(COUNTIF(Table_marketing_data[[#This Row],[AcceptedCmp3]:[AcceptedCmp2]],1)&gt;0,1,0)</f>
        <v>0</v>
      </c>
      <c r="AE1289">
        <f>SUM(Table_marketing_data[[#This Row],[AcceptedCmp3]:[AcceptedCmp2]])</f>
        <v>0</v>
      </c>
      <c r="AF1289">
        <v>0</v>
      </c>
      <c r="AG1289">
        <v>0</v>
      </c>
      <c r="AH1289" t="s">
        <v>30</v>
      </c>
    </row>
    <row r="1290" spans="1:34" x14ac:dyDescent="0.3">
      <c r="A1290">
        <v>8920</v>
      </c>
      <c r="B1290">
        <v>1967</v>
      </c>
      <c r="C1290">
        <f ca="1">YEAR(TODAY()) - Table_marketing_data[[#This Row],[Year_Birth]]</f>
        <v>56</v>
      </c>
      <c r="D12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0" t="s">
        <v>41</v>
      </c>
      <c r="F1290" t="s">
        <v>31</v>
      </c>
      <c r="G1290" s="5">
        <v>59235</v>
      </c>
      <c r="H1290" s="5" t="str">
        <f t="shared" si="20"/>
        <v>50k-100k</v>
      </c>
      <c r="I1290">
        <v>1</v>
      </c>
      <c r="J1290">
        <v>0</v>
      </c>
      <c r="K1290" s="1">
        <v>41286</v>
      </c>
      <c r="L1290">
        <v>4</v>
      </c>
      <c r="M1290">
        <v>448</v>
      </c>
      <c r="N1290">
        <v>40</v>
      </c>
      <c r="O1290">
        <v>469</v>
      </c>
      <c r="P1290">
        <v>80</v>
      </c>
      <c r="Q1290">
        <v>0</v>
      </c>
      <c r="R1290">
        <v>91</v>
      </c>
      <c r="S1290" s="6">
        <f>SUM(Table_marketing_data[[#This Row],[MntWines]:[MntGoldProds]])/6</f>
        <v>188</v>
      </c>
      <c r="T1290">
        <v>3</v>
      </c>
      <c r="U1290">
        <v>11</v>
      </c>
      <c r="V1290">
        <v>2</v>
      </c>
      <c r="W1290">
        <v>12</v>
      </c>
      <c r="X1290">
        <v>7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f>IF(COUNTIF(Table_marketing_data[[#This Row],[AcceptedCmp3]:[AcceptedCmp2]],1)&gt;0,1,0)</f>
        <v>0</v>
      </c>
      <c r="AE1290">
        <f>SUM(Table_marketing_data[[#This Row],[AcceptedCmp3]:[AcceptedCmp2]])</f>
        <v>0</v>
      </c>
      <c r="AF1290">
        <v>0</v>
      </c>
      <c r="AG1290">
        <v>0</v>
      </c>
      <c r="AH1290" t="s">
        <v>40</v>
      </c>
    </row>
    <row r="1291" spans="1:34" x14ac:dyDescent="0.3">
      <c r="A1291">
        <v>8911</v>
      </c>
      <c r="B1291">
        <v>1967</v>
      </c>
      <c r="C1291">
        <f ca="1">YEAR(TODAY()) - Table_marketing_data[[#This Row],[Year_Birth]]</f>
        <v>56</v>
      </c>
      <c r="D12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1" t="s">
        <v>37</v>
      </c>
      <c r="F1291" t="s">
        <v>33</v>
      </c>
      <c r="G1291" s="5">
        <v>56320</v>
      </c>
      <c r="H1291" s="5" t="str">
        <f t="shared" si="20"/>
        <v>50k-100k</v>
      </c>
      <c r="I1291">
        <v>0</v>
      </c>
      <c r="J1291">
        <v>1</v>
      </c>
      <c r="K1291" s="1">
        <v>41372</v>
      </c>
      <c r="L1291">
        <v>11</v>
      </c>
      <c r="M1291">
        <v>201</v>
      </c>
      <c r="N1291">
        <v>53</v>
      </c>
      <c r="O1291">
        <v>172</v>
      </c>
      <c r="P1291">
        <v>116</v>
      </c>
      <c r="Q1291">
        <v>77</v>
      </c>
      <c r="R1291">
        <v>83</v>
      </c>
      <c r="S1291" s="6">
        <f>SUM(Table_marketing_data[[#This Row],[MntWines]:[MntGoldProds]])/6</f>
        <v>117</v>
      </c>
      <c r="T1291">
        <v>3</v>
      </c>
      <c r="U1291">
        <v>5</v>
      </c>
      <c r="V1291">
        <v>4</v>
      </c>
      <c r="W1291">
        <v>9</v>
      </c>
      <c r="X1291">
        <v>4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f>IF(COUNTIF(Table_marketing_data[[#This Row],[AcceptedCmp3]:[AcceptedCmp2]],1)&gt;0,1,0)</f>
        <v>0</v>
      </c>
      <c r="AE1291">
        <f>SUM(Table_marketing_data[[#This Row],[AcceptedCmp3]:[AcceptedCmp2]])</f>
        <v>0</v>
      </c>
      <c r="AF1291">
        <v>0</v>
      </c>
      <c r="AG1291">
        <v>0</v>
      </c>
      <c r="AH1291" t="s">
        <v>30</v>
      </c>
    </row>
    <row r="1292" spans="1:34" x14ac:dyDescent="0.3">
      <c r="A1292">
        <v>6205</v>
      </c>
      <c r="B1292">
        <v>1967</v>
      </c>
      <c r="C1292">
        <f ca="1">YEAR(TODAY()) - Table_marketing_data[[#This Row],[Year_Birth]]</f>
        <v>56</v>
      </c>
      <c r="D12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2" t="s">
        <v>41</v>
      </c>
      <c r="F1292" t="s">
        <v>31</v>
      </c>
      <c r="G1292" s="5">
        <v>32557</v>
      </c>
      <c r="H1292" s="5" t="str">
        <f t="shared" si="20"/>
        <v>20k-50k</v>
      </c>
      <c r="I1292">
        <v>1</v>
      </c>
      <c r="J1292">
        <v>0</v>
      </c>
      <c r="K1292" s="1">
        <v>41694</v>
      </c>
      <c r="L1292">
        <v>13</v>
      </c>
      <c r="M1292">
        <v>34</v>
      </c>
      <c r="N1292">
        <v>3</v>
      </c>
      <c r="O1292">
        <v>29</v>
      </c>
      <c r="P1292">
        <v>0</v>
      </c>
      <c r="Q1292">
        <v>4</v>
      </c>
      <c r="R1292">
        <v>10</v>
      </c>
      <c r="S1292" s="6">
        <f>SUM(Table_marketing_data[[#This Row],[MntWines]:[MntGoldProds]])/6</f>
        <v>13.333333333333334</v>
      </c>
      <c r="T1292">
        <v>3</v>
      </c>
      <c r="U1292">
        <v>2</v>
      </c>
      <c r="V1292">
        <v>1</v>
      </c>
      <c r="W1292">
        <v>3</v>
      </c>
      <c r="X1292">
        <v>5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f>IF(COUNTIF(Table_marketing_data[[#This Row],[AcceptedCmp3]:[AcceptedCmp2]],1)&gt;0,1,0)</f>
        <v>0</v>
      </c>
      <c r="AE1292">
        <f>SUM(Table_marketing_data[[#This Row],[AcceptedCmp3]:[AcceptedCmp2]])</f>
        <v>0</v>
      </c>
      <c r="AF1292">
        <v>1</v>
      </c>
      <c r="AG1292">
        <v>0</v>
      </c>
      <c r="AH1292" t="s">
        <v>32</v>
      </c>
    </row>
    <row r="1293" spans="1:34" x14ac:dyDescent="0.3">
      <c r="A1293">
        <v>3388</v>
      </c>
      <c r="B1293">
        <v>1967</v>
      </c>
      <c r="C1293">
        <f ca="1">YEAR(TODAY()) - Table_marketing_data[[#This Row],[Year_Birth]]</f>
        <v>56</v>
      </c>
      <c r="D12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3" t="s">
        <v>28</v>
      </c>
      <c r="F1293" t="s">
        <v>29</v>
      </c>
      <c r="G1293" s="5">
        <v>70844</v>
      </c>
      <c r="H1293" s="5" t="str">
        <f t="shared" si="20"/>
        <v>50k-100k</v>
      </c>
      <c r="I1293">
        <v>1</v>
      </c>
      <c r="J1293">
        <v>1</v>
      </c>
      <c r="K1293" s="1">
        <v>41577</v>
      </c>
      <c r="L1293">
        <v>16</v>
      </c>
      <c r="M1293">
        <v>129</v>
      </c>
      <c r="N1293">
        <v>26</v>
      </c>
      <c r="O1293">
        <v>67</v>
      </c>
      <c r="P1293">
        <v>3</v>
      </c>
      <c r="Q1293">
        <v>67</v>
      </c>
      <c r="R1293">
        <v>2</v>
      </c>
      <c r="S1293" s="6">
        <f>SUM(Table_marketing_data[[#This Row],[MntWines]:[MntGoldProds]])/6</f>
        <v>49</v>
      </c>
      <c r="T1293">
        <v>5</v>
      </c>
      <c r="U1293">
        <v>6</v>
      </c>
      <c r="V1293">
        <v>1</v>
      </c>
      <c r="W1293">
        <v>5</v>
      </c>
      <c r="X1293">
        <v>7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f>IF(COUNTIF(Table_marketing_data[[#This Row],[AcceptedCmp3]:[AcceptedCmp2]],1)&gt;0,1,0)</f>
        <v>0</v>
      </c>
      <c r="AE1293">
        <f>SUM(Table_marketing_data[[#This Row],[AcceptedCmp3]:[AcceptedCmp2]])</f>
        <v>0</v>
      </c>
      <c r="AF1293">
        <v>0</v>
      </c>
      <c r="AG1293">
        <v>0</v>
      </c>
      <c r="AH1293" t="s">
        <v>39</v>
      </c>
    </row>
    <row r="1294" spans="1:34" x14ac:dyDescent="0.3">
      <c r="A1294">
        <v>7446</v>
      </c>
      <c r="B1294">
        <v>1967</v>
      </c>
      <c r="C1294">
        <f ca="1">YEAR(TODAY()) - Table_marketing_data[[#This Row],[Year_Birth]]</f>
        <v>56</v>
      </c>
      <c r="D12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4" t="s">
        <v>41</v>
      </c>
      <c r="F1294" t="s">
        <v>35</v>
      </c>
      <c r="G1294" s="5">
        <v>62513</v>
      </c>
      <c r="H1294" s="5" t="str">
        <f t="shared" si="20"/>
        <v>50k-100k</v>
      </c>
      <c r="I1294">
        <v>0</v>
      </c>
      <c r="J1294">
        <v>1</v>
      </c>
      <c r="K1294" s="1">
        <v>41526</v>
      </c>
      <c r="L1294">
        <v>16</v>
      </c>
      <c r="M1294">
        <v>520</v>
      </c>
      <c r="N1294">
        <v>42</v>
      </c>
      <c r="O1294">
        <v>98</v>
      </c>
      <c r="P1294">
        <v>0</v>
      </c>
      <c r="Q1294">
        <v>42</v>
      </c>
      <c r="R1294">
        <v>14</v>
      </c>
      <c r="S1294" s="6">
        <f>SUM(Table_marketing_data[[#This Row],[MntWines]:[MntGoldProds]])/6</f>
        <v>119.33333333333333</v>
      </c>
      <c r="T1294">
        <v>2</v>
      </c>
      <c r="U1294">
        <v>6</v>
      </c>
      <c r="V1294">
        <v>4</v>
      </c>
      <c r="W1294">
        <v>10</v>
      </c>
      <c r="X1294">
        <v>6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f>IF(COUNTIF(Table_marketing_data[[#This Row],[AcceptedCmp3]:[AcceptedCmp2]],1)&gt;0,1,0)</f>
        <v>0</v>
      </c>
      <c r="AE1294">
        <f>SUM(Table_marketing_data[[#This Row],[AcceptedCmp3]:[AcceptedCmp2]])</f>
        <v>0</v>
      </c>
      <c r="AF1294">
        <v>0</v>
      </c>
      <c r="AG1294">
        <v>0</v>
      </c>
      <c r="AH1294" t="s">
        <v>34</v>
      </c>
    </row>
    <row r="1295" spans="1:34" x14ac:dyDescent="0.3">
      <c r="A1295">
        <v>6409</v>
      </c>
      <c r="B1295">
        <v>1967</v>
      </c>
      <c r="C1295">
        <f ca="1">YEAR(TODAY()) - Table_marketing_data[[#This Row],[Year_Birth]]</f>
        <v>56</v>
      </c>
      <c r="D12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5" t="s">
        <v>28</v>
      </c>
      <c r="F1295" t="s">
        <v>29</v>
      </c>
      <c r="G1295" s="5">
        <v>57136</v>
      </c>
      <c r="H1295" s="5" t="str">
        <f t="shared" si="20"/>
        <v>50k-100k</v>
      </c>
      <c r="I1295">
        <v>0</v>
      </c>
      <c r="J1295">
        <v>0</v>
      </c>
      <c r="K1295" s="1">
        <v>41412</v>
      </c>
      <c r="L1295">
        <v>18</v>
      </c>
      <c r="M1295">
        <v>267</v>
      </c>
      <c r="N1295">
        <v>140</v>
      </c>
      <c r="O1295">
        <v>599</v>
      </c>
      <c r="P1295">
        <v>34</v>
      </c>
      <c r="Q1295">
        <v>12</v>
      </c>
      <c r="R1295">
        <v>127</v>
      </c>
      <c r="S1295" s="6">
        <f>SUM(Table_marketing_data[[#This Row],[MntWines]:[MntGoldProds]])/6</f>
        <v>196.5</v>
      </c>
      <c r="T1295">
        <v>1</v>
      </c>
      <c r="U1295">
        <v>7</v>
      </c>
      <c r="V1295">
        <v>5</v>
      </c>
      <c r="W1295">
        <v>7</v>
      </c>
      <c r="X1295">
        <v>6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f>IF(COUNTIF(Table_marketing_data[[#This Row],[AcceptedCmp3]:[AcceptedCmp2]],1)&gt;0,1,0)</f>
        <v>0</v>
      </c>
      <c r="AE1295">
        <f>SUM(Table_marketing_data[[#This Row],[AcceptedCmp3]:[AcceptedCmp2]])</f>
        <v>0</v>
      </c>
      <c r="AF1295">
        <v>1</v>
      </c>
      <c r="AG1295">
        <v>0</v>
      </c>
      <c r="AH1295" t="s">
        <v>43</v>
      </c>
    </row>
    <row r="1296" spans="1:34" x14ac:dyDescent="0.3">
      <c r="A1296">
        <v>6931</v>
      </c>
      <c r="B1296">
        <v>1967</v>
      </c>
      <c r="C1296">
        <f ca="1">YEAR(TODAY()) - Table_marketing_data[[#This Row],[Year_Birth]]</f>
        <v>56</v>
      </c>
      <c r="D12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6" t="s">
        <v>28</v>
      </c>
      <c r="F1296" t="s">
        <v>29</v>
      </c>
      <c r="G1296" s="5">
        <v>76982</v>
      </c>
      <c r="H1296" s="5" t="str">
        <f t="shared" si="20"/>
        <v>50k-100k</v>
      </c>
      <c r="I1296">
        <v>0</v>
      </c>
      <c r="J1296">
        <v>0</v>
      </c>
      <c r="K1296" s="1">
        <v>41685</v>
      </c>
      <c r="L1296">
        <v>19</v>
      </c>
      <c r="M1296">
        <v>464</v>
      </c>
      <c r="N1296">
        <v>151</v>
      </c>
      <c r="O1296">
        <v>292</v>
      </c>
      <c r="P1296">
        <v>65</v>
      </c>
      <c r="Q1296">
        <v>60</v>
      </c>
      <c r="R1296">
        <v>30</v>
      </c>
      <c r="S1296" s="6">
        <f>SUM(Table_marketing_data[[#This Row],[MntWines]:[MntGoldProds]])/6</f>
        <v>177</v>
      </c>
      <c r="T1296">
        <v>1</v>
      </c>
      <c r="U1296">
        <v>8</v>
      </c>
      <c r="V1296">
        <v>3</v>
      </c>
      <c r="W1296">
        <v>4</v>
      </c>
      <c r="X1296">
        <v>4</v>
      </c>
      <c r="Y1296">
        <v>0</v>
      </c>
      <c r="Z1296">
        <v>0</v>
      </c>
      <c r="AA1296">
        <v>1</v>
      </c>
      <c r="AB1296">
        <v>0</v>
      </c>
      <c r="AC1296">
        <v>0</v>
      </c>
      <c r="AD1296">
        <f>IF(COUNTIF(Table_marketing_data[[#This Row],[AcceptedCmp3]:[AcceptedCmp2]],1)&gt;0,1,0)</f>
        <v>1</v>
      </c>
      <c r="AE1296">
        <f>SUM(Table_marketing_data[[#This Row],[AcceptedCmp3]:[AcceptedCmp2]])</f>
        <v>1</v>
      </c>
      <c r="AF1296">
        <v>1</v>
      </c>
      <c r="AG1296">
        <v>0</v>
      </c>
      <c r="AH1296" t="s">
        <v>30</v>
      </c>
    </row>
    <row r="1297" spans="1:34" x14ac:dyDescent="0.3">
      <c r="A1297">
        <v>9648</v>
      </c>
      <c r="B1297">
        <v>1967</v>
      </c>
      <c r="C1297">
        <f ca="1">YEAR(TODAY()) - Table_marketing_data[[#This Row],[Year_Birth]]</f>
        <v>56</v>
      </c>
      <c r="D12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7" t="s">
        <v>28</v>
      </c>
      <c r="F1297" t="s">
        <v>31</v>
      </c>
      <c r="G1297" s="5">
        <v>46904</v>
      </c>
      <c r="H1297" s="5" t="str">
        <f t="shared" si="20"/>
        <v>20k-50k</v>
      </c>
      <c r="I1297">
        <v>1</v>
      </c>
      <c r="J1297">
        <v>1</v>
      </c>
      <c r="K1297" s="1">
        <v>41216</v>
      </c>
      <c r="L1297">
        <v>20</v>
      </c>
      <c r="M1297">
        <v>153</v>
      </c>
      <c r="N1297">
        <v>4</v>
      </c>
      <c r="O1297">
        <v>56</v>
      </c>
      <c r="P1297">
        <v>0</v>
      </c>
      <c r="Q1297">
        <v>9</v>
      </c>
      <c r="R1297">
        <v>31</v>
      </c>
      <c r="S1297" s="6">
        <f>SUM(Table_marketing_data[[#This Row],[MntWines]:[MntGoldProds]])/6</f>
        <v>42.166666666666664</v>
      </c>
      <c r="T1297">
        <v>4</v>
      </c>
      <c r="U1297">
        <v>5</v>
      </c>
      <c r="V1297">
        <v>1</v>
      </c>
      <c r="W1297">
        <v>4</v>
      </c>
      <c r="X1297">
        <v>8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f>IF(COUNTIF(Table_marketing_data[[#This Row],[AcceptedCmp3]:[AcceptedCmp2]],1)&gt;0,1,0)</f>
        <v>0</v>
      </c>
      <c r="AE1297">
        <f>SUM(Table_marketing_data[[#This Row],[AcceptedCmp3]:[AcceptedCmp2]])</f>
        <v>0</v>
      </c>
      <c r="AF1297">
        <v>0</v>
      </c>
      <c r="AG1297">
        <v>0</v>
      </c>
      <c r="AH1297" t="s">
        <v>30</v>
      </c>
    </row>
    <row r="1298" spans="1:34" x14ac:dyDescent="0.3">
      <c r="A1298">
        <v>1685</v>
      </c>
      <c r="B1298">
        <v>1967</v>
      </c>
      <c r="C1298">
        <f ca="1">YEAR(TODAY()) - Table_marketing_data[[#This Row],[Year_Birth]]</f>
        <v>56</v>
      </c>
      <c r="D12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8" t="s">
        <v>37</v>
      </c>
      <c r="F1298" t="s">
        <v>35</v>
      </c>
      <c r="G1298" s="5">
        <v>62981</v>
      </c>
      <c r="H1298" s="5" t="str">
        <f t="shared" si="20"/>
        <v>50k-100k</v>
      </c>
      <c r="I1298">
        <v>0</v>
      </c>
      <c r="J1298">
        <v>0</v>
      </c>
      <c r="K1298" s="1">
        <v>41350</v>
      </c>
      <c r="L1298">
        <v>21</v>
      </c>
      <c r="M1298">
        <v>796</v>
      </c>
      <c r="N1298">
        <v>14</v>
      </c>
      <c r="O1298">
        <v>590</v>
      </c>
      <c r="P1298">
        <v>38</v>
      </c>
      <c r="Q1298">
        <v>44</v>
      </c>
      <c r="R1298">
        <v>0</v>
      </c>
      <c r="S1298" s="6">
        <f>SUM(Table_marketing_data[[#This Row],[MntWines]:[MntGoldProds]])/6</f>
        <v>247</v>
      </c>
      <c r="T1298">
        <v>1</v>
      </c>
      <c r="U1298">
        <v>4</v>
      </c>
      <c r="V1298">
        <v>5</v>
      </c>
      <c r="W1298">
        <v>13</v>
      </c>
      <c r="X1298">
        <v>3</v>
      </c>
      <c r="Y1298">
        <v>0</v>
      </c>
      <c r="Z1298">
        <v>1</v>
      </c>
      <c r="AA1298">
        <v>0</v>
      </c>
      <c r="AB1298">
        <v>0</v>
      </c>
      <c r="AC1298">
        <v>0</v>
      </c>
      <c r="AD1298">
        <f>IF(COUNTIF(Table_marketing_data[[#This Row],[AcceptedCmp3]:[AcceptedCmp2]],1)&gt;0,1,0)</f>
        <v>1</v>
      </c>
      <c r="AE1298">
        <f>SUM(Table_marketing_data[[#This Row],[AcceptedCmp3]:[AcceptedCmp2]])</f>
        <v>1</v>
      </c>
      <c r="AF1298">
        <v>0</v>
      </c>
      <c r="AG1298">
        <v>0</v>
      </c>
      <c r="AH1298" t="s">
        <v>32</v>
      </c>
    </row>
    <row r="1299" spans="1:34" x14ac:dyDescent="0.3">
      <c r="A1299">
        <v>2826</v>
      </c>
      <c r="B1299">
        <v>1967</v>
      </c>
      <c r="C1299">
        <f ca="1">YEAR(TODAY()) - Table_marketing_data[[#This Row],[Year_Birth]]</f>
        <v>56</v>
      </c>
      <c r="D12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299" t="s">
        <v>28</v>
      </c>
      <c r="F1299" t="s">
        <v>33</v>
      </c>
      <c r="G1299" s="5">
        <v>22574</v>
      </c>
      <c r="H1299" s="5" t="str">
        <f t="shared" si="20"/>
        <v>20k-50k</v>
      </c>
      <c r="I1299">
        <v>2</v>
      </c>
      <c r="J1299">
        <v>1</v>
      </c>
      <c r="K1299" s="1">
        <v>41575</v>
      </c>
      <c r="L1299">
        <v>28</v>
      </c>
      <c r="M1299">
        <v>25</v>
      </c>
      <c r="N1299">
        <v>0</v>
      </c>
      <c r="O1299">
        <v>8</v>
      </c>
      <c r="P1299">
        <v>2</v>
      </c>
      <c r="Q1299">
        <v>0</v>
      </c>
      <c r="R1299">
        <v>2</v>
      </c>
      <c r="S1299" s="6">
        <f>SUM(Table_marketing_data[[#This Row],[MntWines]:[MntGoldProds]])/6</f>
        <v>6.166666666666667</v>
      </c>
      <c r="T1299">
        <v>2</v>
      </c>
      <c r="U1299">
        <v>2</v>
      </c>
      <c r="V1299">
        <v>0</v>
      </c>
      <c r="W1299">
        <v>3</v>
      </c>
      <c r="X1299">
        <v>7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f>IF(COUNTIF(Table_marketing_data[[#This Row],[AcceptedCmp3]:[AcceptedCmp2]],1)&gt;0,1,0)</f>
        <v>0</v>
      </c>
      <c r="AE1299">
        <f>SUM(Table_marketing_data[[#This Row],[AcceptedCmp3]:[AcceptedCmp2]])</f>
        <v>0</v>
      </c>
      <c r="AF1299">
        <v>0</v>
      </c>
      <c r="AG1299">
        <v>0</v>
      </c>
      <c r="AH1299" t="s">
        <v>30</v>
      </c>
    </row>
    <row r="1300" spans="1:34" x14ac:dyDescent="0.3">
      <c r="A1300">
        <v>6222</v>
      </c>
      <c r="B1300">
        <v>1967</v>
      </c>
      <c r="C1300">
        <f ca="1">YEAR(TODAY()) - Table_marketing_data[[#This Row],[Year_Birth]]</f>
        <v>56</v>
      </c>
      <c r="D13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0" t="s">
        <v>28</v>
      </c>
      <c r="F1300" t="s">
        <v>33</v>
      </c>
      <c r="G1300" s="5">
        <v>22574</v>
      </c>
      <c r="H1300" s="5" t="str">
        <f t="shared" si="20"/>
        <v>20k-50k</v>
      </c>
      <c r="I1300">
        <v>2</v>
      </c>
      <c r="J1300">
        <v>1</v>
      </c>
      <c r="K1300" s="1">
        <v>41575</v>
      </c>
      <c r="L1300">
        <v>28</v>
      </c>
      <c r="M1300">
        <v>25</v>
      </c>
      <c r="N1300">
        <v>0</v>
      </c>
      <c r="O1300">
        <v>8</v>
      </c>
      <c r="P1300">
        <v>2</v>
      </c>
      <c r="Q1300">
        <v>0</v>
      </c>
      <c r="R1300">
        <v>2</v>
      </c>
      <c r="S1300" s="6">
        <f>SUM(Table_marketing_data[[#This Row],[MntWines]:[MntGoldProds]])/6</f>
        <v>6.166666666666667</v>
      </c>
      <c r="T1300">
        <v>2</v>
      </c>
      <c r="U1300">
        <v>2</v>
      </c>
      <c r="V1300">
        <v>0</v>
      </c>
      <c r="W1300">
        <v>3</v>
      </c>
      <c r="X1300">
        <v>7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f>IF(COUNTIF(Table_marketing_data[[#This Row],[AcceptedCmp3]:[AcceptedCmp2]],1)&gt;0,1,0)</f>
        <v>0</v>
      </c>
      <c r="AE1300">
        <f>SUM(Table_marketing_data[[#This Row],[AcceptedCmp3]:[AcceptedCmp2]])</f>
        <v>0</v>
      </c>
      <c r="AF1300">
        <v>0</v>
      </c>
      <c r="AG1300">
        <v>0</v>
      </c>
      <c r="AH1300" t="s">
        <v>30</v>
      </c>
    </row>
    <row r="1301" spans="1:34" x14ac:dyDescent="0.3">
      <c r="A1301">
        <v>6887</v>
      </c>
      <c r="B1301">
        <v>1967</v>
      </c>
      <c r="C1301">
        <f ca="1">YEAR(TODAY()) - Table_marketing_data[[#This Row],[Year_Birth]]</f>
        <v>56</v>
      </c>
      <c r="D13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1" t="s">
        <v>28</v>
      </c>
      <c r="F1301" t="s">
        <v>31</v>
      </c>
      <c r="G1301" s="5">
        <v>79146</v>
      </c>
      <c r="H1301" s="5" t="str">
        <f t="shared" si="20"/>
        <v>50k-100k</v>
      </c>
      <c r="I1301">
        <v>1</v>
      </c>
      <c r="J1301">
        <v>1</v>
      </c>
      <c r="K1301" s="1">
        <v>41753</v>
      </c>
      <c r="L1301">
        <v>33</v>
      </c>
      <c r="M1301">
        <v>245</v>
      </c>
      <c r="N1301">
        <v>16</v>
      </c>
      <c r="O1301">
        <v>223</v>
      </c>
      <c r="P1301">
        <v>21</v>
      </c>
      <c r="Q1301">
        <v>43</v>
      </c>
      <c r="R1301">
        <v>16</v>
      </c>
      <c r="S1301" s="6">
        <f>SUM(Table_marketing_data[[#This Row],[MntWines]:[MntGoldProds]])/6</f>
        <v>94</v>
      </c>
      <c r="T1301">
        <v>2</v>
      </c>
      <c r="U1301">
        <v>8</v>
      </c>
      <c r="V1301">
        <v>1</v>
      </c>
      <c r="W1301">
        <v>8</v>
      </c>
      <c r="X1301">
        <v>6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f>IF(COUNTIF(Table_marketing_data[[#This Row],[AcceptedCmp3]:[AcceptedCmp2]],1)&gt;0,1,0)</f>
        <v>0</v>
      </c>
      <c r="AE1301">
        <f>SUM(Table_marketing_data[[#This Row],[AcceptedCmp3]:[AcceptedCmp2]])</f>
        <v>0</v>
      </c>
      <c r="AF1301">
        <v>0</v>
      </c>
      <c r="AG1301">
        <v>0</v>
      </c>
      <c r="AH1301" t="s">
        <v>39</v>
      </c>
    </row>
    <row r="1302" spans="1:34" x14ac:dyDescent="0.3">
      <c r="A1302">
        <v>7500</v>
      </c>
      <c r="B1302">
        <v>1967</v>
      </c>
      <c r="C1302">
        <f ca="1">YEAR(TODAY()) - Table_marketing_data[[#This Row],[Year_Birth]]</f>
        <v>56</v>
      </c>
      <c r="D13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2" t="s">
        <v>28</v>
      </c>
      <c r="F1302" t="s">
        <v>31</v>
      </c>
      <c r="G1302" s="5">
        <v>79146</v>
      </c>
      <c r="H1302" s="5" t="str">
        <f t="shared" si="20"/>
        <v>50k-100k</v>
      </c>
      <c r="I1302">
        <v>1</v>
      </c>
      <c r="J1302">
        <v>1</v>
      </c>
      <c r="K1302" s="1">
        <v>41753</v>
      </c>
      <c r="L1302">
        <v>33</v>
      </c>
      <c r="M1302">
        <v>245</v>
      </c>
      <c r="N1302">
        <v>16</v>
      </c>
      <c r="O1302">
        <v>223</v>
      </c>
      <c r="P1302">
        <v>21</v>
      </c>
      <c r="Q1302">
        <v>43</v>
      </c>
      <c r="R1302">
        <v>16</v>
      </c>
      <c r="S1302" s="6">
        <f>SUM(Table_marketing_data[[#This Row],[MntWines]:[MntGoldProds]])/6</f>
        <v>94</v>
      </c>
      <c r="T1302">
        <v>2</v>
      </c>
      <c r="U1302">
        <v>8</v>
      </c>
      <c r="V1302">
        <v>1</v>
      </c>
      <c r="W1302">
        <v>8</v>
      </c>
      <c r="X1302">
        <v>6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f>IF(COUNTIF(Table_marketing_data[[#This Row],[AcceptedCmp3]:[AcceptedCmp2]],1)&gt;0,1,0)</f>
        <v>0</v>
      </c>
      <c r="AE1302">
        <f>SUM(Table_marketing_data[[#This Row],[AcceptedCmp3]:[AcceptedCmp2]])</f>
        <v>0</v>
      </c>
      <c r="AF1302">
        <v>0</v>
      </c>
      <c r="AG1302">
        <v>0</v>
      </c>
      <c r="AH1302" t="s">
        <v>30</v>
      </c>
    </row>
    <row r="1303" spans="1:34" x14ac:dyDescent="0.3">
      <c r="A1303">
        <v>10757</v>
      </c>
      <c r="B1303">
        <v>1967</v>
      </c>
      <c r="C1303">
        <f ca="1">YEAR(TODAY()) - Table_marketing_data[[#This Row],[Year_Birth]]</f>
        <v>56</v>
      </c>
      <c r="D13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3" t="s">
        <v>37</v>
      </c>
      <c r="F1303" t="s">
        <v>29</v>
      </c>
      <c r="G1303" s="5">
        <v>28420</v>
      </c>
      <c r="H1303" s="5" t="str">
        <f t="shared" si="20"/>
        <v>20k-50k</v>
      </c>
      <c r="I1303">
        <v>1</v>
      </c>
      <c r="J1303">
        <v>0</v>
      </c>
      <c r="K1303" s="1">
        <v>41632</v>
      </c>
      <c r="L1303">
        <v>36</v>
      </c>
      <c r="M1303">
        <v>4</v>
      </c>
      <c r="N1303">
        <v>2</v>
      </c>
      <c r="O1303">
        <v>5</v>
      </c>
      <c r="P1303">
        <v>2</v>
      </c>
      <c r="Q1303">
        <v>0</v>
      </c>
      <c r="R1303">
        <v>0</v>
      </c>
      <c r="S1303" s="6">
        <f>SUM(Table_marketing_data[[#This Row],[MntWines]:[MntGoldProds]])/6</f>
        <v>2.1666666666666665</v>
      </c>
      <c r="T1303">
        <v>1</v>
      </c>
      <c r="U1303">
        <v>1</v>
      </c>
      <c r="V1303">
        <v>0</v>
      </c>
      <c r="W1303">
        <v>2</v>
      </c>
      <c r="X1303">
        <v>6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f>IF(COUNTIF(Table_marketing_data[[#This Row],[AcceptedCmp3]:[AcceptedCmp2]],1)&gt;0,1,0)</f>
        <v>0</v>
      </c>
      <c r="AE1303">
        <f>SUM(Table_marketing_data[[#This Row],[AcceptedCmp3]:[AcceptedCmp2]])</f>
        <v>0</v>
      </c>
      <c r="AF1303">
        <v>0</v>
      </c>
      <c r="AG1303">
        <v>0</v>
      </c>
      <c r="AH1303" t="s">
        <v>30</v>
      </c>
    </row>
    <row r="1304" spans="1:34" x14ac:dyDescent="0.3">
      <c r="A1304">
        <v>3321</v>
      </c>
      <c r="B1304">
        <v>1967</v>
      </c>
      <c r="C1304">
        <f ca="1">YEAR(TODAY()) - Table_marketing_data[[#This Row],[Year_Birth]]</f>
        <v>56</v>
      </c>
      <c r="D13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4" t="s">
        <v>37</v>
      </c>
      <c r="F1304" t="s">
        <v>35</v>
      </c>
      <c r="G1304" s="5">
        <v>56575</v>
      </c>
      <c r="H1304" s="5" t="str">
        <f t="shared" si="20"/>
        <v>50k-100k</v>
      </c>
      <c r="I1304">
        <v>0</v>
      </c>
      <c r="J1304">
        <v>2</v>
      </c>
      <c r="K1304" s="1">
        <v>41399</v>
      </c>
      <c r="L1304">
        <v>42</v>
      </c>
      <c r="M1304">
        <v>421</v>
      </c>
      <c r="N1304">
        <v>5</v>
      </c>
      <c r="O1304">
        <v>90</v>
      </c>
      <c r="P1304">
        <v>0</v>
      </c>
      <c r="Q1304">
        <v>16</v>
      </c>
      <c r="R1304">
        <v>10</v>
      </c>
      <c r="S1304" s="6">
        <f>SUM(Table_marketing_data[[#This Row],[MntWines]:[MntGoldProds]])/6</f>
        <v>90.333333333333329</v>
      </c>
      <c r="T1304">
        <v>3</v>
      </c>
      <c r="U1304">
        <v>7</v>
      </c>
      <c r="V1304">
        <v>3</v>
      </c>
      <c r="W1304">
        <v>7</v>
      </c>
      <c r="X1304">
        <v>5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f>IF(COUNTIF(Table_marketing_data[[#This Row],[AcceptedCmp3]:[AcceptedCmp2]],1)&gt;0,1,0)</f>
        <v>0</v>
      </c>
      <c r="AE1304">
        <f>SUM(Table_marketing_data[[#This Row],[AcceptedCmp3]:[AcceptedCmp2]])</f>
        <v>0</v>
      </c>
      <c r="AF1304">
        <v>0</v>
      </c>
      <c r="AG1304">
        <v>0</v>
      </c>
      <c r="AH1304" t="s">
        <v>32</v>
      </c>
    </row>
    <row r="1305" spans="1:34" x14ac:dyDescent="0.3">
      <c r="A1305">
        <v>2694</v>
      </c>
      <c r="B1305">
        <v>1967</v>
      </c>
      <c r="C1305">
        <f ca="1">YEAR(TODAY()) - Table_marketing_data[[#This Row],[Year_Birth]]</f>
        <v>56</v>
      </c>
      <c r="D13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5" t="s">
        <v>28</v>
      </c>
      <c r="F1305" t="s">
        <v>33</v>
      </c>
      <c r="G1305" s="5">
        <v>42664</v>
      </c>
      <c r="H1305" s="5" t="str">
        <f t="shared" si="20"/>
        <v>20k-50k</v>
      </c>
      <c r="I1305">
        <v>0</v>
      </c>
      <c r="J1305">
        <v>1</v>
      </c>
      <c r="K1305" s="1">
        <v>41716</v>
      </c>
      <c r="L1305">
        <v>44</v>
      </c>
      <c r="M1305">
        <v>21</v>
      </c>
      <c r="N1305">
        <v>0</v>
      </c>
      <c r="O1305">
        <v>3</v>
      </c>
      <c r="P1305">
        <v>0</v>
      </c>
      <c r="Q1305">
        <v>0</v>
      </c>
      <c r="R1305">
        <v>0</v>
      </c>
      <c r="S1305" s="6">
        <f>SUM(Table_marketing_data[[#This Row],[MntWines]:[MntGoldProds]])/6</f>
        <v>4</v>
      </c>
      <c r="T1305">
        <v>1</v>
      </c>
      <c r="U1305">
        <v>1</v>
      </c>
      <c r="V1305">
        <v>0</v>
      </c>
      <c r="W1305">
        <v>3</v>
      </c>
      <c r="X1305">
        <v>6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f>IF(COUNTIF(Table_marketing_data[[#This Row],[AcceptedCmp3]:[AcceptedCmp2]],1)&gt;0,1,0)</f>
        <v>0</v>
      </c>
      <c r="AE1305">
        <f>SUM(Table_marketing_data[[#This Row],[AcceptedCmp3]:[AcceptedCmp2]])</f>
        <v>0</v>
      </c>
      <c r="AF1305">
        <v>0</v>
      </c>
      <c r="AG1305">
        <v>0</v>
      </c>
      <c r="AH1305" t="s">
        <v>30</v>
      </c>
    </row>
    <row r="1306" spans="1:34" x14ac:dyDescent="0.3">
      <c r="A1306">
        <v>10870</v>
      </c>
      <c r="B1306">
        <v>1967</v>
      </c>
      <c r="C1306">
        <f ca="1">YEAR(TODAY()) - Table_marketing_data[[#This Row],[Year_Birth]]</f>
        <v>56</v>
      </c>
      <c r="D13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6" t="s">
        <v>28</v>
      </c>
      <c r="F1306" t="s">
        <v>33</v>
      </c>
      <c r="G1306" s="5">
        <v>61223</v>
      </c>
      <c r="H1306" s="5" t="str">
        <f t="shared" si="20"/>
        <v>50k-100k</v>
      </c>
      <c r="I1306">
        <v>0</v>
      </c>
      <c r="J1306">
        <v>1</v>
      </c>
      <c r="K1306" s="1">
        <v>41438</v>
      </c>
      <c r="L1306">
        <v>46</v>
      </c>
      <c r="M1306">
        <v>709</v>
      </c>
      <c r="N1306">
        <v>43</v>
      </c>
      <c r="O1306">
        <v>182</v>
      </c>
      <c r="P1306">
        <v>42</v>
      </c>
      <c r="Q1306">
        <v>118</v>
      </c>
      <c r="R1306">
        <v>247</v>
      </c>
      <c r="S1306" s="6">
        <f>SUM(Table_marketing_data[[#This Row],[MntWines]:[MntGoldProds]])/6</f>
        <v>223.5</v>
      </c>
      <c r="T1306">
        <v>2</v>
      </c>
      <c r="U1306">
        <v>9</v>
      </c>
      <c r="V1306">
        <v>3</v>
      </c>
      <c r="W1306">
        <v>4</v>
      </c>
      <c r="X1306">
        <v>5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f>IF(COUNTIF(Table_marketing_data[[#This Row],[AcceptedCmp3]:[AcceptedCmp2]],1)&gt;0,1,0)</f>
        <v>0</v>
      </c>
      <c r="AE1306">
        <f>SUM(Table_marketing_data[[#This Row],[AcceptedCmp3]:[AcceptedCmp2]])</f>
        <v>0</v>
      </c>
      <c r="AF1306">
        <v>0</v>
      </c>
      <c r="AG1306">
        <v>0</v>
      </c>
      <c r="AH1306" t="s">
        <v>43</v>
      </c>
    </row>
    <row r="1307" spans="1:34" x14ac:dyDescent="0.3">
      <c r="A1307">
        <v>10827</v>
      </c>
      <c r="B1307">
        <v>1967</v>
      </c>
      <c r="C1307">
        <f ca="1">YEAR(TODAY()) - Table_marketing_data[[#This Row],[Year_Birth]]</f>
        <v>56</v>
      </c>
      <c r="D13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7" t="s">
        <v>37</v>
      </c>
      <c r="F1307" t="s">
        <v>33</v>
      </c>
      <c r="G1307" s="5">
        <v>36947</v>
      </c>
      <c r="H1307" s="5" t="str">
        <f t="shared" si="20"/>
        <v>20k-50k</v>
      </c>
      <c r="I1307">
        <v>1</v>
      </c>
      <c r="J1307">
        <v>1</v>
      </c>
      <c r="K1307" s="1">
        <v>41128</v>
      </c>
      <c r="L1307">
        <v>49</v>
      </c>
      <c r="M1307">
        <v>88</v>
      </c>
      <c r="N1307">
        <v>3</v>
      </c>
      <c r="O1307">
        <v>21</v>
      </c>
      <c r="P1307">
        <v>4</v>
      </c>
      <c r="Q1307">
        <v>1</v>
      </c>
      <c r="R1307">
        <v>29</v>
      </c>
      <c r="S1307" s="6">
        <f>SUM(Table_marketing_data[[#This Row],[MntWines]:[MntGoldProds]])/6</f>
        <v>24.333333333333332</v>
      </c>
      <c r="T1307">
        <v>4</v>
      </c>
      <c r="U1307">
        <v>3</v>
      </c>
      <c r="V1307">
        <v>0</v>
      </c>
      <c r="W1307">
        <v>4</v>
      </c>
      <c r="X1307">
        <v>9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f>IF(COUNTIF(Table_marketing_data[[#This Row],[AcceptedCmp3]:[AcceptedCmp2]],1)&gt;0,1,0)</f>
        <v>0</v>
      </c>
      <c r="AE1307">
        <f>SUM(Table_marketing_data[[#This Row],[AcceptedCmp3]:[AcceptedCmp2]])</f>
        <v>0</v>
      </c>
      <c r="AF1307">
        <v>0</v>
      </c>
      <c r="AG1307">
        <v>0</v>
      </c>
      <c r="AH1307" t="s">
        <v>36</v>
      </c>
    </row>
    <row r="1308" spans="1:34" x14ac:dyDescent="0.3">
      <c r="A1308">
        <v>1544</v>
      </c>
      <c r="B1308">
        <v>1967</v>
      </c>
      <c r="C1308">
        <f ca="1">YEAR(TODAY()) - Table_marketing_data[[#This Row],[Year_Birth]]</f>
        <v>56</v>
      </c>
      <c r="D13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8" t="s">
        <v>41</v>
      </c>
      <c r="F1308" t="s">
        <v>29</v>
      </c>
      <c r="G1308" s="5">
        <v>81380</v>
      </c>
      <c r="H1308" s="5" t="str">
        <f t="shared" si="20"/>
        <v>50k-100k</v>
      </c>
      <c r="I1308">
        <v>0</v>
      </c>
      <c r="J1308">
        <v>0</v>
      </c>
      <c r="K1308" s="1">
        <v>41265</v>
      </c>
      <c r="L1308">
        <v>51</v>
      </c>
      <c r="M1308">
        <v>741</v>
      </c>
      <c r="N1308">
        <v>68</v>
      </c>
      <c r="O1308">
        <v>689</v>
      </c>
      <c r="P1308">
        <v>224</v>
      </c>
      <c r="Q1308">
        <v>68</v>
      </c>
      <c r="R1308">
        <v>103</v>
      </c>
      <c r="S1308" s="6">
        <f>SUM(Table_marketing_data[[#This Row],[MntWines]:[MntGoldProds]])/6</f>
        <v>315.5</v>
      </c>
      <c r="T1308">
        <v>1</v>
      </c>
      <c r="U1308">
        <v>4</v>
      </c>
      <c r="V1308">
        <v>2</v>
      </c>
      <c r="W1308">
        <v>10</v>
      </c>
      <c r="X1308">
        <v>2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f>IF(COUNTIF(Table_marketing_data[[#This Row],[AcceptedCmp3]:[AcceptedCmp2]],1)&gt;0,1,0)</f>
        <v>0</v>
      </c>
      <c r="AE1308">
        <f>SUM(Table_marketing_data[[#This Row],[AcceptedCmp3]:[AcceptedCmp2]])</f>
        <v>0</v>
      </c>
      <c r="AF1308">
        <v>0</v>
      </c>
      <c r="AG1308">
        <v>0</v>
      </c>
      <c r="AH1308" t="s">
        <v>32</v>
      </c>
    </row>
    <row r="1309" spans="1:34" x14ac:dyDescent="0.3">
      <c r="A1309">
        <v>1131</v>
      </c>
      <c r="B1309">
        <v>1967</v>
      </c>
      <c r="C1309">
        <f ca="1">YEAR(TODAY()) - Table_marketing_data[[#This Row],[Year_Birth]]</f>
        <v>56</v>
      </c>
      <c r="D13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09" t="s">
        <v>37</v>
      </c>
      <c r="F1309" t="s">
        <v>31</v>
      </c>
      <c r="G1309" s="5">
        <v>52569</v>
      </c>
      <c r="H1309" s="5" t="str">
        <f t="shared" si="20"/>
        <v>50k-100k</v>
      </c>
      <c r="I1309">
        <v>0</v>
      </c>
      <c r="J1309">
        <v>1</v>
      </c>
      <c r="K1309" s="1">
        <v>41734</v>
      </c>
      <c r="L1309">
        <v>54</v>
      </c>
      <c r="M1309">
        <v>85</v>
      </c>
      <c r="N1309">
        <v>0</v>
      </c>
      <c r="O1309">
        <v>3</v>
      </c>
      <c r="P1309">
        <v>0</v>
      </c>
      <c r="Q1309">
        <v>0</v>
      </c>
      <c r="R1309">
        <v>7</v>
      </c>
      <c r="S1309" s="6">
        <f>SUM(Table_marketing_data[[#This Row],[MntWines]:[MntGoldProds]])/6</f>
        <v>15.833333333333334</v>
      </c>
      <c r="T1309">
        <v>1</v>
      </c>
      <c r="U1309">
        <v>2</v>
      </c>
      <c r="V1309">
        <v>0</v>
      </c>
      <c r="W1309">
        <v>4</v>
      </c>
      <c r="X1309">
        <v>3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f>IF(COUNTIF(Table_marketing_data[[#This Row],[AcceptedCmp3]:[AcceptedCmp2]],1)&gt;0,1,0)</f>
        <v>0</v>
      </c>
      <c r="AE1309">
        <f>SUM(Table_marketing_data[[#This Row],[AcceptedCmp3]:[AcceptedCmp2]])</f>
        <v>0</v>
      </c>
      <c r="AF1309">
        <v>0</v>
      </c>
      <c r="AG1309">
        <v>0</v>
      </c>
      <c r="AH1309" t="s">
        <v>43</v>
      </c>
    </row>
    <row r="1310" spans="1:34" x14ac:dyDescent="0.3">
      <c r="A1310">
        <v>5081</v>
      </c>
      <c r="B1310">
        <v>1967</v>
      </c>
      <c r="C1310">
        <f ca="1">YEAR(TODAY()) - Table_marketing_data[[#This Row],[Year_Birth]]</f>
        <v>56</v>
      </c>
      <c r="D13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0" t="s">
        <v>38</v>
      </c>
      <c r="F1310" t="s">
        <v>35</v>
      </c>
      <c r="G1310" s="5">
        <v>47821</v>
      </c>
      <c r="H1310" s="5" t="str">
        <f t="shared" si="20"/>
        <v>20k-50k</v>
      </c>
      <c r="I1310">
        <v>1</v>
      </c>
      <c r="J1310">
        <v>1</v>
      </c>
      <c r="K1310" s="1">
        <v>41567</v>
      </c>
      <c r="L1310">
        <v>54</v>
      </c>
      <c r="M1310">
        <v>9</v>
      </c>
      <c r="N1310">
        <v>0</v>
      </c>
      <c r="O1310">
        <v>16</v>
      </c>
      <c r="P1310">
        <v>6</v>
      </c>
      <c r="Q1310">
        <v>6</v>
      </c>
      <c r="R1310">
        <v>10</v>
      </c>
      <c r="S1310" s="6">
        <f>SUM(Table_marketing_data[[#This Row],[MntWines]:[MntGoldProds]])/6</f>
        <v>7.833333333333333</v>
      </c>
      <c r="T1310">
        <v>1</v>
      </c>
      <c r="U1310">
        <v>1</v>
      </c>
      <c r="V1310">
        <v>0</v>
      </c>
      <c r="W1310">
        <v>3</v>
      </c>
      <c r="X1310">
        <v>8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f>IF(COUNTIF(Table_marketing_data[[#This Row],[AcceptedCmp3]:[AcceptedCmp2]],1)&gt;0,1,0)</f>
        <v>0</v>
      </c>
      <c r="AE1310">
        <f>SUM(Table_marketing_data[[#This Row],[AcceptedCmp3]:[AcceptedCmp2]])</f>
        <v>0</v>
      </c>
      <c r="AF1310">
        <v>0</v>
      </c>
      <c r="AG1310">
        <v>0</v>
      </c>
      <c r="AH1310" t="s">
        <v>30</v>
      </c>
    </row>
    <row r="1311" spans="1:34" x14ac:dyDescent="0.3">
      <c r="A1311">
        <v>6912</v>
      </c>
      <c r="B1311">
        <v>1967</v>
      </c>
      <c r="C1311">
        <f ca="1">YEAR(TODAY()) - Table_marketing_data[[#This Row],[Year_Birth]]</f>
        <v>56</v>
      </c>
      <c r="D13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1" t="s">
        <v>37</v>
      </c>
      <c r="F1311" t="s">
        <v>33</v>
      </c>
      <c r="G1311" s="5">
        <v>63246</v>
      </c>
      <c r="H1311" s="5" t="str">
        <f t="shared" si="20"/>
        <v>50k-100k</v>
      </c>
      <c r="I1311">
        <v>0</v>
      </c>
      <c r="J1311">
        <v>2</v>
      </c>
      <c r="K1311" s="1">
        <v>41506</v>
      </c>
      <c r="L1311">
        <v>60</v>
      </c>
      <c r="M1311">
        <v>593</v>
      </c>
      <c r="N1311">
        <v>30</v>
      </c>
      <c r="O1311">
        <v>91</v>
      </c>
      <c r="P1311">
        <v>29</v>
      </c>
      <c r="Q1311">
        <v>22</v>
      </c>
      <c r="R1311">
        <v>7</v>
      </c>
      <c r="S1311" s="6">
        <f>SUM(Table_marketing_data[[#This Row],[MntWines]:[MntGoldProds]])/6</f>
        <v>128.66666666666666</v>
      </c>
      <c r="T1311">
        <v>1</v>
      </c>
      <c r="U1311">
        <v>6</v>
      </c>
      <c r="V1311">
        <v>3</v>
      </c>
      <c r="W1311">
        <v>12</v>
      </c>
      <c r="X1311">
        <v>4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f>IF(COUNTIF(Table_marketing_data[[#This Row],[AcceptedCmp3]:[AcceptedCmp2]],1)&gt;0,1,0)</f>
        <v>0</v>
      </c>
      <c r="AE1311">
        <f>SUM(Table_marketing_data[[#This Row],[AcceptedCmp3]:[AcceptedCmp2]])</f>
        <v>0</v>
      </c>
      <c r="AF1311">
        <v>0</v>
      </c>
      <c r="AG1311">
        <v>0</v>
      </c>
      <c r="AH1311" t="s">
        <v>30</v>
      </c>
    </row>
    <row r="1312" spans="1:34" x14ac:dyDescent="0.3">
      <c r="A1312">
        <v>4640</v>
      </c>
      <c r="B1312">
        <v>1967</v>
      </c>
      <c r="C1312">
        <f ca="1">YEAR(TODAY()) - Table_marketing_data[[#This Row],[Year_Birth]]</f>
        <v>56</v>
      </c>
      <c r="D13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2" t="s">
        <v>28</v>
      </c>
      <c r="F1312" t="s">
        <v>29</v>
      </c>
      <c r="G1312" s="5">
        <v>70647</v>
      </c>
      <c r="H1312" s="5" t="str">
        <f t="shared" si="20"/>
        <v>50k-100k</v>
      </c>
      <c r="I1312">
        <v>0</v>
      </c>
      <c r="J1312">
        <v>1</v>
      </c>
      <c r="K1312" s="1">
        <v>41173</v>
      </c>
      <c r="L1312">
        <v>65</v>
      </c>
      <c r="M1312">
        <v>561</v>
      </c>
      <c r="N1312">
        <v>85</v>
      </c>
      <c r="O1312">
        <v>171</v>
      </c>
      <c r="P1312">
        <v>25</v>
      </c>
      <c r="Q1312">
        <v>123</v>
      </c>
      <c r="R1312">
        <v>114</v>
      </c>
      <c r="S1312" s="6">
        <f>SUM(Table_marketing_data[[#This Row],[MntWines]:[MntGoldProds]])/6</f>
        <v>179.83333333333334</v>
      </c>
      <c r="T1312">
        <v>2</v>
      </c>
      <c r="U1312">
        <v>4</v>
      </c>
      <c r="V1312">
        <v>7</v>
      </c>
      <c r="W1312">
        <v>13</v>
      </c>
      <c r="X1312">
        <v>2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f>IF(COUNTIF(Table_marketing_data[[#This Row],[AcceptedCmp3]:[AcceptedCmp2]],1)&gt;0,1,0)</f>
        <v>0</v>
      </c>
      <c r="AE1312">
        <f>SUM(Table_marketing_data[[#This Row],[AcceptedCmp3]:[AcceptedCmp2]])</f>
        <v>0</v>
      </c>
      <c r="AF1312">
        <v>0</v>
      </c>
      <c r="AG1312">
        <v>0</v>
      </c>
      <c r="AH1312" t="s">
        <v>43</v>
      </c>
    </row>
    <row r="1313" spans="1:34" x14ac:dyDescent="0.3">
      <c r="A1313">
        <v>5837</v>
      </c>
      <c r="B1313">
        <v>1967</v>
      </c>
      <c r="C1313">
        <f ca="1">YEAR(TODAY()) - Table_marketing_data[[#This Row],[Year_Birth]]</f>
        <v>56</v>
      </c>
      <c r="D13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3" t="s">
        <v>28</v>
      </c>
      <c r="F1313" t="s">
        <v>33</v>
      </c>
      <c r="G1313" s="5">
        <v>51479</v>
      </c>
      <c r="H1313" s="5" t="str">
        <f t="shared" si="20"/>
        <v>50k-100k</v>
      </c>
      <c r="I1313">
        <v>1</v>
      </c>
      <c r="J1313">
        <v>1</v>
      </c>
      <c r="K1313" s="1">
        <v>41271</v>
      </c>
      <c r="L1313">
        <v>67</v>
      </c>
      <c r="M1313">
        <v>247</v>
      </c>
      <c r="N1313">
        <v>8</v>
      </c>
      <c r="O1313">
        <v>160</v>
      </c>
      <c r="P1313">
        <v>6</v>
      </c>
      <c r="Q1313">
        <v>8</v>
      </c>
      <c r="R1313">
        <v>65</v>
      </c>
      <c r="S1313" s="6">
        <f>SUM(Table_marketing_data[[#This Row],[MntWines]:[MntGoldProds]])/6</f>
        <v>82.333333333333329</v>
      </c>
      <c r="T1313">
        <v>7</v>
      </c>
      <c r="U1313">
        <v>6</v>
      </c>
      <c r="V1313">
        <v>3</v>
      </c>
      <c r="W1313">
        <v>6</v>
      </c>
      <c r="X1313">
        <v>7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f>IF(COUNTIF(Table_marketing_data[[#This Row],[AcceptedCmp3]:[AcceptedCmp2]],1)&gt;0,1,0)</f>
        <v>0</v>
      </c>
      <c r="AE1313">
        <f>SUM(Table_marketing_data[[#This Row],[AcceptedCmp3]:[AcceptedCmp2]])</f>
        <v>0</v>
      </c>
      <c r="AF1313">
        <v>0</v>
      </c>
      <c r="AG1313">
        <v>0</v>
      </c>
      <c r="AH1313" t="s">
        <v>30</v>
      </c>
    </row>
    <row r="1314" spans="1:34" x14ac:dyDescent="0.3">
      <c r="A1314">
        <v>3286</v>
      </c>
      <c r="B1314">
        <v>1967</v>
      </c>
      <c r="C1314">
        <f ca="1">YEAR(TODAY()) - Table_marketing_data[[#This Row],[Year_Birth]]</f>
        <v>56</v>
      </c>
      <c r="D13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4" t="s">
        <v>37</v>
      </c>
      <c r="F1314" t="s">
        <v>29</v>
      </c>
      <c r="G1314" s="5">
        <v>26642</v>
      </c>
      <c r="H1314" s="5" t="str">
        <f t="shared" si="20"/>
        <v>20k-50k</v>
      </c>
      <c r="I1314">
        <v>1</v>
      </c>
      <c r="J1314">
        <v>0</v>
      </c>
      <c r="K1314" s="1">
        <v>41699</v>
      </c>
      <c r="L1314">
        <v>71</v>
      </c>
      <c r="M1314">
        <v>13</v>
      </c>
      <c r="N1314">
        <v>2</v>
      </c>
      <c r="O1314">
        <v>15</v>
      </c>
      <c r="P1314">
        <v>2</v>
      </c>
      <c r="Q1314">
        <v>2</v>
      </c>
      <c r="R1314">
        <v>8</v>
      </c>
      <c r="S1314" s="6">
        <f>SUM(Table_marketing_data[[#This Row],[MntWines]:[MntGoldProds]])/6</f>
        <v>7</v>
      </c>
      <c r="T1314">
        <v>2</v>
      </c>
      <c r="U1314">
        <v>2</v>
      </c>
      <c r="V1314">
        <v>0</v>
      </c>
      <c r="W1314">
        <v>3</v>
      </c>
      <c r="X1314">
        <v>6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f>IF(COUNTIF(Table_marketing_data[[#This Row],[AcceptedCmp3]:[AcceptedCmp2]],1)&gt;0,1,0)</f>
        <v>0</v>
      </c>
      <c r="AE1314">
        <f>SUM(Table_marketing_data[[#This Row],[AcceptedCmp3]:[AcceptedCmp2]])</f>
        <v>0</v>
      </c>
      <c r="AF1314">
        <v>0</v>
      </c>
      <c r="AG1314">
        <v>0</v>
      </c>
      <c r="AH1314" t="s">
        <v>30</v>
      </c>
    </row>
    <row r="1315" spans="1:34" x14ac:dyDescent="0.3">
      <c r="A1315">
        <v>6445</v>
      </c>
      <c r="B1315">
        <v>1967</v>
      </c>
      <c r="C1315">
        <f ca="1">YEAR(TODAY()) - Table_marketing_data[[#This Row],[Year_Birth]]</f>
        <v>56</v>
      </c>
      <c r="D13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5" t="s">
        <v>28</v>
      </c>
      <c r="F1315" t="s">
        <v>35</v>
      </c>
      <c r="G1315" s="5">
        <v>66825</v>
      </c>
      <c r="H1315" s="5" t="str">
        <f t="shared" si="20"/>
        <v>50k-100k</v>
      </c>
      <c r="I1315">
        <v>0</v>
      </c>
      <c r="J1315">
        <v>0</v>
      </c>
      <c r="K1315" s="1">
        <v>41469</v>
      </c>
      <c r="L1315">
        <v>73</v>
      </c>
      <c r="M1315">
        <v>243</v>
      </c>
      <c r="N1315">
        <v>101</v>
      </c>
      <c r="O1315">
        <v>405</v>
      </c>
      <c r="P1315">
        <v>29</v>
      </c>
      <c r="Q1315">
        <v>40</v>
      </c>
      <c r="R1315">
        <v>40</v>
      </c>
      <c r="S1315" s="6">
        <f>SUM(Table_marketing_data[[#This Row],[MntWines]:[MntGoldProds]])/6</f>
        <v>143</v>
      </c>
      <c r="T1315">
        <v>1</v>
      </c>
      <c r="U1315">
        <v>4</v>
      </c>
      <c r="V1315">
        <v>5</v>
      </c>
      <c r="W1315">
        <v>6</v>
      </c>
      <c r="X1315">
        <v>2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f>IF(COUNTIF(Table_marketing_data[[#This Row],[AcceptedCmp3]:[AcceptedCmp2]],1)&gt;0,1,0)</f>
        <v>0</v>
      </c>
      <c r="AE1315">
        <f>SUM(Table_marketing_data[[#This Row],[AcceptedCmp3]:[AcceptedCmp2]])</f>
        <v>0</v>
      </c>
      <c r="AF1315">
        <v>0</v>
      </c>
      <c r="AG1315">
        <v>0</v>
      </c>
      <c r="AH1315" t="s">
        <v>43</v>
      </c>
    </row>
    <row r="1316" spans="1:34" x14ac:dyDescent="0.3">
      <c r="A1316">
        <v>1921</v>
      </c>
      <c r="B1316">
        <v>1967</v>
      </c>
      <c r="C1316">
        <f ca="1">YEAR(TODAY()) - Table_marketing_data[[#This Row],[Year_Birth]]</f>
        <v>56</v>
      </c>
      <c r="D13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6" t="s">
        <v>37</v>
      </c>
      <c r="F1316" t="s">
        <v>33</v>
      </c>
      <c r="G1316" s="5">
        <v>59062</v>
      </c>
      <c r="H1316" s="5" t="str">
        <f t="shared" si="20"/>
        <v>50k-100k</v>
      </c>
      <c r="I1316">
        <v>2</v>
      </c>
      <c r="J1316">
        <v>1</v>
      </c>
      <c r="K1316" s="1">
        <v>41550</v>
      </c>
      <c r="L1316">
        <v>74</v>
      </c>
      <c r="M1316">
        <v>46</v>
      </c>
      <c r="N1316">
        <v>1</v>
      </c>
      <c r="O1316">
        <v>12</v>
      </c>
      <c r="P1316">
        <v>3</v>
      </c>
      <c r="Q1316">
        <v>0</v>
      </c>
      <c r="R1316">
        <v>9</v>
      </c>
      <c r="S1316" s="6">
        <f>SUM(Table_marketing_data[[#This Row],[MntWines]:[MntGoldProds]])/6</f>
        <v>11.833333333333334</v>
      </c>
      <c r="T1316">
        <v>2</v>
      </c>
      <c r="U1316">
        <v>2</v>
      </c>
      <c r="V1316">
        <v>0</v>
      </c>
      <c r="W1316">
        <v>3</v>
      </c>
      <c r="X1316">
        <v>4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f>IF(COUNTIF(Table_marketing_data[[#This Row],[AcceptedCmp3]:[AcceptedCmp2]],1)&gt;0,1,0)</f>
        <v>0</v>
      </c>
      <c r="AE1316">
        <f>SUM(Table_marketing_data[[#This Row],[AcceptedCmp3]:[AcceptedCmp2]])</f>
        <v>0</v>
      </c>
      <c r="AF1316">
        <v>0</v>
      </c>
      <c r="AG1316">
        <v>0</v>
      </c>
      <c r="AH1316" t="s">
        <v>30</v>
      </c>
    </row>
    <row r="1317" spans="1:34" x14ac:dyDescent="0.3">
      <c r="A1317">
        <v>238</v>
      </c>
      <c r="B1317">
        <v>1967</v>
      </c>
      <c r="C1317">
        <f ca="1">YEAR(TODAY()) - Table_marketing_data[[#This Row],[Year_Birth]]</f>
        <v>56</v>
      </c>
      <c r="D13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7" t="s">
        <v>38</v>
      </c>
      <c r="F1317" t="s">
        <v>35</v>
      </c>
      <c r="G1317" s="5">
        <v>67309</v>
      </c>
      <c r="H1317" s="5" t="str">
        <f t="shared" si="20"/>
        <v>50k-100k</v>
      </c>
      <c r="I1317">
        <v>1</v>
      </c>
      <c r="J1317">
        <v>1</v>
      </c>
      <c r="K1317" s="1">
        <v>41297</v>
      </c>
      <c r="L1317">
        <v>76</v>
      </c>
      <c r="M1317">
        <v>515</v>
      </c>
      <c r="N1317">
        <v>47</v>
      </c>
      <c r="O1317">
        <v>181</v>
      </c>
      <c r="P1317">
        <v>149</v>
      </c>
      <c r="Q1317">
        <v>95</v>
      </c>
      <c r="R1317">
        <v>95</v>
      </c>
      <c r="S1317" s="6">
        <f>SUM(Table_marketing_data[[#This Row],[MntWines]:[MntGoldProds]])/6</f>
        <v>180.33333333333334</v>
      </c>
      <c r="T1317">
        <v>15</v>
      </c>
      <c r="U1317">
        <v>9</v>
      </c>
      <c r="V1317">
        <v>6</v>
      </c>
      <c r="W1317">
        <v>9</v>
      </c>
      <c r="X1317">
        <v>7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f>IF(COUNTIF(Table_marketing_data[[#This Row],[AcceptedCmp3]:[AcceptedCmp2]],1)&gt;0,1,0)</f>
        <v>0</v>
      </c>
      <c r="AE1317">
        <f>SUM(Table_marketing_data[[#This Row],[AcceptedCmp3]:[AcceptedCmp2]])</f>
        <v>0</v>
      </c>
      <c r="AF1317">
        <v>0</v>
      </c>
      <c r="AG1317">
        <v>0</v>
      </c>
      <c r="AH1317" t="s">
        <v>30</v>
      </c>
    </row>
    <row r="1318" spans="1:34" x14ac:dyDescent="0.3">
      <c r="A1318">
        <v>641</v>
      </c>
      <c r="B1318">
        <v>1967</v>
      </c>
      <c r="C1318">
        <f ca="1">YEAR(TODAY()) - Table_marketing_data[[#This Row],[Year_Birth]]</f>
        <v>56</v>
      </c>
      <c r="D13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8" t="s">
        <v>28</v>
      </c>
      <c r="F1318" t="s">
        <v>31</v>
      </c>
      <c r="G1318" s="5">
        <v>52074</v>
      </c>
      <c r="H1318" s="5" t="str">
        <f t="shared" si="20"/>
        <v>50k-100k</v>
      </c>
      <c r="I1318">
        <v>0</v>
      </c>
      <c r="J1318">
        <v>1</v>
      </c>
      <c r="K1318" s="1">
        <v>41733</v>
      </c>
      <c r="L1318">
        <v>77</v>
      </c>
      <c r="M1318">
        <v>59</v>
      </c>
      <c r="N1318">
        <v>0</v>
      </c>
      <c r="O1318">
        <v>12</v>
      </c>
      <c r="P1318">
        <v>0</v>
      </c>
      <c r="Q1318">
        <v>0</v>
      </c>
      <c r="R1318">
        <v>48</v>
      </c>
      <c r="S1318" s="6">
        <f>SUM(Table_marketing_data[[#This Row],[MntWines]:[MntGoldProds]])/6</f>
        <v>19.833333333333332</v>
      </c>
      <c r="T1318">
        <v>1</v>
      </c>
      <c r="U1318">
        <v>2</v>
      </c>
      <c r="V1318">
        <v>2</v>
      </c>
      <c r="W1318">
        <v>2</v>
      </c>
      <c r="X1318">
        <v>4</v>
      </c>
      <c r="Y1318">
        <v>1</v>
      </c>
      <c r="Z1318">
        <v>0</v>
      </c>
      <c r="AA1318">
        <v>0</v>
      </c>
      <c r="AB1318">
        <v>0</v>
      </c>
      <c r="AC1318">
        <v>0</v>
      </c>
      <c r="AD1318">
        <f>IF(COUNTIF(Table_marketing_data[[#This Row],[AcceptedCmp3]:[AcceptedCmp2]],1)&gt;0,1,0)</f>
        <v>1</v>
      </c>
      <c r="AE1318">
        <f>SUM(Table_marketing_data[[#This Row],[AcceptedCmp3]:[AcceptedCmp2]])</f>
        <v>1</v>
      </c>
      <c r="AF1318">
        <v>0</v>
      </c>
      <c r="AG1318">
        <v>0</v>
      </c>
      <c r="AH1318" t="s">
        <v>40</v>
      </c>
    </row>
    <row r="1319" spans="1:34" x14ac:dyDescent="0.3">
      <c r="A1319">
        <v>10992</v>
      </c>
      <c r="B1319">
        <v>1967</v>
      </c>
      <c r="C1319">
        <f ca="1">YEAR(TODAY()) - Table_marketing_data[[#This Row],[Year_Birth]]</f>
        <v>56</v>
      </c>
      <c r="D13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19" t="s">
        <v>28</v>
      </c>
      <c r="F1319" t="s">
        <v>35</v>
      </c>
      <c r="G1319" s="5">
        <v>75702</v>
      </c>
      <c r="H1319" s="5" t="str">
        <f t="shared" si="20"/>
        <v>50k-100k</v>
      </c>
      <c r="I1319">
        <v>1</v>
      </c>
      <c r="J1319">
        <v>1</v>
      </c>
      <c r="K1319" s="1">
        <v>41150</v>
      </c>
      <c r="L1319">
        <v>77</v>
      </c>
      <c r="M1319">
        <v>650</v>
      </c>
      <c r="N1319">
        <v>28</v>
      </c>
      <c r="O1319">
        <v>353</v>
      </c>
      <c r="P1319">
        <v>45</v>
      </c>
      <c r="Q1319">
        <v>42</v>
      </c>
      <c r="R1319">
        <v>30</v>
      </c>
      <c r="S1319" s="6">
        <f>SUM(Table_marketing_data[[#This Row],[MntWines]:[MntGoldProds]])/6</f>
        <v>191.33333333333334</v>
      </c>
      <c r="T1319">
        <v>5</v>
      </c>
      <c r="U1319">
        <v>4</v>
      </c>
      <c r="V1319">
        <v>6</v>
      </c>
      <c r="W1319">
        <v>11</v>
      </c>
      <c r="X1319">
        <v>8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f>IF(COUNTIF(Table_marketing_data[[#This Row],[AcceptedCmp3]:[AcceptedCmp2]],1)&gt;0,1,0)</f>
        <v>0</v>
      </c>
      <c r="AE1319">
        <f>SUM(Table_marketing_data[[#This Row],[AcceptedCmp3]:[AcceptedCmp2]])</f>
        <v>0</v>
      </c>
      <c r="AF1319">
        <v>0</v>
      </c>
      <c r="AG1319">
        <v>0</v>
      </c>
      <c r="AH1319" t="s">
        <v>43</v>
      </c>
    </row>
    <row r="1320" spans="1:34" x14ac:dyDescent="0.3">
      <c r="A1320">
        <v>771</v>
      </c>
      <c r="B1320">
        <v>1967</v>
      </c>
      <c r="C1320">
        <f ca="1">YEAR(TODAY()) - Table_marketing_data[[#This Row],[Year_Birth]]</f>
        <v>56</v>
      </c>
      <c r="D13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0" t="s">
        <v>28</v>
      </c>
      <c r="F1320" t="s">
        <v>35</v>
      </c>
      <c r="G1320" s="5">
        <v>54178</v>
      </c>
      <c r="H1320" s="5" t="str">
        <f t="shared" si="20"/>
        <v>50k-100k</v>
      </c>
      <c r="I1320">
        <v>0</v>
      </c>
      <c r="J1320">
        <v>1</v>
      </c>
      <c r="K1320" s="1">
        <v>41660</v>
      </c>
      <c r="L1320">
        <v>79</v>
      </c>
      <c r="M1320">
        <v>135</v>
      </c>
      <c r="N1320">
        <v>9</v>
      </c>
      <c r="O1320">
        <v>39</v>
      </c>
      <c r="P1320">
        <v>4</v>
      </c>
      <c r="Q1320">
        <v>0</v>
      </c>
      <c r="R1320">
        <v>7</v>
      </c>
      <c r="S1320" s="6">
        <f>SUM(Table_marketing_data[[#This Row],[MntWines]:[MntGoldProds]])/6</f>
        <v>32.333333333333336</v>
      </c>
      <c r="T1320">
        <v>1</v>
      </c>
      <c r="U1320">
        <v>2</v>
      </c>
      <c r="V1320">
        <v>2</v>
      </c>
      <c r="W1320">
        <v>5</v>
      </c>
      <c r="X1320">
        <v>2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f>IF(COUNTIF(Table_marketing_data[[#This Row],[AcceptedCmp3]:[AcceptedCmp2]],1)&gt;0,1,0)</f>
        <v>0</v>
      </c>
      <c r="AE1320">
        <f>SUM(Table_marketing_data[[#This Row],[AcceptedCmp3]:[AcceptedCmp2]])</f>
        <v>0</v>
      </c>
      <c r="AF1320">
        <v>0</v>
      </c>
      <c r="AG1320">
        <v>0</v>
      </c>
      <c r="AH1320" t="s">
        <v>39</v>
      </c>
    </row>
    <row r="1321" spans="1:34" x14ac:dyDescent="0.3">
      <c r="A1321">
        <v>4910</v>
      </c>
      <c r="B1321">
        <v>1967</v>
      </c>
      <c r="C1321">
        <f ca="1">YEAR(TODAY()) - Table_marketing_data[[#This Row],[Year_Birth]]</f>
        <v>56</v>
      </c>
      <c r="D13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1" t="s">
        <v>28</v>
      </c>
      <c r="F1321" t="s">
        <v>29</v>
      </c>
      <c r="G1321" s="5">
        <v>68743</v>
      </c>
      <c r="H1321" s="5" t="str">
        <f t="shared" si="20"/>
        <v>50k-100k</v>
      </c>
      <c r="I1321">
        <v>0</v>
      </c>
      <c r="J1321">
        <v>0</v>
      </c>
      <c r="K1321" s="1">
        <v>41151</v>
      </c>
      <c r="L1321">
        <v>81</v>
      </c>
      <c r="M1321">
        <v>1132</v>
      </c>
      <c r="N1321">
        <v>134</v>
      </c>
      <c r="O1321">
        <v>384</v>
      </c>
      <c r="P1321">
        <v>175</v>
      </c>
      <c r="Q1321">
        <v>134</v>
      </c>
      <c r="R1321">
        <v>115</v>
      </c>
      <c r="S1321" s="6">
        <f>SUM(Table_marketing_data[[#This Row],[MntWines]:[MntGoldProds]])/6</f>
        <v>345.66666666666669</v>
      </c>
      <c r="T1321">
        <v>1</v>
      </c>
      <c r="U1321">
        <v>11</v>
      </c>
      <c r="V1321">
        <v>5</v>
      </c>
      <c r="W1321">
        <v>13</v>
      </c>
      <c r="X1321">
        <v>7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f>IF(COUNTIF(Table_marketing_data[[#This Row],[AcceptedCmp3]:[AcceptedCmp2]],1)&gt;0,1,0)</f>
        <v>0</v>
      </c>
      <c r="AE1321">
        <f>SUM(Table_marketing_data[[#This Row],[AcceptedCmp3]:[AcceptedCmp2]])</f>
        <v>0</v>
      </c>
      <c r="AF1321">
        <v>0</v>
      </c>
      <c r="AG1321">
        <v>0</v>
      </c>
      <c r="AH1321" t="s">
        <v>34</v>
      </c>
    </row>
    <row r="1322" spans="1:34" x14ac:dyDescent="0.3">
      <c r="A1322">
        <v>5975</v>
      </c>
      <c r="B1322">
        <v>1967</v>
      </c>
      <c r="C1322">
        <f ca="1">YEAR(TODAY()) - Table_marketing_data[[#This Row],[Year_Birth]]</f>
        <v>56</v>
      </c>
      <c r="D13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2" t="s">
        <v>37</v>
      </c>
      <c r="F1322" t="s">
        <v>31</v>
      </c>
      <c r="G1322" s="5">
        <v>40304</v>
      </c>
      <c r="H1322" s="5" t="str">
        <f t="shared" si="20"/>
        <v>20k-50k</v>
      </c>
      <c r="I1322">
        <v>1</v>
      </c>
      <c r="J1322">
        <v>0</v>
      </c>
      <c r="K1322" s="1">
        <v>41547</v>
      </c>
      <c r="L1322">
        <v>82</v>
      </c>
      <c r="M1322">
        <v>37</v>
      </c>
      <c r="N1322">
        <v>0</v>
      </c>
      <c r="O1322">
        <v>17</v>
      </c>
      <c r="P1322">
        <v>0</v>
      </c>
      <c r="Q1322">
        <v>0</v>
      </c>
      <c r="R1322">
        <v>3</v>
      </c>
      <c r="S1322" s="6">
        <f>SUM(Table_marketing_data[[#This Row],[MntWines]:[MntGoldProds]])/6</f>
        <v>9.5</v>
      </c>
      <c r="T1322">
        <v>1</v>
      </c>
      <c r="U1322">
        <v>2</v>
      </c>
      <c r="V1322">
        <v>0</v>
      </c>
      <c r="W1322">
        <v>3</v>
      </c>
      <c r="X1322">
        <v>7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f>IF(COUNTIF(Table_marketing_data[[#This Row],[AcceptedCmp3]:[AcceptedCmp2]],1)&gt;0,1,0)</f>
        <v>0</v>
      </c>
      <c r="AE1322">
        <f>SUM(Table_marketing_data[[#This Row],[AcceptedCmp3]:[AcceptedCmp2]])</f>
        <v>0</v>
      </c>
      <c r="AF1322">
        <v>0</v>
      </c>
      <c r="AG1322">
        <v>0</v>
      </c>
      <c r="AH1322" t="s">
        <v>32</v>
      </c>
    </row>
    <row r="1323" spans="1:34" x14ac:dyDescent="0.3">
      <c r="A1323">
        <v>5234</v>
      </c>
      <c r="B1323">
        <v>1967</v>
      </c>
      <c r="C1323">
        <f ca="1">YEAR(TODAY()) - Table_marketing_data[[#This Row],[Year_Birth]]</f>
        <v>56</v>
      </c>
      <c r="D13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3" t="s">
        <v>38</v>
      </c>
      <c r="F1323" t="s">
        <v>35</v>
      </c>
      <c r="G1323" s="5">
        <v>30753</v>
      </c>
      <c r="H1323" s="5" t="str">
        <f t="shared" si="20"/>
        <v>20k-50k</v>
      </c>
      <c r="I1323">
        <v>1</v>
      </c>
      <c r="J1323">
        <v>1</v>
      </c>
      <c r="K1323" s="1">
        <v>41466</v>
      </c>
      <c r="L1323">
        <v>85</v>
      </c>
      <c r="M1323">
        <v>12</v>
      </c>
      <c r="N1323">
        <v>5</v>
      </c>
      <c r="O1323">
        <v>25</v>
      </c>
      <c r="P1323">
        <v>0</v>
      </c>
      <c r="Q1323">
        <v>9</v>
      </c>
      <c r="R1323">
        <v>30</v>
      </c>
      <c r="S1323" s="6">
        <f>SUM(Table_marketing_data[[#This Row],[MntWines]:[MntGoldProds]])/6</f>
        <v>13.5</v>
      </c>
      <c r="T1323">
        <v>2</v>
      </c>
      <c r="U1323">
        <v>1</v>
      </c>
      <c r="V1323">
        <v>1</v>
      </c>
      <c r="W1323">
        <v>3</v>
      </c>
      <c r="X1323">
        <v>5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f>IF(COUNTIF(Table_marketing_data[[#This Row],[AcceptedCmp3]:[AcceptedCmp2]],1)&gt;0,1,0)</f>
        <v>0</v>
      </c>
      <c r="AE1323">
        <f>SUM(Table_marketing_data[[#This Row],[AcceptedCmp3]:[AcceptedCmp2]])</f>
        <v>0</v>
      </c>
      <c r="AF1323">
        <v>0</v>
      </c>
      <c r="AG1323">
        <v>0</v>
      </c>
      <c r="AH1323" t="s">
        <v>32</v>
      </c>
    </row>
    <row r="1324" spans="1:34" x14ac:dyDescent="0.3">
      <c r="A1324">
        <v>6327</v>
      </c>
      <c r="B1324">
        <v>1967</v>
      </c>
      <c r="C1324">
        <f ca="1">YEAR(TODAY()) - Table_marketing_data[[#This Row],[Year_Birth]]</f>
        <v>56</v>
      </c>
      <c r="D13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4" t="s">
        <v>28</v>
      </c>
      <c r="F1324" t="s">
        <v>35</v>
      </c>
      <c r="G1324" s="5">
        <v>65777</v>
      </c>
      <c r="H1324" s="5" t="str">
        <f t="shared" si="20"/>
        <v>50k-100k</v>
      </c>
      <c r="I1324">
        <v>0</v>
      </c>
      <c r="J1324">
        <v>0</v>
      </c>
      <c r="K1324" s="1">
        <v>41627</v>
      </c>
      <c r="L1324">
        <v>87</v>
      </c>
      <c r="M1324">
        <v>565</v>
      </c>
      <c r="N1324">
        <v>32</v>
      </c>
      <c r="O1324">
        <v>435</v>
      </c>
      <c r="P1324">
        <v>28</v>
      </c>
      <c r="Q1324">
        <v>32</v>
      </c>
      <c r="R1324">
        <v>54</v>
      </c>
      <c r="S1324" s="6">
        <f>SUM(Table_marketing_data[[#This Row],[MntWines]:[MntGoldProds]])/6</f>
        <v>191</v>
      </c>
      <c r="T1324">
        <v>1</v>
      </c>
      <c r="U1324">
        <v>2</v>
      </c>
      <c r="V1324">
        <v>8</v>
      </c>
      <c r="W1324">
        <v>6</v>
      </c>
      <c r="X1324">
        <v>1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f>IF(COUNTIF(Table_marketing_data[[#This Row],[AcceptedCmp3]:[AcceptedCmp2]],1)&gt;0,1,0)</f>
        <v>0</v>
      </c>
      <c r="AE1324">
        <f>SUM(Table_marketing_data[[#This Row],[AcceptedCmp3]:[AcceptedCmp2]])</f>
        <v>0</v>
      </c>
      <c r="AF1324">
        <v>0</v>
      </c>
      <c r="AG1324">
        <v>0</v>
      </c>
      <c r="AH1324" t="s">
        <v>34</v>
      </c>
    </row>
    <row r="1325" spans="1:34" x14ac:dyDescent="0.3">
      <c r="A1325">
        <v>606</v>
      </c>
      <c r="B1325">
        <v>1967</v>
      </c>
      <c r="C1325">
        <f ca="1">YEAR(TODAY()) - Table_marketing_data[[#This Row],[Year_Birth]]</f>
        <v>56</v>
      </c>
      <c r="D13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5" t="s">
        <v>28</v>
      </c>
      <c r="F1325" t="s">
        <v>31</v>
      </c>
      <c r="G1325" s="5">
        <v>25930</v>
      </c>
      <c r="H1325" s="5" t="str">
        <f t="shared" si="20"/>
        <v>20k-50k</v>
      </c>
      <c r="I1325">
        <v>1</v>
      </c>
      <c r="J1325">
        <v>1</v>
      </c>
      <c r="K1325" s="1">
        <v>41557</v>
      </c>
      <c r="L1325">
        <v>87</v>
      </c>
      <c r="M1325">
        <v>6</v>
      </c>
      <c r="N1325">
        <v>1</v>
      </c>
      <c r="O1325">
        <v>2</v>
      </c>
      <c r="P1325">
        <v>2</v>
      </c>
      <c r="Q1325">
        <v>0</v>
      </c>
      <c r="R1325">
        <v>4</v>
      </c>
      <c r="S1325" s="6">
        <f>SUM(Table_marketing_data[[#This Row],[MntWines]:[MntGoldProds]])/6</f>
        <v>2.5</v>
      </c>
      <c r="T1325">
        <v>1</v>
      </c>
      <c r="U1325">
        <v>1</v>
      </c>
      <c r="V1325">
        <v>0</v>
      </c>
      <c r="W1325">
        <v>2</v>
      </c>
      <c r="X1325">
        <v>7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f>IF(COUNTIF(Table_marketing_data[[#This Row],[AcceptedCmp3]:[AcceptedCmp2]],1)&gt;0,1,0)</f>
        <v>0</v>
      </c>
      <c r="AE1325">
        <f>SUM(Table_marketing_data[[#This Row],[AcceptedCmp3]:[AcceptedCmp2]])</f>
        <v>0</v>
      </c>
      <c r="AF1325">
        <v>0</v>
      </c>
      <c r="AG1325">
        <v>0</v>
      </c>
      <c r="AH1325" t="s">
        <v>30</v>
      </c>
    </row>
    <row r="1326" spans="1:34" x14ac:dyDescent="0.3">
      <c r="A1326">
        <v>7791</v>
      </c>
      <c r="B1326">
        <v>1967</v>
      </c>
      <c r="C1326">
        <f ca="1">YEAR(TODAY()) - Table_marketing_data[[#This Row],[Year_Birth]]</f>
        <v>56</v>
      </c>
      <c r="D13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6" t="s">
        <v>41</v>
      </c>
      <c r="F1326" t="s">
        <v>33</v>
      </c>
      <c r="G1326" s="5">
        <v>37054</v>
      </c>
      <c r="H1326" s="5" t="str">
        <f t="shared" si="20"/>
        <v>20k-50k</v>
      </c>
      <c r="I1326">
        <v>1</v>
      </c>
      <c r="J1326">
        <v>1</v>
      </c>
      <c r="K1326" s="1">
        <v>41532</v>
      </c>
      <c r="L1326">
        <v>89</v>
      </c>
      <c r="M1326">
        <v>12</v>
      </c>
      <c r="N1326">
        <v>1</v>
      </c>
      <c r="O1326">
        <v>6</v>
      </c>
      <c r="P1326">
        <v>0</v>
      </c>
      <c r="Q1326">
        <v>1</v>
      </c>
      <c r="R1326">
        <v>5</v>
      </c>
      <c r="S1326" s="6">
        <f>SUM(Table_marketing_data[[#This Row],[MntWines]:[MntGoldProds]])/6</f>
        <v>4.166666666666667</v>
      </c>
      <c r="T1326">
        <v>2</v>
      </c>
      <c r="U1326">
        <v>1</v>
      </c>
      <c r="V1326">
        <v>0</v>
      </c>
      <c r="W1326">
        <v>3</v>
      </c>
      <c r="X1326">
        <v>7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f>IF(COUNTIF(Table_marketing_data[[#This Row],[AcceptedCmp3]:[AcceptedCmp2]],1)&gt;0,1,0)</f>
        <v>0</v>
      </c>
      <c r="AE1326">
        <f>SUM(Table_marketing_data[[#This Row],[AcceptedCmp3]:[AcceptedCmp2]])</f>
        <v>0</v>
      </c>
      <c r="AF1326">
        <v>0</v>
      </c>
      <c r="AG1326">
        <v>0</v>
      </c>
      <c r="AH1326" t="s">
        <v>43</v>
      </c>
    </row>
    <row r="1327" spans="1:34" x14ac:dyDescent="0.3">
      <c r="A1327">
        <v>10598</v>
      </c>
      <c r="B1327">
        <v>1967</v>
      </c>
      <c r="C1327">
        <f ca="1">YEAR(TODAY()) - Table_marketing_data[[#This Row],[Year_Birth]]</f>
        <v>56</v>
      </c>
      <c r="D13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7" t="s">
        <v>28</v>
      </c>
      <c r="F1327" t="s">
        <v>35</v>
      </c>
      <c r="G1327" s="5">
        <v>27943</v>
      </c>
      <c r="H1327" s="5" t="str">
        <f t="shared" si="20"/>
        <v>20k-50k</v>
      </c>
      <c r="I1327">
        <v>1</v>
      </c>
      <c r="J1327">
        <v>1</v>
      </c>
      <c r="K1327" s="1">
        <v>41379</v>
      </c>
      <c r="L1327">
        <v>89</v>
      </c>
      <c r="M1327">
        <v>12</v>
      </c>
      <c r="N1327">
        <v>1</v>
      </c>
      <c r="O1327">
        <v>16</v>
      </c>
      <c r="P1327">
        <v>4</v>
      </c>
      <c r="Q1327">
        <v>1</v>
      </c>
      <c r="R1327">
        <v>3</v>
      </c>
      <c r="S1327" s="6">
        <f>SUM(Table_marketing_data[[#This Row],[MntWines]:[MntGoldProds]])/6</f>
        <v>6.166666666666667</v>
      </c>
      <c r="T1327">
        <v>3</v>
      </c>
      <c r="U1327">
        <v>2</v>
      </c>
      <c r="V1327">
        <v>0</v>
      </c>
      <c r="W1327">
        <v>3</v>
      </c>
      <c r="X1327">
        <v>8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f>IF(COUNTIF(Table_marketing_data[[#This Row],[AcceptedCmp3]:[AcceptedCmp2]],1)&gt;0,1,0)</f>
        <v>0</v>
      </c>
      <c r="AE1327">
        <f>SUM(Table_marketing_data[[#This Row],[AcceptedCmp3]:[AcceptedCmp2]])</f>
        <v>0</v>
      </c>
      <c r="AF1327">
        <v>0</v>
      </c>
      <c r="AG1327">
        <v>0</v>
      </c>
      <c r="AH1327" t="s">
        <v>30</v>
      </c>
    </row>
    <row r="1328" spans="1:34" x14ac:dyDescent="0.3">
      <c r="A1328">
        <v>5831</v>
      </c>
      <c r="B1328">
        <v>1967</v>
      </c>
      <c r="C1328">
        <f ca="1">YEAR(TODAY()) - Table_marketing_data[[#This Row],[Year_Birth]]</f>
        <v>56</v>
      </c>
      <c r="D13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8" t="s">
        <v>28</v>
      </c>
      <c r="F1328" t="s">
        <v>33</v>
      </c>
      <c r="G1328" s="5">
        <v>77870</v>
      </c>
      <c r="H1328" s="5" t="str">
        <f t="shared" si="20"/>
        <v>50k-100k</v>
      </c>
      <c r="I1328">
        <v>0</v>
      </c>
      <c r="J1328">
        <v>1</v>
      </c>
      <c r="K1328" s="1">
        <v>41143</v>
      </c>
      <c r="L1328">
        <v>93</v>
      </c>
      <c r="M1328">
        <v>1017</v>
      </c>
      <c r="N1328">
        <v>50</v>
      </c>
      <c r="O1328">
        <v>500</v>
      </c>
      <c r="P1328">
        <v>65</v>
      </c>
      <c r="Q1328">
        <v>50</v>
      </c>
      <c r="R1328">
        <v>133</v>
      </c>
      <c r="S1328" s="6">
        <f>SUM(Table_marketing_data[[#This Row],[MntWines]:[MntGoldProds]])/6</f>
        <v>302.5</v>
      </c>
      <c r="T1328">
        <v>3</v>
      </c>
      <c r="U1328">
        <v>5</v>
      </c>
      <c r="V1328">
        <v>5</v>
      </c>
      <c r="W1328">
        <v>5</v>
      </c>
      <c r="X1328">
        <v>8</v>
      </c>
      <c r="Y1328">
        <v>0</v>
      </c>
      <c r="Z1328">
        <v>1</v>
      </c>
      <c r="AA1328">
        <v>0</v>
      </c>
      <c r="AB1328">
        <v>1</v>
      </c>
      <c r="AC1328">
        <v>0</v>
      </c>
      <c r="AD1328">
        <f>IF(COUNTIF(Table_marketing_data[[#This Row],[AcceptedCmp3]:[AcceptedCmp2]],1)&gt;0,1,0)</f>
        <v>1</v>
      </c>
      <c r="AE1328">
        <f>SUM(Table_marketing_data[[#This Row],[AcceptedCmp3]:[AcceptedCmp2]])</f>
        <v>2</v>
      </c>
      <c r="AF1328">
        <v>1</v>
      </c>
      <c r="AG1328">
        <v>0</v>
      </c>
      <c r="AH1328" t="s">
        <v>30</v>
      </c>
    </row>
    <row r="1329" spans="1:34" x14ac:dyDescent="0.3">
      <c r="A1329">
        <v>10402</v>
      </c>
      <c r="B1329">
        <v>1967</v>
      </c>
      <c r="C1329">
        <f ca="1">YEAR(TODAY()) - Table_marketing_data[[#This Row],[Year_Birth]]</f>
        <v>56</v>
      </c>
      <c r="D13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29" t="s">
        <v>28</v>
      </c>
      <c r="F1329" t="s">
        <v>33</v>
      </c>
      <c r="G1329" s="5">
        <v>35441</v>
      </c>
      <c r="H1329" s="5" t="str">
        <f t="shared" si="20"/>
        <v>20k-50k</v>
      </c>
      <c r="I1329">
        <v>1</v>
      </c>
      <c r="J1329">
        <v>1</v>
      </c>
      <c r="K1329" s="1">
        <v>41319</v>
      </c>
      <c r="L1329">
        <v>94</v>
      </c>
      <c r="M1329">
        <v>25</v>
      </c>
      <c r="N1329">
        <v>1</v>
      </c>
      <c r="O1329">
        <v>9</v>
      </c>
      <c r="P1329">
        <v>2</v>
      </c>
      <c r="Q1329">
        <v>1</v>
      </c>
      <c r="R1329">
        <v>1</v>
      </c>
      <c r="S1329" s="6">
        <f>SUM(Table_marketing_data[[#This Row],[MntWines]:[MntGoldProds]])/6</f>
        <v>6.5</v>
      </c>
      <c r="T1329">
        <v>2</v>
      </c>
      <c r="U1329">
        <v>1</v>
      </c>
      <c r="V1329">
        <v>0</v>
      </c>
      <c r="W1329">
        <v>3</v>
      </c>
      <c r="X1329">
        <v>8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f>IF(COUNTIF(Table_marketing_data[[#This Row],[AcceptedCmp3]:[AcceptedCmp2]],1)&gt;0,1,0)</f>
        <v>0</v>
      </c>
      <c r="AE1329">
        <f>SUM(Table_marketing_data[[#This Row],[AcceptedCmp3]:[AcceptedCmp2]])</f>
        <v>0</v>
      </c>
      <c r="AF1329">
        <v>0</v>
      </c>
      <c r="AG1329">
        <v>0</v>
      </c>
      <c r="AH1329" t="s">
        <v>32</v>
      </c>
    </row>
    <row r="1330" spans="1:34" x14ac:dyDescent="0.3">
      <c r="A1330">
        <v>5153</v>
      </c>
      <c r="B1330">
        <v>1967</v>
      </c>
      <c r="C1330">
        <f ca="1">YEAR(TODAY()) - Table_marketing_data[[#This Row],[Year_Birth]]</f>
        <v>56</v>
      </c>
      <c r="D13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0" t="s">
        <v>37</v>
      </c>
      <c r="F1330" t="s">
        <v>33</v>
      </c>
      <c r="G1330" s="5">
        <v>77766</v>
      </c>
      <c r="H1330" s="5" t="str">
        <f t="shared" si="20"/>
        <v>50k-100k</v>
      </c>
      <c r="I1330">
        <v>0</v>
      </c>
      <c r="J1330">
        <v>1</v>
      </c>
      <c r="K1330" s="1">
        <v>41327</v>
      </c>
      <c r="L1330">
        <v>97</v>
      </c>
      <c r="M1330">
        <v>1004</v>
      </c>
      <c r="N1330">
        <v>59</v>
      </c>
      <c r="O1330">
        <v>265</v>
      </c>
      <c r="P1330">
        <v>115</v>
      </c>
      <c r="Q1330">
        <v>59</v>
      </c>
      <c r="R1330">
        <v>27</v>
      </c>
      <c r="S1330" s="6">
        <f>SUM(Table_marketing_data[[#This Row],[MntWines]:[MntGoldProds]])/6</f>
        <v>254.83333333333334</v>
      </c>
      <c r="T1330">
        <v>2</v>
      </c>
      <c r="U1330">
        <v>11</v>
      </c>
      <c r="V1330">
        <v>10</v>
      </c>
      <c r="W1330">
        <v>11</v>
      </c>
      <c r="X1330">
        <v>6</v>
      </c>
      <c r="Y1330">
        <v>1</v>
      </c>
      <c r="Z1330">
        <v>0</v>
      </c>
      <c r="AA1330">
        <v>0</v>
      </c>
      <c r="AB1330">
        <v>0</v>
      </c>
      <c r="AC1330">
        <v>0</v>
      </c>
      <c r="AD1330">
        <f>IF(COUNTIF(Table_marketing_data[[#This Row],[AcceptedCmp3]:[AcceptedCmp2]],1)&gt;0,1,0)</f>
        <v>1</v>
      </c>
      <c r="AE1330">
        <f>SUM(Table_marketing_data[[#This Row],[AcceptedCmp3]:[AcceptedCmp2]])</f>
        <v>1</v>
      </c>
      <c r="AF1330">
        <v>1</v>
      </c>
      <c r="AG1330">
        <v>0</v>
      </c>
      <c r="AH1330" t="s">
        <v>30</v>
      </c>
    </row>
    <row r="1331" spans="1:34" x14ac:dyDescent="0.3">
      <c r="A1331">
        <v>4127</v>
      </c>
      <c r="B1331">
        <v>1967</v>
      </c>
      <c r="C1331">
        <f ca="1">YEAR(TODAY()) - Table_marketing_data[[#This Row],[Year_Birth]]</f>
        <v>56</v>
      </c>
      <c r="D13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1" t="s">
        <v>37</v>
      </c>
      <c r="F1331" t="s">
        <v>33</v>
      </c>
      <c r="G1331" s="5">
        <v>77766</v>
      </c>
      <c r="H1331" s="5" t="str">
        <f t="shared" si="20"/>
        <v>50k-100k</v>
      </c>
      <c r="I1331">
        <v>0</v>
      </c>
      <c r="J1331">
        <v>1</v>
      </c>
      <c r="K1331" s="1">
        <v>41327</v>
      </c>
      <c r="L1331">
        <v>97</v>
      </c>
      <c r="M1331">
        <v>1004</v>
      </c>
      <c r="N1331">
        <v>59</v>
      </c>
      <c r="O1331">
        <v>265</v>
      </c>
      <c r="P1331">
        <v>115</v>
      </c>
      <c r="Q1331">
        <v>59</v>
      </c>
      <c r="R1331">
        <v>27</v>
      </c>
      <c r="S1331" s="6">
        <f>SUM(Table_marketing_data[[#This Row],[MntWines]:[MntGoldProds]])/6</f>
        <v>254.83333333333334</v>
      </c>
      <c r="T1331">
        <v>2</v>
      </c>
      <c r="U1331">
        <v>11</v>
      </c>
      <c r="V1331">
        <v>10</v>
      </c>
      <c r="W1331">
        <v>11</v>
      </c>
      <c r="X1331">
        <v>6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f>IF(COUNTIF(Table_marketing_data[[#This Row],[AcceptedCmp3]:[AcceptedCmp2]],1)&gt;0,1,0)</f>
        <v>1</v>
      </c>
      <c r="AE1331">
        <f>SUM(Table_marketing_data[[#This Row],[AcceptedCmp3]:[AcceptedCmp2]])</f>
        <v>1</v>
      </c>
      <c r="AF1331">
        <v>1</v>
      </c>
      <c r="AG1331">
        <v>0</v>
      </c>
      <c r="AH1331" t="s">
        <v>30</v>
      </c>
    </row>
    <row r="1332" spans="1:34" x14ac:dyDescent="0.3">
      <c r="A1332">
        <v>115</v>
      </c>
      <c r="B1332">
        <v>1966</v>
      </c>
      <c r="C1332">
        <f ca="1">YEAR(TODAY()) - Table_marketing_data[[#This Row],[Year_Birth]]</f>
        <v>57</v>
      </c>
      <c r="D13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2" t="s">
        <v>41</v>
      </c>
      <c r="F1332" t="s">
        <v>31</v>
      </c>
      <c r="G1332" s="5">
        <v>43456</v>
      </c>
      <c r="H1332" s="5" t="str">
        <f t="shared" si="20"/>
        <v>20k-50k</v>
      </c>
      <c r="I1332">
        <v>0</v>
      </c>
      <c r="J1332">
        <v>1</v>
      </c>
      <c r="K1332" s="1">
        <v>41359</v>
      </c>
      <c r="L1332">
        <v>0</v>
      </c>
      <c r="M1332">
        <v>275</v>
      </c>
      <c r="N1332">
        <v>11</v>
      </c>
      <c r="O1332">
        <v>68</v>
      </c>
      <c r="P1332">
        <v>25</v>
      </c>
      <c r="Q1332">
        <v>7</v>
      </c>
      <c r="R1332">
        <v>7</v>
      </c>
      <c r="S1332" s="6">
        <f>SUM(Table_marketing_data[[#This Row],[MntWines]:[MntGoldProds]])/6</f>
        <v>65.5</v>
      </c>
      <c r="T1332">
        <v>3</v>
      </c>
      <c r="U1332">
        <v>5</v>
      </c>
      <c r="V1332">
        <v>1</v>
      </c>
      <c r="W1332">
        <v>8</v>
      </c>
      <c r="X1332">
        <v>5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f>IF(COUNTIF(Table_marketing_data[[#This Row],[AcceptedCmp3]:[AcceptedCmp2]],1)&gt;0,1,0)</f>
        <v>0</v>
      </c>
      <c r="AE1332">
        <f>SUM(Table_marketing_data[[#This Row],[AcceptedCmp3]:[AcceptedCmp2]])</f>
        <v>0</v>
      </c>
      <c r="AF1332">
        <v>0</v>
      </c>
      <c r="AG1332">
        <v>0</v>
      </c>
      <c r="AH1332" t="s">
        <v>40</v>
      </c>
    </row>
    <row r="1333" spans="1:34" x14ac:dyDescent="0.3">
      <c r="A1333">
        <v>2715</v>
      </c>
      <c r="B1333">
        <v>1966</v>
      </c>
      <c r="C1333">
        <f ca="1">YEAR(TODAY()) - Table_marketing_data[[#This Row],[Year_Birth]]</f>
        <v>57</v>
      </c>
      <c r="D13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3" t="s">
        <v>41</v>
      </c>
      <c r="F1333" t="s">
        <v>29</v>
      </c>
      <c r="G1333" s="5">
        <v>29435</v>
      </c>
      <c r="H1333" s="5" t="str">
        <f t="shared" si="20"/>
        <v>20k-50k</v>
      </c>
      <c r="I1333">
        <v>1</v>
      </c>
      <c r="J1333">
        <v>1</v>
      </c>
      <c r="K1333" s="1">
        <v>41127</v>
      </c>
      <c r="L1333">
        <v>11</v>
      </c>
      <c r="M1333">
        <v>70</v>
      </c>
      <c r="N1333">
        <v>3</v>
      </c>
      <c r="O1333">
        <v>37</v>
      </c>
      <c r="P1333">
        <v>4</v>
      </c>
      <c r="Q1333">
        <v>2</v>
      </c>
      <c r="R1333">
        <v>64</v>
      </c>
      <c r="S1333" s="6">
        <f>SUM(Table_marketing_data[[#This Row],[MntWines]:[MntGoldProds]])/6</f>
        <v>30</v>
      </c>
      <c r="T1333">
        <v>4</v>
      </c>
      <c r="U1333">
        <v>3</v>
      </c>
      <c r="V1333">
        <v>2</v>
      </c>
      <c r="W1333">
        <v>2</v>
      </c>
      <c r="X1333">
        <v>9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f>IF(COUNTIF(Table_marketing_data[[#This Row],[AcceptedCmp3]:[AcceptedCmp2]],1)&gt;0,1,0)</f>
        <v>0</v>
      </c>
      <c r="AE1333">
        <f>SUM(Table_marketing_data[[#This Row],[AcceptedCmp3]:[AcceptedCmp2]])</f>
        <v>0</v>
      </c>
      <c r="AF1333">
        <v>1</v>
      </c>
      <c r="AG1333">
        <v>0</v>
      </c>
      <c r="AH1333" t="s">
        <v>32</v>
      </c>
    </row>
    <row r="1334" spans="1:34" x14ac:dyDescent="0.3">
      <c r="A1334">
        <v>9699</v>
      </c>
      <c r="B1334">
        <v>1966</v>
      </c>
      <c r="C1334">
        <f ca="1">YEAR(TODAY()) - Table_marketing_data[[#This Row],[Year_Birth]]</f>
        <v>57</v>
      </c>
      <c r="D13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4" t="s">
        <v>28</v>
      </c>
      <c r="F1334" t="s">
        <v>29</v>
      </c>
      <c r="G1334" s="5">
        <v>67272</v>
      </c>
      <c r="H1334" s="5" t="str">
        <f t="shared" si="20"/>
        <v>50k-100k</v>
      </c>
      <c r="I1334">
        <v>0</v>
      </c>
      <c r="J1334">
        <v>1</v>
      </c>
      <c r="K1334" s="1">
        <v>41629</v>
      </c>
      <c r="L1334">
        <v>12</v>
      </c>
      <c r="M1334">
        <v>357</v>
      </c>
      <c r="N1334">
        <v>35</v>
      </c>
      <c r="O1334">
        <v>271</v>
      </c>
      <c r="P1334">
        <v>28</v>
      </c>
      <c r="Q1334">
        <v>28</v>
      </c>
      <c r="R1334">
        <v>14</v>
      </c>
      <c r="S1334" s="6">
        <f>SUM(Table_marketing_data[[#This Row],[MntWines]:[MntGoldProds]])/6</f>
        <v>122.16666666666667</v>
      </c>
      <c r="T1334">
        <v>3</v>
      </c>
      <c r="U1334">
        <v>6</v>
      </c>
      <c r="V1334">
        <v>2</v>
      </c>
      <c r="W1334">
        <v>12</v>
      </c>
      <c r="X1334">
        <v>5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f>IF(COUNTIF(Table_marketing_data[[#This Row],[AcceptedCmp3]:[AcceptedCmp2]],1)&gt;0,1,0)</f>
        <v>0</v>
      </c>
      <c r="AE1334">
        <f>SUM(Table_marketing_data[[#This Row],[AcceptedCmp3]:[AcceptedCmp2]])</f>
        <v>0</v>
      </c>
      <c r="AF1334">
        <v>0</v>
      </c>
      <c r="AG1334">
        <v>0</v>
      </c>
      <c r="AH1334" t="s">
        <v>30</v>
      </c>
    </row>
    <row r="1335" spans="1:34" x14ac:dyDescent="0.3">
      <c r="A1335">
        <v>3050</v>
      </c>
      <c r="B1335">
        <v>1966</v>
      </c>
      <c r="C1335">
        <f ca="1">YEAR(TODAY()) - Table_marketing_data[[#This Row],[Year_Birth]]</f>
        <v>57</v>
      </c>
      <c r="D13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5" t="s">
        <v>28</v>
      </c>
      <c r="F1335" t="s">
        <v>33</v>
      </c>
      <c r="G1335" s="5">
        <v>54198</v>
      </c>
      <c r="H1335" s="5" t="str">
        <f t="shared" si="20"/>
        <v>50k-100k</v>
      </c>
      <c r="I1335">
        <v>1</v>
      </c>
      <c r="J1335">
        <v>1</v>
      </c>
      <c r="K1335" s="1">
        <v>41625</v>
      </c>
      <c r="L1335">
        <v>13</v>
      </c>
      <c r="M1335">
        <v>185</v>
      </c>
      <c r="N1335">
        <v>0</v>
      </c>
      <c r="O1335">
        <v>28</v>
      </c>
      <c r="P1335">
        <v>3</v>
      </c>
      <c r="Q1335">
        <v>2</v>
      </c>
      <c r="R1335">
        <v>17</v>
      </c>
      <c r="S1335" s="6">
        <f>SUM(Table_marketing_data[[#This Row],[MntWines]:[MntGoldProds]])/6</f>
        <v>39.166666666666664</v>
      </c>
      <c r="T1335">
        <v>6</v>
      </c>
      <c r="U1335">
        <v>3</v>
      </c>
      <c r="V1335">
        <v>1</v>
      </c>
      <c r="W1335">
        <v>6</v>
      </c>
      <c r="X1335">
        <v>4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f>IF(COUNTIF(Table_marketing_data[[#This Row],[AcceptedCmp3]:[AcceptedCmp2]],1)&gt;0,1,0)</f>
        <v>0</v>
      </c>
      <c r="AE1335">
        <f>SUM(Table_marketing_data[[#This Row],[AcceptedCmp3]:[AcceptedCmp2]])</f>
        <v>0</v>
      </c>
      <c r="AF1335">
        <v>0</v>
      </c>
      <c r="AG1335">
        <v>0</v>
      </c>
      <c r="AH1335" t="s">
        <v>30</v>
      </c>
    </row>
    <row r="1336" spans="1:34" x14ac:dyDescent="0.3">
      <c r="A1336">
        <v>4609</v>
      </c>
      <c r="B1336">
        <v>1966</v>
      </c>
      <c r="C1336">
        <f ca="1">YEAR(TODAY()) - Table_marketing_data[[#This Row],[Year_Birth]]</f>
        <v>57</v>
      </c>
      <c r="D13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6" t="s">
        <v>37</v>
      </c>
      <c r="F1336" t="s">
        <v>33</v>
      </c>
      <c r="G1336" s="5">
        <v>57705</v>
      </c>
      <c r="H1336" s="5" t="str">
        <f t="shared" si="20"/>
        <v>50k-100k</v>
      </c>
      <c r="I1336">
        <v>0</v>
      </c>
      <c r="J1336">
        <v>1</v>
      </c>
      <c r="K1336" s="1">
        <v>41650</v>
      </c>
      <c r="L1336">
        <v>14</v>
      </c>
      <c r="M1336">
        <v>383</v>
      </c>
      <c r="N1336">
        <v>0</v>
      </c>
      <c r="O1336">
        <v>53</v>
      </c>
      <c r="P1336">
        <v>6</v>
      </c>
      <c r="Q1336">
        <v>4</v>
      </c>
      <c r="R1336">
        <v>40</v>
      </c>
      <c r="S1336" s="6">
        <f>SUM(Table_marketing_data[[#This Row],[MntWines]:[MntGoldProds]])/6</f>
        <v>81</v>
      </c>
      <c r="T1336">
        <v>3</v>
      </c>
      <c r="U1336">
        <v>8</v>
      </c>
      <c r="V1336">
        <v>1</v>
      </c>
      <c r="W1336">
        <v>6</v>
      </c>
      <c r="X1336">
        <v>6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f>IF(COUNTIF(Table_marketing_data[[#This Row],[AcceptedCmp3]:[AcceptedCmp2]],1)&gt;0,1,0)</f>
        <v>0</v>
      </c>
      <c r="AE1336">
        <f>SUM(Table_marketing_data[[#This Row],[AcceptedCmp3]:[AcceptedCmp2]])</f>
        <v>0</v>
      </c>
      <c r="AF1336">
        <v>0</v>
      </c>
      <c r="AG1336">
        <v>0</v>
      </c>
      <c r="AH1336" t="s">
        <v>30</v>
      </c>
    </row>
    <row r="1337" spans="1:34" x14ac:dyDescent="0.3">
      <c r="A1337">
        <v>9725</v>
      </c>
      <c r="B1337">
        <v>1966</v>
      </c>
      <c r="C1337">
        <f ca="1">YEAR(TODAY()) - Table_marketing_data[[#This Row],[Year_Birth]]</f>
        <v>57</v>
      </c>
      <c r="D13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7" t="s">
        <v>37</v>
      </c>
      <c r="F1337" t="s">
        <v>35</v>
      </c>
      <c r="G1337" s="5">
        <v>28764</v>
      </c>
      <c r="H1337" s="5" t="str">
        <f t="shared" si="20"/>
        <v>20k-50k</v>
      </c>
      <c r="I1337">
        <v>1</v>
      </c>
      <c r="J1337">
        <v>1</v>
      </c>
      <c r="K1337" s="1">
        <v>41795</v>
      </c>
      <c r="L1337">
        <v>16</v>
      </c>
      <c r="M1337">
        <v>8</v>
      </c>
      <c r="N1337">
        <v>0</v>
      </c>
      <c r="O1337">
        <v>3</v>
      </c>
      <c r="P1337">
        <v>0</v>
      </c>
      <c r="Q1337">
        <v>0</v>
      </c>
      <c r="R1337">
        <v>1</v>
      </c>
      <c r="S1337" s="6">
        <f>SUM(Table_marketing_data[[#This Row],[MntWines]:[MntGoldProds]])/6</f>
        <v>2</v>
      </c>
      <c r="T1337">
        <v>1</v>
      </c>
      <c r="U1337">
        <v>1</v>
      </c>
      <c r="V1337">
        <v>0</v>
      </c>
      <c r="W1337">
        <v>2</v>
      </c>
      <c r="X1337">
        <v>8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f>IF(COUNTIF(Table_marketing_data[[#This Row],[AcceptedCmp3]:[AcceptedCmp2]],1)&gt;0,1,0)</f>
        <v>1</v>
      </c>
      <c r="AE1337">
        <f>SUM(Table_marketing_data[[#This Row],[AcceptedCmp3]:[AcceptedCmp2]])</f>
        <v>1</v>
      </c>
      <c r="AF1337">
        <v>0</v>
      </c>
      <c r="AG1337">
        <v>0</v>
      </c>
      <c r="AH1337" t="s">
        <v>30</v>
      </c>
    </row>
    <row r="1338" spans="1:34" x14ac:dyDescent="0.3">
      <c r="A1338">
        <v>1459</v>
      </c>
      <c r="B1338">
        <v>1966</v>
      </c>
      <c r="C1338">
        <f ca="1">YEAR(TODAY()) - Table_marketing_data[[#This Row],[Year_Birth]]</f>
        <v>57</v>
      </c>
      <c r="D13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8" t="s">
        <v>37</v>
      </c>
      <c r="F1338" t="s">
        <v>33</v>
      </c>
      <c r="G1338" s="5">
        <v>69063</v>
      </c>
      <c r="H1338" s="5" t="str">
        <f t="shared" si="20"/>
        <v>50k-100k</v>
      </c>
      <c r="I1338">
        <v>0</v>
      </c>
      <c r="J1338">
        <v>1</v>
      </c>
      <c r="K1338" s="1">
        <v>41220</v>
      </c>
      <c r="L1338">
        <v>16</v>
      </c>
      <c r="M1338">
        <v>666</v>
      </c>
      <c r="N1338">
        <v>35</v>
      </c>
      <c r="O1338">
        <v>124</v>
      </c>
      <c r="P1338">
        <v>69</v>
      </c>
      <c r="Q1338">
        <v>8</v>
      </c>
      <c r="R1338">
        <v>26</v>
      </c>
      <c r="S1338" s="6">
        <f>SUM(Table_marketing_data[[#This Row],[MntWines]:[MntGoldProds]])/6</f>
        <v>154.66666666666666</v>
      </c>
      <c r="T1338">
        <v>1</v>
      </c>
      <c r="U1338">
        <v>5</v>
      </c>
      <c r="V1338">
        <v>3</v>
      </c>
      <c r="W1338">
        <v>5</v>
      </c>
      <c r="X1338">
        <v>3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f>IF(COUNTIF(Table_marketing_data[[#This Row],[AcceptedCmp3]:[AcceptedCmp2]],1)&gt;0,1,0)</f>
        <v>0</v>
      </c>
      <c r="AE1338">
        <f>SUM(Table_marketing_data[[#This Row],[AcceptedCmp3]:[AcceptedCmp2]])</f>
        <v>0</v>
      </c>
      <c r="AF1338">
        <v>0</v>
      </c>
      <c r="AG1338">
        <v>0</v>
      </c>
      <c r="AH1338" t="s">
        <v>30</v>
      </c>
    </row>
    <row r="1339" spans="1:34" x14ac:dyDescent="0.3">
      <c r="A1339">
        <v>10102</v>
      </c>
      <c r="B1339">
        <v>1966</v>
      </c>
      <c r="C1339">
        <f ca="1">YEAR(TODAY()) - Table_marketing_data[[#This Row],[Year_Birth]]</f>
        <v>57</v>
      </c>
      <c r="D13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39" t="s">
        <v>28</v>
      </c>
      <c r="F1339" t="s">
        <v>42</v>
      </c>
      <c r="G1339" s="5">
        <v>79946</v>
      </c>
      <c r="H1339" s="5" t="str">
        <f t="shared" si="20"/>
        <v>50k-100k</v>
      </c>
      <c r="I1339">
        <v>0</v>
      </c>
      <c r="J1339">
        <v>0</v>
      </c>
      <c r="K1339" s="1">
        <v>41771</v>
      </c>
      <c r="L1339">
        <v>19</v>
      </c>
      <c r="M1339">
        <v>395</v>
      </c>
      <c r="N1339">
        <v>183</v>
      </c>
      <c r="O1339">
        <v>565</v>
      </c>
      <c r="P1339">
        <v>166</v>
      </c>
      <c r="Q1339">
        <v>141</v>
      </c>
      <c r="R1339">
        <v>28</v>
      </c>
      <c r="S1339" s="6">
        <f>SUM(Table_marketing_data[[#This Row],[MntWines]:[MntGoldProds]])/6</f>
        <v>246.33333333333334</v>
      </c>
      <c r="T1339">
        <v>1</v>
      </c>
      <c r="U1339">
        <v>5</v>
      </c>
      <c r="V1339">
        <v>11</v>
      </c>
      <c r="W1339">
        <v>5</v>
      </c>
      <c r="X1339">
        <v>3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f>IF(COUNTIF(Table_marketing_data[[#This Row],[AcceptedCmp3]:[AcceptedCmp2]],1)&gt;0,1,0)</f>
        <v>0</v>
      </c>
      <c r="AE1339">
        <f>SUM(Table_marketing_data[[#This Row],[AcceptedCmp3]:[AcceptedCmp2]])</f>
        <v>0</v>
      </c>
      <c r="AF1339">
        <v>0</v>
      </c>
      <c r="AG1339">
        <v>0</v>
      </c>
      <c r="AH1339" t="s">
        <v>43</v>
      </c>
    </row>
    <row r="1340" spans="1:34" x14ac:dyDescent="0.3">
      <c r="A1340">
        <v>11112</v>
      </c>
      <c r="B1340">
        <v>1966</v>
      </c>
      <c r="C1340">
        <f ca="1">YEAR(TODAY()) - Table_marketing_data[[#This Row],[Year_Birth]]</f>
        <v>57</v>
      </c>
      <c r="D13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0" t="s">
        <v>28</v>
      </c>
      <c r="F1340" t="s">
        <v>35</v>
      </c>
      <c r="G1340" s="5">
        <v>70713</v>
      </c>
      <c r="H1340" s="5" t="str">
        <f t="shared" si="20"/>
        <v>50k-100k</v>
      </c>
      <c r="I1340">
        <v>0</v>
      </c>
      <c r="J1340">
        <v>1</v>
      </c>
      <c r="K1340" s="1">
        <v>41246</v>
      </c>
      <c r="L1340">
        <v>23</v>
      </c>
      <c r="M1340">
        <v>736</v>
      </c>
      <c r="N1340">
        <v>114</v>
      </c>
      <c r="O1340">
        <v>279</v>
      </c>
      <c r="P1340">
        <v>82</v>
      </c>
      <c r="Q1340">
        <v>76</v>
      </c>
      <c r="R1340">
        <v>190</v>
      </c>
      <c r="S1340" s="6">
        <f>SUM(Table_marketing_data[[#This Row],[MntWines]:[MntGoldProds]])/6</f>
        <v>246.16666666666666</v>
      </c>
      <c r="T1340">
        <v>6</v>
      </c>
      <c r="U1340">
        <v>5</v>
      </c>
      <c r="V1340">
        <v>6</v>
      </c>
      <c r="W1340">
        <v>8</v>
      </c>
      <c r="X1340">
        <v>3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f>IF(COUNTIF(Table_marketing_data[[#This Row],[AcceptedCmp3]:[AcceptedCmp2]],1)&gt;0,1,0)</f>
        <v>0</v>
      </c>
      <c r="AE1340">
        <f>SUM(Table_marketing_data[[#This Row],[AcceptedCmp3]:[AcceptedCmp2]])</f>
        <v>0</v>
      </c>
      <c r="AF1340">
        <v>0</v>
      </c>
      <c r="AG1340">
        <v>0</v>
      </c>
      <c r="AH1340" t="s">
        <v>30</v>
      </c>
    </row>
    <row r="1341" spans="1:34" x14ac:dyDescent="0.3">
      <c r="A1341">
        <v>1158</v>
      </c>
      <c r="B1341">
        <v>1966</v>
      </c>
      <c r="C1341">
        <f ca="1">YEAR(TODAY()) - Table_marketing_data[[#This Row],[Year_Birth]]</f>
        <v>57</v>
      </c>
      <c r="D13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1" t="s">
        <v>28</v>
      </c>
      <c r="F1341" t="s">
        <v>29</v>
      </c>
      <c r="G1341" s="5">
        <v>48877</v>
      </c>
      <c r="H1341" s="5" t="str">
        <f t="shared" si="20"/>
        <v>20k-50k</v>
      </c>
      <c r="I1341">
        <v>0</v>
      </c>
      <c r="J1341">
        <v>1</v>
      </c>
      <c r="K1341" s="1">
        <v>41644</v>
      </c>
      <c r="L1341">
        <v>27</v>
      </c>
      <c r="M1341">
        <v>102</v>
      </c>
      <c r="N1341">
        <v>1</v>
      </c>
      <c r="O1341">
        <v>15</v>
      </c>
      <c r="P1341">
        <v>2</v>
      </c>
      <c r="Q1341">
        <v>0</v>
      </c>
      <c r="R1341">
        <v>24</v>
      </c>
      <c r="S1341" s="6">
        <f>SUM(Table_marketing_data[[#This Row],[MntWines]:[MntGoldProds]])/6</f>
        <v>24</v>
      </c>
      <c r="T1341">
        <v>1</v>
      </c>
      <c r="U1341">
        <v>3</v>
      </c>
      <c r="V1341">
        <v>0</v>
      </c>
      <c r="W1341">
        <v>4</v>
      </c>
      <c r="X1341">
        <v>7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f>IF(COUNTIF(Table_marketing_data[[#This Row],[AcceptedCmp3]:[AcceptedCmp2]],1)&gt;0,1,0)</f>
        <v>0</v>
      </c>
      <c r="AE1341">
        <f>SUM(Table_marketing_data[[#This Row],[AcceptedCmp3]:[AcceptedCmp2]])</f>
        <v>0</v>
      </c>
      <c r="AF1341">
        <v>0</v>
      </c>
      <c r="AG1341">
        <v>0</v>
      </c>
      <c r="AH1341" t="s">
        <v>30</v>
      </c>
    </row>
    <row r="1342" spans="1:34" x14ac:dyDescent="0.3">
      <c r="A1342">
        <v>6281</v>
      </c>
      <c r="B1342">
        <v>1966</v>
      </c>
      <c r="C1342">
        <f ca="1">YEAR(TODAY()) - Table_marketing_data[[#This Row],[Year_Birth]]</f>
        <v>57</v>
      </c>
      <c r="D13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2" t="s">
        <v>28</v>
      </c>
      <c r="F1342" t="s">
        <v>29</v>
      </c>
      <c r="G1342" s="5">
        <v>55686</v>
      </c>
      <c r="H1342" s="5" t="str">
        <f t="shared" si="20"/>
        <v>50k-100k</v>
      </c>
      <c r="I1342">
        <v>0</v>
      </c>
      <c r="J1342">
        <v>1</v>
      </c>
      <c r="K1342" s="1">
        <v>41319</v>
      </c>
      <c r="L1342">
        <v>27</v>
      </c>
      <c r="M1342">
        <v>673</v>
      </c>
      <c r="N1342">
        <v>0</v>
      </c>
      <c r="O1342">
        <v>199</v>
      </c>
      <c r="P1342">
        <v>37</v>
      </c>
      <c r="Q1342">
        <v>47</v>
      </c>
      <c r="R1342">
        <v>26</v>
      </c>
      <c r="S1342" s="6">
        <f>SUM(Table_marketing_data[[#This Row],[MntWines]:[MntGoldProds]])/6</f>
        <v>163.66666666666666</v>
      </c>
      <c r="T1342">
        <v>2</v>
      </c>
      <c r="U1342">
        <v>6</v>
      </c>
      <c r="V1342">
        <v>3</v>
      </c>
      <c r="W1342">
        <v>5</v>
      </c>
      <c r="X1342">
        <v>4</v>
      </c>
      <c r="Y1342">
        <v>1</v>
      </c>
      <c r="Z1342">
        <v>0</v>
      </c>
      <c r="AA1342">
        <v>0</v>
      </c>
      <c r="AB1342">
        <v>0</v>
      </c>
      <c r="AC1342">
        <v>0</v>
      </c>
      <c r="AD1342">
        <f>IF(COUNTIF(Table_marketing_data[[#This Row],[AcceptedCmp3]:[AcceptedCmp2]],1)&gt;0,1,0)</f>
        <v>1</v>
      </c>
      <c r="AE1342">
        <f>SUM(Table_marketing_data[[#This Row],[AcceptedCmp3]:[AcceptedCmp2]])</f>
        <v>1</v>
      </c>
      <c r="AF1342">
        <v>0</v>
      </c>
      <c r="AG1342">
        <v>0</v>
      </c>
      <c r="AH1342" t="s">
        <v>30</v>
      </c>
    </row>
    <row r="1343" spans="1:34" x14ac:dyDescent="0.3">
      <c r="A1343">
        <v>6679</v>
      </c>
      <c r="B1343">
        <v>1966</v>
      </c>
      <c r="C1343">
        <f ca="1">YEAR(TODAY()) - Table_marketing_data[[#This Row],[Year_Birth]]</f>
        <v>57</v>
      </c>
      <c r="D13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3" t="s">
        <v>28</v>
      </c>
      <c r="F1343" t="s">
        <v>31</v>
      </c>
      <c r="G1343" s="5">
        <v>33279</v>
      </c>
      <c r="H1343" s="5" t="str">
        <f t="shared" si="20"/>
        <v>20k-50k</v>
      </c>
      <c r="I1343">
        <v>0</v>
      </c>
      <c r="J1343">
        <v>0</v>
      </c>
      <c r="K1343" s="1">
        <v>41802</v>
      </c>
      <c r="L1343">
        <v>29</v>
      </c>
      <c r="M1343">
        <v>10</v>
      </c>
      <c r="N1343">
        <v>3</v>
      </c>
      <c r="O1343">
        <v>3</v>
      </c>
      <c r="P1343">
        <v>0</v>
      </c>
      <c r="Q1343">
        <v>0</v>
      </c>
      <c r="R1343">
        <v>0</v>
      </c>
      <c r="S1343" s="6">
        <f>SUM(Table_marketing_data[[#This Row],[MntWines]:[MntGoldProds]])/6</f>
        <v>2.6666666666666665</v>
      </c>
      <c r="T1343">
        <v>1</v>
      </c>
      <c r="U1343">
        <v>0</v>
      </c>
      <c r="V1343">
        <v>0</v>
      </c>
      <c r="W1343">
        <v>3</v>
      </c>
      <c r="X1343">
        <v>3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f>IF(COUNTIF(Table_marketing_data[[#This Row],[AcceptedCmp3]:[AcceptedCmp2]],1)&gt;0,1,0)</f>
        <v>0</v>
      </c>
      <c r="AE1343">
        <f>SUM(Table_marketing_data[[#This Row],[AcceptedCmp3]:[AcceptedCmp2]])</f>
        <v>0</v>
      </c>
      <c r="AF1343">
        <v>0</v>
      </c>
      <c r="AG1343">
        <v>0</v>
      </c>
      <c r="AH1343" t="s">
        <v>30</v>
      </c>
    </row>
    <row r="1344" spans="1:34" x14ac:dyDescent="0.3">
      <c r="A1344">
        <v>10383</v>
      </c>
      <c r="B1344">
        <v>1966</v>
      </c>
      <c r="C1344">
        <f ca="1">YEAR(TODAY()) - Table_marketing_data[[#This Row],[Year_Birth]]</f>
        <v>57</v>
      </c>
      <c r="D13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4" t="s">
        <v>28</v>
      </c>
      <c r="F1344" t="s">
        <v>29</v>
      </c>
      <c r="G1344" s="5">
        <v>70287</v>
      </c>
      <c r="H1344" s="5" t="str">
        <f t="shared" si="20"/>
        <v>50k-100k</v>
      </c>
      <c r="I1344">
        <v>0</v>
      </c>
      <c r="J1344">
        <v>0</v>
      </c>
      <c r="K1344" s="1">
        <v>41366</v>
      </c>
      <c r="L1344">
        <v>30</v>
      </c>
      <c r="M1344">
        <v>295</v>
      </c>
      <c r="N1344">
        <v>35</v>
      </c>
      <c r="O1344">
        <v>482</v>
      </c>
      <c r="P1344">
        <v>121</v>
      </c>
      <c r="Q1344">
        <v>120</v>
      </c>
      <c r="R1344">
        <v>40</v>
      </c>
      <c r="S1344" s="6">
        <f>SUM(Table_marketing_data[[#This Row],[MntWines]:[MntGoldProds]])/6</f>
        <v>182.16666666666666</v>
      </c>
      <c r="T1344">
        <v>1</v>
      </c>
      <c r="U1344">
        <v>5</v>
      </c>
      <c r="V1344">
        <v>5</v>
      </c>
      <c r="W1344">
        <v>10</v>
      </c>
      <c r="X1344">
        <v>3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f>IF(COUNTIF(Table_marketing_data[[#This Row],[AcceptedCmp3]:[AcceptedCmp2]],1)&gt;0,1,0)</f>
        <v>0</v>
      </c>
      <c r="AE1344">
        <f>SUM(Table_marketing_data[[#This Row],[AcceptedCmp3]:[AcceptedCmp2]])</f>
        <v>0</v>
      </c>
      <c r="AF1344">
        <v>1</v>
      </c>
      <c r="AG1344">
        <v>0</v>
      </c>
      <c r="AH1344" t="s">
        <v>36</v>
      </c>
    </row>
    <row r="1345" spans="1:34" x14ac:dyDescent="0.3">
      <c r="A1345">
        <v>6798</v>
      </c>
      <c r="B1345">
        <v>1966</v>
      </c>
      <c r="C1345">
        <f ca="1">YEAR(TODAY()) - Table_marketing_data[[#This Row],[Year_Birth]]</f>
        <v>57</v>
      </c>
      <c r="D13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5" t="s">
        <v>28</v>
      </c>
      <c r="F1345" t="s">
        <v>31</v>
      </c>
      <c r="G1345" s="5">
        <v>37070</v>
      </c>
      <c r="H1345" s="5" t="str">
        <f t="shared" si="20"/>
        <v>20k-50k</v>
      </c>
      <c r="I1345">
        <v>1</v>
      </c>
      <c r="J1345">
        <v>1</v>
      </c>
      <c r="K1345" s="1">
        <v>41353</v>
      </c>
      <c r="L1345">
        <v>30</v>
      </c>
      <c r="M1345">
        <v>231</v>
      </c>
      <c r="N1345">
        <v>7</v>
      </c>
      <c r="O1345">
        <v>137</v>
      </c>
      <c r="P1345">
        <v>4</v>
      </c>
      <c r="Q1345">
        <v>15</v>
      </c>
      <c r="R1345">
        <v>39</v>
      </c>
      <c r="S1345" s="6">
        <f>SUM(Table_marketing_data[[#This Row],[MntWines]:[MntGoldProds]])/6</f>
        <v>72.166666666666671</v>
      </c>
      <c r="T1345">
        <v>9</v>
      </c>
      <c r="U1345">
        <v>5</v>
      </c>
      <c r="V1345">
        <v>1</v>
      </c>
      <c r="W1345">
        <v>8</v>
      </c>
      <c r="X1345">
        <v>7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f>IF(COUNTIF(Table_marketing_data[[#This Row],[AcceptedCmp3]:[AcceptedCmp2]],1)&gt;0,1,0)</f>
        <v>0</v>
      </c>
      <c r="AE1345">
        <f>SUM(Table_marketing_data[[#This Row],[AcceptedCmp3]:[AcceptedCmp2]])</f>
        <v>0</v>
      </c>
      <c r="AF1345">
        <v>1</v>
      </c>
      <c r="AG1345">
        <v>0</v>
      </c>
      <c r="AH1345" t="s">
        <v>43</v>
      </c>
    </row>
    <row r="1346" spans="1:34" x14ac:dyDescent="0.3">
      <c r="A1346">
        <v>4168</v>
      </c>
      <c r="B1346">
        <v>1966</v>
      </c>
      <c r="C1346">
        <f ca="1">YEAR(TODAY()) - Table_marketing_data[[#This Row],[Year_Birth]]</f>
        <v>57</v>
      </c>
      <c r="D13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6" t="s">
        <v>28</v>
      </c>
      <c r="F1346" t="s">
        <v>31</v>
      </c>
      <c r="G1346" s="5">
        <v>37070</v>
      </c>
      <c r="H1346" s="5" t="str">
        <f t="shared" ref="H1346:H1409" si="21">IF(G1346&lt;20000,"&lt;20k",IF(G1346&lt;50000,"20k-50k",IF(G1346&lt;100000,"50k-100k","100k&lt;")))</f>
        <v>20k-50k</v>
      </c>
      <c r="I1346">
        <v>1</v>
      </c>
      <c r="J1346">
        <v>1</v>
      </c>
      <c r="K1346" s="1">
        <v>41353</v>
      </c>
      <c r="L1346">
        <v>30</v>
      </c>
      <c r="M1346">
        <v>231</v>
      </c>
      <c r="N1346">
        <v>7</v>
      </c>
      <c r="O1346">
        <v>137</v>
      </c>
      <c r="P1346">
        <v>4</v>
      </c>
      <c r="Q1346">
        <v>15</v>
      </c>
      <c r="R1346">
        <v>39</v>
      </c>
      <c r="S1346" s="6">
        <f>SUM(Table_marketing_data[[#This Row],[MntWines]:[MntGoldProds]])/6</f>
        <v>72.166666666666671</v>
      </c>
      <c r="T1346">
        <v>9</v>
      </c>
      <c r="U1346">
        <v>5</v>
      </c>
      <c r="V1346">
        <v>1</v>
      </c>
      <c r="W1346">
        <v>8</v>
      </c>
      <c r="X1346">
        <v>7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f>IF(COUNTIF(Table_marketing_data[[#This Row],[AcceptedCmp3]:[AcceptedCmp2]],1)&gt;0,1,0)</f>
        <v>0</v>
      </c>
      <c r="AE1346">
        <f>SUM(Table_marketing_data[[#This Row],[AcceptedCmp3]:[AcceptedCmp2]])</f>
        <v>0</v>
      </c>
      <c r="AF1346">
        <v>1</v>
      </c>
      <c r="AG1346">
        <v>0</v>
      </c>
      <c r="AH1346" t="s">
        <v>30</v>
      </c>
    </row>
    <row r="1347" spans="1:34" x14ac:dyDescent="0.3">
      <c r="A1347">
        <v>6690</v>
      </c>
      <c r="B1347">
        <v>1966</v>
      </c>
      <c r="C1347">
        <f ca="1">YEAR(TODAY()) - Table_marketing_data[[#This Row],[Year_Birth]]</f>
        <v>57</v>
      </c>
      <c r="D13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7" t="s">
        <v>41</v>
      </c>
      <c r="F1347" t="s">
        <v>33</v>
      </c>
      <c r="G1347" s="5">
        <v>38179</v>
      </c>
      <c r="H1347" s="5" t="str">
        <f t="shared" si="21"/>
        <v>20k-50k</v>
      </c>
      <c r="I1347">
        <v>1</v>
      </c>
      <c r="J1347">
        <v>1</v>
      </c>
      <c r="K1347" s="1">
        <v>41347</v>
      </c>
      <c r="L1347">
        <v>30</v>
      </c>
      <c r="M1347">
        <v>38</v>
      </c>
      <c r="N1347">
        <v>4</v>
      </c>
      <c r="O1347">
        <v>22</v>
      </c>
      <c r="P1347">
        <v>4</v>
      </c>
      <c r="Q1347">
        <v>2</v>
      </c>
      <c r="R1347">
        <v>20</v>
      </c>
      <c r="S1347" s="6">
        <f>SUM(Table_marketing_data[[#This Row],[MntWines]:[MntGoldProds]])/6</f>
        <v>15</v>
      </c>
      <c r="T1347">
        <v>4</v>
      </c>
      <c r="U1347">
        <v>3</v>
      </c>
      <c r="V1347">
        <v>1</v>
      </c>
      <c r="W1347">
        <v>3</v>
      </c>
      <c r="X1347">
        <v>7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f>IF(COUNTIF(Table_marketing_data[[#This Row],[AcceptedCmp3]:[AcceptedCmp2]],1)&gt;0,1,0)</f>
        <v>0</v>
      </c>
      <c r="AE1347">
        <f>SUM(Table_marketing_data[[#This Row],[AcceptedCmp3]:[AcceptedCmp2]])</f>
        <v>0</v>
      </c>
      <c r="AF1347">
        <v>0</v>
      </c>
      <c r="AG1347">
        <v>0</v>
      </c>
      <c r="AH1347" t="s">
        <v>43</v>
      </c>
    </row>
    <row r="1348" spans="1:34" x14ac:dyDescent="0.3">
      <c r="A1348">
        <v>3934</v>
      </c>
      <c r="B1348">
        <v>1966</v>
      </c>
      <c r="C1348">
        <f ca="1">YEAR(TODAY()) - Table_marketing_data[[#This Row],[Year_Birth]]</f>
        <v>57</v>
      </c>
      <c r="D13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8" t="s">
        <v>28</v>
      </c>
      <c r="F1348" t="s">
        <v>33</v>
      </c>
      <c r="G1348" s="5">
        <v>61286</v>
      </c>
      <c r="H1348" s="5" t="str">
        <f t="shared" si="21"/>
        <v>50k-100k</v>
      </c>
      <c r="I1348">
        <v>0</v>
      </c>
      <c r="J1348">
        <v>1</v>
      </c>
      <c r="K1348" s="1">
        <v>41488</v>
      </c>
      <c r="L1348">
        <v>34</v>
      </c>
      <c r="M1348">
        <v>356</v>
      </c>
      <c r="N1348">
        <v>0</v>
      </c>
      <c r="O1348">
        <v>107</v>
      </c>
      <c r="P1348">
        <v>19</v>
      </c>
      <c r="Q1348">
        <v>9</v>
      </c>
      <c r="R1348">
        <v>117</v>
      </c>
      <c r="S1348" s="6">
        <f>SUM(Table_marketing_data[[#This Row],[MntWines]:[MntGoldProds]])/6</f>
        <v>101.33333333333333</v>
      </c>
      <c r="T1348">
        <v>2</v>
      </c>
      <c r="U1348">
        <v>7</v>
      </c>
      <c r="V1348">
        <v>1</v>
      </c>
      <c r="W1348">
        <v>8</v>
      </c>
      <c r="X1348">
        <v>5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f>IF(COUNTIF(Table_marketing_data[[#This Row],[AcceptedCmp3]:[AcceptedCmp2]],1)&gt;0,1,0)</f>
        <v>0</v>
      </c>
      <c r="AE1348">
        <f>SUM(Table_marketing_data[[#This Row],[AcceptedCmp3]:[AcceptedCmp2]])</f>
        <v>0</v>
      </c>
      <c r="AF1348">
        <v>0</v>
      </c>
      <c r="AG1348">
        <v>0</v>
      </c>
      <c r="AH1348" t="s">
        <v>40</v>
      </c>
    </row>
    <row r="1349" spans="1:34" x14ac:dyDescent="0.3">
      <c r="A1349">
        <v>2493</v>
      </c>
      <c r="B1349">
        <v>1966</v>
      </c>
      <c r="C1349">
        <f ca="1">YEAR(TODAY()) - Table_marketing_data[[#This Row],[Year_Birth]]</f>
        <v>57</v>
      </c>
      <c r="D13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49" t="s">
        <v>28</v>
      </c>
      <c r="F1349" t="s">
        <v>33</v>
      </c>
      <c r="G1349" s="5">
        <v>61286</v>
      </c>
      <c r="H1349" s="5" t="str">
        <f t="shared" si="21"/>
        <v>50k-100k</v>
      </c>
      <c r="I1349">
        <v>0</v>
      </c>
      <c r="J1349">
        <v>1</v>
      </c>
      <c r="K1349" s="1">
        <v>41488</v>
      </c>
      <c r="L1349">
        <v>34</v>
      </c>
      <c r="M1349">
        <v>356</v>
      </c>
      <c r="N1349">
        <v>0</v>
      </c>
      <c r="O1349">
        <v>107</v>
      </c>
      <c r="P1349">
        <v>19</v>
      </c>
      <c r="Q1349">
        <v>9</v>
      </c>
      <c r="R1349">
        <v>117</v>
      </c>
      <c r="S1349" s="6">
        <f>SUM(Table_marketing_data[[#This Row],[MntWines]:[MntGoldProds]])/6</f>
        <v>101.33333333333333</v>
      </c>
      <c r="T1349">
        <v>2</v>
      </c>
      <c r="U1349">
        <v>7</v>
      </c>
      <c r="V1349">
        <v>1</v>
      </c>
      <c r="W1349">
        <v>8</v>
      </c>
      <c r="X1349">
        <v>5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f>IF(COUNTIF(Table_marketing_data[[#This Row],[AcceptedCmp3]:[AcceptedCmp2]],1)&gt;0,1,0)</f>
        <v>0</v>
      </c>
      <c r="AE1349">
        <f>SUM(Table_marketing_data[[#This Row],[AcceptedCmp3]:[AcceptedCmp2]])</f>
        <v>0</v>
      </c>
      <c r="AF1349">
        <v>0</v>
      </c>
      <c r="AG1349">
        <v>0</v>
      </c>
      <c r="AH1349" t="s">
        <v>39</v>
      </c>
    </row>
    <row r="1350" spans="1:34" x14ac:dyDescent="0.3">
      <c r="A1350">
        <v>10129</v>
      </c>
      <c r="B1350">
        <v>1966</v>
      </c>
      <c r="C1350">
        <f ca="1">YEAR(TODAY()) - Table_marketing_data[[#This Row],[Year_Birth]]</f>
        <v>57</v>
      </c>
      <c r="D13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0" t="s">
        <v>28</v>
      </c>
      <c r="F1350" t="s">
        <v>35</v>
      </c>
      <c r="G1350" s="5">
        <v>82427</v>
      </c>
      <c r="H1350" s="5" t="str">
        <f t="shared" si="21"/>
        <v>50k-100k</v>
      </c>
      <c r="I1350">
        <v>0</v>
      </c>
      <c r="J1350">
        <v>0</v>
      </c>
      <c r="K1350" s="1">
        <v>41710</v>
      </c>
      <c r="L1350">
        <v>35</v>
      </c>
      <c r="M1350">
        <v>482</v>
      </c>
      <c r="N1350">
        <v>147</v>
      </c>
      <c r="O1350">
        <v>509</v>
      </c>
      <c r="P1350">
        <v>104</v>
      </c>
      <c r="Q1350">
        <v>107</v>
      </c>
      <c r="R1350">
        <v>107</v>
      </c>
      <c r="S1350" s="6">
        <f>SUM(Table_marketing_data[[#This Row],[MntWines]:[MntGoldProds]])/6</f>
        <v>242.66666666666666</v>
      </c>
      <c r="T1350">
        <v>1</v>
      </c>
      <c r="U1350">
        <v>3</v>
      </c>
      <c r="V1350">
        <v>5</v>
      </c>
      <c r="W1350">
        <v>12</v>
      </c>
      <c r="X1350">
        <v>1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f>IF(COUNTIF(Table_marketing_data[[#This Row],[AcceptedCmp3]:[AcceptedCmp2]],1)&gt;0,1,0)</f>
        <v>1</v>
      </c>
      <c r="AE1350">
        <f>SUM(Table_marketing_data[[#This Row],[AcceptedCmp3]:[AcceptedCmp2]])</f>
        <v>1</v>
      </c>
      <c r="AF1350">
        <v>0</v>
      </c>
      <c r="AG1350">
        <v>0</v>
      </c>
      <c r="AH1350" t="s">
        <v>30</v>
      </c>
    </row>
    <row r="1351" spans="1:34" x14ac:dyDescent="0.3">
      <c r="A1351">
        <v>9185</v>
      </c>
      <c r="B1351">
        <v>1966</v>
      </c>
      <c r="C1351">
        <f ca="1">YEAR(TODAY()) - Table_marketing_data[[#This Row],[Year_Birth]]</f>
        <v>57</v>
      </c>
      <c r="D13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1" t="s">
        <v>37</v>
      </c>
      <c r="F1351" t="s">
        <v>31</v>
      </c>
      <c r="G1351" s="5">
        <v>69759</v>
      </c>
      <c r="H1351" s="5" t="str">
        <f t="shared" si="21"/>
        <v>50k-100k</v>
      </c>
      <c r="I1351">
        <v>0</v>
      </c>
      <c r="J1351">
        <v>0</v>
      </c>
      <c r="K1351" s="1">
        <v>41575</v>
      </c>
      <c r="L1351">
        <v>38</v>
      </c>
      <c r="M1351">
        <v>452</v>
      </c>
      <c r="N1351">
        <v>20</v>
      </c>
      <c r="O1351">
        <v>514</v>
      </c>
      <c r="P1351">
        <v>13</v>
      </c>
      <c r="Q1351">
        <v>30</v>
      </c>
      <c r="R1351">
        <v>0</v>
      </c>
      <c r="S1351" s="6">
        <f>SUM(Table_marketing_data[[#This Row],[MntWines]:[MntGoldProds]])/6</f>
        <v>171.5</v>
      </c>
      <c r="T1351">
        <v>3</v>
      </c>
      <c r="U1351">
        <v>4</v>
      </c>
      <c r="V1351">
        <v>6</v>
      </c>
      <c r="W1351">
        <v>5</v>
      </c>
      <c r="X1351">
        <v>3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f>IF(COUNTIF(Table_marketing_data[[#This Row],[AcceptedCmp3]:[AcceptedCmp2]],1)&gt;0,1,0)</f>
        <v>0</v>
      </c>
      <c r="AE1351">
        <f>SUM(Table_marketing_data[[#This Row],[AcceptedCmp3]:[AcceptedCmp2]])</f>
        <v>0</v>
      </c>
      <c r="AF1351">
        <v>1</v>
      </c>
      <c r="AG1351">
        <v>0</v>
      </c>
      <c r="AH1351" t="s">
        <v>30</v>
      </c>
    </row>
    <row r="1352" spans="1:34" x14ac:dyDescent="0.3">
      <c r="A1352">
        <v>10242</v>
      </c>
      <c r="B1352">
        <v>1966</v>
      </c>
      <c r="C1352">
        <f ca="1">YEAR(TODAY()) - Table_marketing_data[[#This Row],[Year_Birth]]</f>
        <v>57</v>
      </c>
      <c r="D13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2" t="s">
        <v>37</v>
      </c>
      <c r="F1352" t="s">
        <v>35</v>
      </c>
      <c r="G1352" s="5">
        <v>47472</v>
      </c>
      <c r="H1352" s="5" t="str">
        <f t="shared" si="21"/>
        <v>20k-50k</v>
      </c>
      <c r="I1352">
        <v>1</v>
      </c>
      <c r="J1352">
        <v>1</v>
      </c>
      <c r="K1352" s="1">
        <v>41533</v>
      </c>
      <c r="L1352">
        <v>39</v>
      </c>
      <c r="M1352">
        <v>56</v>
      </c>
      <c r="N1352">
        <v>0</v>
      </c>
      <c r="O1352">
        <v>11</v>
      </c>
      <c r="P1352">
        <v>0</v>
      </c>
      <c r="Q1352">
        <v>0</v>
      </c>
      <c r="R1352">
        <v>8</v>
      </c>
      <c r="S1352" s="6">
        <f>SUM(Table_marketing_data[[#This Row],[MntWines]:[MntGoldProds]])/6</f>
        <v>12.5</v>
      </c>
      <c r="T1352">
        <v>2</v>
      </c>
      <c r="U1352">
        <v>2</v>
      </c>
      <c r="V1352">
        <v>0</v>
      </c>
      <c r="W1352">
        <v>4</v>
      </c>
      <c r="X1352">
        <v>5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f>IF(COUNTIF(Table_marketing_data[[#This Row],[AcceptedCmp3]:[AcceptedCmp2]],1)&gt;0,1,0)</f>
        <v>0</v>
      </c>
      <c r="AE1352">
        <f>SUM(Table_marketing_data[[#This Row],[AcceptedCmp3]:[AcceptedCmp2]])</f>
        <v>0</v>
      </c>
      <c r="AF1352">
        <v>0</v>
      </c>
      <c r="AG1352">
        <v>0</v>
      </c>
      <c r="AH1352" t="s">
        <v>30</v>
      </c>
    </row>
    <row r="1353" spans="1:34" x14ac:dyDescent="0.3">
      <c r="A1353">
        <v>7186</v>
      </c>
      <c r="B1353">
        <v>1966</v>
      </c>
      <c r="C1353">
        <f ca="1">YEAR(TODAY()) - Table_marketing_data[[#This Row],[Year_Birth]]</f>
        <v>57</v>
      </c>
      <c r="D13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3" t="s">
        <v>37</v>
      </c>
      <c r="F1353" t="s">
        <v>35</v>
      </c>
      <c r="G1353" s="5">
        <v>30843</v>
      </c>
      <c r="H1353" s="5" t="str">
        <f t="shared" si="21"/>
        <v>20k-50k</v>
      </c>
      <c r="I1353">
        <v>1</v>
      </c>
      <c r="J1353">
        <v>1</v>
      </c>
      <c r="K1353" s="1">
        <v>41785</v>
      </c>
      <c r="L1353">
        <v>43</v>
      </c>
      <c r="M1353">
        <v>24</v>
      </c>
      <c r="N1353">
        <v>0</v>
      </c>
      <c r="O1353">
        <v>2</v>
      </c>
      <c r="P1353">
        <v>0</v>
      </c>
      <c r="Q1353">
        <v>0</v>
      </c>
      <c r="R1353">
        <v>9</v>
      </c>
      <c r="S1353" s="6">
        <f>SUM(Table_marketing_data[[#This Row],[MntWines]:[MntGoldProds]])/6</f>
        <v>5.833333333333333</v>
      </c>
      <c r="T1353">
        <v>2</v>
      </c>
      <c r="U1353">
        <v>1</v>
      </c>
      <c r="V1353">
        <v>1</v>
      </c>
      <c r="W1353">
        <v>2</v>
      </c>
      <c r="X1353">
        <v>5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f>IF(COUNTIF(Table_marketing_data[[#This Row],[AcceptedCmp3]:[AcceptedCmp2]],1)&gt;0,1,0)</f>
        <v>1</v>
      </c>
      <c r="AE1353">
        <f>SUM(Table_marketing_data[[#This Row],[AcceptedCmp3]:[AcceptedCmp2]])</f>
        <v>1</v>
      </c>
      <c r="AF1353">
        <v>0</v>
      </c>
      <c r="AG1353">
        <v>0</v>
      </c>
      <c r="AH1353" t="s">
        <v>40</v>
      </c>
    </row>
    <row r="1354" spans="1:34" x14ac:dyDescent="0.3">
      <c r="A1354">
        <v>4947</v>
      </c>
      <c r="B1354">
        <v>1966</v>
      </c>
      <c r="C1354">
        <f ca="1">YEAR(TODAY()) - Table_marketing_data[[#This Row],[Year_Birth]]</f>
        <v>57</v>
      </c>
      <c r="D13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4" t="s">
        <v>38</v>
      </c>
      <c r="F1354" t="s">
        <v>31</v>
      </c>
      <c r="G1354" s="5">
        <v>89572</v>
      </c>
      <c r="H1354" s="5" t="str">
        <f t="shared" si="21"/>
        <v>50k-100k</v>
      </c>
      <c r="I1354">
        <v>0</v>
      </c>
      <c r="J1354">
        <v>0</v>
      </c>
      <c r="K1354" s="1">
        <v>41167</v>
      </c>
      <c r="L1354">
        <v>44</v>
      </c>
      <c r="M1354">
        <v>606</v>
      </c>
      <c r="N1354">
        <v>24</v>
      </c>
      <c r="O1354">
        <v>974</v>
      </c>
      <c r="P1354">
        <v>197</v>
      </c>
      <c r="Q1354">
        <v>194</v>
      </c>
      <c r="R1354">
        <v>64</v>
      </c>
      <c r="S1354" s="6">
        <f>SUM(Table_marketing_data[[#This Row],[MntWines]:[MntGoldProds]])/6</f>
        <v>343.16666666666669</v>
      </c>
      <c r="T1354">
        <v>1</v>
      </c>
      <c r="U1354">
        <v>7</v>
      </c>
      <c r="V1354">
        <v>7</v>
      </c>
      <c r="W1354">
        <v>9</v>
      </c>
      <c r="X1354">
        <v>4</v>
      </c>
      <c r="Y1354">
        <v>0</v>
      </c>
      <c r="Z1354">
        <v>1</v>
      </c>
      <c r="AA1354">
        <v>0</v>
      </c>
      <c r="AB1354">
        <v>1</v>
      </c>
      <c r="AC1354">
        <v>0</v>
      </c>
      <c r="AD1354">
        <f>IF(COUNTIF(Table_marketing_data[[#This Row],[AcceptedCmp3]:[AcceptedCmp2]],1)&gt;0,1,0)</f>
        <v>1</v>
      </c>
      <c r="AE1354">
        <f>SUM(Table_marketing_data[[#This Row],[AcceptedCmp3]:[AcceptedCmp2]])</f>
        <v>2</v>
      </c>
      <c r="AF1354">
        <v>1</v>
      </c>
      <c r="AG1354">
        <v>0</v>
      </c>
      <c r="AH1354" t="s">
        <v>30</v>
      </c>
    </row>
    <row r="1355" spans="1:34" x14ac:dyDescent="0.3">
      <c r="A1355">
        <v>2639</v>
      </c>
      <c r="B1355">
        <v>1966</v>
      </c>
      <c r="C1355">
        <f ca="1">YEAR(TODAY()) - Table_marketing_data[[#This Row],[Year_Birth]]</f>
        <v>57</v>
      </c>
      <c r="D13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5" t="s">
        <v>28</v>
      </c>
      <c r="F1355" t="s">
        <v>31</v>
      </c>
      <c r="G1355" s="5">
        <v>43602</v>
      </c>
      <c r="H1355" s="5" t="str">
        <f t="shared" si="21"/>
        <v>20k-50k</v>
      </c>
      <c r="I1355">
        <v>1</v>
      </c>
      <c r="J1355">
        <v>1</v>
      </c>
      <c r="K1355" s="1">
        <v>41649</v>
      </c>
      <c r="L1355">
        <v>45</v>
      </c>
      <c r="M1355">
        <v>19</v>
      </c>
      <c r="N1355">
        <v>5</v>
      </c>
      <c r="O1355">
        <v>12</v>
      </c>
      <c r="P1355">
        <v>10</v>
      </c>
      <c r="Q1355">
        <v>3</v>
      </c>
      <c r="R1355">
        <v>19</v>
      </c>
      <c r="S1355" s="6">
        <f>SUM(Table_marketing_data[[#This Row],[MntWines]:[MntGoldProds]])/6</f>
        <v>11.333333333333334</v>
      </c>
      <c r="T1355">
        <v>3</v>
      </c>
      <c r="U1355">
        <v>3</v>
      </c>
      <c r="V1355">
        <v>1</v>
      </c>
      <c r="W1355">
        <v>2</v>
      </c>
      <c r="X1355">
        <v>6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f>IF(COUNTIF(Table_marketing_data[[#This Row],[AcceptedCmp3]:[AcceptedCmp2]],1)&gt;0,1,0)</f>
        <v>0</v>
      </c>
      <c r="AE1355">
        <f>SUM(Table_marketing_data[[#This Row],[AcceptedCmp3]:[AcceptedCmp2]])</f>
        <v>0</v>
      </c>
      <c r="AF1355">
        <v>0</v>
      </c>
      <c r="AG1355">
        <v>0</v>
      </c>
      <c r="AH1355" t="s">
        <v>43</v>
      </c>
    </row>
    <row r="1356" spans="1:34" x14ac:dyDescent="0.3">
      <c r="A1356">
        <v>1245</v>
      </c>
      <c r="B1356">
        <v>1966</v>
      </c>
      <c r="C1356">
        <f ca="1">YEAR(TODAY()) - Table_marketing_data[[#This Row],[Year_Birth]]</f>
        <v>57</v>
      </c>
      <c r="D13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6" t="s">
        <v>28</v>
      </c>
      <c r="F1356" t="s">
        <v>31</v>
      </c>
      <c r="G1356" s="5">
        <v>63810</v>
      </c>
      <c r="H1356" s="5" t="str">
        <f t="shared" si="21"/>
        <v>50k-100k</v>
      </c>
      <c r="I1356">
        <v>0</v>
      </c>
      <c r="J1356">
        <v>1</v>
      </c>
      <c r="K1356" s="1">
        <v>41224</v>
      </c>
      <c r="L1356">
        <v>45</v>
      </c>
      <c r="M1356">
        <v>977</v>
      </c>
      <c r="N1356">
        <v>12</v>
      </c>
      <c r="O1356">
        <v>253</v>
      </c>
      <c r="P1356">
        <v>16</v>
      </c>
      <c r="Q1356">
        <v>12</v>
      </c>
      <c r="R1356">
        <v>101</v>
      </c>
      <c r="S1356" s="6">
        <f>SUM(Table_marketing_data[[#This Row],[MntWines]:[MntGoldProds]])/6</f>
        <v>228.5</v>
      </c>
      <c r="T1356">
        <v>4</v>
      </c>
      <c r="U1356">
        <v>4</v>
      </c>
      <c r="V1356">
        <v>3</v>
      </c>
      <c r="W1356">
        <v>12</v>
      </c>
      <c r="X1356">
        <v>8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f>IF(COUNTIF(Table_marketing_data[[#This Row],[AcceptedCmp3]:[AcceptedCmp2]],1)&gt;0,1,0)</f>
        <v>1</v>
      </c>
      <c r="AE1356">
        <f>SUM(Table_marketing_data[[#This Row],[AcceptedCmp3]:[AcceptedCmp2]])</f>
        <v>1</v>
      </c>
      <c r="AF1356">
        <v>0</v>
      </c>
      <c r="AG1356">
        <v>0</v>
      </c>
      <c r="AH1356" t="s">
        <v>30</v>
      </c>
    </row>
    <row r="1357" spans="1:34" x14ac:dyDescent="0.3">
      <c r="A1357">
        <v>2561</v>
      </c>
      <c r="B1357">
        <v>1966</v>
      </c>
      <c r="C1357">
        <f ca="1">YEAR(TODAY()) - Table_marketing_data[[#This Row],[Year_Birth]]</f>
        <v>57</v>
      </c>
      <c r="D13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7" t="s">
        <v>28</v>
      </c>
      <c r="F1357" t="s">
        <v>31</v>
      </c>
      <c r="G1357" s="5">
        <v>63810</v>
      </c>
      <c r="H1357" s="5" t="str">
        <f t="shared" si="21"/>
        <v>50k-100k</v>
      </c>
      <c r="I1357">
        <v>0</v>
      </c>
      <c r="J1357">
        <v>1</v>
      </c>
      <c r="K1357" s="1">
        <v>41224</v>
      </c>
      <c r="L1357">
        <v>45</v>
      </c>
      <c r="M1357">
        <v>977</v>
      </c>
      <c r="N1357">
        <v>12</v>
      </c>
      <c r="O1357">
        <v>253</v>
      </c>
      <c r="P1357">
        <v>16</v>
      </c>
      <c r="Q1357">
        <v>12</v>
      </c>
      <c r="R1357">
        <v>101</v>
      </c>
      <c r="S1357" s="6">
        <f>SUM(Table_marketing_data[[#This Row],[MntWines]:[MntGoldProds]])/6</f>
        <v>228.5</v>
      </c>
      <c r="T1357">
        <v>4</v>
      </c>
      <c r="U1357">
        <v>4</v>
      </c>
      <c r="V1357">
        <v>3</v>
      </c>
      <c r="W1357">
        <v>12</v>
      </c>
      <c r="X1357">
        <v>8</v>
      </c>
      <c r="Y1357">
        <v>0</v>
      </c>
      <c r="Z1357">
        <v>1</v>
      </c>
      <c r="AA1357">
        <v>0</v>
      </c>
      <c r="AB1357">
        <v>0</v>
      </c>
      <c r="AC1357">
        <v>0</v>
      </c>
      <c r="AD1357">
        <f>IF(COUNTIF(Table_marketing_data[[#This Row],[AcceptedCmp3]:[AcceptedCmp2]],1)&gt;0,1,0)</f>
        <v>1</v>
      </c>
      <c r="AE1357">
        <f>SUM(Table_marketing_data[[#This Row],[AcceptedCmp3]:[AcceptedCmp2]])</f>
        <v>1</v>
      </c>
      <c r="AF1357">
        <v>0</v>
      </c>
      <c r="AG1357">
        <v>0</v>
      </c>
      <c r="AH1357" t="s">
        <v>39</v>
      </c>
    </row>
    <row r="1358" spans="1:34" x14ac:dyDescent="0.3">
      <c r="A1358">
        <v>880</v>
      </c>
      <c r="B1358">
        <v>1966</v>
      </c>
      <c r="C1358">
        <f ca="1">YEAR(TODAY()) - Table_marketing_data[[#This Row],[Year_Birth]]</f>
        <v>57</v>
      </c>
      <c r="D13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8" t="s">
        <v>44</v>
      </c>
      <c r="F1358" t="s">
        <v>35</v>
      </c>
      <c r="G1358" s="5">
        <v>22634</v>
      </c>
      <c r="H1358" s="5" t="str">
        <f t="shared" si="21"/>
        <v>20k-50k</v>
      </c>
      <c r="I1358">
        <v>0</v>
      </c>
      <c r="J1358">
        <v>0</v>
      </c>
      <c r="K1358" s="1">
        <v>41290</v>
      </c>
      <c r="L1358">
        <v>47</v>
      </c>
      <c r="M1358">
        <v>2</v>
      </c>
      <c r="N1358">
        <v>23</v>
      </c>
      <c r="O1358">
        <v>11</v>
      </c>
      <c r="P1358">
        <v>8</v>
      </c>
      <c r="Q1358">
        <v>6</v>
      </c>
      <c r="R1358">
        <v>46</v>
      </c>
      <c r="S1358" s="6">
        <f>SUM(Table_marketing_data[[#This Row],[MntWines]:[MntGoldProds]])/6</f>
        <v>16</v>
      </c>
      <c r="T1358">
        <v>1</v>
      </c>
      <c r="U1358">
        <v>2</v>
      </c>
      <c r="V1358">
        <v>1</v>
      </c>
      <c r="W1358">
        <v>2</v>
      </c>
      <c r="X1358">
        <v>8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f>IF(COUNTIF(Table_marketing_data[[#This Row],[AcceptedCmp3]:[AcceptedCmp2]],1)&gt;0,1,0)</f>
        <v>0</v>
      </c>
      <c r="AE1358">
        <f>SUM(Table_marketing_data[[#This Row],[AcceptedCmp3]:[AcceptedCmp2]])</f>
        <v>0</v>
      </c>
      <c r="AF1358">
        <v>0</v>
      </c>
      <c r="AG1358">
        <v>0</v>
      </c>
      <c r="AH1358" t="s">
        <v>30</v>
      </c>
    </row>
    <row r="1359" spans="1:34" x14ac:dyDescent="0.3">
      <c r="A1359">
        <v>524</v>
      </c>
      <c r="B1359">
        <v>1966</v>
      </c>
      <c r="C1359">
        <f ca="1">YEAR(TODAY()) - Table_marketing_data[[#This Row],[Year_Birth]]</f>
        <v>57</v>
      </c>
      <c r="D13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59" t="s">
        <v>44</v>
      </c>
      <c r="F1359" t="s">
        <v>35</v>
      </c>
      <c r="G1359" s="5">
        <v>22634</v>
      </c>
      <c r="H1359" s="5" t="str">
        <f t="shared" si="21"/>
        <v>20k-50k</v>
      </c>
      <c r="I1359">
        <v>0</v>
      </c>
      <c r="J1359">
        <v>0</v>
      </c>
      <c r="K1359" s="1">
        <v>41290</v>
      </c>
      <c r="L1359">
        <v>47</v>
      </c>
      <c r="M1359">
        <v>2</v>
      </c>
      <c r="N1359">
        <v>23</v>
      </c>
      <c r="O1359">
        <v>11</v>
      </c>
      <c r="P1359">
        <v>8</v>
      </c>
      <c r="Q1359">
        <v>6</v>
      </c>
      <c r="R1359">
        <v>46</v>
      </c>
      <c r="S1359" s="6">
        <f>SUM(Table_marketing_data[[#This Row],[MntWines]:[MntGoldProds]])/6</f>
        <v>16</v>
      </c>
      <c r="T1359">
        <v>1</v>
      </c>
      <c r="U1359">
        <v>2</v>
      </c>
      <c r="V1359">
        <v>1</v>
      </c>
      <c r="W1359">
        <v>2</v>
      </c>
      <c r="X1359">
        <v>8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f>IF(COUNTIF(Table_marketing_data[[#This Row],[AcceptedCmp3]:[AcceptedCmp2]],1)&gt;0,1,0)</f>
        <v>0</v>
      </c>
      <c r="AE1359">
        <f>SUM(Table_marketing_data[[#This Row],[AcceptedCmp3]:[AcceptedCmp2]])</f>
        <v>0</v>
      </c>
      <c r="AF1359">
        <v>0</v>
      </c>
      <c r="AG1359">
        <v>0</v>
      </c>
      <c r="AH1359" t="s">
        <v>36</v>
      </c>
    </row>
    <row r="1360" spans="1:34" x14ac:dyDescent="0.3">
      <c r="A1360">
        <v>5543</v>
      </c>
      <c r="B1360">
        <v>1966</v>
      </c>
      <c r="C1360">
        <f ca="1">YEAR(TODAY()) - Table_marketing_data[[#This Row],[Year_Birth]]</f>
        <v>57</v>
      </c>
      <c r="D13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0" t="s">
        <v>28</v>
      </c>
      <c r="F1360" t="s">
        <v>35</v>
      </c>
      <c r="G1360" s="5">
        <v>57811</v>
      </c>
      <c r="H1360" s="5" t="str">
        <f t="shared" si="21"/>
        <v>50k-100k</v>
      </c>
      <c r="I1360">
        <v>0</v>
      </c>
      <c r="J1360">
        <v>1</v>
      </c>
      <c r="K1360" s="1">
        <v>41449</v>
      </c>
      <c r="L1360">
        <v>49</v>
      </c>
      <c r="M1360">
        <v>545</v>
      </c>
      <c r="N1360">
        <v>7</v>
      </c>
      <c r="O1360">
        <v>114</v>
      </c>
      <c r="P1360">
        <v>37</v>
      </c>
      <c r="Q1360">
        <v>21</v>
      </c>
      <c r="R1360">
        <v>78</v>
      </c>
      <c r="S1360" s="6">
        <f>SUM(Table_marketing_data[[#This Row],[MntWines]:[MntGoldProds]])/6</f>
        <v>133.66666666666666</v>
      </c>
      <c r="T1360">
        <v>5</v>
      </c>
      <c r="U1360">
        <v>7</v>
      </c>
      <c r="V1360">
        <v>2</v>
      </c>
      <c r="W1360">
        <v>11</v>
      </c>
      <c r="X1360">
        <v>5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f>IF(COUNTIF(Table_marketing_data[[#This Row],[AcceptedCmp3]:[AcceptedCmp2]],1)&gt;0,1,0)</f>
        <v>1</v>
      </c>
      <c r="AE1360">
        <f>SUM(Table_marketing_data[[#This Row],[AcceptedCmp3]:[AcceptedCmp2]])</f>
        <v>1</v>
      </c>
      <c r="AF1360">
        <v>0</v>
      </c>
      <c r="AG1360">
        <v>0</v>
      </c>
      <c r="AH1360" t="s">
        <v>30</v>
      </c>
    </row>
    <row r="1361" spans="1:34" x14ac:dyDescent="0.3">
      <c r="A1361">
        <v>3007</v>
      </c>
      <c r="B1361">
        <v>1966</v>
      </c>
      <c r="C1361">
        <f ca="1">YEAR(TODAY()) - Table_marketing_data[[#This Row],[Year_Birth]]</f>
        <v>57</v>
      </c>
      <c r="D13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1" t="s">
        <v>28</v>
      </c>
      <c r="F1361" t="s">
        <v>35</v>
      </c>
      <c r="G1361" s="5">
        <v>37758</v>
      </c>
      <c r="H1361" s="5" t="str">
        <f t="shared" si="21"/>
        <v>20k-50k</v>
      </c>
      <c r="I1361">
        <v>1</v>
      </c>
      <c r="J1361">
        <v>1</v>
      </c>
      <c r="K1361" s="1">
        <v>41186</v>
      </c>
      <c r="L1361">
        <v>49</v>
      </c>
      <c r="M1361">
        <v>27</v>
      </c>
      <c r="N1361">
        <v>2</v>
      </c>
      <c r="O1361">
        <v>10</v>
      </c>
      <c r="P1361">
        <v>0</v>
      </c>
      <c r="Q1361">
        <v>0</v>
      </c>
      <c r="R1361">
        <v>1</v>
      </c>
      <c r="S1361" s="6">
        <f>SUM(Table_marketing_data[[#This Row],[MntWines]:[MntGoldProds]])/6</f>
        <v>6.666666666666667</v>
      </c>
      <c r="T1361">
        <v>2</v>
      </c>
      <c r="U1361">
        <v>1</v>
      </c>
      <c r="V1361">
        <v>0</v>
      </c>
      <c r="W1361">
        <v>3</v>
      </c>
      <c r="X1361">
        <v>8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f>IF(COUNTIF(Table_marketing_data[[#This Row],[AcceptedCmp3]:[AcceptedCmp2]],1)&gt;0,1,0)</f>
        <v>0</v>
      </c>
      <c r="AE1361">
        <f>SUM(Table_marketing_data[[#This Row],[AcceptedCmp3]:[AcceptedCmp2]])</f>
        <v>0</v>
      </c>
      <c r="AF1361">
        <v>0</v>
      </c>
      <c r="AG1361">
        <v>0</v>
      </c>
      <c r="AH1361" t="s">
        <v>40</v>
      </c>
    </row>
    <row r="1362" spans="1:34" x14ac:dyDescent="0.3">
      <c r="A1362">
        <v>5513</v>
      </c>
      <c r="B1362">
        <v>1966</v>
      </c>
      <c r="C1362">
        <f ca="1">YEAR(TODAY()) - Table_marketing_data[[#This Row],[Year_Birth]]</f>
        <v>57</v>
      </c>
      <c r="D13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2" t="s">
        <v>28</v>
      </c>
      <c r="F1362" t="s">
        <v>35</v>
      </c>
      <c r="G1362" s="5">
        <v>37758</v>
      </c>
      <c r="H1362" s="5" t="str">
        <f t="shared" si="21"/>
        <v>20k-50k</v>
      </c>
      <c r="I1362">
        <v>1</v>
      </c>
      <c r="J1362">
        <v>1</v>
      </c>
      <c r="K1362" s="1">
        <v>41186</v>
      </c>
      <c r="L1362">
        <v>49</v>
      </c>
      <c r="M1362">
        <v>27</v>
      </c>
      <c r="N1362">
        <v>2</v>
      </c>
      <c r="O1362">
        <v>10</v>
      </c>
      <c r="P1362">
        <v>0</v>
      </c>
      <c r="Q1362">
        <v>0</v>
      </c>
      <c r="R1362">
        <v>1</v>
      </c>
      <c r="S1362" s="6">
        <f>SUM(Table_marketing_data[[#This Row],[MntWines]:[MntGoldProds]])/6</f>
        <v>6.666666666666667</v>
      </c>
      <c r="T1362">
        <v>2</v>
      </c>
      <c r="U1362">
        <v>1</v>
      </c>
      <c r="V1362">
        <v>0</v>
      </c>
      <c r="W1362">
        <v>3</v>
      </c>
      <c r="X1362">
        <v>8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f>IF(COUNTIF(Table_marketing_data[[#This Row],[AcceptedCmp3]:[AcceptedCmp2]],1)&gt;0,1,0)</f>
        <v>0</v>
      </c>
      <c r="AE1362">
        <f>SUM(Table_marketing_data[[#This Row],[AcceptedCmp3]:[AcceptedCmp2]])</f>
        <v>0</v>
      </c>
      <c r="AF1362">
        <v>0</v>
      </c>
      <c r="AG1362">
        <v>0</v>
      </c>
      <c r="AH1362" t="s">
        <v>30</v>
      </c>
    </row>
    <row r="1363" spans="1:34" x14ac:dyDescent="0.3">
      <c r="A1363">
        <v>4550</v>
      </c>
      <c r="B1363">
        <v>1966</v>
      </c>
      <c r="C1363">
        <f ca="1">YEAR(TODAY()) - Table_marketing_data[[#This Row],[Year_Birth]]</f>
        <v>57</v>
      </c>
      <c r="D13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3" t="s">
        <v>41</v>
      </c>
      <c r="F1363" t="s">
        <v>35</v>
      </c>
      <c r="G1363" s="5">
        <v>33564</v>
      </c>
      <c r="H1363" s="5" t="str">
        <f t="shared" si="21"/>
        <v>20k-50k</v>
      </c>
      <c r="I1363">
        <v>0</v>
      </c>
      <c r="J1363">
        <v>1</v>
      </c>
      <c r="K1363" s="1">
        <v>41814</v>
      </c>
      <c r="L1363">
        <v>51</v>
      </c>
      <c r="M1363">
        <v>61</v>
      </c>
      <c r="N1363">
        <v>0</v>
      </c>
      <c r="O1363">
        <v>3</v>
      </c>
      <c r="P1363">
        <v>0</v>
      </c>
      <c r="Q1363">
        <v>0</v>
      </c>
      <c r="R1363">
        <v>7</v>
      </c>
      <c r="S1363" s="6">
        <f>SUM(Table_marketing_data[[#This Row],[MntWines]:[MntGoldProds]])/6</f>
        <v>11.833333333333334</v>
      </c>
      <c r="T1363">
        <v>1</v>
      </c>
      <c r="U1363">
        <v>1</v>
      </c>
      <c r="V1363">
        <v>1</v>
      </c>
      <c r="W1363">
        <v>3</v>
      </c>
      <c r="X1363">
        <v>5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f>IF(COUNTIF(Table_marketing_data[[#This Row],[AcceptedCmp3]:[AcceptedCmp2]],1)&gt;0,1,0)</f>
        <v>0</v>
      </c>
      <c r="AE1363">
        <f>SUM(Table_marketing_data[[#This Row],[AcceptedCmp3]:[AcceptedCmp2]])</f>
        <v>0</v>
      </c>
      <c r="AF1363">
        <v>0</v>
      </c>
      <c r="AG1363">
        <v>0</v>
      </c>
      <c r="AH1363" t="s">
        <v>30</v>
      </c>
    </row>
    <row r="1364" spans="1:34" x14ac:dyDescent="0.3">
      <c r="A1364">
        <v>635</v>
      </c>
      <c r="B1364">
        <v>1966</v>
      </c>
      <c r="C1364">
        <f ca="1">YEAR(TODAY()) - Table_marketing_data[[#This Row],[Year_Birth]]</f>
        <v>57</v>
      </c>
      <c r="D13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4" t="s">
        <v>41</v>
      </c>
      <c r="F1364" t="s">
        <v>33</v>
      </c>
      <c r="G1364" s="5">
        <v>57183</v>
      </c>
      <c r="H1364" s="5" t="str">
        <f t="shared" si="21"/>
        <v>50k-100k</v>
      </c>
      <c r="I1364">
        <v>1</v>
      </c>
      <c r="J1364">
        <v>1</v>
      </c>
      <c r="K1364" s="1">
        <v>41352</v>
      </c>
      <c r="L1364">
        <v>51</v>
      </c>
      <c r="M1364">
        <v>464</v>
      </c>
      <c r="N1364">
        <v>5</v>
      </c>
      <c r="O1364">
        <v>64</v>
      </c>
      <c r="P1364">
        <v>7</v>
      </c>
      <c r="Q1364">
        <v>0</v>
      </c>
      <c r="R1364">
        <v>70</v>
      </c>
      <c r="S1364" s="6">
        <f>SUM(Table_marketing_data[[#This Row],[MntWines]:[MntGoldProds]])/6</f>
        <v>101.66666666666667</v>
      </c>
      <c r="T1364">
        <v>8</v>
      </c>
      <c r="U1364">
        <v>9</v>
      </c>
      <c r="V1364">
        <v>1</v>
      </c>
      <c r="W1364">
        <v>7</v>
      </c>
      <c r="X1364">
        <v>8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f>IF(COUNTIF(Table_marketing_data[[#This Row],[AcceptedCmp3]:[AcceptedCmp2]],1)&gt;0,1,0)</f>
        <v>0</v>
      </c>
      <c r="AE1364">
        <f>SUM(Table_marketing_data[[#This Row],[AcceptedCmp3]:[AcceptedCmp2]])</f>
        <v>0</v>
      </c>
      <c r="AF1364">
        <v>0</v>
      </c>
      <c r="AG1364">
        <v>0</v>
      </c>
      <c r="AH1364" t="s">
        <v>30</v>
      </c>
    </row>
    <row r="1365" spans="1:34" x14ac:dyDescent="0.3">
      <c r="A1365">
        <v>5841</v>
      </c>
      <c r="B1365">
        <v>1966</v>
      </c>
      <c r="C1365">
        <f ca="1">YEAR(TODAY()) - Table_marketing_data[[#This Row],[Year_Birth]]</f>
        <v>57</v>
      </c>
      <c r="D13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5" t="s">
        <v>28</v>
      </c>
      <c r="F1365" t="s">
        <v>35</v>
      </c>
      <c r="G1365" s="5">
        <v>60894</v>
      </c>
      <c r="H1365" s="5" t="str">
        <f t="shared" si="21"/>
        <v>50k-100k</v>
      </c>
      <c r="I1365">
        <v>0</v>
      </c>
      <c r="J1365">
        <v>1</v>
      </c>
      <c r="K1365" s="1">
        <v>41453</v>
      </c>
      <c r="L1365">
        <v>61</v>
      </c>
      <c r="M1365">
        <v>606</v>
      </c>
      <c r="N1365">
        <v>7</v>
      </c>
      <c r="O1365">
        <v>155</v>
      </c>
      <c r="P1365">
        <v>10</v>
      </c>
      <c r="Q1365">
        <v>0</v>
      </c>
      <c r="R1365">
        <v>54</v>
      </c>
      <c r="S1365" s="6">
        <f>SUM(Table_marketing_data[[#This Row],[MntWines]:[MntGoldProds]])/6</f>
        <v>138.66666666666666</v>
      </c>
      <c r="T1365">
        <v>5</v>
      </c>
      <c r="U1365">
        <v>10</v>
      </c>
      <c r="V1365">
        <v>3</v>
      </c>
      <c r="W1365">
        <v>8</v>
      </c>
      <c r="X1365">
        <v>7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f>IF(COUNTIF(Table_marketing_data[[#This Row],[AcceptedCmp3]:[AcceptedCmp2]],1)&gt;0,1,0)</f>
        <v>0</v>
      </c>
      <c r="AE1365">
        <f>SUM(Table_marketing_data[[#This Row],[AcceptedCmp3]:[AcceptedCmp2]])</f>
        <v>0</v>
      </c>
      <c r="AF1365">
        <v>0</v>
      </c>
      <c r="AG1365">
        <v>0</v>
      </c>
      <c r="AH1365" t="s">
        <v>30</v>
      </c>
    </row>
    <row r="1366" spans="1:34" x14ac:dyDescent="0.3">
      <c r="A1366">
        <v>6609</v>
      </c>
      <c r="B1366">
        <v>1966</v>
      </c>
      <c r="C1366">
        <f ca="1">YEAR(TODAY()) - Table_marketing_data[[#This Row],[Year_Birth]]</f>
        <v>57</v>
      </c>
      <c r="D13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6" t="s">
        <v>28</v>
      </c>
      <c r="F1366" t="s">
        <v>42</v>
      </c>
      <c r="G1366" s="5">
        <v>27038</v>
      </c>
      <c r="H1366" s="5" t="str">
        <f t="shared" si="21"/>
        <v>20k-50k</v>
      </c>
      <c r="I1366">
        <v>0</v>
      </c>
      <c r="J1366">
        <v>0</v>
      </c>
      <c r="K1366" s="1">
        <v>41170</v>
      </c>
      <c r="L1366">
        <v>64</v>
      </c>
      <c r="M1366">
        <v>1</v>
      </c>
      <c r="N1366">
        <v>26</v>
      </c>
      <c r="O1366">
        <v>25</v>
      </c>
      <c r="P1366">
        <v>17</v>
      </c>
      <c r="Q1366">
        <v>23</v>
      </c>
      <c r="R1366">
        <v>15</v>
      </c>
      <c r="S1366" s="6">
        <f>SUM(Table_marketing_data[[#This Row],[MntWines]:[MntGoldProds]])/6</f>
        <v>17.833333333333332</v>
      </c>
      <c r="T1366">
        <v>1</v>
      </c>
      <c r="U1366">
        <v>3</v>
      </c>
      <c r="V1366">
        <v>0</v>
      </c>
      <c r="W1366">
        <v>3</v>
      </c>
      <c r="X1366">
        <v>9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f>IF(COUNTIF(Table_marketing_data[[#This Row],[AcceptedCmp3]:[AcceptedCmp2]],1)&gt;0,1,0)</f>
        <v>0</v>
      </c>
      <c r="AE1366">
        <f>SUM(Table_marketing_data[[#This Row],[AcceptedCmp3]:[AcceptedCmp2]])</f>
        <v>0</v>
      </c>
      <c r="AF1366">
        <v>1</v>
      </c>
      <c r="AG1366">
        <v>0</v>
      </c>
      <c r="AH1366" t="s">
        <v>43</v>
      </c>
    </row>
    <row r="1367" spans="1:34" x14ac:dyDescent="0.3">
      <c r="A1367">
        <v>4050</v>
      </c>
      <c r="B1367">
        <v>1966</v>
      </c>
      <c r="C1367">
        <f ca="1">YEAR(TODAY()) - Table_marketing_data[[#This Row],[Year_Birth]]</f>
        <v>57</v>
      </c>
      <c r="D13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7" t="s">
        <v>41</v>
      </c>
      <c r="F1367" t="s">
        <v>33</v>
      </c>
      <c r="G1367" s="5">
        <v>49605</v>
      </c>
      <c r="H1367" s="5" t="str">
        <f t="shared" si="21"/>
        <v>20k-50k</v>
      </c>
      <c r="I1367">
        <v>0</v>
      </c>
      <c r="J1367">
        <v>0</v>
      </c>
      <c r="K1367" s="1">
        <v>41811</v>
      </c>
      <c r="L1367">
        <v>65</v>
      </c>
      <c r="M1367">
        <v>42</v>
      </c>
      <c r="N1367">
        <v>16</v>
      </c>
      <c r="O1367">
        <v>29</v>
      </c>
      <c r="P1367">
        <v>12</v>
      </c>
      <c r="Q1367">
        <v>20</v>
      </c>
      <c r="R1367">
        <v>8</v>
      </c>
      <c r="S1367" s="6">
        <f>SUM(Table_marketing_data[[#This Row],[MntWines]:[MntGoldProds]])/6</f>
        <v>21.166666666666668</v>
      </c>
      <c r="T1367">
        <v>1</v>
      </c>
      <c r="U1367">
        <v>2</v>
      </c>
      <c r="V1367">
        <v>1</v>
      </c>
      <c r="W1367">
        <v>4</v>
      </c>
      <c r="X1367">
        <v>3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f>IF(COUNTIF(Table_marketing_data[[#This Row],[AcceptedCmp3]:[AcceptedCmp2]],1)&gt;0,1,0)</f>
        <v>0</v>
      </c>
      <c r="AE1367">
        <f>SUM(Table_marketing_data[[#This Row],[AcceptedCmp3]:[AcceptedCmp2]])</f>
        <v>0</v>
      </c>
      <c r="AF1367">
        <v>0</v>
      </c>
      <c r="AG1367">
        <v>0</v>
      </c>
      <c r="AH1367" t="s">
        <v>32</v>
      </c>
    </row>
    <row r="1368" spans="1:34" x14ac:dyDescent="0.3">
      <c r="A1368">
        <v>4706</v>
      </c>
      <c r="B1368">
        <v>1966</v>
      </c>
      <c r="C1368">
        <f ca="1">YEAR(TODAY()) - Table_marketing_data[[#This Row],[Year_Birth]]</f>
        <v>57</v>
      </c>
      <c r="D13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8" t="s">
        <v>28</v>
      </c>
      <c r="F1368" t="s">
        <v>31</v>
      </c>
      <c r="G1368" s="5">
        <v>34704</v>
      </c>
      <c r="H1368" s="5" t="str">
        <f t="shared" si="21"/>
        <v>20k-50k</v>
      </c>
      <c r="I1368">
        <v>0</v>
      </c>
      <c r="J1368">
        <v>1</v>
      </c>
      <c r="K1368" s="1">
        <v>41391</v>
      </c>
      <c r="L1368">
        <v>65</v>
      </c>
      <c r="M1368">
        <v>29</v>
      </c>
      <c r="N1368">
        <v>0</v>
      </c>
      <c r="O1368">
        <v>5</v>
      </c>
      <c r="P1368">
        <v>0</v>
      </c>
      <c r="Q1368">
        <v>1</v>
      </c>
      <c r="R1368">
        <v>5</v>
      </c>
      <c r="S1368" s="6">
        <f>SUM(Table_marketing_data[[#This Row],[MntWines]:[MntGoldProds]])/6</f>
        <v>6.666666666666667</v>
      </c>
      <c r="T1368">
        <v>1</v>
      </c>
      <c r="U1368">
        <v>1</v>
      </c>
      <c r="V1368">
        <v>0</v>
      </c>
      <c r="W1368">
        <v>3</v>
      </c>
      <c r="X1368">
        <v>5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f>IF(COUNTIF(Table_marketing_data[[#This Row],[AcceptedCmp3]:[AcceptedCmp2]],1)&gt;0,1,0)</f>
        <v>0</v>
      </c>
      <c r="AE1368">
        <f>SUM(Table_marketing_data[[#This Row],[AcceptedCmp3]:[AcceptedCmp2]])</f>
        <v>0</v>
      </c>
      <c r="AF1368">
        <v>0</v>
      </c>
      <c r="AG1368">
        <v>0</v>
      </c>
      <c r="AH1368" t="s">
        <v>32</v>
      </c>
    </row>
    <row r="1369" spans="1:34" x14ac:dyDescent="0.3">
      <c r="A1369">
        <v>7053</v>
      </c>
      <c r="B1369">
        <v>1966</v>
      </c>
      <c r="C1369">
        <f ca="1">YEAR(TODAY()) - Table_marketing_data[[#This Row],[Year_Birth]]</f>
        <v>57</v>
      </c>
      <c r="D13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69" t="s">
        <v>37</v>
      </c>
      <c r="F1369" t="s">
        <v>31</v>
      </c>
      <c r="G1369" s="5">
        <v>78420</v>
      </c>
      <c r="H1369" s="5" t="str">
        <f t="shared" si="21"/>
        <v>50k-100k</v>
      </c>
      <c r="I1369">
        <v>0</v>
      </c>
      <c r="J1369">
        <v>0</v>
      </c>
      <c r="K1369" s="1">
        <v>41454</v>
      </c>
      <c r="L1369">
        <v>75</v>
      </c>
      <c r="M1369">
        <v>604</v>
      </c>
      <c r="N1369">
        <v>28</v>
      </c>
      <c r="O1369">
        <v>674</v>
      </c>
      <c r="P1369">
        <v>91</v>
      </c>
      <c r="Q1369">
        <v>28</v>
      </c>
      <c r="R1369">
        <v>28</v>
      </c>
      <c r="S1369" s="6">
        <f>SUM(Table_marketing_data[[#This Row],[MntWines]:[MntGoldProds]])/6</f>
        <v>242.16666666666666</v>
      </c>
      <c r="T1369">
        <v>1</v>
      </c>
      <c r="U1369">
        <v>3</v>
      </c>
      <c r="V1369">
        <v>10</v>
      </c>
      <c r="W1369">
        <v>8</v>
      </c>
      <c r="X1369">
        <v>1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f>IF(COUNTIF(Table_marketing_data[[#This Row],[AcceptedCmp3]:[AcceptedCmp2]],1)&gt;0,1,0)</f>
        <v>0</v>
      </c>
      <c r="AE1369">
        <f>SUM(Table_marketing_data[[#This Row],[AcceptedCmp3]:[AcceptedCmp2]])</f>
        <v>0</v>
      </c>
      <c r="AF1369">
        <v>0</v>
      </c>
      <c r="AG1369">
        <v>0</v>
      </c>
      <c r="AH1369" t="s">
        <v>43</v>
      </c>
    </row>
    <row r="1370" spans="1:34" x14ac:dyDescent="0.3">
      <c r="A1370">
        <v>1177</v>
      </c>
      <c r="B1370">
        <v>1966</v>
      </c>
      <c r="C1370">
        <f ca="1">YEAR(TODAY()) - Table_marketing_data[[#This Row],[Year_Birth]]</f>
        <v>57</v>
      </c>
      <c r="D13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0" t="s">
        <v>41</v>
      </c>
      <c r="F1370" t="s">
        <v>35</v>
      </c>
      <c r="G1370" s="5">
        <v>49618</v>
      </c>
      <c r="H1370" s="5" t="str">
        <f t="shared" si="21"/>
        <v>20k-50k</v>
      </c>
      <c r="I1370">
        <v>1</v>
      </c>
      <c r="J1370">
        <v>1</v>
      </c>
      <c r="K1370" s="1">
        <v>41300</v>
      </c>
      <c r="L1370">
        <v>77</v>
      </c>
      <c r="M1370">
        <v>80</v>
      </c>
      <c r="N1370">
        <v>3</v>
      </c>
      <c r="O1370">
        <v>26</v>
      </c>
      <c r="P1370">
        <v>4</v>
      </c>
      <c r="Q1370">
        <v>2</v>
      </c>
      <c r="R1370">
        <v>14</v>
      </c>
      <c r="S1370" s="6">
        <f>SUM(Table_marketing_data[[#This Row],[MntWines]:[MntGoldProds]])/6</f>
        <v>21.5</v>
      </c>
      <c r="T1370">
        <v>4</v>
      </c>
      <c r="U1370">
        <v>3</v>
      </c>
      <c r="V1370">
        <v>1</v>
      </c>
      <c r="W1370">
        <v>3</v>
      </c>
      <c r="X1370">
        <v>7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f>IF(COUNTIF(Table_marketing_data[[#This Row],[AcceptedCmp3]:[AcceptedCmp2]],1)&gt;0,1,0)</f>
        <v>0</v>
      </c>
      <c r="AE1370">
        <f>SUM(Table_marketing_data[[#This Row],[AcceptedCmp3]:[AcceptedCmp2]])</f>
        <v>0</v>
      </c>
      <c r="AF1370">
        <v>0</v>
      </c>
      <c r="AG1370">
        <v>0</v>
      </c>
      <c r="AH1370" t="s">
        <v>30</v>
      </c>
    </row>
    <row r="1371" spans="1:34" x14ac:dyDescent="0.3">
      <c r="A1371">
        <v>6749</v>
      </c>
      <c r="B1371">
        <v>1966</v>
      </c>
      <c r="C1371">
        <f ca="1">YEAR(TODAY()) - Table_marketing_data[[#This Row],[Year_Birth]]</f>
        <v>57</v>
      </c>
      <c r="D13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1" t="s">
        <v>28</v>
      </c>
      <c r="F1371" t="s">
        <v>31</v>
      </c>
      <c r="G1371" s="5">
        <v>86358</v>
      </c>
      <c r="H1371" s="5" t="str">
        <f t="shared" si="21"/>
        <v>50k-100k</v>
      </c>
      <c r="I1371">
        <v>1</v>
      </c>
      <c r="J1371">
        <v>1</v>
      </c>
      <c r="K1371" s="1">
        <v>41129</v>
      </c>
      <c r="L1371">
        <v>78</v>
      </c>
      <c r="M1371">
        <v>957</v>
      </c>
      <c r="N1371">
        <v>47</v>
      </c>
      <c r="O1371">
        <v>494</v>
      </c>
      <c r="P1371">
        <v>82</v>
      </c>
      <c r="Q1371">
        <v>47</v>
      </c>
      <c r="R1371">
        <v>95</v>
      </c>
      <c r="S1371" s="6">
        <f>SUM(Table_marketing_data[[#This Row],[MntWines]:[MntGoldProds]])/6</f>
        <v>287</v>
      </c>
      <c r="T1371">
        <v>4</v>
      </c>
      <c r="U1371">
        <v>5</v>
      </c>
      <c r="V1371">
        <v>3</v>
      </c>
      <c r="W1371">
        <v>6</v>
      </c>
      <c r="X1371">
        <v>8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f>IF(COUNTIF(Table_marketing_data[[#This Row],[AcceptedCmp3]:[AcceptedCmp2]],1)&gt;0,1,0)</f>
        <v>0</v>
      </c>
      <c r="AE1371">
        <f>SUM(Table_marketing_data[[#This Row],[AcceptedCmp3]:[AcceptedCmp2]])</f>
        <v>0</v>
      </c>
      <c r="AF1371">
        <v>0</v>
      </c>
      <c r="AG1371">
        <v>0</v>
      </c>
      <c r="AH1371" t="s">
        <v>30</v>
      </c>
    </row>
    <row r="1372" spans="1:34" x14ac:dyDescent="0.3">
      <c r="A1372">
        <v>5223</v>
      </c>
      <c r="B1372">
        <v>1966</v>
      </c>
      <c r="C1372">
        <f ca="1">YEAR(TODAY()) - Table_marketing_data[[#This Row],[Year_Birth]]</f>
        <v>57</v>
      </c>
      <c r="D13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2" t="s">
        <v>41</v>
      </c>
      <c r="F1372" t="s">
        <v>35</v>
      </c>
      <c r="G1372" s="5">
        <v>45903</v>
      </c>
      <c r="H1372" s="5" t="str">
        <f t="shared" si="21"/>
        <v>20k-50k</v>
      </c>
      <c r="I1372">
        <v>0</v>
      </c>
      <c r="J1372">
        <v>1</v>
      </c>
      <c r="K1372" s="1">
        <v>41752</v>
      </c>
      <c r="L1372">
        <v>80</v>
      </c>
      <c r="M1372">
        <v>33</v>
      </c>
      <c r="N1372">
        <v>8</v>
      </c>
      <c r="O1372">
        <v>10</v>
      </c>
      <c r="P1372">
        <v>2</v>
      </c>
      <c r="Q1372">
        <v>10</v>
      </c>
      <c r="R1372">
        <v>3</v>
      </c>
      <c r="S1372" s="6">
        <f>SUM(Table_marketing_data[[#This Row],[MntWines]:[MntGoldProds]])/6</f>
        <v>11</v>
      </c>
      <c r="T1372">
        <v>2</v>
      </c>
      <c r="U1372">
        <v>2</v>
      </c>
      <c r="V1372">
        <v>1</v>
      </c>
      <c r="W1372">
        <v>3</v>
      </c>
      <c r="X1372">
        <v>4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f>IF(COUNTIF(Table_marketing_data[[#This Row],[AcceptedCmp3]:[AcceptedCmp2]],1)&gt;0,1,0)</f>
        <v>0</v>
      </c>
      <c r="AE1372">
        <f>SUM(Table_marketing_data[[#This Row],[AcceptedCmp3]:[AcceptedCmp2]])</f>
        <v>0</v>
      </c>
      <c r="AF1372">
        <v>0</v>
      </c>
      <c r="AG1372">
        <v>0</v>
      </c>
      <c r="AH1372" t="s">
        <v>43</v>
      </c>
    </row>
    <row r="1373" spans="1:34" x14ac:dyDescent="0.3">
      <c r="A1373">
        <v>4370</v>
      </c>
      <c r="B1373">
        <v>1966</v>
      </c>
      <c r="C1373">
        <f ca="1">YEAR(TODAY()) - Table_marketing_data[[#This Row],[Year_Birth]]</f>
        <v>57</v>
      </c>
      <c r="D13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3" t="s">
        <v>28</v>
      </c>
      <c r="F1373" t="s">
        <v>35</v>
      </c>
      <c r="G1373" s="5">
        <v>43482</v>
      </c>
      <c r="H1373" s="5" t="str">
        <f t="shared" si="21"/>
        <v>20k-50k</v>
      </c>
      <c r="I1373">
        <v>2</v>
      </c>
      <c r="J1373">
        <v>1</v>
      </c>
      <c r="K1373" s="1">
        <v>41591</v>
      </c>
      <c r="L1373">
        <v>83</v>
      </c>
      <c r="M1373">
        <v>18</v>
      </c>
      <c r="N1373">
        <v>1</v>
      </c>
      <c r="O1373">
        <v>32</v>
      </c>
      <c r="P1373">
        <v>6</v>
      </c>
      <c r="Q1373">
        <v>3</v>
      </c>
      <c r="R1373">
        <v>28</v>
      </c>
      <c r="S1373" s="6">
        <f>SUM(Table_marketing_data[[#This Row],[MntWines]:[MntGoldProds]])/6</f>
        <v>14.666666666666666</v>
      </c>
      <c r="T1373">
        <v>3</v>
      </c>
      <c r="U1373">
        <v>2</v>
      </c>
      <c r="V1373">
        <v>0</v>
      </c>
      <c r="W1373">
        <v>4</v>
      </c>
      <c r="X1373">
        <v>6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f>IF(COUNTIF(Table_marketing_data[[#This Row],[AcceptedCmp3]:[AcceptedCmp2]],1)&gt;0,1,0)</f>
        <v>0</v>
      </c>
      <c r="AE1373">
        <f>SUM(Table_marketing_data[[#This Row],[AcceptedCmp3]:[AcceptedCmp2]])</f>
        <v>0</v>
      </c>
      <c r="AF1373">
        <v>0</v>
      </c>
      <c r="AG1373">
        <v>0</v>
      </c>
      <c r="AH1373" t="s">
        <v>40</v>
      </c>
    </row>
    <row r="1374" spans="1:34" x14ac:dyDescent="0.3">
      <c r="A1374">
        <v>6940</v>
      </c>
      <c r="B1374">
        <v>1966</v>
      </c>
      <c r="C1374">
        <f ca="1">YEAR(TODAY()) - Table_marketing_data[[#This Row],[Year_Birth]]</f>
        <v>57</v>
      </c>
      <c r="D13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4" t="s">
        <v>37</v>
      </c>
      <c r="F1374" t="s">
        <v>31</v>
      </c>
      <c r="G1374" s="5">
        <v>46734</v>
      </c>
      <c r="H1374" s="5" t="str">
        <f t="shared" si="21"/>
        <v>20k-50k</v>
      </c>
      <c r="I1374">
        <v>1</v>
      </c>
      <c r="J1374">
        <v>2</v>
      </c>
      <c r="K1374" s="1">
        <v>41568</v>
      </c>
      <c r="L1374">
        <v>86</v>
      </c>
      <c r="M1374">
        <v>100</v>
      </c>
      <c r="N1374">
        <v>1</v>
      </c>
      <c r="O1374">
        <v>39</v>
      </c>
      <c r="P1374">
        <v>6</v>
      </c>
      <c r="Q1374">
        <v>1</v>
      </c>
      <c r="R1374">
        <v>76</v>
      </c>
      <c r="S1374" s="6">
        <f>SUM(Table_marketing_data[[#This Row],[MntWines]:[MntGoldProds]])/6</f>
        <v>37.166666666666664</v>
      </c>
      <c r="T1374">
        <v>4</v>
      </c>
      <c r="U1374">
        <v>3</v>
      </c>
      <c r="V1374">
        <v>2</v>
      </c>
      <c r="W1374">
        <v>3</v>
      </c>
      <c r="X1374">
        <v>6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f>IF(COUNTIF(Table_marketing_data[[#This Row],[AcceptedCmp3]:[AcceptedCmp2]],1)&gt;0,1,0)</f>
        <v>1</v>
      </c>
      <c r="AE1374">
        <f>SUM(Table_marketing_data[[#This Row],[AcceptedCmp3]:[AcceptedCmp2]])</f>
        <v>1</v>
      </c>
      <c r="AF1374">
        <v>0</v>
      </c>
      <c r="AG1374">
        <v>0</v>
      </c>
      <c r="AH1374" t="s">
        <v>30</v>
      </c>
    </row>
    <row r="1375" spans="1:34" x14ac:dyDescent="0.3">
      <c r="A1375">
        <v>832</v>
      </c>
      <c r="B1375">
        <v>1966</v>
      </c>
      <c r="C1375">
        <f ca="1">YEAR(TODAY()) - Table_marketing_data[[#This Row],[Year_Birth]]</f>
        <v>57</v>
      </c>
      <c r="D13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5" t="s">
        <v>37</v>
      </c>
      <c r="F1375" t="s">
        <v>35</v>
      </c>
      <c r="G1375" s="5">
        <v>65814</v>
      </c>
      <c r="H1375" s="5" t="str">
        <f t="shared" si="21"/>
        <v>50k-100k</v>
      </c>
      <c r="I1375">
        <v>0</v>
      </c>
      <c r="J1375">
        <v>1</v>
      </c>
      <c r="K1375" s="1">
        <v>41700</v>
      </c>
      <c r="L1375">
        <v>90</v>
      </c>
      <c r="M1375">
        <v>561</v>
      </c>
      <c r="N1375">
        <v>14</v>
      </c>
      <c r="O1375">
        <v>113</v>
      </c>
      <c r="P1375">
        <v>10</v>
      </c>
      <c r="Q1375">
        <v>14</v>
      </c>
      <c r="R1375">
        <v>35</v>
      </c>
      <c r="S1375" s="6">
        <f>SUM(Table_marketing_data[[#This Row],[MntWines]:[MntGoldProds]])/6</f>
        <v>124.5</v>
      </c>
      <c r="T1375">
        <v>3</v>
      </c>
      <c r="U1375">
        <v>8</v>
      </c>
      <c r="V1375">
        <v>2</v>
      </c>
      <c r="W1375">
        <v>10</v>
      </c>
      <c r="X1375">
        <v>5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f>IF(COUNTIF(Table_marketing_data[[#This Row],[AcceptedCmp3]:[AcceptedCmp2]],1)&gt;0,1,0)</f>
        <v>0</v>
      </c>
      <c r="AE1375">
        <f>SUM(Table_marketing_data[[#This Row],[AcceptedCmp3]:[AcceptedCmp2]])</f>
        <v>0</v>
      </c>
      <c r="AF1375">
        <v>0</v>
      </c>
      <c r="AG1375">
        <v>0</v>
      </c>
      <c r="AH1375" t="s">
        <v>30</v>
      </c>
    </row>
    <row r="1376" spans="1:34" x14ac:dyDescent="0.3">
      <c r="A1376">
        <v>4754</v>
      </c>
      <c r="B1376">
        <v>1966</v>
      </c>
      <c r="C1376">
        <f ca="1">YEAR(TODAY()) - Table_marketing_data[[#This Row],[Year_Birth]]</f>
        <v>57</v>
      </c>
      <c r="D13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6" t="s">
        <v>41</v>
      </c>
      <c r="F1376" t="s">
        <v>33</v>
      </c>
      <c r="G1376" s="5">
        <v>33585</v>
      </c>
      <c r="H1376" s="5" t="str">
        <f t="shared" si="21"/>
        <v>20k-50k</v>
      </c>
      <c r="I1376">
        <v>0</v>
      </c>
      <c r="J1376">
        <v>1</v>
      </c>
      <c r="K1376" s="1">
        <v>41542</v>
      </c>
      <c r="L1376">
        <v>91</v>
      </c>
      <c r="M1376">
        <v>30</v>
      </c>
      <c r="N1376">
        <v>11</v>
      </c>
      <c r="O1376">
        <v>33</v>
      </c>
      <c r="P1376">
        <v>13</v>
      </c>
      <c r="Q1376">
        <v>6</v>
      </c>
      <c r="R1376">
        <v>29</v>
      </c>
      <c r="S1376" s="6">
        <f>SUM(Table_marketing_data[[#This Row],[MntWines]:[MntGoldProds]])/6</f>
        <v>20.333333333333332</v>
      </c>
      <c r="T1376">
        <v>1</v>
      </c>
      <c r="U1376">
        <v>2</v>
      </c>
      <c r="V1376">
        <v>0</v>
      </c>
      <c r="W1376">
        <v>4</v>
      </c>
      <c r="X1376">
        <v>4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f>IF(COUNTIF(Table_marketing_data[[#This Row],[AcceptedCmp3]:[AcceptedCmp2]],1)&gt;0,1,0)</f>
        <v>0</v>
      </c>
      <c r="AE1376">
        <f>SUM(Table_marketing_data[[#This Row],[AcceptedCmp3]:[AcceptedCmp2]])</f>
        <v>0</v>
      </c>
      <c r="AF1376">
        <v>0</v>
      </c>
      <c r="AG1376">
        <v>0</v>
      </c>
      <c r="AH1376" t="s">
        <v>30</v>
      </c>
    </row>
    <row r="1377" spans="1:34" x14ac:dyDescent="0.3">
      <c r="A1377">
        <v>6237</v>
      </c>
      <c r="B1377">
        <v>1966</v>
      </c>
      <c r="C1377">
        <f ca="1">YEAR(TODAY()) - Table_marketing_data[[#This Row],[Year_Birth]]</f>
        <v>57</v>
      </c>
      <c r="D13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7" t="s">
        <v>37</v>
      </c>
      <c r="F1377" t="s">
        <v>31</v>
      </c>
      <c r="G1377" s="5">
        <v>7144</v>
      </c>
      <c r="H1377" s="5" t="str">
        <f t="shared" si="21"/>
        <v>&lt;20k</v>
      </c>
      <c r="I1377">
        <v>0</v>
      </c>
      <c r="J1377">
        <v>2</v>
      </c>
      <c r="K1377" s="1">
        <v>41615</v>
      </c>
      <c r="L1377">
        <v>92</v>
      </c>
      <c r="M1377">
        <v>81</v>
      </c>
      <c r="N1377">
        <v>4</v>
      </c>
      <c r="O1377">
        <v>33</v>
      </c>
      <c r="P1377">
        <v>5</v>
      </c>
      <c r="Q1377">
        <v>2</v>
      </c>
      <c r="R1377">
        <v>291</v>
      </c>
      <c r="S1377" s="6">
        <f>SUM(Table_marketing_data[[#This Row],[MntWines]:[MntGoldProds]])/6</f>
        <v>69.333333333333329</v>
      </c>
      <c r="T1377">
        <v>0</v>
      </c>
      <c r="U1377">
        <v>23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f>IF(COUNTIF(Table_marketing_data[[#This Row],[AcceptedCmp3]:[AcceptedCmp2]],1)&gt;0,1,0)</f>
        <v>0</v>
      </c>
      <c r="AE1377">
        <f>SUM(Table_marketing_data[[#This Row],[AcceptedCmp3]:[AcceptedCmp2]])</f>
        <v>0</v>
      </c>
      <c r="AF1377">
        <v>0</v>
      </c>
      <c r="AG1377">
        <v>0</v>
      </c>
      <c r="AH1377" t="s">
        <v>30</v>
      </c>
    </row>
    <row r="1378" spans="1:34" x14ac:dyDescent="0.3">
      <c r="A1378">
        <v>7396</v>
      </c>
      <c r="B1378">
        <v>1966</v>
      </c>
      <c r="C1378">
        <f ca="1">YEAR(TODAY()) - Table_marketing_data[[#This Row],[Year_Birth]]</f>
        <v>57</v>
      </c>
      <c r="D13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8" t="s">
        <v>28</v>
      </c>
      <c r="F1378" t="s">
        <v>33</v>
      </c>
      <c r="G1378" s="5">
        <v>80398</v>
      </c>
      <c r="H1378" s="5" t="str">
        <f t="shared" si="21"/>
        <v>50k-100k</v>
      </c>
      <c r="I1378">
        <v>0</v>
      </c>
      <c r="J1378">
        <v>0</v>
      </c>
      <c r="K1378" s="1">
        <v>41223</v>
      </c>
      <c r="L1378">
        <v>92</v>
      </c>
      <c r="M1378">
        <v>342</v>
      </c>
      <c r="N1378">
        <v>51</v>
      </c>
      <c r="O1378">
        <v>936</v>
      </c>
      <c r="P1378">
        <v>207</v>
      </c>
      <c r="Q1378">
        <v>35</v>
      </c>
      <c r="R1378">
        <v>26</v>
      </c>
      <c r="S1378" s="6">
        <f>SUM(Table_marketing_data[[#This Row],[MntWines]:[MntGoldProds]])/6</f>
        <v>266.16666666666669</v>
      </c>
      <c r="T1378">
        <v>1</v>
      </c>
      <c r="U1378">
        <v>5</v>
      </c>
      <c r="V1378">
        <v>8</v>
      </c>
      <c r="W1378">
        <v>12</v>
      </c>
      <c r="X1378">
        <v>3</v>
      </c>
      <c r="Y1378">
        <v>0</v>
      </c>
      <c r="Z1378">
        <v>0</v>
      </c>
      <c r="AA1378">
        <v>1</v>
      </c>
      <c r="AB1378">
        <v>0</v>
      </c>
      <c r="AC1378">
        <v>0</v>
      </c>
      <c r="AD1378">
        <f>IF(COUNTIF(Table_marketing_data[[#This Row],[AcceptedCmp3]:[AcceptedCmp2]],1)&gt;0,1,0)</f>
        <v>1</v>
      </c>
      <c r="AE1378">
        <f>SUM(Table_marketing_data[[#This Row],[AcceptedCmp3]:[AcceptedCmp2]])</f>
        <v>1</v>
      </c>
      <c r="AF1378">
        <v>0</v>
      </c>
      <c r="AG1378">
        <v>0</v>
      </c>
      <c r="AH1378" t="s">
        <v>30</v>
      </c>
    </row>
    <row r="1379" spans="1:34" x14ac:dyDescent="0.3">
      <c r="A1379">
        <v>966</v>
      </c>
      <c r="B1379">
        <v>1966</v>
      </c>
      <c r="C1379">
        <f ca="1">YEAR(TODAY()) - Table_marketing_data[[#This Row],[Year_Birth]]</f>
        <v>57</v>
      </c>
      <c r="D13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79" t="s">
        <v>28</v>
      </c>
      <c r="F1379" t="s">
        <v>33</v>
      </c>
      <c r="G1379" s="5">
        <v>44529</v>
      </c>
      <c r="H1379" s="5" t="str">
        <f t="shared" si="21"/>
        <v>20k-50k</v>
      </c>
      <c r="I1379">
        <v>0</v>
      </c>
      <c r="J1379">
        <v>1</v>
      </c>
      <c r="K1379" s="1">
        <v>41460</v>
      </c>
      <c r="L1379">
        <v>98</v>
      </c>
      <c r="M1379">
        <v>538</v>
      </c>
      <c r="N1379">
        <v>13</v>
      </c>
      <c r="O1379">
        <v>91</v>
      </c>
      <c r="P1379">
        <v>17</v>
      </c>
      <c r="Q1379">
        <v>6</v>
      </c>
      <c r="R1379">
        <v>26</v>
      </c>
      <c r="S1379" s="6">
        <f>SUM(Table_marketing_data[[#This Row],[MntWines]:[MntGoldProds]])/6</f>
        <v>115.16666666666667</v>
      </c>
      <c r="T1379">
        <v>6</v>
      </c>
      <c r="U1379">
        <v>6</v>
      </c>
      <c r="V1379">
        <v>2</v>
      </c>
      <c r="W1379">
        <v>11</v>
      </c>
      <c r="X1379">
        <v>5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f>IF(COUNTIF(Table_marketing_data[[#This Row],[AcceptedCmp3]:[AcceptedCmp2]],1)&gt;0,1,0)</f>
        <v>1</v>
      </c>
      <c r="AE1379">
        <f>SUM(Table_marketing_data[[#This Row],[AcceptedCmp3]:[AcceptedCmp2]])</f>
        <v>1</v>
      </c>
      <c r="AF1379">
        <v>0</v>
      </c>
      <c r="AG1379">
        <v>0</v>
      </c>
      <c r="AH1379" t="s">
        <v>30</v>
      </c>
    </row>
    <row r="1380" spans="1:34" x14ac:dyDescent="0.3">
      <c r="A1380">
        <v>868</v>
      </c>
      <c r="B1380">
        <v>1966</v>
      </c>
      <c r="C1380">
        <f ca="1">YEAR(TODAY()) - Table_marketing_data[[#This Row],[Year_Birth]]</f>
        <v>57</v>
      </c>
      <c r="D13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0" t="s">
        <v>28</v>
      </c>
      <c r="F1380" t="s">
        <v>33</v>
      </c>
      <c r="G1380" s="5">
        <v>44794</v>
      </c>
      <c r="H1380" s="5" t="str">
        <f t="shared" si="21"/>
        <v>20k-50k</v>
      </c>
      <c r="I1380">
        <v>0</v>
      </c>
      <c r="J1380">
        <v>1</v>
      </c>
      <c r="K1380" s="1">
        <v>41798</v>
      </c>
      <c r="L1380">
        <v>99</v>
      </c>
      <c r="M1380">
        <v>54</v>
      </c>
      <c r="N1380">
        <v>0</v>
      </c>
      <c r="O1380">
        <v>7</v>
      </c>
      <c r="P1380">
        <v>0</v>
      </c>
      <c r="Q1380">
        <v>0</v>
      </c>
      <c r="R1380">
        <v>4</v>
      </c>
      <c r="S1380" s="6">
        <f>SUM(Table_marketing_data[[#This Row],[MntWines]:[MntGoldProds]])/6</f>
        <v>10.833333333333334</v>
      </c>
      <c r="T1380">
        <v>1</v>
      </c>
      <c r="U1380">
        <v>2</v>
      </c>
      <c r="V1380">
        <v>0</v>
      </c>
      <c r="W1380">
        <v>3</v>
      </c>
      <c r="X1380">
        <v>6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f>IF(COUNTIF(Table_marketing_data[[#This Row],[AcceptedCmp3]:[AcceptedCmp2]],1)&gt;0,1,0)</f>
        <v>0</v>
      </c>
      <c r="AE1380">
        <f>SUM(Table_marketing_data[[#This Row],[AcceptedCmp3]:[AcceptedCmp2]])</f>
        <v>0</v>
      </c>
      <c r="AF1380">
        <v>0</v>
      </c>
      <c r="AG1380">
        <v>0</v>
      </c>
      <c r="AH1380" t="s">
        <v>43</v>
      </c>
    </row>
    <row r="1381" spans="1:34" x14ac:dyDescent="0.3">
      <c r="A1381">
        <v>7212</v>
      </c>
      <c r="B1381">
        <v>1966</v>
      </c>
      <c r="C1381">
        <f ca="1">YEAR(TODAY()) - Table_marketing_data[[#This Row],[Year_Birth]]</f>
        <v>57</v>
      </c>
      <c r="D13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1" t="s">
        <v>28</v>
      </c>
      <c r="F1381" t="s">
        <v>33</v>
      </c>
      <c r="G1381" s="5">
        <v>44794</v>
      </c>
      <c r="H1381" s="5" t="str">
        <f t="shared" si="21"/>
        <v>20k-50k</v>
      </c>
      <c r="I1381">
        <v>0</v>
      </c>
      <c r="J1381">
        <v>1</v>
      </c>
      <c r="K1381" s="1">
        <v>41798</v>
      </c>
      <c r="L1381">
        <v>99</v>
      </c>
      <c r="M1381">
        <v>54</v>
      </c>
      <c r="N1381">
        <v>0</v>
      </c>
      <c r="O1381">
        <v>7</v>
      </c>
      <c r="P1381">
        <v>0</v>
      </c>
      <c r="Q1381">
        <v>0</v>
      </c>
      <c r="R1381">
        <v>4</v>
      </c>
      <c r="S1381" s="6">
        <f>SUM(Table_marketing_data[[#This Row],[MntWines]:[MntGoldProds]])/6</f>
        <v>10.833333333333334</v>
      </c>
      <c r="T1381">
        <v>1</v>
      </c>
      <c r="U1381">
        <v>2</v>
      </c>
      <c r="V1381">
        <v>0</v>
      </c>
      <c r="W1381">
        <v>3</v>
      </c>
      <c r="X1381">
        <v>6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f>IF(COUNTIF(Table_marketing_data[[#This Row],[AcceptedCmp3]:[AcceptedCmp2]],1)&gt;0,1,0)</f>
        <v>0</v>
      </c>
      <c r="AE1381">
        <f>SUM(Table_marketing_data[[#This Row],[AcceptedCmp3]:[AcceptedCmp2]])</f>
        <v>0</v>
      </c>
      <c r="AF1381">
        <v>0</v>
      </c>
      <c r="AG1381">
        <v>0</v>
      </c>
      <c r="AH1381" t="s">
        <v>36</v>
      </c>
    </row>
    <row r="1382" spans="1:34" x14ac:dyDescent="0.3">
      <c r="A1382">
        <v>5985</v>
      </c>
      <c r="B1382">
        <v>1965</v>
      </c>
      <c r="C1382">
        <f ca="1">YEAR(TODAY()) - Table_marketing_data[[#This Row],[Year_Birth]]</f>
        <v>58</v>
      </c>
      <c r="D13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2" t="s">
        <v>41</v>
      </c>
      <c r="F1382" t="s">
        <v>31</v>
      </c>
      <c r="G1382" s="5">
        <v>33168</v>
      </c>
      <c r="H1382" s="5" t="str">
        <f t="shared" si="21"/>
        <v>20k-50k</v>
      </c>
      <c r="I1382">
        <v>0</v>
      </c>
      <c r="J1382">
        <v>1</v>
      </c>
      <c r="K1382" s="1">
        <v>41195</v>
      </c>
      <c r="L1382">
        <v>0</v>
      </c>
      <c r="M1382">
        <v>80</v>
      </c>
      <c r="N1382">
        <v>1</v>
      </c>
      <c r="O1382">
        <v>37</v>
      </c>
      <c r="P1382">
        <v>0</v>
      </c>
      <c r="Q1382">
        <v>1</v>
      </c>
      <c r="R1382">
        <v>3</v>
      </c>
      <c r="S1382" s="6">
        <f>SUM(Table_marketing_data[[#This Row],[MntWines]:[MntGoldProds]])/6</f>
        <v>20.333333333333332</v>
      </c>
      <c r="T1382">
        <v>3</v>
      </c>
      <c r="U1382">
        <v>2</v>
      </c>
      <c r="V1382">
        <v>1</v>
      </c>
      <c r="W1382">
        <v>4</v>
      </c>
      <c r="X1382">
        <v>7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f>IF(COUNTIF(Table_marketing_data[[#This Row],[AcceptedCmp3]:[AcceptedCmp2]],1)&gt;0,1,0)</f>
        <v>0</v>
      </c>
      <c r="AE1382">
        <f>SUM(Table_marketing_data[[#This Row],[AcceptedCmp3]:[AcceptedCmp2]])</f>
        <v>0</v>
      </c>
      <c r="AF1382">
        <v>0</v>
      </c>
      <c r="AG1382">
        <v>0</v>
      </c>
      <c r="AH1382" t="s">
        <v>30</v>
      </c>
    </row>
    <row r="1383" spans="1:34" x14ac:dyDescent="0.3">
      <c r="A1383">
        <v>5114</v>
      </c>
      <c r="B1383">
        <v>1965</v>
      </c>
      <c r="C1383">
        <f ca="1">YEAR(TODAY()) - Table_marketing_data[[#This Row],[Year_Birth]]</f>
        <v>58</v>
      </c>
      <c r="D13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3" t="s">
        <v>41</v>
      </c>
      <c r="F1383" t="s">
        <v>33</v>
      </c>
      <c r="G1383" s="5">
        <v>74806</v>
      </c>
      <c r="H1383" s="5" t="str">
        <f t="shared" si="21"/>
        <v>50k-100k</v>
      </c>
      <c r="I1383">
        <v>0</v>
      </c>
      <c r="J1383">
        <v>1</v>
      </c>
      <c r="K1383" s="1">
        <v>41262</v>
      </c>
      <c r="L1383">
        <v>1</v>
      </c>
      <c r="M1383">
        <v>670</v>
      </c>
      <c r="N1383">
        <v>9</v>
      </c>
      <c r="O1383">
        <v>249</v>
      </c>
      <c r="P1383">
        <v>0</v>
      </c>
      <c r="Q1383">
        <v>28</v>
      </c>
      <c r="R1383">
        <v>9</v>
      </c>
      <c r="S1383" s="6">
        <f>SUM(Table_marketing_data[[#This Row],[MntWines]:[MntGoldProds]])/6</f>
        <v>160.83333333333334</v>
      </c>
      <c r="T1383">
        <v>2</v>
      </c>
      <c r="U1383">
        <v>5</v>
      </c>
      <c r="V1383">
        <v>4</v>
      </c>
      <c r="W1383">
        <v>5</v>
      </c>
      <c r="X1383">
        <v>4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f>IF(COUNTIF(Table_marketing_data[[#This Row],[AcceptedCmp3]:[AcceptedCmp2]],1)&gt;0,1,0)</f>
        <v>0</v>
      </c>
      <c r="AE1383">
        <f>SUM(Table_marketing_data[[#This Row],[AcceptedCmp3]:[AcceptedCmp2]])</f>
        <v>0</v>
      </c>
      <c r="AF1383">
        <v>0</v>
      </c>
      <c r="AG1383">
        <v>0</v>
      </c>
      <c r="AH1383" t="s">
        <v>36</v>
      </c>
    </row>
    <row r="1384" spans="1:34" x14ac:dyDescent="0.3">
      <c r="A1384">
        <v>9999</v>
      </c>
      <c r="B1384">
        <v>1965</v>
      </c>
      <c r="C1384">
        <f ca="1">YEAR(TODAY()) - Table_marketing_data[[#This Row],[Year_Birth]]</f>
        <v>58</v>
      </c>
      <c r="D13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4" t="s">
        <v>28</v>
      </c>
      <c r="F1384" t="s">
        <v>35</v>
      </c>
      <c r="G1384" s="5">
        <v>75276</v>
      </c>
      <c r="H1384" s="5" t="str">
        <f t="shared" si="21"/>
        <v>50k-100k</v>
      </c>
      <c r="I1384">
        <v>0</v>
      </c>
      <c r="J1384">
        <v>0</v>
      </c>
      <c r="K1384" s="1">
        <v>41179</v>
      </c>
      <c r="L1384">
        <v>2</v>
      </c>
      <c r="M1384">
        <v>610</v>
      </c>
      <c r="N1384">
        <v>105</v>
      </c>
      <c r="O1384">
        <v>125</v>
      </c>
      <c r="P1384">
        <v>137</v>
      </c>
      <c r="Q1384">
        <v>42</v>
      </c>
      <c r="R1384">
        <v>21</v>
      </c>
      <c r="S1384" s="6">
        <f>SUM(Table_marketing_data[[#This Row],[MntWines]:[MntGoldProds]])/6</f>
        <v>173.33333333333334</v>
      </c>
      <c r="T1384">
        <v>1</v>
      </c>
      <c r="U1384">
        <v>9</v>
      </c>
      <c r="V1384">
        <v>4</v>
      </c>
      <c r="W1384">
        <v>9</v>
      </c>
      <c r="X1384">
        <v>5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f>IF(COUNTIF(Table_marketing_data[[#This Row],[AcceptedCmp3]:[AcceptedCmp2]],1)&gt;0,1,0)</f>
        <v>0</v>
      </c>
      <c r="AE1384">
        <f>SUM(Table_marketing_data[[#This Row],[AcceptedCmp3]:[AcceptedCmp2]])</f>
        <v>0</v>
      </c>
      <c r="AF1384">
        <v>0</v>
      </c>
      <c r="AG1384">
        <v>0</v>
      </c>
      <c r="AH1384" t="s">
        <v>30</v>
      </c>
    </row>
    <row r="1385" spans="1:34" x14ac:dyDescent="0.3">
      <c r="A1385">
        <v>1631</v>
      </c>
      <c r="B1385">
        <v>1965</v>
      </c>
      <c r="C1385">
        <f ca="1">YEAR(TODAY()) - Table_marketing_data[[#This Row],[Year_Birth]]</f>
        <v>58</v>
      </c>
      <c r="D13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5" t="s">
        <v>37</v>
      </c>
      <c r="F1385" t="s">
        <v>35</v>
      </c>
      <c r="G1385" s="5">
        <v>65220</v>
      </c>
      <c r="H1385" s="5" t="str">
        <f t="shared" si="21"/>
        <v>50k-100k</v>
      </c>
      <c r="I1385">
        <v>0</v>
      </c>
      <c r="J1385">
        <v>0</v>
      </c>
      <c r="K1385" s="1">
        <v>41155</v>
      </c>
      <c r="L1385">
        <v>3</v>
      </c>
      <c r="M1385">
        <v>890</v>
      </c>
      <c r="N1385">
        <v>63</v>
      </c>
      <c r="O1385">
        <v>292</v>
      </c>
      <c r="P1385">
        <v>0</v>
      </c>
      <c r="Q1385">
        <v>25</v>
      </c>
      <c r="R1385">
        <v>12</v>
      </c>
      <c r="S1385" s="6">
        <f>SUM(Table_marketing_data[[#This Row],[MntWines]:[MntGoldProds]])/6</f>
        <v>213.66666666666666</v>
      </c>
      <c r="T1385">
        <v>4</v>
      </c>
      <c r="U1385">
        <v>8</v>
      </c>
      <c r="V1385">
        <v>4</v>
      </c>
      <c r="W1385">
        <v>7</v>
      </c>
      <c r="X1385">
        <v>6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f>IF(COUNTIF(Table_marketing_data[[#This Row],[AcceptedCmp3]:[AcceptedCmp2]],1)&gt;0,1,0)</f>
        <v>0</v>
      </c>
      <c r="AE1385">
        <f>SUM(Table_marketing_data[[#This Row],[AcceptedCmp3]:[AcceptedCmp2]])</f>
        <v>0</v>
      </c>
      <c r="AF1385">
        <v>1</v>
      </c>
      <c r="AG1385">
        <v>0</v>
      </c>
      <c r="AH1385" t="s">
        <v>39</v>
      </c>
    </row>
    <row r="1386" spans="1:34" x14ac:dyDescent="0.3">
      <c r="A1386">
        <v>8275</v>
      </c>
      <c r="B1386">
        <v>1965</v>
      </c>
      <c r="C1386">
        <f ca="1">YEAR(TODAY()) - Table_marketing_data[[#This Row],[Year_Birth]]</f>
        <v>58</v>
      </c>
      <c r="D13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6" t="s">
        <v>37</v>
      </c>
      <c r="F1386" t="s">
        <v>29</v>
      </c>
      <c r="G1386" s="5">
        <v>47025</v>
      </c>
      <c r="H1386" s="5" t="str">
        <f t="shared" si="21"/>
        <v>20k-50k</v>
      </c>
      <c r="I1386">
        <v>1</v>
      </c>
      <c r="J1386">
        <v>1</v>
      </c>
      <c r="K1386" s="1">
        <v>41679</v>
      </c>
      <c r="L1386">
        <v>6</v>
      </c>
      <c r="M1386">
        <v>16</v>
      </c>
      <c r="N1386">
        <v>0</v>
      </c>
      <c r="O1386">
        <v>3</v>
      </c>
      <c r="P1386">
        <v>0</v>
      </c>
      <c r="Q1386">
        <v>0</v>
      </c>
      <c r="R1386">
        <v>1</v>
      </c>
      <c r="S1386" s="6">
        <f>SUM(Table_marketing_data[[#This Row],[MntWines]:[MntGoldProds]])/6</f>
        <v>3.3333333333333335</v>
      </c>
      <c r="T1386">
        <v>1</v>
      </c>
      <c r="U1386">
        <v>1</v>
      </c>
      <c r="V1386">
        <v>0</v>
      </c>
      <c r="W1386">
        <v>2</v>
      </c>
      <c r="X1386">
        <v>7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f>IF(COUNTIF(Table_marketing_data[[#This Row],[AcceptedCmp3]:[AcceptedCmp2]],1)&gt;0,1,0)</f>
        <v>0</v>
      </c>
      <c r="AE1386">
        <f>SUM(Table_marketing_data[[#This Row],[AcceptedCmp3]:[AcceptedCmp2]])</f>
        <v>0</v>
      </c>
      <c r="AF1386">
        <v>0</v>
      </c>
      <c r="AG1386">
        <v>0</v>
      </c>
      <c r="AH1386" t="s">
        <v>30</v>
      </c>
    </row>
    <row r="1387" spans="1:34" x14ac:dyDescent="0.3">
      <c r="A1387">
        <v>10451</v>
      </c>
      <c r="B1387">
        <v>1965</v>
      </c>
      <c r="C1387">
        <f ca="1">YEAR(TODAY()) - Table_marketing_data[[#This Row],[Year_Birth]]</f>
        <v>58</v>
      </c>
      <c r="D13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7" t="s">
        <v>28</v>
      </c>
      <c r="F1387" t="s">
        <v>35</v>
      </c>
      <c r="G1387" s="5">
        <v>29672</v>
      </c>
      <c r="H1387" s="5" t="str">
        <f t="shared" si="21"/>
        <v>20k-50k</v>
      </c>
      <c r="I1387">
        <v>1</v>
      </c>
      <c r="J1387">
        <v>1</v>
      </c>
      <c r="K1387" s="1">
        <v>41345</v>
      </c>
      <c r="L1387">
        <v>6</v>
      </c>
      <c r="M1387">
        <v>9</v>
      </c>
      <c r="N1387">
        <v>1</v>
      </c>
      <c r="O1387">
        <v>3</v>
      </c>
      <c r="P1387">
        <v>0</v>
      </c>
      <c r="Q1387">
        <v>4</v>
      </c>
      <c r="R1387">
        <v>8</v>
      </c>
      <c r="S1387" s="6">
        <f>SUM(Table_marketing_data[[#This Row],[MntWines]:[MntGoldProds]])/6</f>
        <v>4.166666666666667</v>
      </c>
      <c r="T1387">
        <v>1</v>
      </c>
      <c r="U1387">
        <v>0</v>
      </c>
      <c r="V1387">
        <v>0</v>
      </c>
      <c r="W1387">
        <v>3</v>
      </c>
      <c r="X1387">
        <v>6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f>IF(COUNTIF(Table_marketing_data[[#This Row],[AcceptedCmp3]:[AcceptedCmp2]],1)&gt;0,1,0)</f>
        <v>0</v>
      </c>
      <c r="AE1387">
        <f>SUM(Table_marketing_data[[#This Row],[AcceptedCmp3]:[AcceptedCmp2]])</f>
        <v>0</v>
      </c>
      <c r="AF1387">
        <v>0</v>
      </c>
      <c r="AG1387">
        <v>0</v>
      </c>
      <c r="AH1387" t="s">
        <v>43</v>
      </c>
    </row>
    <row r="1388" spans="1:34" x14ac:dyDescent="0.3">
      <c r="A1388">
        <v>4198</v>
      </c>
      <c r="B1388">
        <v>1965</v>
      </c>
      <c r="C1388">
        <f ca="1">YEAR(TODAY()) - Table_marketing_data[[#This Row],[Year_Birth]]</f>
        <v>58</v>
      </c>
      <c r="D13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8" t="s">
        <v>28</v>
      </c>
      <c r="F1388" t="s">
        <v>35</v>
      </c>
      <c r="G1388" s="5">
        <v>29672</v>
      </c>
      <c r="H1388" s="5" t="str">
        <f t="shared" si="21"/>
        <v>20k-50k</v>
      </c>
      <c r="I1388">
        <v>1</v>
      </c>
      <c r="J1388">
        <v>1</v>
      </c>
      <c r="K1388" s="1">
        <v>41345</v>
      </c>
      <c r="L1388">
        <v>6</v>
      </c>
      <c r="M1388">
        <v>9</v>
      </c>
      <c r="N1388">
        <v>1</v>
      </c>
      <c r="O1388">
        <v>3</v>
      </c>
      <c r="P1388">
        <v>0</v>
      </c>
      <c r="Q1388">
        <v>4</v>
      </c>
      <c r="R1388">
        <v>8</v>
      </c>
      <c r="S1388" s="6">
        <f>SUM(Table_marketing_data[[#This Row],[MntWines]:[MntGoldProds]])/6</f>
        <v>4.166666666666667</v>
      </c>
      <c r="T1388">
        <v>1</v>
      </c>
      <c r="U1388">
        <v>0</v>
      </c>
      <c r="V1388">
        <v>0</v>
      </c>
      <c r="W1388">
        <v>3</v>
      </c>
      <c r="X1388">
        <v>6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f>IF(COUNTIF(Table_marketing_data[[#This Row],[AcceptedCmp3]:[AcceptedCmp2]],1)&gt;0,1,0)</f>
        <v>0</v>
      </c>
      <c r="AE1388">
        <f>SUM(Table_marketing_data[[#This Row],[AcceptedCmp3]:[AcceptedCmp2]])</f>
        <v>0</v>
      </c>
      <c r="AF1388">
        <v>0</v>
      </c>
      <c r="AG1388">
        <v>0</v>
      </c>
      <c r="AH1388" t="s">
        <v>30</v>
      </c>
    </row>
    <row r="1389" spans="1:34" x14ac:dyDescent="0.3">
      <c r="A1389">
        <v>232</v>
      </c>
      <c r="B1389">
        <v>1965</v>
      </c>
      <c r="C1389">
        <f ca="1">YEAR(TODAY()) - Table_marketing_data[[#This Row],[Year_Birth]]</f>
        <v>58</v>
      </c>
      <c r="D13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89" t="s">
        <v>28</v>
      </c>
      <c r="F1389" t="s">
        <v>31</v>
      </c>
      <c r="G1389" s="5">
        <v>61559</v>
      </c>
      <c r="H1389" s="5" t="str">
        <f t="shared" si="21"/>
        <v>50k-100k</v>
      </c>
      <c r="I1389">
        <v>0</v>
      </c>
      <c r="J1389">
        <v>1</v>
      </c>
      <c r="K1389" s="1">
        <v>41472</v>
      </c>
      <c r="L1389">
        <v>8</v>
      </c>
      <c r="M1389">
        <v>279</v>
      </c>
      <c r="N1389">
        <v>83</v>
      </c>
      <c r="O1389">
        <v>88</v>
      </c>
      <c r="P1389">
        <v>32</v>
      </c>
      <c r="Q1389">
        <v>14</v>
      </c>
      <c r="R1389">
        <v>34</v>
      </c>
      <c r="S1389" s="6">
        <f>SUM(Table_marketing_data[[#This Row],[MntWines]:[MntGoldProds]])/6</f>
        <v>88.333333333333329</v>
      </c>
      <c r="T1389">
        <v>1</v>
      </c>
      <c r="U1389">
        <v>4</v>
      </c>
      <c r="V1389">
        <v>2</v>
      </c>
      <c r="W1389">
        <v>10</v>
      </c>
      <c r="X1389">
        <v>3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f>IF(COUNTIF(Table_marketing_data[[#This Row],[AcceptedCmp3]:[AcceptedCmp2]],1)&gt;0,1,0)</f>
        <v>0</v>
      </c>
      <c r="AE1389">
        <f>SUM(Table_marketing_data[[#This Row],[AcceptedCmp3]:[AcceptedCmp2]])</f>
        <v>0</v>
      </c>
      <c r="AF1389">
        <v>0</v>
      </c>
      <c r="AG1389">
        <v>0</v>
      </c>
      <c r="AH1389" t="s">
        <v>30</v>
      </c>
    </row>
    <row r="1390" spans="1:34" x14ac:dyDescent="0.3">
      <c r="A1390">
        <v>8897</v>
      </c>
      <c r="B1390">
        <v>1965</v>
      </c>
      <c r="C1390">
        <f ca="1">YEAR(TODAY()) - Table_marketing_data[[#This Row],[Year_Birth]]</f>
        <v>58</v>
      </c>
      <c r="D13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0" t="s">
        <v>28</v>
      </c>
      <c r="F1390" t="s">
        <v>31</v>
      </c>
      <c r="G1390" s="5">
        <v>42720</v>
      </c>
      <c r="H1390" s="5" t="str">
        <f t="shared" si="21"/>
        <v>20k-50k</v>
      </c>
      <c r="I1390">
        <v>1</v>
      </c>
      <c r="J1390">
        <v>1</v>
      </c>
      <c r="K1390" s="1">
        <v>41388</v>
      </c>
      <c r="L1390">
        <v>9</v>
      </c>
      <c r="M1390">
        <v>392</v>
      </c>
      <c r="N1390">
        <v>5</v>
      </c>
      <c r="O1390">
        <v>91</v>
      </c>
      <c r="P1390">
        <v>28</v>
      </c>
      <c r="Q1390">
        <v>26</v>
      </c>
      <c r="R1390">
        <v>112</v>
      </c>
      <c r="S1390" s="6">
        <f>SUM(Table_marketing_data[[#This Row],[MntWines]:[MntGoldProds]])/6</f>
        <v>109</v>
      </c>
      <c r="T1390">
        <v>8</v>
      </c>
      <c r="U1390">
        <v>7</v>
      </c>
      <c r="V1390">
        <v>3</v>
      </c>
      <c r="W1390">
        <v>7</v>
      </c>
      <c r="X1390">
        <v>8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f>IF(COUNTIF(Table_marketing_data[[#This Row],[AcceptedCmp3]:[AcceptedCmp2]],1)&gt;0,1,0)</f>
        <v>0</v>
      </c>
      <c r="AE1390">
        <f>SUM(Table_marketing_data[[#This Row],[AcceptedCmp3]:[AcceptedCmp2]])</f>
        <v>0</v>
      </c>
      <c r="AF1390">
        <v>1</v>
      </c>
      <c r="AG1390">
        <v>0</v>
      </c>
      <c r="AH1390" t="s">
        <v>39</v>
      </c>
    </row>
    <row r="1391" spans="1:34" x14ac:dyDescent="0.3">
      <c r="A1391">
        <v>1618</v>
      </c>
      <c r="B1391">
        <v>1965</v>
      </c>
      <c r="C1391">
        <f ca="1">YEAR(TODAY()) - Table_marketing_data[[#This Row],[Year_Birth]]</f>
        <v>58</v>
      </c>
      <c r="D13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1" t="s">
        <v>28</v>
      </c>
      <c r="F1391" t="s">
        <v>35</v>
      </c>
      <c r="G1391" s="5">
        <v>56046</v>
      </c>
      <c r="H1391" s="5" t="str">
        <f t="shared" si="21"/>
        <v>50k-100k</v>
      </c>
      <c r="I1391">
        <v>0</v>
      </c>
      <c r="J1391">
        <v>0</v>
      </c>
      <c r="K1391" s="1">
        <v>41276</v>
      </c>
      <c r="L1391">
        <v>9</v>
      </c>
      <c r="M1391">
        <v>577</v>
      </c>
      <c r="N1391">
        <v>0</v>
      </c>
      <c r="O1391">
        <v>64</v>
      </c>
      <c r="P1391">
        <v>0</v>
      </c>
      <c r="Q1391">
        <v>0</v>
      </c>
      <c r="R1391">
        <v>51</v>
      </c>
      <c r="S1391" s="6">
        <f>SUM(Table_marketing_data[[#This Row],[MntWines]:[MntGoldProds]])/6</f>
        <v>115.33333333333333</v>
      </c>
      <c r="T1391">
        <v>2</v>
      </c>
      <c r="U1391">
        <v>10</v>
      </c>
      <c r="V1391">
        <v>1</v>
      </c>
      <c r="W1391">
        <v>8</v>
      </c>
      <c r="X1391">
        <v>8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f>IF(COUNTIF(Table_marketing_data[[#This Row],[AcceptedCmp3]:[AcceptedCmp2]],1)&gt;0,1,0)</f>
        <v>1</v>
      </c>
      <c r="AE1391">
        <f>SUM(Table_marketing_data[[#This Row],[AcceptedCmp3]:[AcceptedCmp2]])</f>
        <v>1</v>
      </c>
      <c r="AF1391">
        <v>1</v>
      </c>
      <c r="AG1391">
        <v>0</v>
      </c>
      <c r="AH1391" t="s">
        <v>39</v>
      </c>
    </row>
    <row r="1392" spans="1:34" x14ac:dyDescent="0.3">
      <c r="A1392">
        <v>9362</v>
      </c>
      <c r="B1392">
        <v>1965</v>
      </c>
      <c r="C1392">
        <f ca="1">YEAR(TODAY()) - Table_marketing_data[[#This Row],[Year_Birth]]</f>
        <v>58</v>
      </c>
      <c r="D13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2" t="s">
        <v>28</v>
      </c>
      <c r="F1392" t="s">
        <v>31</v>
      </c>
      <c r="G1392" s="5">
        <v>69263</v>
      </c>
      <c r="H1392" s="5" t="str">
        <f t="shared" si="21"/>
        <v>50k-100k</v>
      </c>
      <c r="I1392">
        <v>0</v>
      </c>
      <c r="J1392">
        <v>1</v>
      </c>
      <c r="K1392" s="1">
        <v>41703</v>
      </c>
      <c r="L1392">
        <v>14</v>
      </c>
      <c r="M1392">
        <v>492</v>
      </c>
      <c r="N1392">
        <v>5</v>
      </c>
      <c r="O1392">
        <v>32</v>
      </c>
      <c r="P1392">
        <v>13</v>
      </c>
      <c r="Q1392">
        <v>5</v>
      </c>
      <c r="R1392">
        <v>21</v>
      </c>
      <c r="S1392" s="6">
        <f>SUM(Table_marketing_data[[#This Row],[MntWines]:[MntGoldProds]])/6</f>
        <v>94.666666666666671</v>
      </c>
      <c r="T1392">
        <v>1</v>
      </c>
      <c r="U1392">
        <v>9</v>
      </c>
      <c r="V1392">
        <v>1</v>
      </c>
      <c r="W1392">
        <v>7</v>
      </c>
      <c r="X1392">
        <v>6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f>IF(COUNTIF(Table_marketing_data[[#This Row],[AcceptedCmp3]:[AcceptedCmp2]],1)&gt;0,1,0)</f>
        <v>1</v>
      </c>
      <c r="AE1392">
        <f>SUM(Table_marketing_data[[#This Row],[AcceptedCmp3]:[AcceptedCmp2]])</f>
        <v>1</v>
      </c>
      <c r="AF1392">
        <v>0</v>
      </c>
      <c r="AG1392">
        <v>0</v>
      </c>
      <c r="AH1392" t="s">
        <v>32</v>
      </c>
    </row>
    <row r="1393" spans="1:34" x14ac:dyDescent="0.3">
      <c r="A1393">
        <v>796</v>
      </c>
      <c r="B1393">
        <v>1965</v>
      </c>
      <c r="C1393">
        <f ca="1">YEAR(TODAY()) - Table_marketing_data[[#This Row],[Year_Birth]]</f>
        <v>58</v>
      </c>
      <c r="D13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3" t="s">
        <v>38</v>
      </c>
      <c r="F1393" t="s">
        <v>29</v>
      </c>
      <c r="G1393" s="5">
        <v>60161</v>
      </c>
      <c r="H1393" s="5" t="str">
        <f t="shared" si="21"/>
        <v>50k-100k</v>
      </c>
      <c r="I1393">
        <v>0</v>
      </c>
      <c r="J1393">
        <v>1</v>
      </c>
      <c r="K1393" s="1">
        <v>41205</v>
      </c>
      <c r="L1393">
        <v>17</v>
      </c>
      <c r="M1393">
        <v>584</v>
      </c>
      <c r="N1393">
        <v>44</v>
      </c>
      <c r="O1393">
        <v>212</v>
      </c>
      <c r="P1393">
        <v>46</v>
      </c>
      <c r="Q1393">
        <v>8</v>
      </c>
      <c r="R1393">
        <v>177</v>
      </c>
      <c r="S1393" s="6">
        <f>SUM(Table_marketing_data[[#This Row],[MntWines]:[MntGoldProds]])/6</f>
        <v>178.5</v>
      </c>
      <c r="T1393">
        <v>3</v>
      </c>
      <c r="U1393">
        <v>11</v>
      </c>
      <c r="V1393">
        <v>4</v>
      </c>
      <c r="W1393">
        <v>8</v>
      </c>
      <c r="X1393">
        <v>8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f>IF(COUNTIF(Table_marketing_data[[#This Row],[AcceptedCmp3]:[AcceptedCmp2]],1)&gt;0,1,0)</f>
        <v>0</v>
      </c>
      <c r="AE1393">
        <f>SUM(Table_marketing_data[[#This Row],[AcceptedCmp3]:[AcceptedCmp2]])</f>
        <v>0</v>
      </c>
      <c r="AF1393">
        <v>0</v>
      </c>
      <c r="AG1393">
        <v>0</v>
      </c>
      <c r="AH1393" t="s">
        <v>32</v>
      </c>
    </row>
    <row r="1394" spans="1:34" x14ac:dyDescent="0.3">
      <c r="A1394">
        <v>9560</v>
      </c>
      <c r="B1394">
        <v>1965</v>
      </c>
      <c r="C1394">
        <f ca="1">YEAR(TODAY()) - Table_marketing_data[[#This Row],[Year_Birth]]</f>
        <v>58</v>
      </c>
      <c r="D13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4" t="s">
        <v>28</v>
      </c>
      <c r="F1394" t="s">
        <v>35</v>
      </c>
      <c r="G1394" s="5">
        <v>83003</v>
      </c>
      <c r="H1394" s="5" t="str">
        <f t="shared" si="21"/>
        <v>50k-100k</v>
      </c>
      <c r="I1394">
        <v>0</v>
      </c>
      <c r="J1394">
        <v>0</v>
      </c>
      <c r="K1394" s="1">
        <v>41336</v>
      </c>
      <c r="L1394">
        <v>18</v>
      </c>
      <c r="M1394">
        <v>856</v>
      </c>
      <c r="N1394">
        <v>61</v>
      </c>
      <c r="O1394">
        <v>570</v>
      </c>
      <c r="P1394">
        <v>40</v>
      </c>
      <c r="Q1394">
        <v>25</v>
      </c>
      <c r="R1394">
        <v>122</v>
      </c>
      <c r="S1394" s="6">
        <f>SUM(Table_marketing_data[[#This Row],[MntWines]:[MntGoldProds]])/6</f>
        <v>279</v>
      </c>
      <c r="T1394">
        <v>1</v>
      </c>
      <c r="U1394">
        <v>7</v>
      </c>
      <c r="V1394">
        <v>6</v>
      </c>
      <c r="W1394">
        <v>8</v>
      </c>
      <c r="X1394">
        <v>3</v>
      </c>
      <c r="Y1394">
        <v>0</v>
      </c>
      <c r="Z1394">
        <v>0</v>
      </c>
      <c r="AA1394">
        <v>1</v>
      </c>
      <c r="AB1394">
        <v>0</v>
      </c>
      <c r="AC1394">
        <v>0</v>
      </c>
      <c r="AD1394">
        <f>IF(COUNTIF(Table_marketing_data[[#This Row],[AcceptedCmp3]:[AcceptedCmp2]],1)&gt;0,1,0)</f>
        <v>1</v>
      </c>
      <c r="AE1394">
        <f>SUM(Table_marketing_data[[#This Row],[AcceptedCmp3]:[AcceptedCmp2]])</f>
        <v>1</v>
      </c>
      <c r="AF1394">
        <v>1</v>
      </c>
      <c r="AG1394">
        <v>0</v>
      </c>
      <c r="AH1394" t="s">
        <v>30</v>
      </c>
    </row>
    <row r="1395" spans="1:34" x14ac:dyDescent="0.3">
      <c r="A1395">
        <v>3955</v>
      </c>
      <c r="B1395">
        <v>1965</v>
      </c>
      <c r="C1395">
        <f ca="1">YEAR(TODAY()) - Table_marketing_data[[#This Row],[Year_Birth]]</f>
        <v>58</v>
      </c>
      <c r="D13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5" t="s">
        <v>28</v>
      </c>
      <c r="F1395" t="s">
        <v>29</v>
      </c>
      <c r="G1395" s="5">
        <v>4861</v>
      </c>
      <c r="H1395" s="5" t="str">
        <f t="shared" si="21"/>
        <v>&lt;20k</v>
      </c>
      <c r="I1395">
        <v>0</v>
      </c>
      <c r="J1395">
        <v>0</v>
      </c>
      <c r="K1395" s="1">
        <v>41812</v>
      </c>
      <c r="L1395">
        <v>20</v>
      </c>
      <c r="M1395">
        <v>2</v>
      </c>
      <c r="N1395">
        <v>1</v>
      </c>
      <c r="O1395">
        <v>1</v>
      </c>
      <c r="P1395">
        <v>1</v>
      </c>
      <c r="Q1395">
        <v>0</v>
      </c>
      <c r="R1395">
        <v>1</v>
      </c>
      <c r="S1395" s="6">
        <f>SUM(Table_marketing_data[[#This Row],[MntWines]:[MntGoldProds]])/6</f>
        <v>1</v>
      </c>
      <c r="T1395">
        <v>0</v>
      </c>
      <c r="U1395">
        <v>0</v>
      </c>
      <c r="V1395">
        <v>0</v>
      </c>
      <c r="W1395">
        <v>0</v>
      </c>
      <c r="X1395">
        <v>14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f>IF(COUNTIF(Table_marketing_data[[#This Row],[AcceptedCmp3]:[AcceptedCmp2]],1)&gt;0,1,0)</f>
        <v>0</v>
      </c>
      <c r="AE1395">
        <f>SUM(Table_marketing_data[[#This Row],[AcceptedCmp3]:[AcceptedCmp2]])</f>
        <v>0</v>
      </c>
      <c r="AF1395">
        <v>0</v>
      </c>
      <c r="AG1395">
        <v>0</v>
      </c>
      <c r="AH1395" t="s">
        <v>43</v>
      </c>
    </row>
    <row r="1396" spans="1:34" x14ac:dyDescent="0.3">
      <c r="A1396">
        <v>10127</v>
      </c>
      <c r="B1396">
        <v>1965</v>
      </c>
      <c r="C1396">
        <f ca="1">YEAR(TODAY()) - Table_marketing_data[[#This Row],[Year_Birth]]</f>
        <v>58</v>
      </c>
      <c r="D13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6" t="s">
        <v>28</v>
      </c>
      <c r="F1396" t="s">
        <v>33</v>
      </c>
      <c r="G1396" s="5">
        <v>58692</v>
      </c>
      <c r="H1396" s="5" t="str">
        <f t="shared" si="21"/>
        <v>50k-100k</v>
      </c>
      <c r="I1396">
        <v>0</v>
      </c>
      <c r="J1396">
        <v>1</v>
      </c>
      <c r="K1396" s="1">
        <v>41735</v>
      </c>
      <c r="L1396">
        <v>21</v>
      </c>
      <c r="M1396">
        <v>301</v>
      </c>
      <c r="N1396">
        <v>11</v>
      </c>
      <c r="O1396">
        <v>61</v>
      </c>
      <c r="P1396">
        <v>4</v>
      </c>
      <c r="Q1396">
        <v>7</v>
      </c>
      <c r="R1396">
        <v>11</v>
      </c>
      <c r="S1396" s="6">
        <f>SUM(Table_marketing_data[[#This Row],[MntWines]:[MntGoldProds]])/6</f>
        <v>65.833333333333329</v>
      </c>
      <c r="T1396">
        <v>1</v>
      </c>
      <c r="U1396">
        <v>8</v>
      </c>
      <c r="V1396">
        <v>2</v>
      </c>
      <c r="W1396">
        <v>4</v>
      </c>
      <c r="X1396">
        <v>7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f>IF(COUNTIF(Table_marketing_data[[#This Row],[AcceptedCmp3]:[AcceptedCmp2]],1)&gt;0,1,0)</f>
        <v>0</v>
      </c>
      <c r="AE1396">
        <f>SUM(Table_marketing_data[[#This Row],[AcceptedCmp3]:[AcceptedCmp2]])</f>
        <v>0</v>
      </c>
      <c r="AF1396">
        <v>0</v>
      </c>
      <c r="AG1396">
        <v>0</v>
      </c>
      <c r="AH1396" t="s">
        <v>32</v>
      </c>
    </row>
    <row r="1397" spans="1:34" x14ac:dyDescent="0.3">
      <c r="A1397">
        <v>6466</v>
      </c>
      <c r="B1397">
        <v>1965</v>
      </c>
      <c r="C1397">
        <f ca="1">YEAR(TODAY()) - Table_marketing_data[[#This Row],[Year_Birth]]</f>
        <v>58</v>
      </c>
      <c r="D13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7" t="s">
        <v>37</v>
      </c>
      <c r="F1397" t="s">
        <v>33</v>
      </c>
      <c r="G1397" s="5">
        <v>57236</v>
      </c>
      <c r="H1397" s="5" t="str">
        <f t="shared" si="21"/>
        <v>50k-100k</v>
      </c>
      <c r="I1397">
        <v>1</v>
      </c>
      <c r="J1397">
        <v>1</v>
      </c>
      <c r="K1397" s="1">
        <v>41710</v>
      </c>
      <c r="L1397">
        <v>22</v>
      </c>
      <c r="M1397">
        <v>105</v>
      </c>
      <c r="N1397">
        <v>0</v>
      </c>
      <c r="O1397">
        <v>9</v>
      </c>
      <c r="P1397">
        <v>2</v>
      </c>
      <c r="Q1397">
        <v>1</v>
      </c>
      <c r="R1397">
        <v>4</v>
      </c>
      <c r="S1397" s="6">
        <f>SUM(Table_marketing_data[[#This Row],[MntWines]:[MntGoldProds]])/6</f>
        <v>20.166666666666668</v>
      </c>
      <c r="T1397">
        <v>3</v>
      </c>
      <c r="U1397">
        <v>2</v>
      </c>
      <c r="V1397">
        <v>1</v>
      </c>
      <c r="W1397">
        <v>4</v>
      </c>
      <c r="X1397">
        <v>3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f>IF(COUNTIF(Table_marketing_data[[#This Row],[AcceptedCmp3]:[AcceptedCmp2]],1)&gt;0,1,0)</f>
        <v>0</v>
      </c>
      <c r="AE1397">
        <f>SUM(Table_marketing_data[[#This Row],[AcceptedCmp3]:[AcceptedCmp2]])</f>
        <v>0</v>
      </c>
      <c r="AF1397">
        <v>0</v>
      </c>
      <c r="AG1397">
        <v>0</v>
      </c>
      <c r="AH1397" t="s">
        <v>30</v>
      </c>
    </row>
    <row r="1398" spans="1:34" x14ac:dyDescent="0.3">
      <c r="A1398">
        <v>5232</v>
      </c>
      <c r="B1398">
        <v>1965</v>
      </c>
      <c r="C1398">
        <f ca="1">YEAR(TODAY()) - Table_marketing_data[[#This Row],[Year_Birth]]</f>
        <v>58</v>
      </c>
      <c r="D13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8" t="s">
        <v>28</v>
      </c>
      <c r="F1398" t="s">
        <v>33</v>
      </c>
      <c r="G1398" s="5">
        <v>69139</v>
      </c>
      <c r="H1398" s="5" t="str">
        <f t="shared" si="21"/>
        <v>50k-100k</v>
      </c>
      <c r="I1398">
        <v>0</v>
      </c>
      <c r="J1398">
        <v>1</v>
      </c>
      <c r="K1398" s="1">
        <v>41666</v>
      </c>
      <c r="L1398">
        <v>23</v>
      </c>
      <c r="M1398">
        <v>86</v>
      </c>
      <c r="N1398">
        <v>12</v>
      </c>
      <c r="O1398">
        <v>75</v>
      </c>
      <c r="P1398">
        <v>33</v>
      </c>
      <c r="Q1398">
        <v>15</v>
      </c>
      <c r="R1398">
        <v>6</v>
      </c>
      <c r="S1398" s="6">
        <f>SUM(Table_marketing_data[[#This Row],[MntWines]:[MntGoldProds]])/6</f>
        <v>37.833333333333336</v>
      </c>
      <c r="T1398">
        <v>1</v>
      </c>
      <c r="U1398">
        <v>4</v>
      </c>
      <c r="V1398">
        <v>1</v>
      </c>
      <c r="W1398">
        <v>5</v>
      </c>
      <c r="X1398">
        <v>4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f>IF(COUNTIF(Table_marketing_data[[#This Row],[AcceptedCmp3]:[AcceptedCmp2]],1)&gt;0,1,0)</f>
        <v>0</v>
      </c>
      <c r="AE1398">
        <f>SUM(Table_marketing_data[[#This Row],[AcceptedCmp3]:[AcceptedCmp2]])</f>
        <v>0</v>
      </c>
      <c r="AF1398">
        <v>0</v>
      </c>
      <c r="AG1398">
        <v>0</v>
      </c>
      <c r="AH1398" t="s">
        <v>30</v>
      </c>
    </row>
    <row r="1399" spans="1:34" x14ac:dyDescent="0.3">
      <c r="A1399">
        <v>3011</v>
      </c>
      <c r="B1399">
        <v>1965</v>
      </c>
      <c r="C1399">
        <f ca="1">YEAR(TODAY()) - Table_marketing_data[[#This Row],[Year_Birth]]</f>
        <v>58</v>
      </c>
      <c r="D13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399" t="s">
        <v>28</v>
      </c>
      <c r="F1399" t="s">
        <v>33</v>
      </c>
      <c r="G1399" s="5">
        <v>69139</v>
      </c>
      <c r="H1399" s="5" t="str">
        <f t="shared" si="21"/>
        <v>50k-100k</v>
      </c>
      <c r="I1399">
        <v>0</v>
      </c>
      <c r="J1399">
        <v>1</v>
      </c>
      <c r="K1399" s="1">
        <v>41666</v>
      </c>
      <c r="L1399">
        <v>23</v>
      </c>
      <c r="M1399">
        <v>86</v>
      </c>
      <c r="N1399">
        <v>12</v>
      </c>
      <c r="O1399">
        <v>75</v>
      </c>
      <c r="P1399">
        <v>33</v>
      </c>
      <c r="Q1399">
        <v>15</v>
      </c>
      <c r="R1399">
        <v>6</v>
      </c>
      <c r="S1399" s="6">
        <f>SUM(Table_marketing_data[[#This Row],[MntWines]:[MntGoldProds]])/6</f>
        <v>37.833333333333336</v>
      </c>
      <c r="T1399">
        <v>1</v>
      </c>
      <c r="U1399">
        <v>4</v>
      </c>
      <c r="V1399">
        <v>1</v>
      </c>
      <c r="W1399">
        <v>5</v>
      </c>
      <c r="X1399">
        <v>4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f>IF(COUNTIF(Table_marketing_data[[#This Row],[AcceptedCmp3]:[AcceptedCmp2]],1)&gt;0,1,0)</f>
        <v>0</v>
      </c>
      <c r="AE1399">
        <f>SUM(Table_marketing_data[[#This Row],[AcceptedCmp3]:[AcceptedCmp2]])</f>
        <v>0</v>
      </c>
      <c r="AF1399">
        <v>0</v>
      </c>
      <c r="AG1399">
        <v>0</v>
      </c>
      <c r="AH1399" t="s">
        <v>43</v>
      </c>
    </row>
    <row r="1400" spans="1:34" x14ac:dyDescent="0.3">
      <c r="A1400">
        <v>4141</v>
      </c>
      <c r="B1400">
        <v>1965</v>
      </c>
      <c r="C1400">
        <f ca="1">YEAR(TODAY()) - Table_marketing_data[[#This Row],[Year_Birth]]</f>
        <v>58</v>
      </c>
      <c r="D14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0" t="s">
        <v>28</v>
      </c>
      <c r="F1400" t="s">
        <v>35</v>
      </c>
      <c r="G1400" s="5">
        <v>71613</v>
      </c>
      <c r="H1400" s="5" t="str">
        <f t="shared" si="21"/>
        <v>50k-100k</v>
      </c>
      <c r="I1400">
        <v>0</v>
      </c>
      <c r="J1400">
        <v>0</v>
      </c>
      <c r="K1400" s="1">
        <v>41507</v>
      </c>
      <c r="L1400">
        <v>26</v>
      </c>
      <c r="M1400">
        <v>426</v>
      </c>
      <c r="N1400">
        <v>49</v>
      </c>
      <c r="O1400">
        <v>127</v>
      </c>
      <c r="P1400">
        <v>111</v>
      </c>
      <c r="Q1400">
        <v>21</v>
      </c>
      <c r="R1400">
        <v>42</v>
      </c>
      <c r="S1400" s="6">
        <f>SUM(Table_marketing_data[[#This Row],[MntWines]:[MntGoldProds]])/6</f>
        <v>129.33333333333334</v>
      </c>
      <c r="T1400">
        <v>1</v>
      </c>
      <c r="U1400">
        <v>8</v>
      </c>
      <c r="V1400">
        <v>2</v>
      </c>
      <c r="W1400">
        <v>10</v>
      </c>
      <c r="X1400">
        <v>4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f>IF(COUNTIF(Table_marketing_data[[#This Row],[AcceptedCmp3]:[AcceptedCmp2]],1)&gt;0,1,0)</f>
        <v>0</v>
      </c>
      <c r="AE1400">
        <f>SUM(Table_marketing_data[[#This Row],[AcceptedCmp3]:[AcceptedCmp2]])</f>
        <v>0</v>
      </c>
      <c r="AF1400">
        <v>0</v>
      </c>
      <c r="AG1400">
        <v>0</v>
      </c>
      <c r="AH1400" t="s">
        <v>34</v>
      </c>
    </row>
    <row r="1401" spans="1:34" x14ac:dyDescent="0.3">
      <c r="A1401">
        <v>6652</v>
      </c>
      <c r="B1401">
        <v>1965</v>
      </c>
      <c r="C1401">
        <f ca="1">YEAR(TODAY()) - Table_marketing_data[[#This Row],[Year_Birth]]</f>
        <v>58</v>
      </c>
      <c r="D14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1" t="s">
        <v>28</v>
      </c>
      <c r="F1401" t="s">
        <v>33</v>
      </c>
      <c r="G1401" s="5">
        <v>77343</v>
      </c>
      <c r="H1401" s="5" t="str">
        <f t="shared" si="21"/>
        <v>50k-100k</v>
      </c>
      <c r="I1401">
        <v>0</v>
      </c>
      <c r="J1401">
        <v>0</v>
      </c>
      <c r="K1401" s="1">
        <v>41799</v>
      </c>
      <c r="L1401">
        <v>28</v>
      </c>
      <c r="M1401">
        <v>227</v>
      </c>
      <c r="N1401">
        <v>151</v>
      </c>
      <c r="O1401">
        <v>573</v>
      </c>
      <c r="P1401">
        <v>98</v>
      </c>
      <c r="Q1401">
        <v>54</v>
      </c>
      <c r="R1401">
        <v>31</v>
      </c>
      <c r="S1401" s="6">
        <f>SUM(Table_marketing_data[[#This Row],[MntWines]:[MntGoldProds]])/6</f>
        <v>189</v>
      </c>
      <c r="T1401">
        <v>1</v>
      </c>
      <c r="U1401">
        <v>3</v>
      </c>
      <c r="V1401">
        <v>4</v>
      </c>
      <c r="W1401">
        <v>9</v>
      </c>
      <c r="X1401">
        <v>1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f>IF(COUNTIF(Table_marketing_data[[#This Row],[AcceptedCmp3]:[AcceptedCmp2]],1)&gt;0,1,0)</f>
        <v>0</v>
      </c>
      <c r="AE1401">
        <f>SUM(Table_marketing_data[[#This Row],[AcceptedCmp3]:[AcceptedCmp2]])</f>
        <v>0</v>
      </c>
      <c r="AF1401">
        <v>0</v>
      </c>
      <c r="AG1401">
        <v>0</v>
      </c>
      <c r="AH1401" t="s">
        <v>32</v>
      </c>
    </row>
    <row r="1402" spans="1:34" x14ac:dyDescent="0.3">
      <c r="A1402">
        <v>1518</v>
      </c>
      <c r="B1402">
        <v>1965</v>
      </c>
      <c r="C1402">
        <f ca="1">YEAR(TODAY()) - Table_marketing_data[[#This Row],[Year_Birth]]</f>
        <v>58</v>
      </c>
      <c r="D14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2" t="s">
        <v>41</v>
      </c>
      <c r="F1402" t="s">
        <v>33</v>
      </c>
      <c r="G1402" s="5">
        <v>62694</v>
      </c>
      <c r="H1402" s="5" t="str">
        <f t="shared" si="21"/>
        <v>50k-100k</v>
      </c>
      <c r="I1402">
        <v>1</v>
      </c>
      <c r="J1402">
        <v>1</v>
      </c>
      <c r="K1402" s="1">
        <v>41442</v>
      </c>
      <c r="L1402">
        <v>29</v>
      </c>
      <c r="M1402">
        <v>379</v>
      </c>
      <c r="N1402">
        <v>6</v>
      </c>
      <c r="O1402">
        <v>157</v>
      </c>
      <c r="P1402">
        <v>25</v>
      </c>
      <c r="Q1402">
        <v>91</v>
      </c>
      <c r="R1402">
        <v>91</v>
      </c>
      <c r="S1402" s="6">
        <f>SUM(Table_marketing_data[[#This Row],[MntWines]:[MntGoldProds]])/6</f>
        <v>124.83333333333333</v>
      </c>
      <c r="T1402">
        <v>5</v>
      </c>
      <c r="U1402">
        <v>9</v>
      </c>
      <c r="V1402">
        <v>3</v>
      </c>
      <c r="W1402">
        <v>7</v>
      </c>
      <c r="X1402">
        <v>7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f>IF(COUNTIF(Table_marketing_data[[#This Row],[AcceptedCmp3]:[AcceptedCmp2]],1)&gt;0,1,0)</f>
        <v>0</v>
      </c>
      <c r="AE1402">
        <f>SUM(Table_marketing_data[[#This Row],[AcceptedCmp3]:[AcceptedCmp2]])</f>
        <v>0</v>
      </c>
      <c r="AF1402">
        <v>0</v>
      </c>
      <c r="AG1402">
        <v>0</v>
      </c>
      <c r="AH1402" t="s">
        <v>30</v>
      </c>
    </row>
    <row r="1403" spans="1:34" x14ac:dyDescent="0.3">
      <c r="A1403">
        <v>7725</v>
      </c>
      <c r="B1403">
        <v>1965</v>
      </c>
      <c r="C1403">
        <f ca="1">YEAR(TODAY()) - Table_marketing_data[[#This Row],[Year_Birth]]</f>
        <v>58</v>
      </c>
      <c r="D14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3" t="s">
        <v>38</v>
      </c>
      <c r="F1403" t="s">
        <v>33</v>
      </c>
      <c r="G1403" s="5">
        <v>76800</v>
      </c>
      <c r="H1403" s="5" t="str">
        <f t="shared" si="21"/>
        <v>50k-100k</v>
      </c>
      <c r="I1403">
        <v>0</v>
      </c>
      <c r="J1403">
        <v>0</v>
      </c>
      <c r="K1403" s="1">
        <v>41706</v>
      </c>
      <c r="L1403">
        <v>33</v>
      </c>
      <c r="M1403">
        <v>173</v>
      </c>
      <c r="N1403">
        <v>26</v>
      </c>
      <c r="O1403">
        <v>255</v>
      </c>
      <c r="P1403">
        <v>35</v>
      </c>
      <c r="Q1403">
        <v>71</v>
      </c>
      <c r="R1403">
        <v>81</v>
      </c>
      <c r="S1403" s="6">
        <f>SUM(Table_marketing_data[[#This Row],[MntWines]:[MntGoldProds]])/6</f>
        <v>106.83333333333333</v>
      </c>
      <c r="T1403">
        <v>1</v>
      </c>
      <c r="U1403">
        <v>4</v>
      </c>
      <c r="V1403">
        <v>4</v>
      </c>
      <c r="W1403">
        <v>7</v>
      </c>
      <c r="X1403">
        <v>1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f>IF(COUNTIF(Table_marketing_data[[#This Row],[AcceptedCmp3]:[AcceptedCmp2]],1)&gt;0,1,0)</f>
        <v>0</v>
      </c>
      <c r="AE1403">
        <f>SUM(Table_marketing_data[[#This Row],[AcceptedCmp3]:[AcceptedCmp2]])</f>
        <v>0</v>
      </c>
      <c r="AF1403">
        <v>0</v>
      </c>
      <c r="AG1403">
        <v>0</v>
      </c>
      <c r="AH1403" t="s">
        <v>40</v>
      </c>
    </row>
    <row r="1404" spans="1:34" x14ac:dyDescent="0.3">
      <c r="A1404">
        <v>3924</v>
      </c>
      <c r="B1404">
        <v>1965</v>
      </c>
      <c r="C1404">
        <f ca="1">YEAR(TODAY()) - Table_marketing_data[[#This Row],[Year_Birth]]</f>
        <v>58</v>
      </c>
      <c r="D14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4" t="s">
        <v>37</v>
      </c>
      <c r="F1404" t="s">
        <v>29</v>
      </c>
      <c r="G1404" s="5">
        <v>57912</v>
      </c>
      <c r="H1404" s="5" t="str">
        <f t="shared" si="21"/>
        <v>50k-100k</v>
      </c>
      <c r="I1404">
        <v>0</v>
      </c>
      <c r="J1404">
        <v>1</v>
      </c>
      <c r="K1404" s="1">
        <v>41715</v>
      </c>
      <c r="L1404">
        <v>34</v>
      </c>
      <c r="M1404">
        <v>801</v>
      </c>
      <c r="N1404">
        <v>0</v>
      </c>
      <c r="O1404">
        <v>80</v>
      </c>
      <c r="P1404">
        <v>0</v>
      </c>
      <c r="Q1404">
        <v>0</v>
      </c>
      <c r="R1404">
        <v>35</v>
      </c>
      <c r="S1404" s="6">
        <f>SUM(Table_marketing_data[[#This Row],[MntWines]:[MntGoldProds]])/6</f>
        <v>152.66666666666666</v>
      </c>
      <c r="T1404">
        <v>5</v>
      </c>
      <c r="U1404">
        <v>8</v>
      </c>
      <c r="V1404">
        <v>3</v>
      </c>
      <c r="W1404">
        <v>12</v>
      </c>
      <c r="X1404">
        <v>5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f>IF(COUNTIF(Table_marketing_data[[#This Row],[AcceptedCmp3]:[AcceptedCmp2]],1)&gt;0,1,0)</f>
        <v>1</v>
      </c>
      <c r="AE1404">
        <f>SUM(Table_marketing_data[[#This Row],[AcceptedCmp3]:[AcceptedCmp2]])</f>
        <v>1</v>
      </c>
      <c r="AF1404">
        <v>0</v>
      </c>
      <c r="AG1404">
        <v>0</v>
      </c>
      <c r="AH1404" t="s">
        <v>43</v>
      </c>
    </row>
    <row r="1405" spans="1:34" x14ac:dyDescent="0.3">
      <c r="A1405">
        <v>8527</v>
      </c>
      <c r="B1405">
        <v>1965</v>
      </c>
      <c r="C1405">
        <f ca="1">YEAR(TODAY()) - Table_marketing_data[[#This Row],[Year_Birth]]</f>
        <v>58</v>
      </c>
      <c r="D14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5" t="s">
        <v>41</v>
      </c>
      <c r="F1405" t="s">
        <v>35</v>
      </c>
      <c r="G1405" s="5">
        <v>65735</v>
      </c>
      <c r="H1405" s="5" t="str">
        <f t="shared" si="21"/>
        <v>50k-100k</v>
      </c>
      <c r="I1405">
        <v>1</v>
      </c>
      <c r="J1405">
        <v>1</v>
      </c>
      <c r="K1405" s="1">
        <v>41615</v>
      </c>
      <c r="L1405">
        <v>37</v>
      </c>
      <c r="M1405">
        <v>239</v>
      </c>
      <c r="N1405">
        <v>7</v>
      </c>
      <c r="O1405">
        <v>119</v>
      </c>
      <c r="P1405">
        <v>4</v>
      </c>
      <c r="Q1405">
        <v>15</v>
      </c>
      <c r="R1405">
        <v>11</v>
      </c>
      <c r="S1405" s="6">
        <f>SUM(Table_marketing_data[[#This Row],[MntWines]:[MntGoldProds]])/6</f>
        <v>65.833333333333329</v>
      </c>
      <c r="T1405">
        <v>5</v>
      </c>
      <c r="U1405">
        <v>6</v>
      </c>
      <c r="V1405">
        <v>2</v>
      </c>
      <c r="W1405">
        <v>6</v>
      </c>
      <c r="X1405">
        <v>7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f>IF(COUNTIF(Table_marketing_data[[#This Row],[AcceptedCmp3]:[AcceptedCmp2]],1)&gt;0,1,0)</f>
        <v>0</v>
      </c>
      <c r="AE1405">
        <f>SUM(Table_marketing_data[[#This Row],[AcceptedCmp3]:[AcceptedCmp2]])</f>
        <v>0</v>
      </c>
      <c r="AF1405">
        <v>0</v>
      </c>
      <c r="AG1405">
        <v>0</v>
      </c>
      <c r="AH1405" t="s">
        <v>30</v>
      </c>
    </row>
    <row r="1406" spans="1:34" x14ac:dyDescent="0.3">
      <c r="A1406">
        <v>8925</v>
      </c>
      <c r="B1406">
        <v>1965</v>
      </c>
      <c r="C1406">
        <f ca="1">YEAR(TODAY()) - Table_marketing_data[[#This Row],[Year_Birth]]</f>
        <v>58</v>
      </c>
      <c r="D14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6" t="s">
        <v>41</v>
      </c>
      <c r="F1406" t="s">
        <v>33</v>
      </c>
      <c r="G1406" s="5">
        <v>70053</v>
      </c>
      <c r="H1406" s="5" t="str">
        <f t="shared" si="21"/>
        <v>50k-100k</v>
      </c>
      <c r="I1406">
        <v>0</v>
      </c>
      <c r="J1406">
        <v>1</v>
      </c>
      <c r="K1406" s="1">
        <v>41458</v>
      </c>
      <c r="L1406">
        <v>38</v>
      </c>
      <c r="M1406">
        <v>512</v>
      </c>
      <c r="N1406">
        <v>53</v>
      </c>
      <c r="O1406">
        <v>98</v>
      </c>
      <c r="P1406">
        <v>81</v>
      </c>
      <c r="Q1406">
        <v>179</v>
      </c>
      <c r="R1406">
        <v>89</v>
      </c>
      <c r="S1406" s="6">
        <f>SUM(Table_marketing_data[[#This Row],[MntWines]:[MntGoldProds]])/6</f>
        <v>168.66666666666666</v>
      </c>
      <c r="T1406">
        <v>3</v>
      </c>
      <c r="U1406">
        <v>8</v>
      </c>
      <c r="V1406">
        <v>5</v>
      </c>
      <c r="W1406">
        <v>10</v>
      </c>
      <c r="X1406">
        <v>5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f>IF(COUNTIF(Table_marketing_data[[#This Row],[AcceptedCmp3]:[AcceptedCmp2]],1)&gt;0,1,0)</f>
        <v>0</v>
      </c>
      <c r="AE1406">
        <f>SUM(Table_marketing_data[[#This Row],[AcceptedCmp3]:[AcceptedCmp2]])</f>
        <v>0</v>
      </c>
      <c r="AF1406">
        <v>0</v>
      </c>
      <c r="AG1406">
        <v>0</v>
      </c>
      <c r="AH1406" t="s">
        <v>30</v>
      </c>
    </row>
    <row r="1407" spans="1:34" x14ac:dyDescent="0.3">
      <c r="A1407">
        <v>6875</v>
      </c>
      <c r="B1407">
        <v>1965</v>
      </c>
      <c r="C1407">
        <f ca="1">YEAR(TODAY()) - Table_marketing_data[[#This Row],[Year_Birth]]</f>
        <v>58</v>
      </c>
      <c r="D14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7" t="s">
        <v>37</v>
      </c>
      <c r="F1407" t="s">
        <v>35</v>
      </c>
      <c r="G1407" s="5">
        <v>32727</v>
      </c>
      <c r="H1407" s="5" t="str">
        <f t="shared" si="21"/>
        <v>20k-50k</v>
      </c>
      <c r="I1407">
        <v>0</v>
      </c>
      <c r="J1407">
        <v>0</v>
      </c>
      <c r="K1407" s="1">
        <v>41149</v>
      </c>
      <c r="L1407">
        <v>38</v>
      </c>
      <c r="M1407">
        <v>167</v>
      </c>
      <c r="N1407">
        <v>13</v>
      </c>
      <c r="O1407">
        <v>180</v>
      </c>
      <c r="P1407">
        <v>86</v>
      </c>
      <c r="Q1407">
        <v>13</v>
      </c>
      <c r="R1407">
        <v>70</v>
      </c>
      <c r="S1407" s="6">
        <f>SUM(Table_marketing_data[[#This Row],[MntWines]:[MntGoldProds]])/6</f>
        <v>88.166666666666671</v>
      </c>
      <c r="T1407">
        <v>2</v>
      </c>
      <c r="U1407">
        <v>7</v>
      </c>
      <c r="V1407">
        <v>3</v>
      </c>
      <c r="W1407">
        <v>5</v>
      </c>
      <c r="X1407">
        <v>8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f>IF(COUNTIF(Table_marketing_data[[#This Row],[AcceptedCmp3]:[AcceptedCmp2]],1)&gt;0,1,0)</f>
        <v>0</v>
      </c>
      <c r="AE1407">
        <f>SUM(Table_marketing_data[[#This Row],[AcceptedCmp3]:[AcceptedCmp2]])</f>
        <v>0</v>
      </c>
      <c r="AF1407">
        <v>0</v>
      </c>
      <c r="AG1407">
        <v>0</v>
      </c>
      <c r="AH1407" t="s">
        <v>32</v>
      </c>
    </row>
    <row r="1408" spans="1:34" x14ac:dyDescent="0.3">
      <c r="A1408">
        <v>2471</v>
      </c>
      <c r="B1408">
        <v>1965</v>
      </c>
      <c r="C1408">
        <f ca="1">YEAR(TODAY()) - Table_marketing_data[[#This Row],[Year_Birth]]</f>
        <v>58</v>
      </c>
      <c r="D14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8" t="s">
        <v>28</v>
      </c>
      <c r="F1408" t="s">
        <v>33</v>
      </c>
      <c r="G1408" s="5">
        <v>61482</v>
      </c>
      <c r="H1408" s="5" t="str">
        <f t="shared" si="21"/>
        <v>50k-100k</v>
      </c>
      <c r="I1408">
        <v>0</v>
      </c>
      <c r="J1408">
        <v>0</v>
      </c>
      <c r="K1408" s="1">
        <v>41817</v>
      </c>
      <c r="L1408">
        <v>39</v>
      </c>
      <c r="M1408">
        <v>48</v>
      </c>
      <c r="N1408">
        <v>58</v>
      </c>
      <c r="O1408">
        <v>68</v>
      </c>
      <c r="P1408">
        <v>16</v>
      </c>
      <c r="Q1408">
        <v>66</v>
      </c>
      <c r="R1408">
        <v>43</v>
      </c>
      <c r="S1408" s="6">
        <f>SUM(Table_marketing_data[[#This Row],[MntWines]:[MntGoldProds]])/6</f>
        <v>49.833333333333336</v>
      </c>
      <c r="T1408">
        <v>1</v>
      </c>
      <c r="U1408">
        <v>3</v>
      </c>
      <c r="V1408">
        <v>2</v>
      </c>
      <c r="W1408">
        <v>6</v>
      </c>
      <c r="X1408">
        <v>2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f>IF(COUNTIF(Table_marketing_data[[#This Row],[AcceptedCmp3]:[AcceptedCmp2]],1)&gt;0,1,0)</f>
        <v>0</v>
      </c>
      <c r="AE1408">
        <f>SUM(Table_marketing_data[[#This Row],[AcceptedCmp3]:[AcceptedCmp2]])</f>
        <v>0</v>
      </c>
      <c r="AF1408">
        <v>0</v>
      </c>
      <c r="AG1408">
        <v>0</v>
      </c>
      <c r="AH1408" t="s">
        <v>43</v>
      </c>
    </row>
    <row r="1409" spans="1:34" x14ac:dyDescent="0.3">
      <c r="A1409">
        <v>7010</v>
      </c>
      <c r="B1409">
        <v>1965</v>
      </c>
      <c r="C1409">
        <f ca="1">YEAR(TODAY()) - Table_marketing_data[[#This Row],[Year_Birth]]</f>
        <v>58</v>
      </c>
      <c r="D14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09" t="s">
        <v>38</v>
      </c>
      <c r="F1409" t="s">
        <v>33</v>
      </c>
      <c r="G1409" s="5">
        <v>70924</v>
      </c>
      <c r="H1409" s="5" t="str">
        <f t="shared" si="21"/>
        <v>50k-100k</v>
      </c>
      <c r="I1409">
        <v>0</v>
      </c>
      <c r="J1409">
        <v>0</v>
      </c>
      <c r="K1409" s="1">
        <v>41736</v>
      </c>
      <c r="L1409">
        <v>41</v>
      </c>
      <c r="M1409">
        <v>635</v>
      </c>
      <c r="N1409">
        <v>114</v>
      </c>
      <c r="O1409">
        <v>254</v>
      </c>
      <c r="P1409">
        <v>132</v>
      </c>
      <c r="Q1409">
        <v>152</v>
      </c>
      <c r="R1409">
        <v>76</v>
      </c>
      <c r="S1409" s="6">
        <f>SUM(Table_marketing_data[[#This Row],[MntWines]:[MntGoldProds]])/6</f>
        <v>227.16666666666666</v>
      </c>
      <c r="T1409">
        <v>1</v>
      </c>
      <c r="U1409">
        <v>6</v>
      </c>
      <c r="V1409">
        <v>6</v>
      </c>
      <c r="W1409">
        <v>7</v>
      </c>
      <c r="X1409">
        <v>3</v>
      </c>
      <c r="Y1409">
        <v>0</v>
      </c>
      <c r="Z1409">
        <v>0</v>
      </c>
      <c r="AA1409">
        <v>1</v>
      </c>
      <c r="AB1409">
        <v>0</v>
      </c>
      <c r="AC1409">
        <v>0</v>
      </c>
      <c r="AD1409">
        <f>IF(COUNTIF(Table_marketing_data[[#This Row],[AcceptedCmp3]:[AcceptedCmp2]],1)&gt;0,1,0)</f>
        <v>1</v>
      </c>
      <c r="AE1409">
        <f>SUM(Table_marketing_data[[#This Row],[AcceptedCmp3]:[AcceptedCmp2]])</f>
        <v>1</v>
      </c>
      <c r="AF1409">
        <v>0</v>
      </c>
      <c r="AG1409">
        <v>0</v>
      </c>
      <c r="AH1409" t="s">
        <v>30</v>
      </c>
    </row>
    <row r="1410" spans="1:34" x14ac:dyDescent="0.3">
      <c r="A1410">
        <v>4767</v>
      </c>
      <c r="B1410">
        <v>1965</v>
      </c>
      <c r="C1410">
        <f ca="1">YEAR(TODAY()) - Table_marketing_data[[#This Row],[Year_Birth]]</f>
        <v>58</v>
      </c>
      <c r="D14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0" t="s">
        <v>38</v>
      </c>
      <c r="F1410" t="s">
        <v>33</v>
      </c>
      <c r="G1410" s="5">
        <v>70924</v>
      </c>
      <c r="H1410" s="5" t="str">
        <f t="shared" ref="H1410:H1473" si="22">IF(G1410&lt;20000,"&lt;20k",IF(G1410&lt;50000,"20k-50k",IF(G1410&lt;100000,"50k-100k","100k&lt;")))</f>
        <v>50k-100k</v>
      </c>
      <c r="I1410">
        <v>0</v>
      </c>
      <c r="J1410">
        <v>0</v>
      </c>
      <c r="K1410" s="1">
        <v>41736</v>
      </c>
      <c r="L1410">
        <v>41</v>
      </c>
      <c r="M1410">
        <v>635</v>
      </c>
      <c r="N1410">
        <v>114</v>
      </c>
      <c r="O1410">
        <v>254</v>
      </c>
      <c r="P1410">
        <v>132</v>
      </c>
      <c r="Q1410">
        <v>152</v>
      </c>
      <c r="R1410">
        <v>76</v>
      </c>
      <c r="S1410" s="6">
        <f>SUM(Table_marketing_data[[#This Row],[MntWines]:[MntGoldProds]])/6</f>
        <v>227.16666666666666</v>
      </c>
      <c r="T1410">
        <v>1</v>
      </c>
      <c r="U1410">
        <v>6</v>
      </c>
      <c r="V1410">
        <v>6</v>
      </c>
      <c r="W1410">
        <v>7</v>
      </c>
      <c r="X1410">
        <v>3</v>
      </c>
      <c r="Y1410">
        <v>0</v>
      </c>
      <c r="Z1410">
        <v>0</v>
      </c>
      <c r="AA1410">
        <v>1</v>
      </c>
      <c r="AB1410">
        <v>0</v>
      </c>
      <c r="AC1410">
        <v>0</v>
      </c>
      <c r="AD1410">
        <f>IF(COUNTIF(Table_marketing_data[[#This Row],[AcceptedCmp3]:[AcceptedCmp2]],1)&gt;0,1,0)</f>
        <v>1</v>
      </c>
      <c r="AE1410">
        <f>SUM(Table_marketing_data[[#This Row],[AcceptedCmp3]:[AcceptedCmp2]])</f>
        <v>1</v>
      </c>
      <c r="AF1410">
        <v>0</v>
      </c>
      <c r="AG1410">
        <v>0</v>
      </c>
      <c r="AH1410" t="s">
        <v>30</v>
      </c>
    </row>
    <row r="1411" spans="1:34" x14ac:dyDescent="0.3">
      <c r="A1411">
        <v>4394</v>
      </c>
      <c r="B1411">
        <v>1965</v>
      </c>
      <c r="C1411">
        <f ca="1">YEAR(TODAY()) - Table_marketing_data[[#This Row],[Year_Birth]]</f>
        <v>58</v>
      </c>
      <c r="D14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1" t="s">
        <v>37</v>
      </c>
      <c r="F1411" t="s">
        <v>33</v>
      </c>
      <c r="G1411" s="5">
        <v>81051</v>
      </c>
      <c r="H1411" s="5" t="str">
        <f t="shared" si="22"/>
        <v>50k-100k</v>
      </c>
      <c r="I1411">
        <v>0</v>
      </c>
      <c r="J1411">
        <v>0</v>
      </c>
      <c r="K1411" s="1">
        <v>41782</v>
      </c>
      <c r="L1411">
        <v>43</v>
      </c>
      <c r="M1411">
        <v>1142</v>
      </c>
      <c r="N1411">
        <v>29</v>
      </c>
      <c r="O1411">
        <v>249</v>
      </c>
      <c r="P1411">
        <v>38</v>
      </c>
      <c r="Q1411">
        <v>29</v>
      </c>
      <c r="R1411">
        <v>14</v>
      </c>
      <c r="S1411" s="6">
        <f>SUM(Table_marketing_data[[#This Row],[MntWines]:[MntGoldProds]])/6</f>
        <v>250.16666666666666</v>
      </c>
      <c r="T1411">
        <v>1</v>
      </c>
      <c r="U1411">
        <v>5</v>
      </c>
      <c r="V1411">
        <v>5</v>
      </c>
      <c r="W1411">
        <v>12</v>
      </c>
      <c r="X1411">
        <v>2</v>
      </c>
      <c r="Y1411">
        <v>0</v>
      </c>
      <c r="Z1411">
        <v>1</v>
      </c>
      <c r="AA1411">
        <v>1</v>
      </c>
      <c r="AB1411">
        <v>0</v>
      </c>
      <c r="AC1411">
        <v>0</v>
      </c>
      <c r="AD1411">
        <f>IF(COUNTIF(Table_marketing_data[[#This Row],[AcceptedCmp3]:[AcceptedCmp2]],1)&gt;0,1,0)</f>
        <v>1</v>
      </c>
      <c r="AE1411">
        <f>SUM(Table_marketing_data[[#This Row],[AcceptedCmp3]:[AcceptedCmp2]])</f>
        <v>2</v>
      </c>
      <c r="AF1411">
        <v>0</v>
      </c>
      <c r="AG1411">
        <v>0</v>
      </c>
      <c r="AH1411" t="s">
        <v>30</v>
      </c>
    </row>
    <row r="1412" spans="1:34" x14ac:dyDescent="0.3">
      <c r="A1412">
        <v>1272</v>
      </c>
      <c r="B1412">
        <v>1965</v>
      </c>
      <c r="C1412">
        <f ca="1">YEAR(TODAY()) - Table_marketing_data[[#This Row],[Year_Birth]]</f>
        <v>58</v>
      </c>
      <c r="D14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2" t="s">
        <v>41</v>
      </c>
      <c r="F1412" t="s">
        <v>31</v>
      </c>
      <c r="G1412" s="5">
        <v>55250</v>
      </c>
      <c r="H1412" s="5" t="str">
        <f t="shared" si="22"/>
        <v>50k-100k</v>
      </c>
      <c r="I1412">
        <v>0</v>
      </c>
      <c r="J1412">
        <v>1</v>
      </c>
      <c r="K1412" s="1">
        <v>41203</v>
      </c>
      <c r="L1412">
        <v>49</v>
      </c>
      <c r="M1412">
        <v>664</v>
      </c>
      <c r="N1412">
        <v>58</v>
      </c>
      <c r="O1412">
        <v>83</v>
      </c>
      <c r="P1412">
        <v>32</v>
      </c>
      <c r="Q1412">
        <v>0</v>
      </c>
      <c r="R1412">
        <v>66</v>
      </c>
      <c r="S1412" s="6">
        <f>SUM(Table_marketing_data[[#This Row],[MntWines]:[MntGoldProds]])/6</f>
        <v>150.5</v>
      </c>
      <c r="T1412">
        <v>4</v>
      </c>
      <c r="U1412">
        <v>7</v>
      </c>
      <c r="V1412">
        <v>5</v>
      </c>
      <c r="W1412">
        <v>10</v>
      </c>
      <c r="X1412">
        <v>5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f>IF(COUNTIF(Table_marketing_data[[#This Row],[AcceptedCmp3]:[AcceptedCmp2]],1)&gt;0,1,0)</f>
        <v>0</v>
      </c>
      <c r="AE1412">
        <f>SUM(Table_marketing_data[[#This Row],[AcceptedCmp3]:[AcceptedCmp2]])</f>
        <v>0</v>
      </c>
      <c r="AF1412">
        <v>0</v>
      </c>
      <c r="AG1412">
        <v>0</v>
      </c>
      <c r="AH1412" t="s">
        <v>36</v>
      </c>
    </row>
    <row r="1413" spans="1:34" x14ac:dyDescent="0.3">
      <c r="A1413">
        <v>6673</v>
      </c>
      <c r="B1413">
        <v>1965</v>
      </c>
      <c r="C1413">
        <f ca="1">YEAR(TODAY()) - Table_marketing_data[[#This Row],[Year_Birth]]</f>
        <v>58</v>
      </c>
      <c r="D14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3" t="s">
        <v>28</v>
      </c>
      <c r="F1413" t="s">
        <v>31</v>
      </c>
      <c r="G1413" s="5">
        <v>23478</v>
      </c>
      <c r="H1413" s="5" t="str">
        <f t="shared" si="22"/>
        <v>20k-50k</v>
      </c>
      <c r="I1413">
        <v>0</v>
      </c>
      <c r="J1413">
        <v>0</v>
      </c>
      <c r="K1413" s="1">
        <v>41352</v>
      </c>
      <c r="L1413">
        <v>51</v>
      </c>
      <c r="M1413">
        <v>28</v>
      </c>
      <c r="N1413">
        <v>6</v>
      </c>
      <c r="O1413">
        <v>27</v>
      </c>
      <c r="P1413">
        <v>12</v>
      </c>
      <c r="Q1413">
        <v>17</v>
      </c>
      <c r="R1413">
        <v>39</v>
      </c>
      <c r="S1413" s="6">
        <f>SUM(Table_marketing_data[[#This Row],[MntWines]:[MntGoldProds]])/6</f>
        <v>21.5</v>
      </c>
      <c r="T1413">
        <v>1</v>
      </c>
      <c r="U1413">
        <v>3</v>
      </c>
      <c r="V1413">
        <v>0</v>
      </c>
      <c r="W1413">
        <v>3</v>
      </c>
      <c r="X1413">
        <v>8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f>IF(COUNTIF(Table_marketing_data[[#This Row],[AcceptedCmp3]:[AcceptedCmp2]],1)&gt;0,1,0)</f>
        <v>0</v>
      </c>
      <c r="AE1413">
        <f>SUM(Table_marketing_data[[#This Row],[AcceptedCmp3]:[AcceptedCmp2]])</f>
        <v>0</v>
      </c>
      <c r="AF1413">
        <v>0</v>
      </c>
      <c r="AG1413">
        <v>0</v>
      </c>
      <c r="AH1413" t="s">
        <v>34</v>
      </c>
    </row>
    <row r="1414" spans="1:34" x14ac:dyDescent="0.3">
      <c r="A1414">
        <v>2223</v>
      </c>
      <c r="B1414">
        <v>1965</v>
      </c>
      <c r="C1414">
        <f ca="1">YEAR(TODAY()) - Table_marketing_data[[#This Row],[Year_Birth]]</f>
        <v>58</v>
      </c>
      <c r="D14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4" t="s">
        <v>38</v>
      </c>
      <c r="F1414" t="s">
        <v>29</v>
      </c>
      <c r="G1414" s="5">
        <v>64176</v>
      </c>
      <c r="H1414" s="5" t="str">
        <f t="shared" si="22"/>
        <v>50k-100k</v>
      </c>
      <c r="I1414">
        <v>0</v>
      </c>
      <c r="J1414">
        <v>1</v>
      </c>
      <c r="K1414" s="1">
        <v>41124</v>
      </c>
      <c r="L1414">
        <v>52</v>
      </c>
      <c r="M1414">
        <v>1215</v>
      </c>
      <c r="N1414">
        <v>33</v>
      </c>
      <c r="O1414">
        <v>249</v>
      </c>
      <c r="P1414">
        <v>64</v>
      </c>
      <c r="Q1414">
        <v>116</v>
      </c>
      <c r="R1414">
        <v>149</v>
      </c>
      <c r="S1414" s="6">
        <f>SUM(Table_marketing_data[[#This Row],[MntWines]:[MntGoldProds]])/6</f>
        <v>304.33333333333331</v>
      </c>
      <c r="T1414">
        <v>8</v>
      </c>
      <c r="U1414">
        <v>8</v>
      </c>
      <c r="V1414">
        <v>9</v>
      </c>
      <c r="W1414">
        <v>8</v>
      </c>
      <c r="X1414">
        <v>6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f>IF(COUNTIF(Table_marketing_data[[#This Row],[AcceptedCmp3]:[AcceptedCmp2]],1)&gt;0,1,0)</f>
        <v>0</v>
      </c>
      <c r="AE1414">
        <f>SUM(Table_marketing_data[[#This Row],[AcceptedCmp3]:[AcceptedCmp2]])</f>
        <v>0</v>
      </c>
      <c r="AF1414">
        <v>0</v>
      </c>
      <c r="AG1414">
        <v>0</v>
      </c>
      <c r="AH1414" t="s">
        <v>30</v>
      </c>
    </row>
    <row r="1415" spans="1:34" x14ac:dyDescent="0.3">
      <c r="A1415">
        <v>945</v>
      </c>
      <c r="B1415">
        <v>1965</v>
      </c>
      <c r="C1415">
        <f ca="1">YEAR(TODAY()) - Table_marketing_data[[#This Row],[Year_Birth]]</f>
        <v>58</v>
      </c>
      <c r="D14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5" t="s">
        <v>28</v>
      </c>
      <c r="F1415" t="s">
        <v>35</v>
      </c>
      <c r="G1415" s="5">
        <v>36317</v>
      </c>
      <c r="H1415" s="5" t="str">
        <f t="shared" si="22"/>
        <v>20k-50k</v>
      </c>
      <c r="I1415">
        <v>0</v>
      </c>
      <c r="J1415">
        <v>1</v>
      </c>
      <c r="K1415" s="1">
        <v>41416</v>
      </c>
      <c r="L1415">
        <v>53</v>
      </c>
      <c r="M1415">
        <v>87</v>
      </c>
      <c r="N1415">
        <v>3</v>
      </c>
      <c r="O1415">
        <v>25</v>
      </c>
      <c r="P1415">
        <v>3</v>
      </c>
      <c r="Q1415">
        <v>2</v>
      </c>
      <c r="R1415">
        <v>13</v>
      </c>
      <c r="S1415" s="6">
        <f>SUM(Table_marketing_data[[#This Row],[MntWines]:[MntGoldProds]])/6</f>
        <v>22.166666666666668</v>
      </c>
      <c r="T1415">
        <v>2</v>
      </c>
      <c r="U1415">
        <v>3</v>
      </c>
      <c r="V1415">
        <v>0</v>
      </c>
      <c r="W1415">
        <v>4</v>
      </c>
      <c r="X1415">
        <v>7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f>IF(COUNTIF(Table_marketing_data[[#This Row],[AcceptedCmp3]:[AcceptedCmp2]],1)&gt;0,1,0)</f>
        <v>0</v>
      </c>
      <c r="AE1415">
        <f>SUM(Table_marketing_data[[#This Row],[AcceptedCmp3]:[AcceptedCmp2]])</f>
        <v>0</v>
      </c>
      <c r="AF1415">
        <v>0</v>
      </c>
      <c r="AG1415">
        <v>0</v>
      </c>
      <c r="AH1415" t="s">
        <v>30</v>
      </c>
    </row>
    <row r="1416" spans="1:34" x14ac:dyDescent="0.3">
      <c r="A1416">
        <v>7108</v>
      </c>
      <c r="B1416">
        <v>1965</v>
      </c>
      <c r="C1416">
        <f ca="1">YEAR(TODAY()) - Table_marketing_data[[#This Row],[Year_Birth]]</f>
        <v>58</v>
      </c>
      <c r="D14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6" t="s">
        <v>41</v>
      </c>
      <c r="F1416" t="s">
        <v>42</v>
      </c>
      <c r="G1416" s="5">
        <v>51390</v>
      </c>
      <c r="H1416" s="5" t="str">
        <f t="shared" si="22"/>
        <v>50k-100k</v>
      </c>
      <c r="I1416">
        <v>1</v>
      </c>
      <c r="J1416">
        <v>1</v>
      </c>
      <c r="K1416" s="1">
        <v>41160</v>
      </c>
      <c r="L1416">
        <v>54</v>
      </c>
      <c r="M1416">
        <v>205</v>
      </c>
      <c r="N1416">
        <v>20</v>
      </c>
      <c r="O1416">
        <v>47</v>
      </c>
      <c r="P1416">
        <v>23</v>
      </c>
      <c r="Q1416">
        <v>2</v>
      </c>
      <c r="R1416">
        <v>56</v>
      </c>
      <c r="S1416" s="6">
        <f>SUM(Table_marketing_data[[#This Row],[MntWines]:[MntGoldProds]])/6</f>
        <v>58.833333333333336</v>
      </c>
      <c r="T1416">
        <v>6</v>
      </c>
      <c r="U1416">
        <v>5</v>
      </c>
      <c r="V1416">
        <v>2</v>
      </c>
      <c r="W1416">
        <v>5</v>
      </c>
      <c r="X1416">
        <v>5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f>IF(COUNTIF(Table_marketing_data[[#This Row],[AcceptedCmp3]:[AcceptedCmp2]],1)&gt;0,1,0)</f>
        <v>0</v>
      </c>
      <c r="AE1416">
        <f>SUM(Table_marketing_data[[#This Row],[AcceptedCmp3]:[AcceptedCmp2]])</f>
        <v>0</v>
      </c>
      <c r="AF1416">
        <v>0</v>
      </c>
      <c r="AG1416">
        <v>0</v>
      </c>
      <c r="AH1416" t="s">
        <v>43</v>
      </c>
    </row>
    <row r="1417" spans="1:34" x14ac:dyDescent="0.3">
      <c r="A1417">
        <v>194</v>
      </c>
      <c r="B1417">
        <v>1965</v>
      </c>
      <c r="C1417">
        <f ca="1">YEAR(TODAY()) - Table_marketing_data[[#This Row],[Year_Birth]]</f>
        <v>58</v>
      </c>
      <c r="D14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7" t="s">
        <v>28</v>
      </c>
      <c r="F1417" t="s">
        <v>33</v>
      </c>
      <c r="G1417" s="5">
        <v>48006</v>
      </c>
      <c r="H1417" s="5" t="str">
        <f t="shared" si="22"/>
        <v>20k-50k</v>
      </c>
      <c r="I1417">
        <v>1</v>
      </c>
      <c r="J1417">
        <v>1</v>
      </c>
      <c r="K1417" s="1">
        <v>41799</v>
      </c>
      <c r="L1417">
        <v>55</v>
      </c>
      <c r="M1417">
        <v>23</v>
      </c>
      <c r="N1417">
        <v>0</v>
      </c>
      <c r="O1417">
        <v>11</v>
      </c>
      <c r="P1417">
        <v>3</v>
      </c>
      <c r="Q1417">
        <v>2</v>
      </c>
      <c r="R1417">
        <v>2</v>
      </c>
      <c r="S1417" s="6">
        <f>SUM(Table_marketing_data[[#This Row],[MntWines]:[MntGoldProds]])/6</f>
        <v>6.833333333333333</v>
      </c>
      <c r="T1417">
        <v>1</v>
      </c>
      <c r="U1417">
        <v>1</v>
      </c>
      <c r="V1417">
        <v>0</v>
      </c>
      <c r="W1417">
        <v>3</v>
      </c>
      <c r="X1417">
        <v>6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f>IF(COUNTIF(Table_marketing_data[[#This Row],[AcceptedCmp3]:[AcceptedCmp2]],1)&gt;0,1,0)</f>
        <v>0</v>
      </c>
      <c r="AE1417">
        <f>SUM(Table_marketing_data[[#This Row],[AcceptedCmp3]:[AcceptedCmp2]])</f>
        <v>0</v>
      </c>
      <c r="AF1417">
        <v>0</v>
      </c>
      <c r="AG1417">
        <v>0</v>
      </c>
      <c r="AH1417" t="s">
        <v>30</v>
      </c>
    </row>
    <row r="1418" spans="1:34" x14ac:dyDescent="0.3">
      <c r="A1418">
        <v>8286</v>
      </c>
      <c r="B1418">
        <v>1965</v>
      </c>
      <c r="C1418">
        <f ca="1">YEAR(TODAY()) - Table_marketing_data[[#This Row],[Year_Birth]]</f>
        <v>58</v>
      </c>
      <c r="D14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8" t="s">
        <v>37</v>
      </c>
      <c r="F1418" t="s">
        <v>35</v>
      </c>
      <c r="G1418" s="5">
        <v>51717</v>
      </c>
      <c r="H1418" s="5" t="str">
        <f t="shared" si="22"/>
        <v>50k-100k</v>
      </c>
      <c r="I1418">
        <v>0</v>
      </c>
      <c r="J1418">
        <v>1</v>
      </c>
      <c r="K1418" s="1">
        <v>41506</v>
      </c>
      <c r="L1418">
        <v>55</v>
      </c>
      <c r="M1418">
        <v>98</v>
      </c>
      <c r="N1418">
        <v>1</v>
      </c>
      <c r="O1418">
        <v>17</v>
      </c>
      <c r="P1418">
        <v>0</v>
      </c>
      <c r="Q1418">
        <v>1</v>
      </c>
      <c r="R1418">
        <v>5</v>
      </c>
      <c r="S1418" s="6">
        <f>SUM(Table_marketing_data[[#This Row],[MntWines]:[MntGoldProds]])/6</f>
        <v>20.333333333333332</v>
      </c>
      <c r="T1418">
        <v>1</v>
      </c>
      <c r="U1418">
        <v>3</v>
      </c>
      <c r="V1418">
        <v>0</v>
      </c>
      <c r="W1418">
        <v>4</v>
      </c>
      <c r="X1418">
        <v>7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f>IF(COUNTIF(Table_marketing_data[[#This Row],[AcceptedCmp3]:[AcceptedCmp2]],1)&gt;0,1,0)</f>
        <v>1</v>
      </c>
      <c r="AE1418">
        <f>SUM(Table_marketing_data[[#This Row],[AcceptedCmp3]:[AcceptedCmp2]])</f>
        <v>1</v>
      </c>
      <c r="AF1418">
        <v>0</v>
      </c>
      <c r="AG1418">
        <v>0</v>
      </c>
      <c r="AH1418" t="s">
        <v>43</v>
      </c>
    </row>
    <row r="1419" spans="1:34" x14ac:dyDescent="0.3">
      <c r="A1419">
        <v>1045</v>
      </c>
      <c r="B1419">
        <v>1965</v>
      </c>
      <c r="C1419">
        <f ca="1">YEAR(TODAY()) - Table_marketing_data[[#This Row],[Year_Birth]]</f>
        <v>58</v>
      </c>
      <c r="D14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19" t="s">
        <v>28</v>
      </c>
      <c r="F1419" t="s">
        <v>35</v>
      </c>
      <c r="G1419" s="5">
        <v>52117</v>
      </c>
      <c r="H1419" s="5" t="str">
        <f t="shared" si="22"/>
        <v>50k-100k</v>
      </c>
      <c r="I1419">
        <v>0</v>
      </c>
      <c r="J1419">
        <v>1</v>
      </c>
      <c r="K1419" s="1">
        <v>41137</v>
      </c>
      <c r="L1419">
        <v>55</v>
      </c>
      <c r="M1419">
        <v>112</v>
      </c>
      <c r="N1419">
        <v>10</v>
      </c>
      <c r="O1419">
        <v>107</v>
      </c>
      <c r="P1419">
        <v>30</v>
      </c>
      <c r="Q1419">
        <v>0</v>
      </c>
      <c r="R1419">
        <v>20</v>
      </c>
      <c r="S1419" s="6">
        <f>SUM(Table_marketing_data[[#This Row],[MntWines]:[MntGoldProds]])/6</f>
        <v>46.5</v>
      </c>
      <c r="T1419">
        <v>2</v>
      </c>
      <c r="U1419">
        <v>5</v>
      </c>
      <c r="V1419">
        <v>2</v>
      </c>
      <c r="W1419">
        <v>4</v>
      </c>
      <c r="X1419">
        <v>7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f>IF(COUNTIF(Table_marketing_data[[#This Row],[AcceptedCmp3]:[AcceptedCmp2]],1)&gt;0,1,0)</f>
        <v>0</v>
      </c>
      <c r="AE1419">
        <f>SUM(Table_marketing_data[[#This Row],[AcceptedCmp3]:[AcceptedCmp2]])</f>
        <v>0</v>
      </c>
      <c r="AF1419">
        <v>0</v>
      </c>
      <c r="AG1419">
        <v>0</v>
      </c>
      <c r="AH1419" t="s">
        <v>30</v>
      </c>
    </row>
    <row r="1420" spans="1:34" x14ac:dyDescent="0.3">
      <c r="A1420">
        <v>4837</v>
      </c>
      <c r="B1420">
        <v>1965</v>
      </c>
      <c r="C1420">
        <f ca="1">YEAR(TODAY()) - Table_marketing_data[[#This Row],[Year_Birth]]</f>
        <v>58</v>
      </c>
      <c r="D14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0" t="s">
        <v>37</v>
      </c>
      <c r="F1420" t="s">
        <v>33</v>
      </c>
      <c r="G1420" s="5">
        <v>71322</v>
      </c>
      <c r="H1420" s="5" t="str">
        <f t="shared" si="22"/>
        <v>50k-100k</v>
      </c>
      <c r="I1420">
        <v>0</v>
      </c>
      <c r="J1420">
        <v>1</v>
      </c>
      <c r="K1420" s="1">
        <v>41321</v>
      </c>
      <c r="L1420">
        <v>57</v>
      </c>
      <c r="M1420">
        <v>753</v>
      </c>
      <c r="N1420">
        <v>43</v>
      </c>
      <c r="O1420">
        <v>226</v>
      </c>
      <c r="P1420">
        <v>69</v>
      </c>
      <c r="Q1420">
        <v>10</v>
      </c>
      <c r="R1420">
        <v>204</v>
      </c>
      <c r="S1420" s="6">
        <f>SUM(Table_marketing_data[[#This Row],[MntWines]:[MntGoldProds]])/6</f>
        <v>217.5</v>
      </c>
      <c r="T1420">
        <v>2</v>
      </c>
      <c r="U1420">
        <v>8</v>
      </c>
      <c r="V1420">
        <v>5</v>
      </c>
      <c r="W1420">
        <v>13</v>
      </c>
      <c r="X1420">
        <v>4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f>IF(COUNTIF(Table_marketing_data[[#This Row],[AcceptedCmp3]:[AcceptedCmp2]],1)&gt;0,1,0)</f>
        <v>0</v>
      </c>
      <c r="AE1420">
        <f>SUM(Table_marketing_data[[#This Row],[AcceptedCmp3]:[AcceptedCmp2]])</f>
        <v>0</v>
      </c>
      <c r="AF1420">
        <v>0</v>
      </c>
      <c r="AG1420">
        <v>0</v>
      </c>
      <c r="AH1420" t="s">
        <v>30</v>
      </c>
    </row>
    <row r="1421" spans="1:34" x14ac:dyDescent="0.3">
      <c r="A1421">
        <v>5610</v>
      </c>
      <c r="B1421">
        <v>1965</v>
      </c>
      <c r="C1421">
        <f ca="1">YEAR(TODAY()) - Table_marketing_data[[#This Row],[Year_Birth]]</f>
        <v>58</v>
      </c>
      <c r="D14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1" t="s">
        <v>28</v>
      </c>
      <c r="F1421" t="s">
        <v>35</v>
      </c>
      <c r="G1421" s="5">
        <v>33456</v>
      </c>
      <c r="H1421" s="5" t="str">
        <f t="shared" si="22"/>
        <v>20k-50k</v>
      </c>
      <c r="I1421">
        <v>1</v>
      </c>
      <c r="J1421">
        <v>1</v>
      </c>
      <c r="K1421" s="1">
        <v>41750</v>
      </c>
      <c r="L1421">
        <v>58</v>
      </c>
      <c r="M1421">
        <v>7</v>
      </c>
      <c r="N1421">
        <v>3</v>
      </c>
      <c r="O1421">
        <v>10</v>
      </c>
      <c r="P1421">
        <v>8</v>
      </c>
      <c r="Q1421">
        <v>1</v>
      </c>
      <c r="R1421">
        <v>7</v>
      </c>
      <c r="S1421" s="6">
        <f>SUM(Table_marketing_data[[#This Row],[MntWines]:[MntGoldProds]])/6</f>
        <v>6</v>
      </c>
      <c r="T1421">
        <v>2</v>
      </c>
      <c r="U1421">
        <v>1</v>
      </c>
      <c r="V1421">
        <v>0</v>
      </c>
      <c r="W1421">
        <v>3</v>
      </c>
      <c r="X1421">
        <v>7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f>IF(COUNTIF(Table_marketing_data[[#This Row],[AcceptedCmp3]:[AcceptedCmp2]],1)&gt;0,1,0)</f>
        <v>0</v>
      </c>
      <c r="AE1421">
        <f>SUM(Table_marketing_data[[#This Row],[AcceptedCmp3]:[AcceptedCmp2]])</f>
        <v>0</v>
      </c>
      <c r="AF1421">
        <v>0</v>
      </c>
      <c r="AG1421">
        <v>0</v>
      </c>
      <c r="AH1421" t="s">
        <v>40</v>
      </c>
    </row>
    <row r="1422" spans="1:34" x14ac:dyDescent="0.3">
      <c r="A1422">
        <v>11171</v>
      </c>
      <c r="B1422">
        <v>1965</v>
      </c>
      <c r="C1422">
        <f ca="1">YEAR(TODAY()) - Table_marketing_data[[#This Row],[Year_Birth]]</f>
        <v>58</v>
      </c>
      <c r="D14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2" t="s">
        <v>41</v>
      </c>
      <c r="F1422" t="s">
        <v>33</v>
      </c>
      <c r="G1422" s="5">
        <v>56962</v>
      </c>
      <c r="H1422" s="5" t="str">
        <f t="shared" si="22"/>
        <v>50k-100k</v>
      </c>
      <c r="I1422">
        <v>2</v>
      </c>
      <c r="J1422">
        <v>1</v>
      </c>
      <c r="K1422" s="1">
        <v>41558</v>
      </c>
      <c r="L1422">
        <v>60</v>
      </c>
      <c r="M1422">
        <v>292</v>
      </c>
      <c r="N1422">
        <v>3</v>
      </c>
      <c r="O1422">
        <v>77</v>
      </c>
      <c r="P1422">
        <v>10</v>
      </c>
      <c r="Q1422">
        <v>3</v>
      </c>
      <c r="R1422">
        <v>26</v>
      </c>
      <c r="S1422" s="6">
        <f>SUM(Table_marketing_data[[#This Row],[MntWines]:[MntGoldProds]])/6</f>
        <v>68.5</v>
      </c>
      <c r="T1422">
        <v>7</v>
      </c>
      <c r="U1422">
        <v>6</v>
      </c>
      <c r="V1422">
        <v>3</v>
      </c>
      <c r="W1422">
        <v>5</v>
      </c>
      <c r="X1422">
        <v>7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f>IF(COUNTIF(Table_marketing_data[[#This Row],[AcceptedCmp3]:[AcceptedCmp2]],1)&gt;0,1,0)</f>
        <v>0</v>
      </c>
      <c r="AE1422">
        <f>SUM(Table_marketing_data[[#This Row],[AcceptedCmp3]:[AcceptedCmp2]])</f>
        <v>0</v>
      </c>
      <c r="AF1422">
        <v>0</v>
      </c>
      <c r="AG1422">
        <v>0</v>
      </c>
      <c r="AH1422" t="s">
        <v>36</v>
      </c>
    </row>
    <row r="1423" spans="1:34" x14ac:dyDescent="0.3">
      <c r="A1423">
        <v>1600</v>
      </c>
      <c r="B1423">
        <v>1965</v>
      </c>
      <c r="C1423">
        <f ca="1">YEAR(TODAY()) - Table_marketing_data[[#This Row],[Year_Birth]]</f>
        <v>58</v>
      </c>
      <c r="D14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3" t="s">
        <v>41</v>
      </c>
      <c r="F1423" t="s">
        <v>33</v>
      </c>
      <c r="G1423" s="5">
        <v>56962</v>
      </c>
      <c r="H1423" s="5" t="str">
        <f t="shared" si="22"/>
        <v>50k-100k</v>
      </c>
      <c r="I1423">
        <v>2</v>
      </c>
      <c r="J1423">
        <v>1</v>
      </c>
      <c r="K1423" s="1">
        <v>41558</v>
      </c>
      <c r="L1423">
        <v>60</v>
      </c>
      <c r="M1423">
        <v>292</v>
      </c>
      <c r="N1423">
        <v>3</v>
      </c>
      <c r="O1423">
        <v>77</v>
      </c>
      <c r="P1423">
        <v>10</v>
      </c>
      <c r="Q1423">
        <v>3</v>
      </c>
      <c r="R1423">
        <v>26</v>
      </c>
      <c r="S1423" s="6">
        <f>SUM(Table_marketing_data[[#This Row],[MntWines]:[MntGoldProds]])/6</f>
        <v>68.5</v>
      </c>
      <c r="T1423">
        <v>7</v>
      </c>
      <c r="U1423">
        <v>6</v>
      </c>
      <c r="V1423">
        <v>3</v>
      </c>
      <c r="W1423">
        <v>5</v>
      </c>
      <c r="X1423">
        <v>7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f>IF(COUNTIF(Table_marketing_data[[#This Row],[AcceptedCmp3]:[AcceptedCmp2]],1)&gt;0,1,0)</f>
        <v>0</v>
      </c>
      <c r="AE1423">
        <f>SUM(Table_marketing_data[[#This Row],[AcceptedCmp3]:[AcceptedCmp2]])</f>
        <v>0</v>
      </c>
      <c r="AF1423">
        <v>0</v>
      </c>
      <c r="AG1423">
        <v>0</v>
      </c>
      <c r="AH1423" t="s">
        <v>43</v>
      </c>
    </row>
    <row r="1424" spans="1:34" x14ac:dyDescent="0.3">
      <c r="A1424">
        <v>1072</v>
      </c>
      <c r="B1424">
        <v>1965</v>
      </c>
      <c r="C1424">
        <f ca="1">YEAR(TODAY()) - Table_marketing_data[[#This Row],[Year_Birth]]</f>
        <v>58</v>
      </c>
      <c r="D14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4" t="s">
        <v>37</v>
      </c>
      <c r="F1424" t="s">
        <v>31</v>
      </c>
      <c r="G1424" s="5">
        <v>40760</v>
      </c>
      <c r="H1424" s="5" t="str">
        <f t="shared" si="22"/>
        <v>20k-50k</v>
      </c>
      <c r="I1424">
        <v>0</v>
      </c>
      <c r="J1424">
        <v>1</v>
      </c>
      <c r="K1424" s="1">
        <v>41516</v>
      </c>
      <c r="L1424">
        <v>64</v>
      </c>
      <c r="M1424">
        <v>70</v>
      </c>
      <c r="N1424">
        <v>0</v>
      </c>
      <c r="O1424">
        <v>17</v>
      </c>
      <c r="P1424">
        <v>0</v>
      </c>
      <c r="Q1424">
        <v>0</v>
      </c>
      <c r="R1424">
        <v>6</v>
      </c>
      <c r="S1424" s="6">
        <f>SUM(Table_marketing_data[[#This Row],[MntWines]:[MntGoldProds]])/6</f>
        <v>15.5</v>
      </c>
      <c r="T1424">
        <v>2</v>
      </c>
      <c r="U1424">
        <v>2</v>
      </c>
      <c r="V1424">
        <v>1</v>
      </c>
      <c r="W1424">
        <v>3</v>
      </c>
      <c r="X1424">
        <v>6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f>IF(COUNTIF(Table_marketing_data[[#This Row],[AcceptedCmp3]:[AcceptedCmp2]],1)&gt;0,1,0)</f>
        <v>0</v>
      </c>
      <c r="AE1424">
        <f>SUM(Table_marketing_data[[#This Row],[AcceptedCmp3]:[AcceptedCmp2]])</f>
        <v>0</v>
      </c>
      <c r="AF1424">
        <v>0</v>
      </c>
      <c r="AG1424">
        <v>0</v>
      </c>
      <c r="AH1424" t="s">
        <v>32</v>
      </c>
    </row>
    <row r="1425" spans="1:34" x14ac:dyDescent="0.3">
      <c r="A1425">
        <v>9606</v>
      </c>
      <c r="B1425">
        <v>1965</v>
      </c>
      <c r="C1425">
        <f ca="1">YEAR(TODAY()) - Table_marketing_data[[#This Row],[Year_Birth]]</f>
        <v>58</v>
      </c>
      <c r="D14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5" t="s">
        <v>37</v>
      </c>
      <c r="F1425" t="s">
        <v>33</v>
      </c>
      <c r="G1425" s="5">
        <v>69969</v>
      </c>
      <c r="H1425" s="5" t="str">
        <f t="shared" si="22"/>
        <v>50k-100k</v>
      </c>
      <c r="I1425">
        <v>0</v>
      </c>
      <c r="J1425">
        <v>0</v>
      </c>
      <c r="K1425" s="1">
        <v>41513</v>
      </c>
      <c r="L1425">
        <v>64</v>
      </c>
      <c r="M1425">
        <v>882</v>
      </c>
      <c r="N1425">
        <v>29</v>
      </c>
      <c r="O1425">
        <v>514</v>
      </c>
      <c r="P1425">
        <v>38</v>
      </c>
      <c r="Q1425">
        <v>29</v>
      </c>
      <c r="R1425">
        <v>44</v>
      </c>
      <c r="S1425" s="6">
        <f>SUM(Table_marketing_data[[#This Row],[MntWines]:[MntGoldProds]])/6</f>
        <v>256</v>
      </c>
      <c r="T1425">
        <v>1</v>
      </c>
      <c r="U1425">
        <v>4</v>
      </c>
      <c r="V1425">
        <v>2</v>
      </c>
      <c r="W1425">
        <v>6</v>
      </c>
      <c r="X1425">
        <v>3</v>
      </c>
      <c r="Y1425">
        <v>0</v>
      </c>
      <c r="Z1425">
        <v>0</v>
      </c>
      <c r="AA1425">
        <v>1</v>
      </c>
      <c r="AB1425">
        <v>1</v>
      </c>
      <c r="AC1425">
        <v>0</v>
      </c>
      <c r="AD1425">
        <f>IF(COUNTIF(Table_marketing_data[[#This Row],[AcceptedCmp3]:[AcceptedCmp2]],1)&gt;0,1,0)</f>
        <v>1</v>
      </c>
      <c r="AE1425">
        <f>SUM(Table_marketing_data[[#This Row],[AcceptedCmp3]:[AcceptedCmp2]])</f>
        <v>2</v>
      </c>
      <c r="AF1425">
        <v>1</v>
      </c>
      <c r="AG1425">
        <v>0</v>
      </c>
      <c r="AH1425" t="s">
        <v>30</v>
      </c>
    </row>
    <row r="1426" spans="1:34" x14ac:dyDescent="0.3">
      <c r="A1426">
        <v>5272</v>
      </c>
      <c r="B1426">
        <v>1965</v>
      </c>
      <c r="C1426">
        <f ca="1">YEAR(TODAY()) - Table_marketing_data[[#This Row],[Year_Birth]]</f>
        <v>58</v>
      </c>
      <c r="D14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6" t="s">
        <v>41</v>
      </c>
      <c r="F1426" t="s">
        <v>33</v>
      </c>
      <c r="G1426" s="5">
        <v>53843</v>
      </c>
      <c r="H1426" s="5" t="str">
        <f t="shared" si="22"/>
        <v>50k-100k</v>
      </c>
      <c r="I1426">
        <v>0</v>
      </c>
      <c r="J1426">
        <v>1</v>
      </c>
      <c r="K1426" s="1">
        <v>41452</v>
      </c>
      <c r="L1426">
        <v>64</v>
      </c>
      <c r="M1426">
        <v>378</v>
      </c>
      <c r="N1426">
        <v>0</v>
      </c>
      <c r="O1426">
        <v>88</v>
      </c>
      <c r="P1426">
        <v>19</v>
      </c>
      <c r="Q1426">
        <v>4</v>
      </c>
      <c r="R1426">
        <v>73</v>
      </c>
      <c r="S1426" s="6">
        <f>SUM(Table_marketing_data[[#This Row],[MntWines]:[MntGoldProds]])/6</f>
        <v>93.666666666666671</v>
      </c>
      <c r="T1426">
        <v>4</v>
      </c>
      <c r="U1426">
        <v>8</v>
      </c>
      <c r="V1426">
        <v>5</v>
      </c>
      <c r="W1426">
        <v>3</v>
      </c>
      <c r="X1426">
        <v>7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f>IF(COUNTIF(Table_marketing_data[[#This Row],[AcceptedCmp3]:[AcceptedCmp2]],1)&gt;0,1,0)</f>
        <v>0</v>
      </c>
      <c r="AE1426">
        <f>SUM(Table_marketing_data[[#This Row],[AcceptedCmp3]:[AcceptedCmp2]])</f>
        <v>0</v>
      </c>
      <c r="AF1426">
        <v>0</v>
      </c>
      <c r="AG1426">
        <v>0</v>
      </c>
      <c r="AH1426" t="s">
        <v>43</v>
      </c>
    </row>
    <row r="1427" spans="1:34" x14ac:dyDescent="0.3">
      <c r="A1427">
        <v>8553</v>
      </c>
      <c r="B1427">
        <v>1965</v>
      </c>
      <c r="C1427">
        <f ca="1">YEAR(TODAY()) - Table_marketing_data[[#This Row],[Year_Birth]]</f>
        <v>58</v>
      </c>
      <c r="D14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7" t="s">
        <v>28</v>
      </c>
      <c r="F1427" t="s">
        <v>33</v>
      </c>
      <c r="G1427" s="5">
        <v>44300</v>
      </c>
      <c r="H1427" s="5" t="str">
        <f t="shared" si="22"/>
        <v>20k-50k</v>
      </c>
      <c r="I1427">
        <v>1</v>
      </c>
      <c r="J1427">
        <v>1</v>
      </c>
      <c r="K1427" s="1">
        <v>41448</v>
      </c>
      <c r="L1427">
        <v>65</v>
      </c>
      <c r="M1427">
        <v>30</v>
      </c>
      <c r="N1427">
        <v>0</v>
      </c>
      <c r="O1427">
        <v>9</v>
      </c>
      <c r="P1427">
        <v>0</v>
      </c>
      <c r="Q1427">
        <v>0</v>
      </c>
      <c r="R1427">
        <v>3</v>
      </c>
      <c r="S1427" s="6">
        <f>SUM(Table_marketing_data[[#This Row],[MntWines]:[MntGoldProds]])/6</f>
        <v>7</v>
      </c>
      <c r="T1427">
        <v>2</v>
      </c>
      <c r="U1427">
        <v>1</v>
      </c>
      <c r="V1427">
        <v>0</v>
      </c>
      <c r="W1427">
        <v>3</v>
      </c>
      <c r="X1427">
        <v>6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f>IF(COUNTIF(Table_marketing_data[[#This Row],[AcceptedCmp3]:[AcceptedCmp2]],1)&gt;0,1,0)</f>
        <v>0</v>
      </c>
      <c r="AE1427">
        <f>SUM(Table_marketing_data[[#This Row],[AcceptedCmp3]:[AcceptedCmp2]])</f>
        <v>0</v>
      </c>
      <c r="AF1427">
        <v>0</v>
      </c>
      <c r="AG1427">
        <v>0</v>
      </c>
      <c r="AH1427" t="s">
        <v>30</v>
      </c>
    </row>
    <row r="1428" spans="1:34" x14ac:dyDescent="0.3">
      <c r="A1428">
        <v>3696</v>
      </c>
      <c r="B1428">
        <v>1965</v>
      </c>
      <c r="C1428">
        <f ca="1">YEAR(TODAY()) - Table_marketing_data[[#This Row],[Year_Birth]]</f>
        <v>58</v>
      </c>
      <c r="D14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8" t="s">
        <v>28</v>
      </c>
      <c r="F1428" t="s">
        <v>29</v>
      </c>
      <c r="G1428" s="5">
        <v>30630</v>
      </c>
      <c r="H1428" s="5" t="str">
        <f t="shared" si="22"/>
        <v>20k-50k</v>
      </c>
      <c r="I1428">
        <v>1</v>
      </c>
      <c r="J1428">
        <v>1</v>
      </c>
      <c r="K1428" s="1">
        <v>41666</v>
      </c>
      <c r="L1428">
        <v>67</v>
      </c>
      <c r="M1428">
        <v>27</v>
      </c>
      <c r="N1428">
        <v>1</v>
      </c>
      <c r="O1428">
        <v>12</v>
      </c>
      <c r="P1428">
        <v>2</v>
      </c>
      <c r="Q1428">
        <v>0</v>
      </c>
      <c r="R1428">
        <v>10</v>
      </c>
      <c r="S1428" s="6">
        <f>SUM(Table_marketing_data[[#This Row],[MntWines]:[MntGoldProds]])/6</f>
        <v>8.6666666666666661</v>
      </c>
      <c r="T1428">
        <v>2</v>
      </c>
      <c r="U1428">
        <v>2</v>
      </c>
      <c r="V1428">
        <v>0</v>
      </c>
      <c r="W1428">
        <v>3</v>
      </c>
      <c r="X1428">
        <v>7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f>IF(COUNTIF(Table_marketing_data[[#This Row],[AcceptedCmp3]:[AcceptedCmp2]],1)&gt;0,1,0)</f>
        <v>0</v>
      </c>
      <c r="AE1428">
        <f>SUM(Table_marketing_data[[#This Row],[AcceptedCmp3]:[AcceptedCmp2]])</f>
        <v>0</v>
      </c>
      <c r="AF1428">
        <v>0</v>
      </c>
      <c r="AG1428">
        <v>0</v>
      </c>
      <c r="AH1428" t="s">
        <v>30</v>
      </c>
    </row>
    <row r="1429" spans="1:34" x14ac:dyDescent="0.3">
      <c r="A1429">
        <v>1744</v>
      </c>
      <c r="B1429">
        <v>1965</v>
      </c>
      <c r="C1429">
        <f ca="1">YEAR(TODAY()) - Table_marketing_data[[#This Row],[Year_Birth]]</f>
        <v>58</v>
      </c>
      <c r="D14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29" t="s">
        <v>44</v>
      </c>
      <c r="F1429" t="s">
        <v>31</v>
      </c>
      <c r="G1429" s="5">
        <v>23529</v>
      </c>
      <c r="H1429" s="5" t="str">
        <f t="shared" si="22"/>
        <v>20k-50k</v>
      </c>
      <c r="I1429">
        <v>0</v>
      </c>
      <c r="J1429">
        <v>1</v>
      </c>
      <c r="K1429" s="1">
        <v>41281</v>
      </c>
      <c r="L1429">
        <v>67</v>
      </c>
      <c r="M1429">
        <v>9</v>
      </c>
      <c r="N1429">
        <v>7</v>
      </c>
      <c r="O1429">
        <v>13</v>
      </c>
      <c r="P1429">
        <v>3</v>
      </c>
      <c r="Q1429">
        <v>2</v>
      </c>
      <c r="R1429">
        <v>20</v>
      </c>
      <c r="S1429" s="6">
        <f>SUM(Table_marketing_data[[#This Row],[MntWines]:[MntGoldProds]])/6</f>
        <v>9</v>
      </c>
      <c r="T1429">
        <v>1</v>
      </c>
      <c r="U1429">
        <v>1</v>
      </c>
      <c r="V1429">
        <v>1</v>
      </c>
      <c r="W1429">
        <v>2</v>
      </c>
      <c r="X1429">
        <v>6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f>IF(COUNTIF(Table_marketing_data[[#This Row],[AcceptedCmp3]:[AcceptedCmp2]],1)&gt;0,1,0)</f>
        <v>0</v>
      </c>
      <c r="AE1429">
        <f>SUM(Table_marketing_data[[#This Row],[AcceptedCmp3]:[AcceptedCmp2]])</f>
        <v>0</v>
      </c>
      <c r="AF1429">
        <v>0</v>
      </c>
      <c r="AG1429">
        <v>0</v>
      </c>
      <c r="AH1429" t="s">
        <v>30</v>
      </c>
    </row>
    <row r="1430" spans="1:34" x14ac:dyDescent="0.3">
      <c r="A1430">
        <v>3535</v>
      </c>
      <c r="B1430">
        <v>1965</v>
      </c>
      <c r="C1430">
        <f ca="1">YEAR(TODAY()) - Table_marketing_data[[#This Row],[Year_Birth]]</f>
        <v>58</v>
      </c>
      <c r="D14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0" t="s">
        <v>28</v>
      </c>
      <c r="F1430" t="s">
        <v>31</v>
      </c>
      <c r="G1430" s="5">
        <v>66294</v>
      </c>
      <c r="H1430" s="5" t="str">
        <f t="shared" si="22"/>
        <v>50k-100k</v>
      </c>
      <c r="I1430">
        <v>0</v>
      </c>
      <c r="J1430">
        <v>0</v>
      </c>
      <c r="K1430" s="1">
        <v>41715</v>
      </c>
      <c r="L1430">
        <v>68</v>
      </c>
      <c r="M1430">
        <v>251</v>
      </c>
      <c r="N1430">
        <v>108</v>
      </c>
      <c r="O1430">
        <v>334</v>
      </c>
      <c r="P1430">
        <v>65</v>
      </c>
      <c r="Q1430">
        <v>92</v>
      </c>
      <c r="R1430">
        <v>117</v>
      </c>
      <c r="S1430" s="6">
        <f>SUM(Table_marketing_data[[#This Row],[MntWines]:[MntGoldProds]])/6</f>
        <v>161.16666666666666</v>
      </c>
      <c r="T1430">
        <v>1</v>
      </c>
      <c r="U1430">
        <v>4</v>
      </c>
      <c r="V1430">
        <v>3</v>
      </c>
      <c r="W1430">
        <v>5</v>
      </c>
      <c r="X1430">
        <v>2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f>IF(COUNTIF(Table_marketing_data[[#This Row],[AcceptedCmp3]:[AcceptedCmp2]],1)&gt;0,1,0)</f>
        <v>0</v>
      </c>
      <c r="AE1430">
        <f>SUM(Table_marketing_data[[#This Row],[AcceptedCmp3]:[AcceptedCmp2]])</f>
        <v>0</v>
      </c>
      <c r="AF1430">
        <v>0</v>
      </c>
      <c r="AG1430">
        <v>0</v>
      </c>
      <c r="AH1430" t="s">
        <v>30</v>
      </c>
    </row>
    <row r="1431" spans="1:34" x14ac:dyDescent="0.3">
      <c r="A1431">
        <v>246</v>
      </c>
      <c r="B1431">
        <v>1965</v>
      </c>
      <c r="C1431">
        <f ca="1">YEAR(TODAY()) - Table_marketing_data[[#This Row],[Year_Birth]]</f>
        <v>58</v>
      </c>
      <c r="D14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1" t="s">
        <v>28</v>
      </c>
      <c r="F1431" t="s">
        <v>33</v>
      </c>
      <c r="G1431" s="5">
        <v>66480</v>
      </c>
      <c r="H1431" s="5" t="str">
        <f t="shared" si="22"/>
        <v>50k-100k</v>
      </c>
      <c r="I1431">
        <v>1</v>
      </c>
      <c r="J1431">
        <v>1</v>
      </c>
      <c r="K1431" s="1">
        <v>41790</v>
      </c>
      <c r="L1431">
        <v>71</v>
      </c>
      <c r="M1431">
        <v>199</v>
      </c>
      <c r="N1431">
        <v>9</v>
      </c>
      <c r="O1431">
        <v>57</v>
      </c>
      <c r="P1431">
        <v>20</v>
      </c>
      <c r="Q1431">
        <v>21</v>
      </c>
      <c r="R1431">
        <v>6</v>
      </c>
      <c r="S1431" s="6">
        <f>SUM(Table_marketing_data[[#This Row],[MntWines]:[MntGoldProds]])/6</f>
        <v>52</v>
      </c>
      <c r="T1431">
        <v>7</v>
      </c>
      <c r="U1431">
        <v>4</v>
      </c>
      <c r="V1431">
        <v>1</v>
      </c>
      <c r="W1431">
        <v>7</v>
      </c>
      <c r="X1431">
        <v>4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f>IF(COUNTIF(Table_marketing_data[[#This Row],[AcceptedCmp3]:[AcceptedCmp2]],1)&gt;0,1,0)</f>
        <v>0</v>
      </c>
      <c r="AE1431">
        <f>SUM(Table_marketing_data[[#This Row],[AcceptedCmp3]:[AcceptedCmp2]])</f>
        <v>0</v>
      </c>
      <c r="AF1431">
        <v>0</v>
      </c>
      <c r="AG1431">
        <v>0</v>
      </c>
      <c r="AH1431" t="s">
        <v>30</v>
      </c>
    </row>
    <row r="1432" spans="1:34" x14ac:dyDescent="0.3">
      <c r="A1432">
        <v>1030</v>
      </c>
      <c r="B1432">
        <v>1965</v>
      </c>
      <c r="C1432">
        <f ca="1">YEAR(TODAY()) - Table_marketing_data[[#This Row],[Year_Birth]]</f>
        <v>58</v>
      </c>
      <c r="D14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2" t="s">
        <v>37</v>
      </c>
      <c r="F1432" t="s">
        <v>31</v>
      </c>
      <c r="G1432" s="5">
        <v>40637</v>
      </c>
      <c r="H1432" s="5" t="str">
        <f t="shared" si="22"/>
        <v>20k-50k</v>
      </c>
      <c r="I1432">
        <v>1</v>
      </c>
      <c r="J1432">
        <v>1</v>
      </c>
      <c r="K1432" s="1">
        <v>41472</v>
      </c>
      <c r="L1432">
        <v>72</v>
      </c>
      <c r="M1432">
        <v>22</v>
      </c>
      <c r="N1432">
        <v>0</v>
      </c>
      <c r="O1432">
        <v>13</v>
      </c>
      <c r="P1432">
        <v>0</v>
      </c>
      <c r="Q1432">
        <v>0</v>
      </c>
      <c r="R1432">
        <v>3</v>
      </c>
      <c r="S1432" s="6">
        <f>SUM(Table_marketing_data[[#This Row],[MntWines]:[MntGoldProds]])/6</f>
        <v>6.333333333333333</v>
      </c>
      <c r="T1432">
        <v>2</v>
      </c>
      <c r="U1432">
        <v>1</v>
      </c>
      <c r="V1432">
        <v>0</v>
      </c>
      <c r="W1432">
        <v>3</v>
      </c>
      <c r="X1432">
        <v>7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f>IF(COUNTIF(Table_marketing_data[[#This Row],[AcceptedCmp3]:[AcceptedCmp2]],1)&gt;0,1,0)</f>
        <v>0</v>
      </c>
      <c r="AE1432">
        <f>SUM(Table_marketing_data[[#This Row],[AcceptedCmp3]:[AcceptedCmp2]])</f>
        <v>0</v>
      </c>
      <c r="AF1432">
        <v>0</v>
      </c>
      <c r="AG1432">
        <v>0</v>
      </c>
      <c r="AH1432" t="s">
        <v>43</v>
      </c>
    </row>
    <row r="1433" spans="1:34" x14ac:dyDescent="0.3">
      <c r="A1433">
        <v>10686</v>
      </c>
      <c r="B1433">
        <v>1965</v>
      </c>
      <c r="C1433">
        <f ca="1">YEAR(TODAY()) - Table_marketing_data[[#This Row],[Year_Birth]]</f>
        <v>58</v>
      </c>
      <c r="D14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3" t="s">
        <v>37</v>
      </c>
      <c r="F1433" t="s">
        <v>35</v>
      </c>
      <c r="G1433" s="5">
        <v>34230</v>
      </c>
      <c r="H1433" s="5" t="str">
        <f t="shared" si="22"/>
        <v>20k-50k</v>
      </c>
      <c r="I1433">
        <v>1</v>
      </c>
      <c r="J1433">
        <v>1</v>
      </c>
      <c r="K1433" s="1">
        <v>41269</v>
      </c>
      <c r="L1433">
        <v>72</v>
      </c>
      <c r="M1433">
        <v>15</v>
      </c>
      <c r="N1433">
        <v>0</v>
      </c>
      <c r="O1433">
        <v>4</v>
      </c>
      <c r="P1433">
        <v>0</v>
      </c>
      <c r="Q1433">
        <v>0</v>
      </c>
      <c r="R1433">
        <v>2</v>
      </c>
      <c r="S1433" s="6">
        <f>SUM(Table_marketing_data[[#This Row],[MntWines]:[MntGoldProds]])/6</f>
        <v>3.5</v>
      </c>
      <c r="T1433">
        <v>1</v>
      </c>
      <c r="U1433">
        <v>1</v>
      </c>
      <c r="V1433">
        <v>0</v>
      </c>
      <c r="W1433">
        <v>2</v>
      </c>
      <c r="X1433">
        <v>7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f>IF(COUNTIF(Table_marketing_data[[#This Row],[AcceptedCmp3]:[AcceptedCmp2]],1)&gt;0,1,0)</f>
        <v>0</v>
      </c>
      <c r="AE1433">
        <f>SUM(Table_marketing_data[[#This Row],[AcceptedCmp3]:[AcceptedCmp2]])</f>
        <v>0</v>
      </c>
      <c r="AF1433">
        <v>0</v>
      </c>
      <c r="AG1433">
        <v>0</v>
      </c>
      <c r="AH1433" t="s">
        <v>30</v>
      </c>
    </row>
    <row r="1434" spans="1:34" x14ac:dyDescent="0.3">
      <c r="A1434">
        <v>4252</v>
      </c>
      <c r="B1434">
        <v>1965</v>
      </c>
      <c r="C1434">
        <f ca="1">YEAR(TODAY()) - Table_marketing_data[[#This Row],[Year_Birth]]</f>
        <v>58</v>
      </c>
      <c r="D14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4" t="s">
        <v>28</v>
      </c>
      <c r="F1434" t="s">
        <v>33</v>
      </c>
      <c r="G1434" s="5">
        <v>44375</v>
      </c>
      <c r="H1434" s="5" t="str">
        <f t="shared" si="22"/>
        <v>20k-50k</v>
      </c>
      <c r="I1434">
        <v>0</v>
      </c>
      <c r="J1434">
        <v>1</v>
      </c>
      <c r="K1434" s="1">
        <v>41721</v>
      </c>
      <c r="L1434">
        <v>73</v>
      </c>
      <c r="M1434">
        <v>213</v>
      </c>
      <c r="N1434">
        <v>5</v>
      </c>
      <c r="O1434">
        <v>28</v>
      </c>
      <c r="P1434">
        <v>7</v>
      </c>
      <c r="Q1434">
        <v>7</v>
      </c>
      <c r="R1434">
        <v>41</v>
      </c>
      <c r="S1434" s="6">
        <f>SUM(Table_marketing_data[[#This Row],[MntWines]:[MntGoldProds]])/6</f>
        <v>50.166666666666664</v>
      </c>
      <c r="T1434">
        <v>1</v>
      </c>
      <c r="U1434">
        <v>4</v>
      </c>
      <c r="V1434">
        <v>1</v>
      </c>
      <c r="W1434">
        <v>6</v>
      </c>
      <c r="X1434">
        <v>5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f>IF(COUNTIF(Table_marketing_data[[#This Row],[AcceptedCmp3]:[AcceptedCmp2]],1)&gt;0,1,0)</f>
        <v>0</v>
      </c>
      <c r="AE1434">
        <f>SUM(Table_marketing_data[[#This Row],[AcceptedCmp3]:[AcceptedCmp2]])</f>
        <v>0</v>
      </c>
      <c r="AF1434">
        <v>0</v>
      </c>
      <c r="AG1434">
        <v>0</v>
      </c>
      <c r="AH1434" t="s">
        <v>30</v>
      </c>
    </row>
    <row r="1435" spans="1:34" x14ac:dyDescent="0.3">
      <c r="A1435">
        <v>10260</v>
      </c>
      <c r="B1435">
        <v>1965</v>
      </c>
      <c r="C1435">
        <f ca="1">YEAR(TODAY()) - Table_marketing_data[[#This Row],[Year_Birth]]</f>
        <v>58</v>
      </c>
      <c r="D14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5" t="s">
        <v>41</v>
      </c>
      <c r="F1435" t="s">
        <v>35</v>
      </c>
      <c r="G1435" s="5">
        <v>45143</v>
      </c>
      <c r="H1435" s="5" t="str">
        <f t="shared" si="22"/>
        <v>20k-50k</v>
      </c>
      <c r="I1435">
        <v>0</v>
      </c>
      <c r="J1435">
        <v>1</v>
      </c>
      <c r="K1435" s="1">
        <v>41512</v>
      </c>
      <c r="L1435">
        <v>74</v>
      </c>
      <c r="M1435">
        <v>202</v>
      </c>
      <c r="N1435">
        <v>5</v>
      </c>
      <c r="O1435">
        <v>74</v>
      </c>
      <c r="P1435">
        <v>11</v>
      </c>
      <c r="Q1435">
        <v>5</v>
      </c>
      <c r="R1435">
        <v>14</v>
      </c>
      <c r="S1435" s="6">
        <f>SUM(Table_marketing_data[[#This Row],[MntWines]:[MntGoldProds]])/6</f>
        <v>51.833333333333336</v>
      </c>
      <c r="T1435">
        <v>3</v>
      </c>
      <c r="U1435">
        <v>6</v>
      </c>
      <c r="V1435">
        <v>1</v>
      </c>
      <c r="W1435">
        <v>5</v>
      </c>
      <c r="X1435">
        <v>7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f>IF(COUNTIF(Table_marketing_data[[#This Row],[AcceptedCmp3]:[AcceptedCmp2]],1)&gt;0,1,0)</f>
        <v>0</v>
      </c>
      <c r="AE1435">
        <f>SUM(Table_marketing_data[[#This Row],[AcceptedCmp3]:[AcceptedCmp2]])</f>
        <v>0</v>
      </c>
      <c r="AF1435">
        <v>0</v>
      </c>
      <c r="AG1435">
        <v>0</v>
      </c>
      <c r="AH1435" t="s">
        <v>30</v>
      </c>
    </row>
    <row r="1436" spans="1:34" x14ac:dyDescent="0.3">
      <c r="A1436">
        <v>2262</v>
      </c>
      <c r="B1436">
        <v>1965</v>
      </c>
      <c r="C1436">
        <f ca="1">YEAR(TODAY()) - Table_marketing_data[[#This Row],[Year_Birth]]</f>
        <v>58</v>
      </c>
      <c r="D14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6" t="s">
        <v>41</v>
      </c>
      <c r="F1436" t="s">
        <v>35</v>
      </c>
      <c r="G1436" s="5">
        <v>45143</v>
      </c>
      <c r="H1436" s="5" t="str">
        <f t="shared" si="22"/>
        <v>20k-50k</v>
      </c>
      <c r="I1436">
        <v>0</v>
      </c>
      <c r="J1436">
        <v>1</v>
      </c>
      <c r="K1436" s="1">
        <v>41512</v>
      </c>
      <c r="L1436">
        <v>74</v>
      </c>
      <c r="M1436">
        <v>202</v>
      </c>
      <c r="N1436">
        <v>5</v>
      </c>
      <c r="O1436">
        <v>74</v>
      </c>
      <c r="P1436">
        <v>11</v>
      </c>
      <c r="Q1436">
        <v>5</v>
      </c>
      <c r="R1436">
        <v>14</v>
      </c>
      <c r="S1436" s="6">
        <f>SUM(Table_marketing_data[[#This Row],[MntWines]:[MntGoldProds]])/6</f>
        <v>51.833333333333336</v>
      </c>
      <c r="T1436">
        <v>3</v>
      </c>
      <c r="U1436">
        <v>6</v>
      </c>
      <c r="V1436">
        <v>1</v>
      </c>
      <c r="W1436">
        <v>5</v>
      </c>
      <c r="X1436">
        <v>7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f>IF(COUNTIF(Table_marketing_data[[#This Row],[AcceptedCmp3]:[AcceptedCmp2]],1)&gt;0,1,0)</f>
        <v>0</v>
      </c>
      <c r="AE1436">
        <f>SUM(Table_marketing_data[[#This Row],[AcceptedCmp3]:[AcceptedCmp2]])</f>
        <v>0</v>
      </c>
      <c r="AF1436">
        <v>0</v>
      </c>
      <c r="AG1436">
        <v>0</v>
      </c>
      <c r="AH1436" t="s">
        <v>43</v>
      </c>
    </row>
    <row r="1437" spans="1:34" x14ac:dyDescent="0.3">
      <c r="A1437">
        <v>1461</v>
      </c>
      <c r="B1437">
        <v>1965</v>
      </c>
      <c r="C1437">
        <f ca="1">YEAR(TODAY()) - Table_marketing_data[[#This Row],[Year_Birth]]</f>
        <v>58</v>
      </c>
      <c r="D14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7" t="s">
        <v>37</v>
      </c>
      <c r="F1437" t="s">
        <v>29</v>
      </c>
      <c r="G1437" s="5">
        <v>36921</v>
      </c>
      <c r="H1437" s="5" t="str">
        <f t="shared" si="22"/>
        <v>20k-50k</v>
      </c>
      <c r="I1437">
        <v>1</v>
      </c>
      <c r="J1437">
        <v>1</v>
      </c>
      <c r="K1437" s="1">
        <v>41483</v>
      </c>
      <c r="L1437">
        <v>74</v>
      </c>
      <c r="M1437">
        <v>17</v>
      </c>
      <c r="N1437">
        <v>1</v>
      </c>
      <c r="O1437">
        <v>12</v>
      </c>
      <c r="P1437">
        <v>3</v>
      </c>
      <c r="Q1437">
        <v>1</v>
      </c>
      <c r="R1437">
        <v>4</v>
      </c>
      <c r="S1437" s="6">
        <f>SUM(Table_marketing_data[[#This Row],[MntWines]:[MntGoldProds]])/6</f>
        <v>6.333333333333333</v>
      </c>
      <c r="T1437">
        <v>2</v>
      </c>
      <c r="U1437">
        <v>2</v>
      </c>
      <c r="V1437">
        <v>0</v>
      </c>
      <c r="W1437">
        <v>3</v>
      </c>
      <c r="X1437">
        <v>7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f>IF(COUNTIF(Table_marketing_data[[#This Row],[AcceptedCmp3]:[AcceptedCmp2]],1)&gt;0,1,0)</f>
        <v>0</v>
      </c>
      <c r="AE1437">
        <f>SUM(Table_marketing_data[[#This Row],[AcceptedCmp3]:[AcceptedCmp2]])</f>
        <v>0</v>
      </c>
      <c r="AF1437">
        <v>0</v>
      </c>
      <c r="AG1437">
        <v>0</v>
      </c>
      <c r="AH1437" t="s">
        <v>32</v>
      </c>
    </row>
    <row r="1438" spans="1:34" x14ac:dyDescent="0.3">
      <c r="A1438">
        <v>6218</v>
      </c>
      <c r="B1438">
        <v>1965</v>
      </c>
      <c r="C1438">
        <f ca="1">YEAR(TODAY()) - Table_marketing_data[[#This Row],[Year_Birth]]</f>
        <v>58</v>
      </c>
      <c r="D14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8" t="s">
        <v>28</v>
      </c>
      <c r="F1438" t="s">
        <v>33</v>
      </c>
      <c r="G1438" s="5">
        <v>59594</v>
      </c>
      <c r="H1438" s="5" t="str">
        <f t="shared" si="22"/>
        <v>50k-100k</v>
      </c>
      <c r="I1438">
        <v>0</v>
      </c>
      <c r="J1438">
        <v>1</v>
      </c>
      <c r="K1438" s="1">
        <v>41202</v>
      </c>
      <c r="L1438">
        <v>74</v>
      </c>
      <c r="M1438">
        <v>457</v>
      </c>
      <c r="N1438">
        <v>4</v>
      </c>
      <c r="O1438">
        <v>29</v>
      </c>
      <c r="P1438">
        <v>0</v>
      </c>
      <c r="Q1438">
        <v>0</v>
      </c>
      <c r="R1438">
        <v>9</v>
      </c>
      <c r="S1438" s="6">
        <f>SUM(Table_marketing_data[[#This Row],[MntWines]:[MntGoldProds]])/6</f>
        <v>83.166666666666671</v>
      </c>
      <c r="T1438">
        <v>1</v>
      </c>
      <c r="U1438">
        <v>8</v>
      </c>
      <c r="V1438">
        <v>1</v>
      </c>
      <c r="W1438">
        <v>7</v>
      </c>
      <c r="X1438">
        <v>7</v>
      </c>
      <c r="Y1438">
        <v>0</v>
      </c>
      <c r="Z1438">
        <v>1</v>
      </c>
      <c r="AA1438">
        <v>0</v>
      </c>
      <c r="AB1438">
        <v>0</v>
      </c>
      <c r="AC1438">
        <v>0</v>
      </c>
      <c r="AD1438">
        <f>IF(COUNTIF(Table_marketing_data[[#This Row],[AcceptedCmp3]:[AcceptedCmp2]],1)&gt;0,1,0)</f>
        <v>1</v>
      </c>
      <c r="AE1438">
        <f>SUM(Table_marketing_data[[#This Row],[AcceptedCmp3]:[AcceptedCmp2]])</f>
        <v>1</v>
      </c>
      <c r="AF1438">
        <v>0</v>
      </c>
      <c r="AG1438">
        <v>0</v>
      </c>
      <c r="AH1438" t="s">
        <v>30</v>
      </c>
    </row>
    <row r="1439" spans="1:34" x14ac:dyDescent="0.3">
      <c r="A1439">
        <v>10157</v>
      </c>
      <c r="B1439">
        <v>1965</v>
      </c>
      <c r="C1439">
        <f ca="1">YEAR(TODAY()) - Table_marketing_data[[#This Row],[Year_Birth]]</f>
        <v>58</v>
      </c>
      <c r="D14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39" t="s">
        <v>28</v>
      </c>
      <c r="F1439" t="s">
        <v>31</v>
      </c>
      <c r="G1439" s="5">
        <v>59686</v>
      </c>
      <c r="H1439" s="5" t="str">
        <f t="shared" si="22"/>
        <v>50k-100k</v>
      </c>
      <c r="I1439">
        <v>0</v>
      </c>
      <c r="J1439">
        <v>1</v>
      </c>
      <c r="K1439" s="1">
        <v>41664</v>
      </c>
      <c r="L1439">
        <v>78</v>
      </c>
      <c r="M1439">
        <v>89</v>
      </c>
      <c r="N1439">
        <v>15</v>
      </c>
      <c r="O1439">
        <v>89</v>
      </c>
      <c r="P1439">
        <v>34</v>
      </c>
      <c r="Q1439">
        <v>42</v>
      </c>
      <c r="R1439">
        <v>5</v>
      </c>
      <c r="S1439" s="6">
        <f>SUM(Table_marketing_data[[#This Row],[MntWines]:[MntGoldProds]])/6</f>
        <v>45.666666666666664</v>
      </c>
      <c r="T1439">
        <v>1</v>
      </c>
      <c r="U1439">
        <v>4</v>
      </c>
      <c r="V1439">
        <v>1</v>
      </c>
      <c r="W1439">
        <v>6</v>
      </c>
      <c r="X1439">
        <v>4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f>IF(COUNTIF(Table_marketing_data[[#This Row],[AcceptedCmp3]:[AcceptedCmp2]],1)&gt;0,1,0)</f>
        <v>0</v>
      </c>
      <c r="AE1439">
        <f>SUM(Table_marketing_data[[#This Row],[AcceptedCmp3]:[AcceptedCmp2]])</f>
        <v>0</v>
      </c>
      <c r="AF1439">
        <v>0</v>
      </c>
      <c r="AG1439">
        <v>0</v>
      </c>
      <c r="AH1439" t="s">
        <v>32</v>
      </c>
    </row>
    <row r="1440" spans="1:34" x14ac:dyDescent="0.3">
      <c r="A1440">
        <v>10936</v>
      </c>
      <c r="B1440">
        <v>1965</v>
      </c>
      <c r="C1440">
        <f ca="1">YEAR(TODAY()) - Table_marketing_data[[#This Row],[Year_Birth]]</f>
        <v>58</v>
      </c>
      <c r="D14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0" t="s">
        <v>28</v>
      </c>
      <c r="F1440" t="s">
        <v>33</v>
      </c>
      <c r="G1440" s="5">
        <v>72190</v>
      </c>
      <c r="H1440" s="5" t="str">
        <f t="shared" si="22"/>
        <v>50k-100k</v>
      </c>
      <c r="I1440">
        <v>0</v>
      </c>
      <c r="J1440">
        <v>0</v>
      </c>
      <c r="K1440" s="1">
        <v>41318</v>
      </c>
      <c r="L1440">
        <v>79</v>
      </c>
      <c r="M1440">
        <v>597</v>
      </c>
      <c r="N1440">
        <v>166</v>
      </c>
      <c r="O1440">
        <v>597</v>
      </c>
      <c r="P1440">
        <v>172</v>
      </c>
      <c r="Q1440">
        <v>166</v>
      </c>
      <c r="R1440">
        <v>249</v>
      </c>
      <c r="S1440" s="6">
        <f>SUM(Table_marketing_data[[#This Row],[MntWines]:[MntGoldProds]])/6</f>
        <v>324.5</v>
      </c>
      <c r="T1440">
        <v>1</v>
      </c>
      <c r="U1440">
        <v>5</v>
      </c>
      <c r="V1440">
        <v>6</v>
      </c>
      <c r="W1440">
        <v>4</v>
      </c>
      <c r="X1440">
        <v>3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f>IF(COUNTIF(Table_marketing_data[[#This Row],[AcceptedCmp3]:[AcceptedCmp2]],1)&gt;0,1,0)</f>
        <v>0</v>
      </c>
      <c r="AE1440">
        <f>SUM(Table_marketing_data[[#This Row],[AcceptedCmp3]:[AcceptedCmp2]])</f>
        <v>0</v>
      </c>
      <c r="AF1440">
        <v>0</v>
      </c>
      <c r="AG1440">
        <v>0</v>
      </c>
      <c r="AH1440" t="s">
        <v>36</v>
      </c>
    </row>
    <row r="1441" spans="1:34" x14ac:dyDescent="0.3">
      <c r="A1441">
        <v>988</v>
      </c>
      <c r="B1441">
        <v>1965</v>
      </c>
      <c r="C1441">
        <f ca="1">YEAR(TODAY()) - Table_marketing_data[[#This Row],[Year_Birth]]</f>
        <v>58</v>
      </c>
      <c r="D14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1" t="s">
        <v>28</v>
      </c>
      <c r="F1441" t="s">
        <v>33</v>
      </c>
      <c r="G1441" s="5">
        <v>81168</v>
      </c>
      <c r="H1441" s="5" t="str">
        <f t="shared" si="22"/>
        <v>50k-100k</v>
      </c>
      <c r="I1441">
        <v>0</v>
      </c>
      <c r="J1441">
        <v>0</v>
      </c>
      <c r="K1441" s="1">
        <v>41766</v>
      </c>
      <c r="L1441">
        <v>84</v>
      </c>
      <c r="M1441">
        <v>410</v>
      </c>
      <c r="N1441">
        <v>0</v>
      </c>
      <c r="O1441">
        <v>592</v>
      </c>
      <c r="P1441">
        <v>147</v>
      </c>
      <c r="Q1441">
        <v>22</v>
      </c>
      <c r="R1441">
        <v>22</v>
      </c>
      <c r="S1441" s="6">
        <f>SUM(Table_marketing_data[[#This Row],[MntWines]:[MntGoldProds]])/6</f>
        <v>198.83333333333334</v>
      </c>
      <c r="T1441">
        <v>1</v>
      </c>
      <c r="U1441">
        <v>6</v>
      </c>
      <c r="V1441">
        <v>4</v>
      </c>
      <c r="W1441">
        <v>7</v>
      </c>
      <c r="X1441">
        <v>3</v>
      </c>
      <c r="Y1441">
        <v>0</v>
      </c>
      <c r="Z1441">
        <v>0</v>
      </c>
      <c r="AA1441">
        <v>0</v>
      </c>
      <c r="AB1441">
        <v>1</v>
      </c>
      <c r="AC1441">
        <v>0</v>
      </c>
      <c r="AD1441">
        <f>IF(COUNTIF(Table_marketing_data[[#This Row],[AcceptedCmp3]:[AcceptedCmp2]],1)&gt;0,1,0)</f>
        <v>1</v>
      </c>
      <c r="AE1441">
        <f>SUM(Table_marketing_data[[#This Row],[AcceptedCmp3]:[AcceptedCmp2]])</f>
        <v>1</v>
      </c>
      <c r="AF1441">
        <v>0</v>
      </c>
      <c r="AG1441">
        <v>0</v>
      </c>
      <c r="AH1441" t="s">
        <v>30</v>
      </c>
    </row>
    <row r="1442" spans="1:34" x14ac:dyDescent="0.3">
      <c r="A1442">
        <v>10466</v>
      </c>
      <c r="B1442">
        <v>1965</v>
      </c>
      <c r="C1442">
        <f ca="1">YEAR(TODAY()) - Table_marketing_data[[#This Row],[Year_Birth]]</f>
        <v>58</v>
      </c>
      <c r="D14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2" t="s">
        <v>28</v>
      </c>
      <c r="F1442" t="s">
        <v>33</v>
      </c>
      <c r="G1442" s="5">
        <v>44393</v>
      </c>
      <c r="H1442" s="5" t="str">
        <f t="shared" si="22"/>
        <v>20k-50k</v>
      </c>
      <c r="I1442">
        <v>1</v>
      </c>
      <c r="J1442">
        <v>1</v>
      </c>
      <c r="K1442" s="1">
        <v>41508</v>
      </c>
      <c r="L1442">
        <v>86</v>
      </c>
      <c r="M1442">
        <v>24</v>
      </c>
      <c r="N1442">
        <v>2</v>
      </c>
      <c r="O1442">
        <v>20</v>
      </c>
      <c r="P1442">
        <v>2</v>
      </c>
      <c r="Q1442">
        <v>2</v>
      </c>
      <c r="R1442">
        <v>10</v>
      </c>
      <c r="S1442" s="6">
        <f>SUM(Table_marketing_data[[#This Row],[MntWines]:[MntGoldProds]])/6</f>
        <v>10</v>
      </c>
      <c r="T1442">
        <v>2</v>
      </c>
      <c r="U1442">
        <v>1</v>
      </c>
      <c r="V1442">
        <v>0</v>
      </c>
      <c r="W1442">
        <v>4</v>
      </c>
      <c r="X1442">
        <v>4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f>IF(COUNTIF(Table_marketing_data[[#This Row],[AcceptedCmp3]:[AcceptedCmp2]],1)&gt;0,1,0)</f>
        <v>0</v>
      </c>
      <c r="AE1442">
        <f>SUM(Table_marketing_data[[#This Row],[AcceptedCmp3]:[AcceptedCmp2]])</f>
        <v>0</v>
      </c>
      <c r="AF1442">
        <v>0</v>
      </c>
      <c r="AG1442">
        <v>0</v>
      </c>
      <c r="AH1442" t="s">
        <v>30</v>
      </c>
    </row>
    <row r="1443" spans="1:34" x14ac:dyDescent="0.3">
      <c r="A1443">
        <v>1491</v>
      </c>
      <c r="B1443">
        <v>1965</v>
      </c>
      <c r="C1443">
        <f ca="1">YEAR(TODAY()) - Table_marketing_data[[#This Row],[Year_Birth]]</f>
        <v>58</v>
      </c>
      <c r="D14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3" t="s">
        <v>38</v>
      </c>
      <c r="F1443" t="s">
        <v>35</v>
      </c>
      <c r="G1443" s="5">
        <v>71488</v>
      </c>
      <c r="H1443" s="5" t="str">
        <f t="shared" si="22"/>
        <v>50k-100k</v>
      </c>
      <c r="I1443">
        <v>0</v>
      </c>
      <c r="J1443">
        <v>0</v>
      </c>
      <c r="K1443" s="1">
        <v>41323</v>
      </c>
      <c r="L1443">
        <v>87</v>
      </c>
      <c r="M1443">
        <v>162</v>
      </c>
      <c r="N1443">
        <v>33</v>
      </c>
      <c r="O1443">
        <v>124</v>
      </c>
      <c r="P1443">
        <v>40</v>
      </c>
      <c r="Q1443">
        <v>28</v>
      </c>
      <c r="R1443">
        <v>172</v>
      </c>
      <c r="S1443" s="6">
        <f>SUM(Table_marketing_data[[#This Row],[MntWines]:[MntGoldProds]])/6</f>
        <v>93.166666666666671</v>
      </c>
      <c r="T1443">
        <v>2</v>
      </c>
      <c r="U1443">
        <v>3</v>
      </c>
      <c r="V1443">
        <v>4</v>
      </c>
      <c r="W1443">
        <v>7</v>
      </c>
      <c r="X1443">
        <v>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f>IF(COUNTIF(Table_marketing_data[[#This Row],[AcceptedCmp3]:[AcceptedCmp2]],1)&gt;0,1,0)</f>
        <v>0</v>
      </c>
      <c r="AE1443">
        <f>SUM(Table_marketing_data[[#This Row],[AcceptedCmp3]:[AcceptedCmp2]])</f>
        <v>0</v>
      </c>
      <c r="AF1443">
        <v>0</v>
      </c>
      <c r="AG1443">
        <v>0</v>
      </c>
      <c r="AH1443" t="s">
        <v>32</v>
      </c>
    </row>
    <row r="1444" spans="1:34" x14ac:dyDescent="0.3">
      <c r="A1444">
        <v>4554</v>
      </c>
      <c r="B1444">
        <v>1965</v>
      </c>
      <c r="C1444">
        <f ca="1">YEAR(TODAY()) - Table_marketing_data[[#This Row],[Year_Birth]]</f>
        <v>58</v>
      </c>
      <c r="D14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4" t="s">
        <v>28</v>
      </c>
      <c r="F1444" t="s">
        <v>35</v>
      </c>
      <c r="G1444" s="5">
        <v>47009</v>
      </c>
      <c r="H1444" s="5" t="str">
        <f t="shared" si="22"/>
        <v>20k-50k</v>
      </c>
      <c r="I1444">
        <v>0</v>
      </c>
      <c r="J1444">
        <v>1</v>
      </c>
      <c r="K1444" s="1">
        <v>41548</v>
      </c>
      <c r="L1444">
        <v>89</v>
      </c>
      <c r="M1444">
        <v>171</v>
      </c>
      <c r="N1444">
        <v>45</v>
      </c>
      <c r="O1444">
        <v>73</v>
      </c>
      <c r="P1444">
        <v>59</v>
      </c>
      <c r="Q1444">
        <v>10</v>
      </c>
      <c r="R1444">
        <v>90</v>
      </c>
      <c r="S1444" s="6">
        <f>SUM(Table_marketing_data[[#This Row],[MntWines]:[MntGoldProds]])/6</f>
        <v>74.666666666666671</v>
      </c>
      <c r="T1444">
        <v>4</v>
      </c>
      <c r="U1444">
        <v>3</v>
      </c>
      <c r="V1444">
        <v>2</v>
      </c>
      <c r="W1444">
        <v>8</v>
      </c>
      <c r="X1444">
        <v>4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f>IF(COUNTIF(Table_marketing_data[[#This Row],[AcceptedCmp3]:[AcceptedCmp2]],1)&gt;0,1,0)</f>
        <v>0</v>
      </c>
      <c r="AE1444">
        <f>SUM(Table_marketing_data[[#This Row],[AcceptedCmp3]:[AcceptedCmp2]])</f>
        <v>0</v>
      </c>
      <c r="AF1444">
        <v>0</v>
      </c>
      <c r="AG1444">
        <v>0</v>
      </c>
      <c r="AH1444" t="s">
        <v>30</v>
      </c>
    </row>
    <row r="1445" spans="1:34" x14ac:dyDescent="0.3">
      <c r="A1445">
        <v>3233</v>
      </c>
      <c r="B1445">
        <v>1965</v>
      </c>
      <c r="C1445">
        <f ca="1">YEAR(TODAY()) - Table_marketing_data[[#This Row],[Year_Birth]]</f>
        <v>58</v>
      </c>
      <c r="D14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5" t="s">
        <v>37</v>
      </c>
      <c r="F1445" t="s">
        <v>33</v>
      </c>
      <c r="G1445" s="5">
        <v>62745</v>
      </c>
      <c r="H1445" s="5" t="str">
        <f t="shared" si="22"/>
        <v>50k-100k</v>
      </c>
      <c r="I1445">
        <v>0</v>
      </c>
      <c r="J1445">
        <v>1</v>
      </c>
      <c r="K1445" s="1">
        <v>41356</v>
      </c>
      <c r="L1445">
        <v>89</v>
      </c>
      <c r="M1445">
        <v>562</v>
      </c>
      <c r="N1445">
        <v>21</v>
      </c>
      <c r="O1445">
        <v>464</v>
      </c>
      <c r="P1445">
        <v>28</v>
      </c>
      <c r="Q1445">
        <v>10</v>
      </c>
      <c r="R1445">
        <v>32</v>
      </c>
      <c r="S1445" s="6">
        <f>SUM(Table_marketing_data[[#This Row],[MntWines]:[MntGoldProds]])/6</f>
        <v>186.16666666666666</v>
      </c>
      <c r="T1445">
        <v>3</v>
      </c>
      <c r="U1445">
        <v>7</v>
      </c>
      <c r="V1445">
        <v>8</v>
      </c>
      <c r="W1445">
        <v>11</v>
      </c>
      <c r="X1445">
        <v>5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f>IF(COUNTIF(Table_marketing_data[[#This Row],[AcceptedCmp3]:[AcceptedCmp2]],1)&gt;0,1,0)</f>
        <v>0</v>
      </c>
      <c r="AE1445">
        <f>SUM(Table_marketing_data[[#This Row],[AcceptedCmp3]:[AcceptedCmp2]])</f>
        <v>0</v>
      </c>
      <c r="AF1445">
        <v>0</v>
      </c>
      <c r="AG1445">
        <v>0</v>
      </c>
      <c r="AH1445" t="s">
        <v>43</v>
      </c>
    </row>
    <row r="1446" spans="1:34" x14ac:dyDescent="0.3">
      <c r="A1446">
        <v>20</v>
      </c>
      <c r="B1446">
        <v>1965</v>
      </c>
      <c r="C1446">
        <f ca="1">YEAR(TODAY()) - Table_marketing_data[[#This Row],[Year_Birth]]</f>
        <v>58</v>
      </c>
      <c r="D14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6" t="s">
        <v>38</v>
      </c>
      <c r="F1446" t="s">
        <v>33</v>
      </c>
      <c r="G1446" s="5">
        <v>46891</v>
      </c>
      <c r="H1446" s="5" t="str">
        <f t="shared" si="22"/>
        <v>20k-50k</v>
      </c>
      <c r="I1446">
        <v>0</v>
      </c>
      <c r="J1446">
        <v>1</v>
      </c>
      <c r="K1446" s="1">
        <v>41518</v>
      </c>
      <c r="L1446">
        <v>91</v>
      </c>
      <c r="M1446">
        <v>43</v>
      </c>
      <c r="N1446">
        <v>12</v>
      </c>
      <c r="O1446">
        <v>23</v>
      </c>
      <c r="P1446">
        <v>29</v>
      </c>
      <c r="Q1446">
        <v>15</v>
      </c>
      <c r="R1446">
        <v>61</v>
      </c>
      <c r="S1446" s="6">
        <f>SUM(Table_marketing_data[[#This Row],[MntWines]:[MntGoldProds]])/6</f>
        <v>30.5</v>
      </c>
      <c r="T1446">
        <v>1</v>
      </c>
      <c r="U1446">
        <v>2</v>
      </c>
      <c r="V1446">
        <v>1</v>
      </c>
      <c r="W1446">
        <v>4</v>
      </c>
      <c r="X1446">
        <v>4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f>IF(COUNTIF(Table_marketing_data[[#This Row],[AcceptedCmp3]:[AcceptedCmp2]],1)&gt;0,1,0)</f>
        <v>0</v>
      </c>
      <c r="AE1446">
        <f>SUM(Table_marketing_data[[#This Row],[AcceptedCmp3]:[AcceptedCmp2]])</f>
        <v>0</v>
      </c>
      <c r="AF1446">
        <v>0</v>
      </c>
      <c r="AG1446">
        <v>0</v>
      </c>
      <c r="AH1446" t="s">
        <v>39</v>
      </c>
    </row>
    <row r="1447" spans="1:34" x14ac:dyDescent="0.3">
      <c r="A1447">
        <v>2246</v>
      </c>
      <c r="B1447">
        <v>1965</v>
      </c>
      <c r="C1447">
        <f ca="1">YEAR(TODAY()) - Table_marketing_data[[#This Row],[Year_Birth]]</f>
        <v>58</v>
      </c>
      <c r="D14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7" t="s">
        <v>38</v>
      </c>
      <c r="F1447" t="s">
        <v>33</v>
      </c>
      <c r="G1447" s="5">
        <v>46891</v>
      </c>
      <c r="H1447" s="5" t="str">
        <f t="shared" si="22"/>
        <v>20k-50k</v>
      </c>
      <c r="I1447">
        <v>0</v>
      </c>
      <c r="J1447">
        <v>1</v>
      </c>
      <c r="K1447" s="1">
        <v>41518</v>
      </c>
      <c r="L1447">
        <v>91</v>
      </c>
      <c r="M1447">
        <v>43</v>
      </c>
      <c r="N1447">
        <v>12</v>
      </c>
      <c r="O1447">
        <v>23</v>
      </c>
      <c r="P1447">
        <v>29</v>
      </c>
      <c r="Q1447">
        <v>15</v>
      </c>
      <c r="R1447">
        <v>61</v>
      </c>
      <c r="S1447" s="6">
        <f>SUM(Table_marketing_data[[#This Row],[MntWines]:[MntGoldProds]])/6</f>
        <v>30.5</v>
      </c>
      <c r="T1447">
        <v>1</v>
      </c>
      <c r="U1447">
        <v>2</v>
      </c>
      <c r="V1447">
        <v>1</v>
      </c>
      <c r="W1447">
        <v>4</v>
      </c>
      <c r="X1447">
        <v>4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f>IF(COUNTIF(Table_marketing_data[[#This Row],[AcceptedCmp3]:[AcceptedCmp2]],1)&gt;0,1,0)</f>
        <v>0</v>
      </c>
      <c r="AE1447">
        <f>SUM(Table_marketing_data[[#This Row],[AcceptedCmp3]:[AcceptedCmp2]])</f>
        <v>0</v>
      </c>
      <c r="AF1447">
        <v>0</v>
      </c>
      <c r="AG1447">
        <v>0</v>
      </c>
      <c r="AH1447" t="s">
        <v>30</v>
      </c>
    </row>
    <row r="1448" spans="1:34" x14ac:dyDescent="0.3">
      <c r="A1448">
        <v>9451</v>
      </c>
      <c r="B1448">
        <v>1965</v>
      </c>
      <c r="C1448">
        <f ca="1">YEAR(TODAY()) - Table_marketing_data[[#This Row],[Year_Birth]]</f>
        <v>58</v>
      </c>
      <c r="D14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8" t="s">
        <v>28</v>
      </c>
      <c r="F1448" t="s">
        <v>33</v>
      </c>
      <c r="G1448" s="5">
        <v>73538</v>
      </c>
      <c r="H1448" s="5" t="str">
        <f t="shared" si="22"/>
        <v>50k-100k</v>
      </c>
      <c r="I1448">
        <v>0</v>
      </c>
      <c r="J1448">
        <v>1</v>
      </c>
      <c r="K1448" s="1">
        <v>41238</v>
      </c>
      <c r="L1448">
        <v>92</v>
      </c>
      <c r="M1448">
        <v>811</v>
      </c>
      <c r="N1448">
        <v>76</v>
      </c>
      <c r="O1448">
        <v>428</v>
      </c>
      <c r="P1448">
        <v>99</v>
      </c>
      <c r="Q1448">
        <v>137</v>
      </c>
      <c r="R1448">
        <v>107</v>
      </c>
      <c r="S1448" s="6">
        <f>SUM(Table_marketing_data[[#This Row],[MntWines]:[MntGoldProds]])/6</f>
        <v>276.33333333333331</v>
      </c>
      <c r="T1448">
        <v>3</v>
      </c>
      <c r="U1448">
        <v>10</v>
      </c>
      <c r="V1448">
        <v>4</v>
      </c>
      <c r="W1448">
        <v>9</v>
      </c>
      <c r="X1448">
        <v>7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f>IF(COUNTIF(Table_marketing_data[[#This Row],[AcceptedCmp3]:[AcceptedCmp2]],1)&gt;0,1,0)</f>
        <v>0</v>
      </c>
      <c r="AE1448">
        <f>SUM(Table_marketing_data[[#This Row],[AcceptedCmp3]:[AcceptedCmp2]])</f>
        <v>0</v>
      </c>
      <c r="AF1448">
        <v>0</v>
      </c>
      <c r="AG1448">
        <v>0</v>
      </c>
      <c r="AH1448" t="s">
        <v>32</v>
      </c>
    </row>
    <row r="1449" spans="1:34" x14ac:dyDescent="0.3">
      <c r="A1449">
        <v>4501</v>
      </c>
      <c r="B1449">
        <v>1965</v>
      </c>
      <c r="C1449">
        <f ca="1">YEAR(TODAY()) - Table_marketing_data[[#This Row],[Year_Birth]]</f>
        <v>58</v>
      </c>
      <c r="D14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49" t="s">
        <v>41</v>
      </c>
      <c r="F1449" t="s">
        <v>31</v>
      </c>
      <c r="G1449" s="5">
        <v>69882</v>
      </c>
      <c r="H1449" s="5" t="str">
        <f t="shared" si="22"/>
        <v>50k-100k</v>
      </c>
      <c r="I1449">
        <v>0</v>
      </c>
      <c r="J1449">
        <v>0</v>
      </c>
      <c r="K1449" s="1">
        <v>41588</v>
      </c>
      <c r="L1449">
        <v>94</v>
      </c>
      <c r="M1449">
        <v>292</v>
      </c>
      <c r="N1449">
        <v>127</v>
      </c>
      <c r="O1449">
        <v>635</v>
      </c>
      <c r="P1449">
        <v>132</v>
      </c>
      <c r="Q1449">
        <v>127</v>
      </c>
      <c r="R1449">
        <v>165</v>
      </c>
      <c r="S1449" s="6">
        <f>SUM(Table_marketing_data[[#This Row],[MntWines]:[MntGoldProds]])/6</f>
        <v>246.33333333333334</v>
      </c>
      <c r="T1449">
        <v>1</v>
      </c>
      <c r="U1449">
        <v>3</v>
      </c>
      <c r="V1449">
        <v>7</v>
      </c>
      <c r="W1449">
        <v>9</v>
      </c>
      <c r="X1449">
        <v>1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f>IF(COUNTIF(Table_marketing_data[[#This Row],[AcceptedCmp3]:[AcceptedCmp2]],1)&gt;0,1,0)</f>
        <v>0</v>
      </c>
      <c r="AE1449">
        <f>SUM(Table_marketing_data[[#This Row],[AcceptedCmp3]:[AcceptedCmp2]])</f>
        <v>0</v>
      </c>
      <c r="AF1449">
        <v>0</v>
      </c>
      <c r="AG1449">
        <v>0</v>
      </c>
      <c r="AH1449" t="s">
        <v>30</v>
      </c>
    </row>
    <row r="1450" spans="1:34" x14ac:dyDescent="0.3">
      <c r="A1450">
        <v>8953</v>
      </c>
      <c r="B1450">
        <v>1965</v>
      </c>
      <c r="C1450">
        <f ca="1">YEAR(TODAY()) - Table_marketing_data[[#This Row],[Year_Birth]]</f>
        <v>58</v>
      </c>
      <c r="D14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0" t="s">
        <v>41</v>
      </c>
      <c r="F1450" t="s">
        <v>31</v>
      </c>
      <c r="G1450" s="5">
        <v>35791</v>
      </c>
      <c r="H1450" s="5" t="str">
        <f t="shared" si="22"/>
        <v>20k-50k</v>
      </c>
      <c r="I1450">
        <v>2</v>
      </c>
      <c r="J1450">
        <v>1</v>
      </c>
      <c r="K1450" s="1">
        <v>41400</v>
      </c>
      <c r="L1450">
        <v>94</v>
      </c>
      <c r="M1450">
        <v>27</v>
      </c>
      <c r="N1450">
        <v>0</v>
      </c>
      <c r="O1450">
        <v>5</v>
      </c>
      <c r="P1450">
        <v>0</v>
      </c>
      <c r="Q1450">
        <v>0</v>
      </c>
      <c r="R1450">
        <v>3</v>
      </c>
      <c r="S1450" s="6">
        <f>SUM(Table_marketing_data[[#This Row],[MntWines]:[MntGoldProds]])/6</f>
        <v>5.833333333333333</v>
      </c>
      <c r="T1450">
        <v>2</v>
      </c>
      <c r="U1450">
        <v>1</v>
      </c>
      <c r="V1450">
        <v>0</v>
      </c>
      <c r="W1450">
        <v>3</v>
      </c>
      <c r="X1450">
        <v>8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f>IF(COUNTIF(Table_marketing_data[[#This Row],[AcceptedCmp3]:[AcceptedCmp2]],1)&gt;0,1,0)</f>
        <v>0</v>
      </c>
      <c r="AE1450">
        <f>SUM(Table_marketing_data[[#This Row],[AcceptedCmp3]:[AcceptedCmp2]])</f>
        <v>0</v>
      </c>
      <c r="AF1450">
        <v>0</v>
      </c>
      <c r="AG1450">
        <v>0</v>
      </c>
      <c r="AH1450" t="s">
        <v>30</v>
      </c>
    </row>
    <row r="1451" spans="1:34" x14ac:dyDescent="0.3">
      <c r="A1451">
        <v>10258</v>
      </c>
      <c r="B1451">
        <v>1965</v>
      </c>
      <c r="C1451">
        <f ca="1">YEAR(TODAY()) - Table_marketing_data[[#This Row],[Year_Birth]]</f>
        <v>58</v>
      </c>
      <c r="D14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1" t="s">
        <v>41</v>
      </c>
      <c r="F1451" t="s">
        <v>31</v>
      </c>
      <c r="G1451" s="5">
        <v>35791</v>
      </c>
      <c r="H1451" s="5" t="str">
        <f t="shared" si="22"/>
        <v>20k-50k</v>
      </c>
      <c r="I1451">
        <v>2</v>
      </c>
      <c r="J1451">
        <v>1</v>
      </c>
      <c r="K1451" s="1">
        <v>41400</v>
      </c>
      <c r="L1451">
        <v>94</v>
      </c>
      <c r="M1451">
        <v>27</v>
      </c>
      <c r="N1451">
        <v>0</v>
      </c>
      <c r="O1451">
        <v>5</v>
      </c>
      <c r="P1451">
        <v>0</v>
      </c>
      <c r="Q1451">
        <v>0</v>
      </c>
      <c r="R1451">
        <v>3</v>
      </c>
      <c r="S1451" s="6">
        <f>SUM(Table_marketing_data[[#This Row],[MntWines]:[MntGoldProds]])/6</f>
        <v>5.833333333333333</v>
      </c>
      <c r="T1451">
        <v>2</v>
      </c>
      <c r="U1451">
        <v>1</v>
      </c>
      <c r="V1451">
        <v>0</v>
      </c>
      <c r="W1451">
        <v>3</v>
      </c>
      <c r="X1451">
        <v>8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f>IF(COUNTIF(Table_marketing_data[[#This Row],[AcceptedCmp3]:[AcceptedCmp2]],1)&gt;0,1,0)</f>
        <v>0</v>
      </c>
      <c r="AE1451">
        <f>SUM(Table_marketing_data[[#This Row],[AcceptedCmp3]:[AcceptedCmp2]])</f>
        <v>0</v>
      </c>
      <c r="AF1451">
        <v>0</v>
      </c>
      <c r="AG1451">
        <v>0</v>
      </c>
      <c r="AH1451" t="s">
        <v>34</v>
      </c>
    </row>
    <row r="1452" spans="1:34" x14ac:dyDescent="0.3">
      <c r="A1452">
        <v>1966</v>
      </c>
      <c r="B1452">
        <v>1965</v>
      </c>
      <c r="C1452">
        <f ca="1">YEAR(TODAY()) - Table_marketing_data[[#This Row],[Year_Birth]]</f>
        <v>58</v>
      </c>
      <c r="D14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2" t="s">
        <v>37</v>
      </c>
      <c r="F1452" t="s">
        <v>33</v>
      </c>
      <c r="G1452" s="5">
        <v>84618</v>
      </c>
      <c r="H1452" s="5" t="str">
        <f t="shared" si="22"/>
        <v>50k-100k</v>
      </c>
      <c r="I1452">
        <v>0</v>
      </c>
      <c r="J1452">
        <v>0</v>
      </c>
      <c r="K1452" s="1">
        <v>41600</v>
      </c>
      <c r="L1452">
        <v>96</v>
      </c>
      <c r="M1452">
        <v>684</v>
      </c>
      <c r="N1452">
        <v>100</v>
      </c>
      <c r="O1452">
        <v>801</v>
      </c>
      <c r="P1452">
        <v>21</v>
      </c>
      <c r="Q1452">
        <v>66</v>
      </c>
      <c r="R1452">
        <v>0</v>
      </c>
      <c r="S1452" s="6">
        <f>SUM(Table_marketing_data[[#This Row],[MntWines]:[MntGoldProds]])/6</f>
        <v>278.66666666666669</v>
      </c>
      <c r="T1452">
        <v>1</v>
      </c>
      <c r="U1452">
        <v>6</v>
      </c>
      <c r="V1452">
        <v>9</v>
      </c>
      <c r="W1452">
        <v>10</v>
      </c>
      <c r="X1452">
        <v>2</v>
      </c>
      <c r="Y1452">
        <v>0</v>
      </c>
      <c r="Z1452">
        <v>0</v>
      </c>
      <c r="AA1452">
        <v>1</v>
      </c>
      <c r="AB1452">
        <v>0</v>
      </c>
      <c r="AC1452">
        <v>0</v>
      </c>
      <c r="AD1452">
        <f>IF(COUNTIF(Table_marketing_data[[#This Row],[AcceptedCmp3]:[AcceptedCmp2]],1)&gt;0,1,0)</f>
        <v>1</v>
      </c>
      <c r="AE1452">
        <f>SUM(Table_marketing_data[[#This Row],[AcceptedCmp3]:[AcceptedCmp2]])</f>
        <v>1</v>
      </c>
      <c r="AF1452">
        <v>0</v>
      </c>
      <c r="AG1452">
        <v>0</v>
      </c>
      <c r="AH1452" t="s">
        <v>36</v>
      </c>
    </row>
    <row r="1453" spans="1:34" x14ac:dyDescent="0.3">
      <c r="A1453">
        <v>7789</v>
      </c>
      <c r="B1453">
        <v>1965</v>
      </c>
      <c r="C1453">
        <f ca="1">YEAR(TODAY()) - Table_marketing_data[[#This Row],[Year_Birth]]</f>
        <v>58</v>
      </c>
      <c r="D14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3" t="s">
        <v>37</v>
      </c>
      <c r="F1453" t="s">
        <v>33</v>
      </c>
      <c r="G1453" s="5">
        <v>84618</v>
      </c>
      <c r="H1453" s="5" t="str">
        <f t="shared" si="22"/>
        <v>50k-100k</v>
      </c>
      <c r="I1453">
        <v>0</v>
      </c>
      <c r="J1453">
        <v>0</v>
      </c>
      <c r="K1453" s="1">
        <v>41600</v>
      </c>
      <c r="L1453">
        <v>96</v>
      </c>
      <c r="M1453">
        <v>684</v>
      </c>
      <c r="N1453">
        <v>100</v>
      </c>
      <c r="O1453">
        <v>801</v>
      </c>
      <c r="P1453">
        <v>21</v>
      </c>
      <c r="Q1453">
        <v>66</v>
      </c>
      <c r="R1453">
        <v>0</v>
      </c>
      <c r="S1453" s="6">
        <f>SUM(Table_marketing_data[[#This Row],[MntWines]:[MntGoldProds]])/6</f>
        <v>278.66666666666669</v>
      </c>
      <c r="T1453">
        <v>1</v>
      </c>
      <c r="U1453">
        <v>6</v>
      </c>
      <c r="V1453">
        <v>9</v>
      </c>
      <c r="W1453">
        <v>10</v>
      </c>
      <c r="X1453">
        <v>2</v>
      </c>
      <c r="Y1453">
        <v>0</v>
      </c>
      <c r="Z1453">
        <v>0</v>
      </c>
      <c r="AA1453">
        <v>1</v>
      </c>
      <c r="AB1453">
        <v>0</v>
      </c>
      <c r="AC1453">
        <v>0</v>
      </c>
      <c r="AD1453">
        <f>IF(COUNTIF(Table_marketing_data[[#This Row],[AcceptedCmp3]:[AcceptedCmp2]],1)&gt;0,1,0)</f>
        <v>1</v>
      </c>
      <c r="AE1453">
        <f>SUM(Table_marketing_data[[#This Row],[AcceptedCmp3]:[AcceptedCmp2]])</f>
        <v>1</v>
      </c>
      <c r="AF1453">
        <v>0</v>
      </c>
      <c r="AG1453">
        <v>0</v>
      </c>
      <c r="AH1453" t="s">
        <v>30</v>
      </c>
    </row>
    <row r="1454" spans="1:34" x14ac:dyDescent="0.3">
      <c r="A1454">
        <v>5748</v>
      </c>
      <c r="B1454">
        <v>1965</v>
      </c>
      <c r="C1454">
        <f ca="1">YEAR(TODAY()) - Table_marketing_data[[#This Row],[Year_Birth]]</f>
        <v>58</v>
      </c>
      <c r="D14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4" t="s">
        <v>28</v>
      </c>
      <c r="F1454" t="s">
        <v>33</v>
      </c>
      <c r="G1454" s="5">
        <v>59754</v>
      </c>
      <c r="H1454" s="5" t="str">
        <f t="shared" si="22"/>
        <v>50k-100k</v>
      </c>
      <c r="I1454">
        <v>0</v>
      </c>
      <c r="J1454">
        <v>1</v>
      </c>
      <c r="K1454" s="1">
        <v>41244</v>
      </c>
      <c r="L1454">
        <v>96</v>
      </c>
      <c r="M1454">
        <v>115</v>
      </c>
      <c r="N1454">
        <v>27</v>
      </c>
      <c r="O1454">
        <v>44</v>
      </c>
      <c r="P1454">
        <v>4</v>
      </c>
      <c r="Q1454">
        <v>146</v>
      </c>
      <c r="R1454">
        <v>139</v>
      </c>
      <c r="S1454" s="6">
        <f>SUM(Table_marketing_data[[#This Row],[MntWines]:[MntGoldProds]])/6</f>
        <v>79.166666666666671</v>
      </c>
      <c r="T1454">
        <v>3</v>
      </c>
      <c r="U1454">
        <v>5</v>
      </c>
      <c r="V1454">
        <v>2</v>
      </c>
      <c r="W1454">
        <v>6</v>
      </c>
      <c r="X1454">
        <v>5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f>IF(COUNTIF(Table_marketing_data[[#This Row],[AcceptedCmp3]:[AcceptedCmp2]],1)&gt;0,1,0)</f>
        <v>0</v>
      </c>
      <c r="AE1454">
        <f>SUM(Table_marketing_data[[#This Row],[AcceptedCmp3]:[AcceptedCmp2]])</f>
        <v>0</v>
      </c>
      <c r="AF1454">
        <v>1</v>
      </c>
      <c r="AG1454">
        <v>0</v>
      </c>
      <c r="AH1454" t="s">
        <v>43</v>
      </c>
    </row>
    <row r="1455" spans="1:34" x14ac:dyDescent="0.3">
      <c r="A1455">
        <v>5441</v>
      </c>
      <c r="B1455">
        <v>1965</v>
      </c>
      <c r="C1455">
        <f ca="1">YEAR(TODAY()) - Table_marketing_data[[#This Row],[Year_Birth]]</f>
        <v>58</v>
      </c>
      <c r="D14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5" t="s">
        <v>37</v>
      </c>
      <c r="F1455" t="s">
        <v>42</v>
      </c>
      <c r="G1455" s="5">
        <v>54111</v>
      </c>
      <c r="H1455" s="5" t="str">
        <f t="shared" si="22"/>
        <v>50k-100k</v>
      </c>
      <c r="I1455">
        <v>0</v>
      </c>
      <c r="J1455">
        <v>1</v>
      </c>
      <c r="K1455" s="1">
        <v>41511</v>
      </c>
      <c r="L1455">
        <v>97</v>
      </c>
      <c r="M1455">
        <v>267</v>
      </c>
      <c r="N1455">
        <v>6</v>
      </c>
      <c r="O1455">
        <v>54</v>
      </c>
      <c r="P1455">
        <v>8</v>
      </c>
      <c r="Q1455">
        <v>3</v>
      </c>
      <c r="R1455">
        <v>50</v>
      </c>
      <c r="S1455" s="6">
        <f>SUM(Table_marketing_data[[#This Row],[MntWines]:[MntGoldProds]])/6</f>
        <v>64.666666666666671</v>
      </c>
      <c r="T1455">
        <v>2</v>
      </c>
      <c r="U1455">
        <v>5</v>
      </c>
      <c r="V1455">
        <v>2</v>
      </c>
      <c r="W1455">
        <v>6</v>
      </c>
      <c r="X1455">
        <v>5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f>IF(COUNTIF(Table_marketing_data[[#This Row],[AcceptedCmp3]:[AcceptedCmp2]],1)&gt;0,1,0)</f>
        <v>0</v>
      </c>
      <c r="AE1455">
        <f>SUM(Table_marketing_data[[#This Row],[AcceptedCmp3]:[AcceptedCmp2]])</f>
        <v>0</v>
      </c>
      <c r="AF1455">
        <v>0</v>
      </c>
      <c r="AG1455">
        <v>0</v>
      </c>
      <c r="AH1455" t="s">
        <v>30</v>
      </c>
    </row>
    <row r="1456" spans="1:34" x14ac:dyDescent="0.3">
      <c r="A1456">
        <v>1992</v>
      </c>
      <c r="B1456">
        <v>1964</v>
      </c>
      <c r="C1456">
        <f ca="1">YEAR(TODAY()) - Table_marketing_data[[#This Row],[Year_Birth]]</f>
        <v>59</v>
      </c>
      <c r="D14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6" t="s">
        <v>28</v>
      </c>
      <c r="F1456" t="s">
        <v>33</v>
      </c>
      <c r="G1456" s="5">
        <v>60597</v>
      </c>
      <c r="H1456" s="5" t="str">
        <f t="shared" si="22"/>
        <v>50k-100k</v>
      </c>
      <c r="I1456">
        <v>0</v>
      </c>
      <c r="J1456">
        <v>1</v>
      </c>
      <c r="K1456" s="1">
        <v>41640</v>
      </c>
      <c r="L1456">
        <v>2</v>
      </c>
      <c r="M1456">
        <v>522</v>
      </c>
      <c r="N1456">
        <v>0</v>
      </c>
      <c r="O1456">
        <v>257</v>
      </c>
      <c r="P1456">
        <v>32</v>
      </c>
      <c r="Q1456">
        <v>16</v>
      </c>
      <c r="R1456">
        <v>66</v>
      </c>
      <c r="S1456" s="6">
        <f>SUM(Table_marketing_data[[#This Row],[MntWines]:[MntGoldProds]])/6</f>
        <v>148.83333333333334</v>
      </c>
      <c r="T1456">
        <v>4</v>
      </c>
      <c r="U1456">
        <v>2</v>
      </c>
      <c r="V1456">
        <v>2</v>
      </c>
      <c r="W1456">
        <v>8</v>
      </c>
      <c r="X1456">
        <v>7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f>IF(COUNTIF(Table_marketing_data[[#This Row],[AcceptedCmp3]:[AcceptedCmp2]],1)&gt;0,1,0)</f>
        <v>1</v>
      </c>
      <c r="AE1456">
        <f>SUM(Table_marketing_data[[#This Row],[AcceptedCmp3]:[AcceptedCmp2]])</f>
        <v>1</v>
      </c>
      <c r="AF1456">
        <v>1</v>
      </c>
      <c r="AG1456">
        <v>0</v>
      </c>
      <c r="AH1456" t="s">
        <v>30</v>
      </c>
    </row>
    <row r="1457" spans="1:34" x14ac:dyDescent="0.3">
      <c r="A1457">
        <v>4114</v>
      </c>
      <c r="B1457">
        <v>1964</v>
      </c>
      <c r="C1457">
        <f ca="1">YEAR(TODAY()) - Table_marketing_data[[#This Row],[Year_Birth]]</f>
        <v>59</v>
      </c>
      <c r="D14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7" t="s">
        <v>41</v>
      </c>
      <c r="F1457" t="s">
        <v>33</v>
      </c>
      <c r="G1457" s="5">
        <v>79143</v>
      </c>
      <c r="H1457" s="5" t="str">
        <f t="shared" si="22"/>
        <v>50k-100k</v>
      </c>
      <c r="I1457">
        <v>0</v>
      </c>
      <c r="J1457">
        <v>0</v>
      </c>
      <c r="K1457" s="1">
        <v>41132</v>
      </c>
      <c r="L1457">
        <v>2</v>
      </c>
      <c r="M1457">
        <v>650</v>
      </c>
      <c r="N1457">
        <v>37</v>
      </c>
      <c r="O1457">
        <v>780</v>
      </c>
      <c r="P1457">
        <v>27</v>
      </c>
      <c r="Q1457">
        <v>167</v>
      </c>
      <c r="R1457">
        <v>32</v>
      </c>
      <c r="S1457" s="6">
        <f>SUM(Table_marketing_data[[#This Row],[MntWines]:[MntGoldProds]])/6</f>
        <v>282.16666666666669</v>
      </c>
      <c r="T1457">
        <v>1</v>
      </c>
      <c r="U1457">
        <v>6</v>
      </c>
      <c r="V1457">
        <v>9</v>
      </c>
      <c r="W1457">
        <v>13</v>
      </c>
      <c r="X1457">
        <v>3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f>IF(COUNTIF(Table_marketing_data[[#This Row],[AcceptedCmp3]:[AcceptedCmp2]],1)&gt;0,1,0)</f>
        <v>0</v>
      </c>
      <c r="AE1457">
        <f>SUM(Table_marketing_data[[#This Row],[AcceptedCmp3]:[AcceptedCmp2]])</f>
        <v>0</v>
      </c>
      <c r="AF1457">
        <v>0</v>
      </c>
      <c r="AG1457">
        <v>0</v>
      </c>
      <c r="AH1457" t="s">
        <v>36</v>
      </c>
    </row>
    <row r="1458" spans="1:34" x14ac:dyDescent="0.3">
      <c r="A1458">
        <v>5626</v>
      </c>
      <c r="B1458">
        <v>1964</v>
      </c>
      <c r="C1458">
        <f ca="1">YEAR(TODAY()) - Table_marketing_data[[#This Row],[Year_Birth]]</f>
        <v>59</v>
      </c>
      <c r="D14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8" t="s">
        <v>37</v>
      </c>
      <c r="F1458" t="s">
        <v>31</v>
      </c>
      <c r="G1458" s="5">
        <v>61798</v>
      </c>
      <c r="H1458" s="5" t="str">
        <f t="shared" si="22"/>
        <v>50k-100k</v>
      </c>
      <c r="I1458">
        <v>0</v>
      </c>
      <c r="J1458">
        <v>0</v>
      </c>
      <c r="K1458" s="1">
        <v>41601</v>
      </c>
      <c r="L1458">
        <v>13</v>
      </c>
      <c r="M1458">
        <v>338</v>
      </c>
      <c r="N1458">
        <v>4</v>
      </c>
      <c r="O1458">
        <v>89</v>
      </c>
      <c r="P1458">
        <v>11</v>
      </c>
      <c r="Q1458">
        <v>8</v>
      </c>
      <c r="R1458">
        <v>13</v>
      </c>
      <c r="S1458" s="6">
        <f>SUM(Table_marketing_data[[#This Row],[MntWines]:[MntGoldProds]])/6</f>
        <v>77.166666666666671</v>
      </c>
      <c r="T1458">
        <v>1</v>
      </c>
      <c r="U1458">
        <v>4</v>
      </c>
      <c r="V1458">
        <v>2</v>
      </c>
      <c r="W1458">
        <v>9</v>
      </c>
      <c r="X1458">
        <v>4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f>IF(COUNTIF(Table_marketing_data[[#This Row],[AcceptedCmp3]:[AcceptedCmp2]],1)&gt;0,1,0)</f>
        <v>0</v>
      </c>
      <c r="AE1458">
        <f>SUM(Table_marketing_data[[#This Row],[AcceptedCmp3]:[AcceptedCmp2]])</f>
        <v>0</v>
      </c>
      <c r="AF1458">
        <v>0</v>
      </c>
      <c r="AG1458">
        <v>0</v>
      </c>
      <c r="AH1458" t="s">
        <v>30</v>
      </c>
    </row>
    <row r="1459" spans="1:34" x14ac:dyDescent="0.3">
      <c r="A1459">
        <v>6431</v>
      </c>
      <c r="B1459">
        <v>1964</v>
      </c>
      <c r="C1459">
        <f ca="1">YEAR(TODAY()) - Table_marketing_data[[#This Row],[Year_Birth]]</f>
        <v>59</v>
      </c>
      <c r="D14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59" t="s">
        <v>37</v>
      </c>
      <c r="F1459" t="s">
        <v>33</v>
      </c>
      <c r="G1459" s="5">
        <v>45759</v>
      </c>
      <c r="H1459" s="5" t="str">
        <f t="shared" si="22"/>
        <v>20k-50k</v>
      </c>
      <c r="I1459">
        <v>1</v>
      </c>
      <c r="J1459">
        <v>1</v>
      </c>
      <c r="K1459" s="1">
        <v>41328</v>
      </c>
      <c r="L1459">
        <v>13</v>
      </c>
      <c r="M1459">
        <v>42</v>
      </c>
      <c r="N1459">
        <v>1</v>
      </c>
      <c r="O1459">
        <v>18</v>
      </c>
      <c r="P1459">
        <v>3</v>
      </c>
      <c r="Q1459">
        <v>0</v>
      </c>
      <c r="R1459">
        <v>4</v>
      </c>
      <c r="S1459" s="6">
        <f>SUM(Table_marketing_data[[#This Row],[MntWines]:[MntGoldProds]])/6</f>
        <v>11.333333333333334</v>
      </c>
      <c r="T1459">
        <v>2</v>
      </c>
      <c r="U1459">
        <v>2</v>
      </c>
      <c r="V1459">
        <v>0</v>
      </c>
      <c r="W1459">
        <v>3</v>
      </c>
      <c r="X1459">
        <v>7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f>IF(COUNTIF(Table_marketing_data[[#This Row],[AcceptedCmp3]:[AcceptedCmp2]],1)&gt;0,1,0)</f>
        <v>0</v>
      </c>
      <c r="AE1459">
        <f>SUM(Table_marketing_data[[#This Row],[AcceptedCmp3]:[AcceptedCmp2]])</f>
        <v>0</v>
      </c>
      <c r="AF1459">
        <v>0</v>
      </c>
      <c r="AG1459">
        <v>0</v>
      </c>
      <c r="AH1459" t="s">
        <v>40</v>
      </c>
    </row>
    <row r="1460" spans="1:34" x14ac:dyDescent="0.3">
      <c r="A1460">
        <v>10789</v>
      </c>
      <c r="B1460">
        <v>1964</v>
      </c>
      <c r="C1460">
        <f ca="1">YEAR(TODAY()) - Table_marketing_data[[#This Row],[Year_Birth]]</f>
        <v>59</v>
      </c>
      <c r="D14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0" t="s">
        <v>37</v>
      </c>
      <c r="F1460" t="s">
        <v>33</v>
      </c>
      <c r="G1460" s="5">
        <v>45759</v>
      </c>
      <c r="H1460" s="5" t="str">
        <f t="shared" si="22"/>
        <v>20k-50k</v>
      </c>
      <c r="I1460">
        <v>1</v>
      </c>
      <c r="J1460">
        <v>1</v>
      </c>
      <c r="K1460" s="1">
        <v>41328</v>
      </c>
      <c r="L1460">
        <v>13</v>
      </c>
      <c r="M1460">
        <v>42</v>
      </c>
      <c r="N1460">
        <v>1</v>
      </c>
      <c r="O1460">
        <v>18</v>
      </c>
      <c r="P1460">
        <v>3</v>
      </c>
      <c r="Q1460">
        <v>0</v>
      </c>
      <c r="R1460">
        <v>4</v>
      </c>
      <c r="S1460" s="6">
        <f>SUM(Table_marketing_data[[#This Row],[MntWines]:[MntGoldProds]])/6</f>
        <v>11.333333333333334</v>
      </c>
      <c r="T1460">
        <v>2</v>
      </c>
      <c r="U1460">
        <v>2</v>
      </c>
      <c r="V1460">
        <v>0</v>
      </c>
      <c r="W1460">
        <v>3</v>
      </c>
      <c r="X1460">
        <v>7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f>IF(COUNTIF(Table_marketing_data[[#This Row],[AcceptedCmp3]:[AcceptedCmp2]],1)&gt;0,1,0)</f>
        <v>0</v>
      </c>
      <c r="AE1460">
        <f>SUM(Table_marketing_data[[#This Row],[AcceptedCmp3]:[AcceptedCmp2]])</f>
        <v>0</v>
      </c>
      <c r="AF1460">
        <v>0</v>
      </c>
      <c r="AG1460">
        <v>0</v>
      </c>
      <c r="AH1460" t="s">
        <v>30</v>
      </c>
    </row>
    <row r="1461" spans="1:34" x14ac:dyDescent="0.3">
      <c r="A1461">
        <v>7533</v>
      </c>
      <c r="B1461">
        <v>1964</v>
      </c>
      <c r="C1461">
        <f ca="1">YEAR(TODAY()) - Table_marketing_data[[#This Row],[Year_Birth]]</f>
        <v>59</v>
      </c>
      <c r="D14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1" t="s">
        <v>28</v>
      </c>
      <c r="F1461" t="s">
        <v>33</v>
      </c>
      <c r="G1461" s="5">
        <v>49096</v>
      </c>
      <c r="H1461" s="5" t="str">
        <f t="shared" si="22"/>
        <v>20k-50k</v>
      </c>
      <c r="I1461">
        <v>1</v>
      </c>
      <c r="J1461">
        <v>1</v>
      </c>
      <c r="K1461" s="1">
        <v>41541</v>
      </c>
      <c r="L1461">
        <v>15</v>
      </c>
      <c r="M1461">
        <v>144</v>
      </c>
      <c r="N1461">
        <v>1</v>
      </c>
      <c r="O1461">
        <v>32</v>
      </c>
      <c r="P1461">
        <v>2</v>
      </c>
      <c r="Q1461">
        <v>1</v>
      </c>
      <c r="R1461">
        <v>7</v>
      </c>
      <c r="S1461" s="6">
        <f>SUM(Table_marketing_data[[#This Row],[MntWines]:[MntGoldProds]])/6</f>
        <v>31.166666666666668</v>
      </c>
      <c r="T1461">
        <v>4</v>
      </c>
      <c r="U1461">
        <v>4</v>
      </c>
      <c r="V1461">
        <v>1</v>
      </c>
      <c r="W1461">
        <v>4</v>
      </c>
      <c r="X1461">
        <v>7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f>IF(COUNTIF(Table_marketing_data[[#This Row],[AcceptedCmp3]:[AcceptedCmp2]],1)&gt;0,1,0)</f>
        <v>0</v>
      </c>
      <c r="AE1461">
        <f>SUM(Table_marketing_data[[#This Row],[AcceptedCmp3]:[AcceptedCmp2]])</f>
        <v>0</v>
      </c>
      <c r="AF1461">
        <v>0</v>
      </c>
      <c r="AG1461">
        <v>0</v>
      </c>
      <c r="AH1461" t="s">
        <v>32</v>
      </c>
    </row>
    <row r="1462" spans="1:34" x14ac:dyDescent="0.3">
      <c r="A1462">
        <v>2942</v>
      </c>
      <c r="B1462">
        <v>1964</v>
      </c>
      <c r="C1462">
        <f ca="1">YEAR(TODAY()) - Table_marketing_data[[#This Row],[Year_Birth]]</f>
        <v>59</v>
      </c>
      <c r="D14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2" t="s">
        <v>28</v>
      </c>
      <c r="F1462" t="s">
        <v>31</v>
      </c>
      <c r="G1462" s="5">
        <v>45906</v>
      </c>
      <c r="H1462" s="5" t="str">
        <f t="shared" si="22"/>
        <v>20k-50k</v>
      </c>
      <c r="I1462">
        <v>0</v>
      </c>
      <c r="J1462">
        <v>1</v>
      </c>
      <c r="K1462" s="1">
        <v>41401</v>
      </c>
      <c r="L1462">
        <v>20</v>
      </c>
      <c r="M1462">
        <v>305</v>
      </c>
      <c r="N1462">
        <v>3</v>
      </c>
      <c r="O1462">
        <v>27</v>
      </c>
      <c r="P1462">
        <v>4</v>
      </c>
      <c r="Q1462">
        <v>3</v>
      </c>
      <c r="R1462">
        <v>144</v>
      </c>
      <c r="S1462" s="6">
        <f>SUM(Table_marketing_data[[#This Row],[MntWines]:[MntGoldProds]])/6</f>
        <v>81</v>
      </c>
      <c r="T1462">
        <v>2</v>
      </c>
      <c r="U1462">
        <v>5</v>
      </c>
      <c r="V1462">
        <v>4</v>
      </c>
      <c r="W1462">
        <v>4</v>
      </c>
      <c r="X1462">
        <v>5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f>IF(COUNTIF(Table_marketing_data[[#This Row],[AcceptedCmp3]:[AcceptedCmp2]],1)&gt;0,1,0)</f>
        <v>1</v>
      </c>
      <c r="AE1462">
        <f>SUM(Table_marketing_data[[#This Row],[AcceptedCmp3]:[AcceptedCmp2]])</f>
        <v>1</v>
      </c>
      <c r="AF1462">
        <v>0</v>
      </c>
      <c r="AG1462">
        <v>0</v>
      </c>
      <c r="AH1462" t="s">
        <v>30</v>
      </c>
    </row>
    <row r="1463" spans="1:34" x14ac:dyDescent="0.3">
      <c r="A1463">
        <v>4702</v>
      </c>
      <c r="B1463">
        <v>1964</v>
      </c>
      <c r="C1463">
        <f ca="1">YEAR(TODAY()) - Table_marketing_data[[#This Row],[Year_Birth]]</f>
        <v>59</v>
      </c>
      <c r="D14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3" t="s">
        <v>28</v>
      </c>
      <c r="F1463" t="s">
        <v>31</v>
      </c>
      <c r="G1463" s="5">
        <v>61839</v>
      </c>
      <c r="H1463" s="5" t="str">
        <f t="shared" si="22"/>
        <v>50k-100k</v>
      </c>
      <c r="I1463">
        <v>0</v>
      </c>
      <c r="J1463">
        <v>0</v>
      </c>
      <c r="K1463" s="1">
        <v>41133</v>
      </c>
      <c r="L1463">
        <v>20</v>
      </c>
      <c r="M1463">
        <v>1000</v>
      </c>
      <c r="N1463">
        <v>155</v>
      </c>
      <c r="O1463">
        <v>379</v>
      </c>
      <c r="P1463">
        <v>224</v>
      </c>
      <c r="Q1463">
        <v>17</v>
      </c>
      <c r="R1463">
        <v>120</v>
      </c>
      <c r="S1463" s="6">
        <f>SUM(Table_marketing_data[[#This Row],[MntWines]:[MntGoldProds]])/6</f>
        <v>315.83333333333331</v>
      </c>
      <c r="T1463">
        <v>1</v>
      </c>
      <c r="U1463">
        <v>4</v>
      </c>
      <c r="V1463">
        <v>8</v>
      </c>
      <c r="W1463">
        <v>4</v>
      </c>
      <c r="X1463">
        <v>8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f>IF(COUNTIF(Table_marketing_data[[#This Row],[AcceptedCmp3]:[AcceptedCmp2]],1)&gt;0,1,0)</f>
        <v>0</v>
      </c>
      <c r="AE1463">
        <f>SUM(Table_marketing_data[[#This Row],[AcceptedCmp3]:[AcceptedCmp2]])</f>
        <v>0</v>
      </c>
      <c r="AF1463">
        <v>0</v>
      </c>
      <c r="AG1463">
        <v>0</v>
      </c>
      <c r="AH1463" t="s">
        <v>30</v>
      </c>
    </row>
    <row r="1464" spans="1:34" x14ac:dyDescent="0.3">
      <c r="A1464">
        <v>10766</v>
      </c>
      <c r="B1464">
        <v>1964</v>
      </c>
      <c r="C1464">
        <f ca="1">YEAR(TODAY()) - Table_marketing_data[[#This Row],[Year_Birth]]</f>
        <v>59</v>
      </c>
      <c r="D14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4" t="s">
        <v>37</v>
      </c>
      <c r="F1464" t="s">
        <v>33</v>
      </c>
      <c r="G1464" s="5">
        <v>65526</v>
      </c>
      <c r="H1464" s="5" t="str">
        <f t="shared" si="22"/>
        <v>50k-100k</v>
      </c>
      <c r="I1464">
        <v>0</v>
      </c>
      <c r="J1464">
        <v>1</v>
      </c>
      <c r="K1464" s="1">
        <v>41740</v>
      </c>
      <c r="L1464">
        <v>22</v>
      </c>
      <c r="M1464">
        <v>397</v>
      </c>
      <c r="N1464">
        <v>19</v>
      </c>
      <c r="O1464">
        <v>69</v>
      </c>
      <c r="P1464">
        <v>12</v>
      </c>
      <c r="Q1464">
        <v>0</v>
      </c>
      <c r="R1464">
        <v>9</v>
      </c>
      <c r="S1464" s="6">
        <f>SUM(Table_marketing_data[[#This Row],[MntWines]:[MntGoldProds]])/6</f>
        <v>84.333333333333329</v>
      </c>
      <c r="T1464">
        <v>1</v>
      </c>
      <c r="U1464">
        <v>4</v>
      </c>
      <c r="V1464">
        <v>4</v>
      </c>
      <c r="W1464">
        <v>8</v>
      </c>
      <c r="X1464">
        <v>2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f>IF(COUNTIF(Table_marketing_data[[#This Row],[AcceptedCmp3]:[AcceptedCmp2]],1)&gt;0,1,0)</f>
        <v>0</v>
      </c>
      <c r="AE1464">
        <f>SUM(Table_marketing_data[[#This Row],[AcceptedCmp3]:[AcceptedCmp2]])</f>
        <v>0</v>
      </c>
      <c r="AF1464">
        <v>0</v>
      </c>
      <c r="AG1464">
        <v>0</v>
      </c>
      <c r="AH1464" t="s">
        <v>30</v>
      </c>
    </row>
    <row r="1465" spans="1:34" x14ac:dyDescent="0.3">
      <c r="A1465">
        <v>9971</v>
      </c>
      <c r="B1465">
        <v>1964</v>
      </c>
      <c r="C1465">
        <f ca="1">YEAR(TODAY()) - Table_marketing_data[[#This Row],[Year_Birth]]</f>
        <v>59</v>
      </c>
      <c r="D14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5" t="s">
        <v>37</v>
      </c>
      <c r="F1465" t="s">
        <v>33</v>
      </c>
      <c r="G1465" s="5">
        <v>65526</v>
      </c>
      <c r="H1465" s="5" t="str">
        <f t="shared" si="22"/>
        <v>50k-100k</v>
      </c>
      <c r="I1465">
        <v>0</v>
      </c>
      <c r="J1465">
        <v>1</v>
      </c>
      <c r="K1465" s="1">
        <v>41740</v>
      </c>
      <c r="L1465">
        <v>22</v>
      </c>
      <c r="M1465">
        <v>397</v>
      </c>
      <c r="N1465">
        <v>19</v>
      </c>
      <c r="O1465">
        <v>69</v>
      </c>
      <c r="P1465">
        <v>12</v>
      </c>
      <c r="Q1465">
        <v>0</v>
      </c>
      <c r="R1465">
        <v>9</v>
      </c>
      <c r="S1465" s="6">
        <f>SUM(Table_marketing_data[[#This Row],[MntWines]:[MntGoldProds]])/6</f>
        <v>84.333333333333329</v>
      </c>
      <c r="T1465">
        <v>1</v>
      </c>
      <c r="U1465">
        <v>4</v>
      </c>
      <c r="V1465">
        <v>4</v>
      </c>
      <c r="W1465">
        <v>8</v>
      </c>
      <c r="X1465">
        <v>2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f>IF(COUNTIF(Table_marketing_data[[#This Row],[AcceptedCmp3]:[AcceptedCmp2]],1)&gt;0,1,0)</f>
        <v>0</v>
      </c>
      <c r="AE1465">
        <f>SUM(Table_marketing_data[[#This Row],[AcceptedCmp3]:[AcceptedCmp2]])</f>
        <v>0</v>
      </c>
      <c r="AF1465">
        <v>0</v>
      </c>
      <c r="AG1465">
        <v>0</v>
      </c>
      <c r="AH1465" t="s">
        <v>43</v>
      </c>
    </row>
    <row r="1466" spans="1:34" x14ac:dyDescent="0.3">
      <c r="A1466">
        <v>5909</v>
      </c>
      <c r="B1466">
        <v>1964</v>
      </c>
      <c r="C1466">
        <f ca="1">YEAR(TODAY()) - Table_marketing_data[[#This Row],[Year_Birth]]</f>
        <v>59</v>
      </c>
      <c r="D14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6" t="s">
        <v>28</v>
      </c>
      <c r="F1466" t="s">
        <v>33</v>
      </c>
      <c r="G1466" s="5">
        <v>58512</v>
      </c>
      <c r="H1466" s="5" t="str">
        <f t="shared" si="22"/>
        <v>50k-100k</v>
      </c>
      <c r="I1466">
        <v>0</v>
      </c>
      <c r="J1466">
        <v>1</v>
      </c>
      <c r="K1466" s="1">
        <v>41536</v>
      </c>
      <c r="L1466">
        <v>25</v>
      </c>
      <c r="M1466">
        <v>895</v>
      </c>
      <c r="N1466">
        <v>10</v>
      </c>
      <c r="O1466">
        <v>101</v>
      </c>
      <c r="P1466">
        <v>13</v>
      </c>
      <c r="Q1466">
        <v>0</v>
      </c>
      <c r="R1466">
        <v>152</v>
      </c>
      <c r="S1466" s="6">
        <f>SUM(Table_marketing_data[[#This Row],[MntWines]:[MntGoldProds]])/6</f>
        <v>195.16666666666666</v>
      </c>
      <c r="T1466">
        <v>5</v>
      </c>
      <c r="U1466">
        <v>3</v>
      </c>
      <c r="V1466">
        <v>4</v>
      </c>
      <c r="W1466">
        <v>8</v>
      </c>
      <c r="X1466">
        <v>8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f>IF(COUNTIF(Table_marketing_data[[#This Row],[AcceptedCmp3]:[AcceptedCmp2]],1)&gt;0,1,0)</f>
        <v>0</v>
      </c>
      <c r="AE1466">
        <f>SUM(Table_marketing_data[[#This Row],[AcceptedCmp3]:[AcceptedCmp2]])</f>
        <v>0</v>
      </c>
      <c r="AF1466">
        <v>0</v>
      </c>
      <c r="AG1466">
        <v>0</v>
      </c>
      <c r="AH1466" t="s">
        <v>39</v>
      </c>
    </row>
    <row r="1467" spans="1:34" x14ac:dyDescent="0.3">
      <c r="A1467">
        <v>6694</v>
      </c>
      <c r="B1467">
        <v>1964</v>
      </c>
      <c r="C1467">
        <f ca="1">YEAR(TODAY()) - Table_marketing_data[[#This Row],[Year_Birth]]</f>
        <v>59</v>
      </c>
      <c r="D14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7" t="s">
        <v>28</v>
      </c>
      <c r="F1467" t="s">
        <v>33</v>
      </c>
      <c r="G1467" s="5">
        <v>75236</v>
      </c>
      <c r="H1467" s="5" t="str">
        <f t="shared" si="22"/>
        <v>50k-100k</v>
      </c>
      <c r="I1467">
        <v>0</v>
      </c>
      <c r="J1467">
        <v>1</v>
      </c>
      <c r="K1467" s="1">
        <v>41603</v>
      </c>
      <c r="L1467">
        <v>27</v>
      </c>
      <c r="M1467">
        <v>438</v>
      </c>
      <c r="N1467">
        <v>66</v>
      </c>
      <c r="O1467">
        <v>400</v>
      </c>
      <c r="P1467">
        <v>12</v>
      </c>
      <c r="Q1467">
        <v>38</v>
      </c>
      <c r="R1467">
        <v>114</v>
      </c>
      <c r="S1467" s="6">
        <f>SUM(Table_marketing_data[[#This Row],[MntWines]:[MntGoldProds]])/6</f>
        <v>178</v>
      </c>
      <c r="T1467">
        <v>1</v>
      </c>
      <c r="U1467">
        <v>8</v>
      </c>
      <c r="V1467">
        <v>3</v>
      </c>
      <c r="W1467">
        <v>13</v>
      </c>
      <c r="X1467">
        <v>4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f>IF(COUNTIF(Table_marketing_data[[#This Row],[AcceptedCmp3]:[AcceptedCmp2]],1)&gt;0,1,0)</f>
        <v>0</v>
      </c>
      <c r="AE1467">
        <f>SUM(Table_marketing_data[[#This Row],[AcceptedCmp3]:[AcceptedCmp2]])</f>
        <v>0</v>
      </c>
      <c r="AF1467">
        <v>0</v>
      </c>
      <c r="AG1467">
        <v>0</v>
      </c>
      <c r="AH1467" t="s">
        <v>30</v>
      </c>
    </row>
    <row r="1468" spans="1:34" x14ac:dyDescent="0.3">
      <c r="A1468">
        <v>7411</v>
      </c>
      <c r="B1468">
        <v>1964</v>
      </c>
      <c r="C1468">
        <f ca="1">YEAR(TODAY()) - Table_marketing_data[[#This Row],[Year_Birth]]</f>
        <v>59</v>
      </c>
      <c r="D14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8" t="s">
        <v>37</v>
      </c>
      <c r="F1468" t="s">
        <v>33</v>
      </c>
      <c r="G1468" s="5">
        <v>31686</v>
      </c>
      <c r="H1468" s="5" t="str">
        <f t="shared" si="22"/>
        <v>20k-50k</v>
      </c>
      <c r="I1468">
        <v>1</v>
      </c>
      <c r="J1468">
        <v>1</v>
      </c>
      <c r="K1468" s="1">
        <v>41795</v>
      </c>
      <c r="L1468">
        <v>31</v>
      </c>
      <c r="M1468">
        <v>11</v>
      </c>
      <c r="N1468">
        <v>0</v>
      </c>
      <c r="O1468">
        <v>5</v>
      </c>
      <c r="P1468">
        <v>0</v>
      </c>
      <c r="Q1468">
        <v>0</v>
      </c>
      <c r="R1468">
        <v>1</v>
      </c>
      <c r="S1468" s="6">
        <f>SUM(Table_marketing_data[[#This Row],[MntWines]:[MntGoldProds]])/6</f>
        <v>2.8333333333333335</v>
      </c>
      <c r="T1468">
        <v>2</v>
      </c>
      <c r="U1468">
        <v>1</v>
      </c>
      <c r="V1468">
        <v>0</v>
      </c>
      <c r="W1468">
        <v>3</v>
      </c>
      <c r="X1468">
        <v>6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f>IF(COUNTIF(Table_marketing_data[[#This Row],[AcceptedCmp3]:[AcceptedCmp2]],1)&gt;0,1,0)</f>
        <v>0</v>
      </c>
      <c r="AE1468">
        <f>SUM(Table_marketing_data[[#This Row],[AcceptedCmp3]:[AcceptedCmp2]])</f>
        <v>0</v>
      </c>
      <c r="AF1468">
        <v>0</v>
      </c>
      <c r="AG1468">
        <v>0</v>
      </c>
      <c r="AH1468" t="s">
        <v>43</v>
      </c>
    </row>
    <row r="1469" spans="1:34" x14ac:dyDescent="0.3">
      <c r="A1469">
        <v>2426</v>
      </c>
      <c r="B1469">
        <v>1964</v>
      </c>
      <c r="C1469">
        <f ca="1">YEAR(TODAY()) - Table_marketing_data[[#This Row],[Year_Birth]]</f>
        <v>59</v>
      </c>
      <c r="D14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69" t="s">
        <v>37</v>
      </c>
      <c r="F1469" t="s">
        <v>29</v>
      </c>
      <c r="G1469" s="5">
        <v>78825</v>
      </c>
      <c r="H1469" s="5" t="str">
        <f t="shared" si="22"/>
        <v>50k-100k</v>
      </c>
      <c r="I1469">
        <v>0</v>
      </c>
      <c r="J1469">
        <v>0</v>
      </c>
      <c r="K1469" s="1">
        <v>41166</v>
      </c>
      <c r="L1469">
        <v>35</v>
      </c>
      <c r="M1469">
        <v>483</v>
      </c>
      <c r="N1469">
        <v>74</v>
      </c>
      <c r="O1469">
        <v>114</v>
      </c>
      <c r="P1469">
        <v>169</v>
      </c>
      <c r="Q1469">
        <v>37</v>
      </c>
      <c r="R1469">
        <v>18</v>
      </c>
      <c r="S1469" s="6">
        <f>SUM(Table_marketing_data[[#This Row],[MntWines]:[MntGoldProds]])/6</f>
        <v>149.16666666666666</v>
      </c>
      <c r="T1469">
        <v>1</v>
      </c>
      <c r="U1469">
        <v>5</v>
      </c>
      <c r="V1469">
        <v>10</v>
      </c>
      <c r="W1469">
        <v>13</v>
      </c>
      <c r="X1469">
        <v>3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f>IF(COUNTIF(Table_marketing_data[[#This Row],[AcceptedCmp3]:[AcceptedCmp2]],1)&gt;0,1,0)</f>
        <v>0</v>
      </c>
      <c r="AE1469">
        <f>SUM(Table_marketing_data[[#This Row],[AcceptedCmp3]:[AcceptedCmp2]])</f>
        <v>0</v>
      </c>
      <c r="AF1469">
        <v>1</v>
      </c>
      <c r="AG1469">
        <v>0</v>
      </c>
      <c r="AH1469" t="s">
        <v>30</v>
      </c>
    </row>
    <row r="1470" spans="1:34" x14ac:dyDescent="0.3">
      <c r="A1470">
        <v>8605</v>
      </c>
      <c r="B1470">
        <v>1964</v>
      </c>
      <c r="C1470">
        <f ca="1">YEAR(TODAY()) - Table_marketing_data[[#This Row],[Year_Birth]]</f>
        <v>59</v>
      </c>
      <c r="D14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0" t="s">
        <v>37</v>
      </c>
      <c r="F1470" t="s">
        <v>35</v>
      </c>
      <c r="G1470" s="5">
        <v>46910</v>
      </c>
      <c r="H1470" s="5" t="str">
        <f t="shared" si="22"/>
        <v>20k-50k</v>
      </c>
      <c r="I1470">
        <v>1</v>
      </c>
      <c r="J1470">
        <v>1</v>
      </c>
      <c r="K1470" s="1">
        <v>41721</v>
      </c>
      <c r="L1470">
        <v>36</v>
      </c>
      <c r="M1470">
        <v>48</v>
      </c>
      <c r="N1470">
        <v>0</v>
      </c>
      <c r="O1470">
        <v>14</v>
      </c>
      <c r="P1470">
        <v>0</v>
      </c>
      <c r="Q1470">
        <v>0</v>
      </c>
      <c r="R1470">
        <v>6</v>
      </c>
      <c r="S1470" s="6">
        <f>SUM(Table_marketing_data[[#This Row],[MntWines]:[MntGoldProds]])/6</f>
        <v>11.333333333333334</v>
      </c>
      <c r="T1470">
        <v>2</v>
      </c>
      <c r="U1470">
        <v>2</v>
      </c>
      <c r="V1470">
        <v>0</v>
      </c>
      <c r="W1470">
        <v>3</v>
      </c>
      <c r="X1470">
        <v>6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f>IF(COUNTIF(Table_marketing_data[[#This Row],[AcceptedCmp3]:[AcceptedCmp2]],1)&gt;0,1,0)</f>
        <v>0</v>
      </c>
      <c r="AE1470">
        <f>SUM(Table_marketing_data[[#This Row],[AcceptedCmp3]:[AcceptedCmp2]])</f>
        <v>0</v>
      </c>
      <c r="AF1470">
        <v>0</v>
      </c>
      <c r="AG1470">
        <v>0</v>
      </c>
      <c r="AH1470" t="s">
        <v>30</v>
      </c>
    </row>
    <row r="1471" spans="1:34" x14ac:dyDescent="0.3">
      <c r="A1471">
        <v>4345</v>
      </c>
      <c r="B1471">
        <v>1964</v>
      </c>
      <c r="C1471">
        <f ca="1">YEAR(TODAY()) - Table_marketing_data[[#This Row],[Year_Birth]]</f>
        <v>59</v>
      </c>
      <c r="D14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1" t="s">
        <v>38</v>
      </c>
      <c r="F1471" t="s">
        <v>31</v>
      </c>
      <c r="H1471" s="5" t="str">
        <f t="shared" si="22"/>
        <v>&lt;20k</v>
      </c>
      <c r="I1471">
        <v>1</v>
      </c>
      <c r="J1471">
        <v>1</v>
      </c>
      <c r="K1471" s="1">
        <v>41651</v>
      </c>
      <c r="L1471">
        <v>49</v>
      </c>
      <c r="M1471">
        <v>5</v>
      </c>
      <c r="N1471">
        <v>1</v>
      </c>
      <c r="O1471">
        <v>9</v>
      </c>
      <c r="P1471">
        <v>2</v>
      </c>
      <c r="Q1471">
        <v>0</v>
      </c>
      <c r="R1471">
        <v>4</v>
      </c>
      <c r="S1471" s="6">
        <f>SUM(Table_marketing_data[[#This Row],[MntWines]:[MntGoldProds]])/6</f>
        <v>3.5</v>
      </c>
      <c r="T1471">
        <v>1</v>
      </c>
      <c r="U1471">
        <v>1</v>
      </c>
      <c r="V1471">
        <v>0</v>
      </c>
      <c r="W1471">
        <v>2</v>
      </c>
      <c r="X1471">
        <v>7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f>IF(COUNTIF(Table_marketing_data[[#This Row],[AcceptedCmp3]:[AcceptedCmp2]],1)&gt;0,1,0)</f>
        <v>0</v>
      </c>
      <c r="AE1471">
        <f>SUM(Table_marketing_data[[#This Row],[AcceptedCmp3]:[AcceptedCmp2]])</f>
        <v>0</v>
      </c>
      <c r="AF1471">
        <v>0</v>
      </c>
      <c r="AG1471">
        <v>0</v>
      </c>
      <c r="AH1471" t="s">
        <v>36</v>
      </c>
    </row>
    <row r="1472" spans="1:34" x14ac:dyDescent="0.3">
      <c r="A1472">
        <v>5290</v>
      </c>
      <c r="B1472">
        <v>1964</v>
      </c>
      <c r="C1472">
        <f ca="1">YEAR(TODAY()) - Table_marketing_data[[#This Row],[Year_Birth]]</f>
        <v>59</v>
      </c>
      <c r="D14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2" t="s">
        <v>37</v>
      </c>
      <c r="F1472" t="s">
        <v>33</v>
      </c>
      <c r="G1472" s="5">
        <v>41551</v>
      </c>
      <c r="H1472" s="5" t="str">
        <f t="shared" si="22"/>
        <v>20k-50k</v>
      </c>
      <c r="I1472">
        <v>1</v>
      </c>
      <c r="J1472">
        <v>1</v>
      </c>
      <c r="K1472" s="1">
        <v>41500</v>
      </c>
      <c r="L1472">
        <v>51</v>
      </c>
      <c r="M1472">
        <v>220</v>
      </c>
      <c r="N1472">
        <v>0</v>
      </c>
      <c r="O1472">
        <v>33</v>
      </c>
      <c r="P1472">
        <v>3</v>
      </c>
      <c r="Q1472">
        <v>0</v>
      </c>
      <c r="R1472">
        <v>23</v>
      </c>
      <c r="S1472" s="6">
        <f>SUM(Table_marketing_data[[#This Row],[MntWines]:[MntGoldProds]])/6</f>
        <v>46.5</v>
      </c>
      <c r="T1472">
        <v>5</v>
      </c>
      <c r="U1472">
        <v>5</v>
      </c>
      <c r="V1472">
        <v>1</v>
      </c>
      <c r="W1472">
        <v>5</v>
      </c>
      <c r="X1472">
        <v>8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f>IF(COUNTIF(Table_marketing_data[[#This Row],[AcceptedCmp3]:[AcceptedCmp2]],1)&gt;0,1,0)</f>
        <v>0</v>
      </c>
      <c r="AE1472">
        <f>SUM(Table_marketing_data[[#This Row],[AcceptedCmp3]:[AcceptedCmp2]])</f>
        <v>0</v>
      </c>
      <c r="AF1472">
        <v>0</v>
      </c>
      <c r="AG1472">
        <v>0</v>
      </c>
      <c r="AH1472" t="s">
        <v>32</v>
      </c>
    </row>
    <row r="1473" spans="1:34" x14ac:dyDescent="0.3">
      <c r="A1473">
        <v>8985</v>
      </c>
      <c r="B1473">
        <v>1964</v>
      </c>
      <c r="C1473">
        <f ca="1">YEAR(TODAY()) - Table_marketing_data[[#This Row],[Year_Birth]]</f>
        <v>59</v>
      </c>
      <c r="D14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3" t="s">
        <v>38</v>
      </c>
      <c r="F1473" t="s">
        <v>35</v>
      </c>
      <c r="G1473" s="5">
        <v>68316</v>
      </c>
      <c r="H1473" s="5" t="str">
        <f t="shared" si="22"/>
        <v>50k-100k</v>
      </c>
      <c r="I1473">
        <v>0</v>
      </c>
      <c r="J1473">
        <v>1</v>
      </c>
      <c r="K1473" s="1">
        <v>41217</v>
      </c>
      <c r="L1473">
        <v>54</v>
      </c>
      <c r="M1473">
        <v>806</v>
      </c>
      <c r="N1473">
        <v>80</v>
      </c>
      <c r="O1473">
        <v>161</v>
      </c>
      <c r="P1473">
        <v>120</v>
      </c>
      <c r="Q1473">
        <v>11</v>
      </c>
      <c r="R1473">
        <v>33</v>
      </c>
      <c r="S1473" s="6">
        <f>SUM(Table_marketing_data[[#This Row],[MntWines]:[MntGoldProds]])/6</f>
        <v>201.83333333333334</v>
      </c>
      <c r="T1473">
        <v>5</v>
      </c>
      <c r="U1473">
        <v>10</v>
      </c>
      <c r="V1473">
        <v>7</v>
      </c>
      <c r="W1473">
        <v>10</v>
      </c>
      <c r="X1473">
        <v>6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f>IF(COUNTIF(Table_marketing_data[[#This Row],[AcceptedCmp3]:[AcceptedCmp2]],1)&gt;0,1,0)</f>
        <v>0</v>
      </c>
      <c r="AE1473">
        <f>SUM(Table_marketing_data[[#This Row],[AcceptedCmp3]:[AcceptedCmp2]])</f>
        <v>0</v>
      </c>
      <c r="AF1473">
        <v>0</v>
      </c>
      <c r="AG1473">
        <v>0</v>
      </c>
      <c r="AH1473" t="s">
        <v>30</v>
      </c>
    </row>
    <row r="1474" spans="1:34" x14ac:dyDescent="0.3">
      <c r="A1474">
        <v>8726</v>
      </c>
      <c r="B1474">
        <v>1964</v>
      </c>
      <c r="C1474">
        <f ca="1">YEAR(TODAY()) - Table_marketing_data[[#This Row],[Year_Birth]]</f>
        <v>59</v>
      </c>
      <c r="D14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4" t="s">
        <v>38</v>
      </c>
      <c r="F1474" t="s">
        <v>29</v>
      </c>
      <c r="G1474" s="5">
        <v>41713</v>
      </c>
      <c r="H1474" s="5" t="str">
        <f t="shared" ref="H1474:H1537" si="23">IF(G1474&lt;20000,"&lt;20k",IF(G1474&lt;50000,"20k-50k",IF(G1474&lt;100000,"50k-100k","100k&lt;")))</f>
        <v>20k-50k</v>
      </c>
      <c r="I1474">
        <v>1</v>
      </c>
      <c r="J1474">
        <v>1</v>
      </c>
      <c r="K1474" s="1">
        <v>41758</v>
      </c>
      <c r="L1474">
        <v>57</v>
      </c>
      <c r="M1474">
        <v>77</v>
      </c>
      <c r="N1474">
        <v>8</v>
      </c>
      <c r="O1474">
        <v>44</v>
      </c>
      <c r="P1474">
        <v>10</v>
      </c>
      <c r="Q1474">
        <v>10</v>
      </c>
      <c r="R1474">
        <v>25</v>
      </c>
      <c r="S1474" s="6">
        <f>SUM(Table_marketing_data[[#This Row],[MntWines]:[MntGoldProds]])/6</f>
        <v>29</v>
      </c>
      <c r="T1474">
        <v>5</v>
      </c>
      <c r="U1474">
        <v>3</v>
      </c>
      <c r="V1474">
        <v>1</v>
      </c>
      <c r="W1474">
        <v>4</v>
      </c>
      <c r="X1474">
        <v>6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f>IF(COUNTIF(Table_marketing_data[[#This Row],[AcceptedCmp3]:[AcceptedCmp2]],1)&gt;0,1,0)</f>
        <v>0</v>
      </c>
      <c r="AE1474">
        <f>SUM(Table_marketing_data[[#This Row],[AcceptedCmp3]:[AcceptedCmp2]])</f>
        <v>0</v>
      </c>
      <c r="AF1474">
        <v>0</v>
      </c>
      <c r="AG1474">
        <v>0</v>
      </c>
      <c r="AH1474" t="s">
        <v>32</v>
      </c>
    </row>
    <row r="1475" spans="1:34" x14ac:dyDescent="0.3">
      <c r="A1475">
        <v>10955</v>
      </c>
      <c r="B1475">
        <v>1964</v>
      </c>
      <c r="C1475">
        <f ca="1">YEAR(TODAY()) - Table_marketing_data[[#This Row],[Year_Birth]]</f>
        <v>59</v>
      </c>
      <c r="D14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5" t="s">
        <v>28</v>
      </c>
      <c r="F1475" t="s">
        <v>42</v>
      </c>
      <c r="G1475" s="5">
        <v>85620</v>
      </c>
      <c r="H1475" s="5" t="str">
        <f t="shared" si="23"/>
        <v>50k-100k</v>
      </c>
      <c r="I1475">
        <v>0</v>
      </c>
      <c r="J1475">
        <v>0</v>
      </c>
      <c r="K1475" s="1">
        <v>41646</v>
      </c>
      <c r="L1475">
        <v>68</v>
      </c>
      <c r="M1475">
        <v>416</v>
      </c>
      <c r="N1475">
        <v>46</v>
      </c>
      <c r="O1475">
        <v>925</v>
      </c>
      <c r="P1475">
        <v>60</v>
      </c>
      <c r="Q1475">
        <v>107</v>
      </c>
      <c r="R1475">
        <v>46</v>
      </c>
      <c r="S1475" s="6">
        <f>SUM(Table_marketing_data[[#This Row],[MntWines]:[MntGoldProds]])/6</f>
        <v>266.66666666666669</v>
      </c>
      <c r="T1475">
        <v>1</v>
      </c>
      <c r="U1475">
        <v>3</v>
      </c>
      <c r="V1475">
        <v>6</v>
      </c>
      <c r="W1475">
        <v>4</v>
      </c>
      <c r="X1475">
        <v>1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f>IF(COUNTIF(Table_marketing_data[[#This Row],[AcceptedCmp3]:[AcceptedCmp2]],1)&gt;0,1,0)</f>
        <v>0</v>
      </c>
      <c r="AE1475">
        <f>SUM(Table_marketing_data[[#This Row],[AcceptedCmp3]:[AcceptedCmp2]])</f>
        <v>0</v>
      </c>
      <c r="AF1475">
        <v>1</v>
      </c>
      <c r="AG1475">
        <v>0</v>
      </c>
      <c r="AH1475" t="s">
        <v>30</v>
      </c>
    </row>
    <row r="1476" spans="1:34" x14ac:dyDescent="0.3">
      <c r="A1476">
        <v>2118</v>
      </c>
      <c r="B1476">
        <v>1964</v>
      </c>
      <c r="C1476">
        <f ca="1">YEAR(TODAY()) - Table_marketing_data[[#This Row],[Year_Birth]]</f>
        <v>59</v>
      </c>
      <c r="D14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6" t="s">
        <v>38</v>
      </c>
      <c r="F1476" t="s">
        <v>33</v>
      </c>
      <c r="G1476" s="5">
        <v>62905</v>
      </c>
      <c r="H1476" s="5" t="str">
        <f t="shared" si="23"/>
        <v>50k-100k</v>
      </c>
      <c r="I1476">
        <v>0</v>
      </c>
      <c r="J1476">
        <v>1</v>
      </c>
      <c r="K1476" s="1">
        <v>41527</v>
      </c>
      <c r="L1476">
        <v>68</v>
      </c>
      <c r="M1476">
        <v>166</v>
      </c>
      <c r="N1476">
        <v>75</v>
      </c>
      <c r="O1476">
        <v>96</v>
      </c>
      <c r="P1476">
        <v>119</v>
      </c>
      <c r="Q1476">
        <v>107</v>
      </c>
      <c r="R1476">
        <v>59</v>
      </c>
      <c r="S1476" s="6">
        <f>SUM(Table_marketing_data[[#This Row],[MntWines]:[MntGoldProds]])/6</f>
        <v>103.66666666666667</v>
      </c>
      <c r="T1476">
        <v>3</v>
      </c>
      <c r="U1476">
        <v>7</v>
      </c>
      <c r="V1476">
        <v>2</v>
      </c>
      <c r="W1476">
        <v>8</v>
      </c>
      <c r="X1476">
        <v>4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f>IF(COUNTIF(Table_marketing_data[[#This Row],[AcceptedCmp3]:[AcceptedCmp2]],1)&gt;0,1,0)</f>
        <v>0</v>
      </c>
      <c r="AE1476">
        <f>SUM(Table_marketing_data[[#This Row],[AcceptedCmp3]:[AcceptedCmp2]])</f>
        <v>0</v>
      </c>
      <c r="AF1476">
        <v>0</v>
      </c>
      <c r="AG1476">
        <v>0</v>
      </c>
      <c r="AH1476" t="s">
        <v>30</v>
      </c>
    </row>
    <row r="1477" spans="1:34" x14ac:dyDescent="0.3">
      <c r="A1477">
        <v>405</v>
      </c>
      <c r="B1477">
        <v>1964</v>
      </c>
      <c r="C1477">
        <f ca="1">YEAR(TODAY()) - Table_marketing_data[[#This Row],[Year_Birth]]</f>
        <v>59</v>
      </c>
      <c r="D14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7" t="s">
        <v>28</v>
      </c>
      <c r="F1477" t="s">
        <v>29</v>
      </c>
      <c r="G1477" s="5">
        <v>41638</v>
      </c>
      <c r="H1477" s="5" t="str">
        <f t="shared" si="23"/>
        <v>20k-50k</v>
      </c>
      <c r="I1477">
        <v>0</v>
      </c>
      <c r="J1477">
        <v>1</v>
      </c>
      <c r="K1477" s="1">
        <v>41318</v>
      </c>
      <c r="L1477">
        <v>68</v>
      </c>
      <c r="M1477">
        <v>315</v>
      </c>
      <c r="N1477">
        <v>0</v>
      </c>
      <c r="O1477">
        <v>31</v>
      </c>
      <c r="P1477">
        <v>4</v>
      </c>
      <c r="Q1477">
        <v>0</v>
      </c>
      <c r="R1477">
        <v>91</v>
      </c>
      <c r="S1477" s="6">
        <f>SUM(Table_marketing_data[[#This Row],[MntWines]:[MntGoldProds]])/6</f>
        <v>73.5</v>
      </c>
      <c r="T1477">
        <v>4</v>
      </c>
      <c r="U1477">
        <v>5</v>
      </c>
      <c r="V1477">
        <v>5</v>
      </c>
      <c r="W1477">
        <v>3</v>
      </c>
      <c r="X1477">
        <v>8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f>IF(COUNTIF(Table_marketing_data[[#This Row],[AcceptedCmp3]:[AcceptedCmp2]],1)&gt;0,1,0)</f>
        <v>1</v>
      </c>
      <c r="AE1477">
        <f>SUM(Table_marketing_data[[#This Row],[AcceptedCmp3]:[AcceptedCmp2]])</f>
        <v>1</v>
      </c>
      <c r="AF1477">
        <v>0</v>
      </c>
      <c r="AG1477">
        <v>0</v>
      </c>
      <c r="AH1477" t="s">
        <v>30</v>
      </c>
    </row>
    <row r="1478" spans="1:34" x14ac:dyDescent="0.3">
      <c r="A1478">
        <v>1665</v>
      </c>
      <c r="B1478">
        <v>1964</v>
      </c>
      <c r="C1478">
        <f ca="1">YEAR(TODAY()) - Table_marketing_data[[#This Row],[Year_Birth]]</f>
        <v>59</v>
      </c>
      <c r="D14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8" t="s">
        <v>37</v>
      </c>
      <c r="F1478" t="s">
        <v>29</v>
      </c>
      <c r="G1478" s="5">
        <v>64140</v>
      </c>
      <c r="H1478" s="5" t="str">
        <f t="shared" si="23"/>
        <v>50k-100k</v>
      </c>
      <c r="I1478">
        <v>0</v>
      </c>
      <c r="J1478">
        <v>2</v>
      </c>
      <c r="K1478" s="1">
        <v>41540</v>
      </c>
      <c r="L1478">
        <v>71</v>
      </c>
      <c r="M1478">
        <v>1459</v>
      </c>
      <c r="N1478">
        <v>0</v>
      </c>
      <c r="O1478">
        <v>61</v>
      </c>
      <c r="P1478">
        <v>0</v>
      </c>
      <c r="Q1478">
        <v>15</v>
      </c>
      <c r="R1478">
        <v>215</v>
      </c>
      <c r="S1478" s="6">
        <f>SUM(Table_marketing_data[[#This Row],[MntWines]:[MntGoldProds]])/6</f>
        <v>291.66666666666669</v>
      </c>
      <c r="T1478">
        <v>5</v>
      </c>
      <c r="U1478">
        <v>2</v>
      </c>
      <c r="V1478">
        <v>5</v>
      </c>
      <c r="W1478">
        <v>6</v>
      </c>
      <c r="X1478">
        <v>5</v>
      </c>
      <c r="Y1478">
        <v>1</v>
      </c>
      <c r="Z1478">
        <v>0</v>
      </c>
      <c r="AA1478">
        <v>1</v>
      </c>
      <c r="AB1478">
        <v>0</v>
      </c>
      <c r="AC1478">
        <v>1</v>
      </c>
      <c r="AD1478">
        <f>IF(COUNTIF(Table_marketing_data[[#This Row],[AcceptedCmp3]:[AcceptedCmp2]],1)&gt;0,1,0)</f>
        <v>1</v>
      </c>
      <c r="AE1478">
        <f>SUM(Table_marketing_data[[#This Row],[AcceptedCmp3]:[AcceptedCmp2]])</f>
        <v>3</v>
      </c>
      <c r="AF1478">
        <v>1</v>
      </c>
      <c r="AG1478">
        <v>0</v>
      </c>
      <c r="AH1478" t="s">
        <v>43</v>
      </c>
    </row>
    <row r="1479" spans="1:34" x14ac:dyDescent="0.3">
      <c r="A1479">
        <v>9426</v>
      </c>
      <c r="B1479">
        <v>1964</v>
      </c>
      <c r="C1479">
        <f ca="1">YEAR(TODAY()) - Table_marketing_data[[#This Row],[Year_Birth]]</f>
        <v>59</v>
      </c>
      <c r="D14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79" t="s">
        <v>41</v>
      </c>
      <c r="F1479" t="s">
        <v>31</v>
      </c>
      <c r="G1479" s="5">
        <v>58308</v>
      </c>
      <c r="H1479" s="5" t="str">
        <f t="shared" si="23"/>
        <v>50k-100k</v>
      </c>
      <c r="I1479">
        <v>0</v>
      </c>
      <c r="J1479">
        <v>1</v>
      </c>
      <c r="K1479" s="1">
        <v>41286</v>
      </c>
      <c r="L1479">
        <v>77</v>
      </c>
      <c r="M1479">
        <v>691</v>
      </c>
      <c r="N1479">
        <v>0</v>
      </c>
      <c r="O1479">
        <v>69</v>
      </c>
      <c r="P1479">
        <v>10</v>
      </c>
      <c r="Q1479">
        <v>0</v>
      </c>
      <c r="R1479">
        <v>130</v>
      </c>
      <c r="S1479" s="6">
        <f>SUM(Table_marketing_data[[#This Row],[MntWines]:[MntGoldProds]])/6</f>
        <v>150</v>
      </c>
      <c r="T1479">
        <v>4</v>
      </c>
      <c r="U1479">
        <v>2</v>
      </c>
      <c r="V1479">
        <v>6</v>
      </c>
      <c r="W1479">
        <v>3</v>
      </c>
      <c r="X1479">
        <v>8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f>IF(COUNTIF(Table_marketing_data[[#This Row],[AcceptedCmp3]:[AcceptedCmp2]],1)&gt;0,1,0)</f>
        <v>0</v>
      </c>
      <c r="AE1479">
        <f>SUM(Table_marketing_data[[#This Row],[AcceptedCmp3]:[AcceptedCmp2]])</f>
        <v>0</v>
      </c>
      <c r="AF1479">
        <v>0</v>
      </c>
      <c r="AG1479">
        <v>0</v>
      </c>
      <c r="AH1479" t="s">
        <v>30</v>
      </c>
    </row>
    <row r="1480" spans="1:34" x14ac:dyDescent="0.3">
      <c r="A1480">
        <v>10637</v>
      </c>
      <c r="B1480">
        <v>1964</v>
      </c>
      <c r="C1480">
        <f ca="1">YEAR(TODAY()) - Table_marketing_data[[#This Row],[Year_Birth]]</f>
        <v>59</v>
      </c>
      <c r="D14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0" t="s">
        <v>28</v>
      </c>
      <c r="F1480" t="s">
        <v>33</v>
      </c>
      <c r="G1480" s="5">
        <v>40800</v>
      </c>
      <c r="H1480" s="5" t="str">
        <f t="shared" si="23"/>
        <v>20k-50k</v>
      </c>
      <c r="I1480">
        <v>1</v>
      </c>
      <c r="J1480">
        <v>2</v>
      </c>
      <c r="K1480" s="1">
        <v>41275</v>
      </c>
      <c r="L1480">
        <v>77</v>
      </c>
      <c r="M1480">
        <v>24</v>
      </c>
      <c r="N1480">
        <v>0</v>
      </c>
      <c r="O1480">
        <v>27</v>
      </c>
      <c r="P1480">
        <v>8</v>
      </c>
      <c r="Q1480">
        <v>30</v>
      </c>
      <c r="R1480">
        <v>10</v>
      </c>
      <c r="S1480" s="6">
        <f>SUM(Table_marketing_data[[#This Row],[MntWines]:[MntGoldProds]])/6</f>
        <v>16.5</v>
      </c>
      <c r="T1480">
        <v>2</v>
      </c>
      <c r="U1480">
        <v>3</v>
      </c>
      <c r="V1480">
        <v>0</v>
      </c>
      <c r="W1480">
        <v>3</v>
      </c>
      <c r="X1480">
        <v>7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f>IF(COUNTIF(Table_marketing_data[[#This Row],[AcceptedCmp3]:[AcceptedCmp2]],1)&gt;0,1,0)</f>
        <v>0</v>
      </c>
      <c r="AE1480">
        <f>SUM(Table_marketing_data[[#This Row],[AcceptedCmp3]:[AcceptedCmp2]])</f>
        <v>0</v>
      </c>
      <c r="AF1480">
        <v>0</v>
      </c>
      <c r="AG1480">
        <v>1</v>
      </c>
      <c r="AH1480" t="s">
        <v>30</v>
      </c>
    </row>
    <row r="1481" spans="1:34" x14ac:dyDescent="0.3">
      <c r="A1481">
        <v>9153</v>
      </c>
      <c r="B1481">
        <v>1964</v>
      </c>
      <c r="C1481">
        <f ca="1">YEAR(TODAY()) - Table_marketing_data[[#This Row],[Year_Birth]]</f>
        <v>59</v>
      </c>
      <c r="D14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1" t="s">
        <v>37</v>
      </c>
      <c r="F1481" t="s">
        <v>33</v>
      </c>
      <c r="G1481" s="5">
        <v>59304</v>
      </c>
      <c r="H1481" s="5" t="str">
        <f t="shared" si="23"/>
        <v>50k-100k</v>
      </c>
      <c r="I1481">
        <v>0</v>
      </c>
      <c r="J1481">
        <v>1</v>
      </c>
      <c r="K1481" s="1">
        <v>41484</v>
      </c>
      <c r="L1481">
        <v>81</v>
      </c>
      <c r="M1481">
        <v>418</v>
      </c>
      <c r="N1481">
        <v>61</v>
      </c>
      <c r="O1481">
        <v>428</v>
      </c>
      <c r="P1481">
        <v>80</v>
      </c>
      <c r="Q1481">
        <v>51</v>
      </c>
      <c r="R1481">
        <v>10</v>
      </c>
      <c r="S1481" s="6">
        <f>SUM(Table_marketing_data[[#This Row],[MntWines]:[MntGoldProds]])/6</f>
        <v>174.66666666666666</v>
      </c>
      <c r="T1481">
        <v>3</v>
      </c>
      <c r="U1481">
        <v>7</v>
      </c>
      <c r="V1481">
        <v>8</v>
      </c>
      <c r="W1481">
        <v>10</v>
      </c>
      <c r="X1481">
        <v>5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f>IF(COUNTIF(Table_marketing_data[[#This Row],[AcceptedCmp3]:[AcceptedCmp2]],1)&gt;0,1,0)</f>
        <v>0</v>
      </c>
      <c r="AE1481">
        <f>SUM(Table_marketing_data[[#This Row],[AcceptedCmp3]:[AcceptedCmp2]])</f>
        <v>0</v>
      </c>
      <c r="AF1481">
        <v>0</v>
      </c>
      <c r="AG1481">
        <v>0</v>
      </c>
      <c r="AH1481" t="s">
        <v>30</v>
      </c>
    </row>
    <row r="1482" spans="1:34" x14ac:dyDescent="0.3">
      <c r="A1482">
        <v>5278</v>
      </c>
      <c r="B1482">
        <v>1964</v>
      </c>
      <c r="C1482">
        <f ca="1">YEAR(TODAY()) - Table_marketing_data[[#This Row],[Year_Birth]]</f>
        <v>59</v>
      </c>
      <c r="D14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2" t="s">
        <v>28</v>
      </c>
      <c r="F1482" t="s">
        <v>33</v>
      </c>
      <c r="G1482" s="5">
        <v>82224</v>
      </c>
      <c r="H1482" s="5" t="str">
        <f t="shared" si="23"/>
        <v>50k-100k</v>
      </c>
      <c r="I1482">
        <v>0</v>
      </c>
      <c r="J1482">
        <v>0</v>
      </c>
      <c r="K1482" s="1">
        <v>41664</v>
      </c>
      <c r="L1482">
        <v>83</v>
      </c>
      <c r="M1482">
        <v>307</v>
      </c>
      <c r="N1482">
        <v>26</v>
      </c>
      <c r="O1482">
        <v>360</v>
      </c>
      <c r="P1482">
        <v>138</v>
      </c>
      <c r="Q1482">
        <v>31</v>
      </c>
      <c r="R1482">
        <v>40</v>
      </c>
      <c r="S1482" s="6">
        <f>SUM(Table_marketing_data[[#This Row],[MntWines]:[MntGoldProds]])/6</f>
        <v>150.33333333333334</v>
      </c>
      <c r="T1482">
        <v>1</v>
      </c>
      <c r="U1482">
        <v>6</v>
      </c>
      <c r="V1482">
        <v>9</v>
      </c>
      <c r="W1482">
        <v>5</v>
      </c>
      <c r="X1482">
        <v>3</v>
      </c>
      <c r="Y1482">
        <v>0</v>
      </c>
      <c r="Z1482">
        <v>0</v>
      </c>
      <c r="AA1482">
        <v>0</v>
      </c>
      <c r="AB1482">
        <v>1</v>
      </c>
      <c r="AC1482">
        <v>0</v>
      </c>
      <c r="AD1482">
        <f>IF(COUNTIF(Table_marketing_data[[#This Row],[AcceptedCmp3]:[AcceptedCmp2]],1)&gt;0,1,0)</f>
        <v>1</v>
      </c>
      <c r="AE1482">
        <f>SUM(Table_marketing_data[[#This Row],[AcceptedCmp3]:[AcceptedCmp2]])</f>
        <v>1</v>
      </c>
      <c r="AF1482">
        <v>0</v>
      </c>
      <c r="AG1482">
        <v>0</v>
      </c>
      <c r="AH1482" t="s">
        <v>39</v>
      </c>
    </row>
    <row r="1483" spans="1:34" x14ac:dyDescent="0.3">
      <c r="A1483">
        <v>1137</v>
      </c>
      <c r="B1483">
        <v>1964</v>
      </c>
      <c r="C1483">
        <f ca="1">YEAR(TODAY()) - Table_marketing_data[[#This Row],[Year_Birth]]</f>
        <v>59</v>
      </c>
      <c r="D14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3" t="s">
        <v>28</v>
      </c>
      <c r="F1483" t="s">
        <v>31</v>
      </c>
      <c r="G1483" s="5">
        <v>81246</v>
      </c>
      <c r="H1483" s="5" t="str">
        <f t="shared" si="23"/>
        <v>50k-100k</v>
      </c>
      <c r="I1483">
        <v>0</v>
      </c>
      <c r="J1483">
        <v>0</v>
      </c>
      <c r="K1483" s="1">
        <v>41637</v>
      </c>
      <c r="L1483">
        <v>87</v>
      </c>
      <c r="M1483">
        <v>398</v>
      </c>
      <c r="N1483">
        <v>190</v>
      </c>
      <c r="O1483">
        <v>537</v>
      </c>
      <c r="P1483">
        <v>61</v>
      </c>
      <c r="Q1483">
        <v>156</v>
      </c>
      <c r="R1483">
        <v>37</v>
      </c>
      <c r="S1483" s="6">
        <f>SUM(Table_marketing_data[[#This Row],[MntWines]:[MntGoldProds]])/6</f>
        <v>229.83333333333334</v>
      </c>
      <c r="T1483">
        <v>1</v>
      </c>
      <c r="U1483">
        <v>4</v>
      </c>
      <c r="V1483">
        <v>5</v>
      </c>
      <c r="W1483">
        <v>7</v>
      </c>
      <c r="X1483">
        <v>1</v>
      </c>
      <c r="Y1483">
        <v>1</v>
      </c>
      <c r="Z1483">
        <v>0</v>
      </c>
      <c r="AA1483">
        <v>0</v>
      </c>
      <c r="AB1483">
        <v>1</v>
      </c>
      <c r="AC1483">
        <v>0</v>
      </c>
      <c r="AD1483">
        <f>IF(COUNTIF(Table_marketing_data[[#This Row],[AcceptedCmp3]:[AcceptedCmp2]],1)&gt;0,1,0)</f>
        <v>1</v>
      </c>
      <c r="AE1483">
        <f>SUM(Table_marketing_data[[#This Row],[AcceptedCmp3]:[AcceptedCmp2]])</f>
        <v>2</v>
      </c>
      <c r="AF1483">
        <v>0</v>
      </c>
      <c r="AG1483">
        <v>0</v>
      </c>
      <c r="AH1483" t="s">
        <v>30</v>
      </c>
    </row>
    <row r="1484" spans="1:34" x14ac:dyDescent="0.3">
      <c r="A1484">
        <v>5667</v>
      </c>
      <c r="B1484">
        <v>1964</v>
      </c>
      <c r="C1484">
        <f ca="1">YEAR(TODAY()) - Table_marketing_data[[#This Row],[Year_Birth]]</f>
        <v>59</v>
      </c>
      <c r="D14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4" t="s">
        <v>37</v>
      </c>
      <c r="F1484" t="s">
        <v>33</v>
      </c>
      <c r="G1484" s="5">
        <v>60896</v>
      </c>
      <c r="H1484" s="5" t="str">
        <f t="shared" si="23"/>
        <v>50k-100k</v>
      </c>
      <c r="I1484">
        <v>0</v>
      </c>
      <c r="J1484">
        <v>1</v>
      </c>
      <c r="K1484" s="1">
        <v>41193</v>
      </c>
      <c r="L1484">
        <v>90</v>
      </c>
      <c r="M1484">
        <v>1013</v>
      </c>
      <c r="N1484">
        <v>30</v>
      </c>
      <c r="O1484">
        <v>399</v>
      </c>
      <c r="P1484">
        <v>60</v>
      </c>
      <c r="Q1484">
        <v>46</v>
      </c>
      <c r="R1484">
        <v>153</v>
      </c>
      <c r="S1484" s="6">
        <f>SUM(Table_marketing_data[[#This Row],[MntWines]:[MntGoldProds]])/6</f>
        <v>283.5</v>
      </c>
      <c r="T1484">
        <v>3</v>
      </c>
      <c r="U1484">
        <v>9</v>
      </c>
      <c r="V1484">
        <v>10</v>
      </c>
      <c r="W1484">
        <v>4</v>
      </c>
      <c r="X1484">
        <v>6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f>IF(COUNTIF(Table_marketing_data[[#This Row],[AcceptedCmp3]:[AcceptedCmp2]],1)&gt;0,1,0)</f>
        <v>0</v>
      </c>
      <c r="AE1484">
        <f>SUM(Table_marketing_data[[#This Row],[AcceptedCmp3]:[AcceptedCmp2]])</f>
        <v>0</v>
      </c>
      <c r="AF1484">
        <v>1</v>
      </c>
      <c r="AG1484">
        <v>0</v>
      </c>
      <c r="AH1484" t="s">
        <v>32</v>
      </c>
    </row>
    <row r="1485" spans="1:34" x14ac:dyDescent="0.3">
      <c r="A1485">
        <v>5389</v>
      </c>
      <c r="B1485">
        <v>1964</v>
      </c>
      <c r="C1485">
        <f ca="1">YEAR(TODAY()) - Table_marketing_data[[#This Row],[Year_Birth]]</f>
        <v>59</v>
      </c>
      <c r="D14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5" t="s">
        <v>28</v>
      </c>
      <c r="F1485" t="s">
        <v>33</v>
      </c>
      <c r="G1485" s="5">
        <v>48920</v>
      </c>
      <c r="H1485" s="5" t="str">
        <f t="shared" si="23"/>
        <v>20k-50k</v>
      </c>
      <c r="I1485">
        <v>0</v>
      </c>
      <c r="J1485">
        <v>2</v>
      </c>
      <c r="K1485" s="1">
        <v>41567</v>
      </c>
      <c r="L1485">
        <v>93</v>
      </c>
      <c r="M1485">
        <v>238</v>
      </c>
      <c r="N1485">
        <v>17</v>
      </c>
      <c r="O1485">
        <v>68</v>
      </c>
      <c r="P1485">
        <v>8</v>
      </c>
      <c r="Q1485">
        <v>10</v>
      </c>
      <c r="R1485">
        <v>6</v>
      </c>
      <c r="S1485" s="6">
        <f>SUM(Table_marketing_data[[#This Row],[MntWines]:[MntGoldProds]])/6</f>
        <v>57.833333333333336</v>
      </c>
      <c r="T1485">
        <v>3</v>
      </c>
      <c r="U1485">
        <v>6</v>
      </c>
      <c r="V1485">
        <v>2</v>
      </c>
      <c r="W1485">
        <v>5</v>
      </c>
      <c r="X1485">
        <v>7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f>IF(COUNTIF(Table_marketing_data[[#This Row],[AcceptedCmp3]:[AcceptedCmp2]],1)&gt;0,1,0)</f>
        <v>1</v>
      </c>
      <c r="AE1485">
        <f>SUM(Table_marketing_data[[#This Row],[AcceptedCmp3]:[AcceptedCmp2]])</f>
        <v>1</v>
      </c>
      <c r="AF1485">
        <v>0</v>
      </c>
      <c r="AG1485">
        <v>0</v>
      </c>
      <c r="AH1485" t="s">
        <v>30</v>
      </c>
    </row>
    <row r="1486" spans="1:34" x14ac:dyDescent="0.3">
      <c r="A1486">
        <v>4440</v>
      </c>
      <c r="B1486">
        <v>1964</v>
      </c>
      <c r="C1486">
        <f ca="1">YEAR(TODAY()) - Table_marketing_data[[#This Row],[Year_Birth]]</f>
        <v>59</v>
      </c>
      <c r="D14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6" t="s">
        <v>41</v>
      </c>
      <c r="F1486" t="s">
        <v>33</v>
      </c>
      <c r="G1486" s="5">
        <v>64100</v>
      </c>
      <c r="H1486" s="5" t="str">
        <f t="shared" si="23"/>
        <v>50k-100k</v>
      </c>
      <c r="I1486">
        <v>0</v>
      </c>
      <c r="J1486">
        <v>1</v>
      </c>
      <c r="K1486" s="1">
        <v>41527</v>
      </c>
      <c r="L1486">
        <v>93</v>
      </c>
      <c r="M1486">
        <v>509</v>
      </c>
      <c r="N1486">
        <v>0</v>
      </c>
      <c r="O1486">
        <v>27</v>
      </c>
      <c r="P1486">
        <v>0</v>
      </c>
      <c r="Q1486">
        <v>0</v>
      </c>
      <c r="R1486">
        <v>10</v>
      </c>
      <c r="S1486" s="6">
        <f>SUM(Table_marketing_data[[#This Row],[MntWines]:[MntGoldProds]])/6</f>
        <v>91</v>
      </c>
      <c r="T1486">
        <v>1</v>
      </c>
      <c r="U1486">
        <v>8</v>
      </c>
      <c r="V1486">
        <v>3</v>
      </c>
      <c r="W1486">
        <v>6</v>
      </c>
      <c r="X1486">
        <v>7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f>IF(COUNTIF(Table_marketing_data[[#This Row],[AcceptedCmp3]:[AcceptedCmp2]],1)&gt;0,1,0)</f>
        <v>1</v>
      </c>
      <c r="AE1486">
        <f>SUM(Table_marketing_data[[#This Row],[AcceptedCmp3]:[AcceptedCmp2]])</f>
        <v>1</v>
      </c>
      <c r="AF1486">
        <v>0</v>
      </c>
      <c r="AG1486">
        <v>0</v>
      </c>
      <c r="AH1486" t="s">
        <v>43</v>
      </c>
    </row>
    <row r="1487" spans="1:34" x14ac:dyDescent="0.3">
      <c r="A1487">
        <v>7476</v>
      </c>
      <c r="B1487">
        <v>1964</v>
      </c>
      <c r="C1487">
        <f ca="1">YEAR(TODAY()) - Table_marketing_data[[#This Row],[Year_Birth]]</f>
        <v>59</v>
      </c>
      <c r="D14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7" t="s">
        <v>41</v>
      </c>
      <c r="F1487" t="s">
        <v>31</v>
      </c>
      <c r="G1487" s="5">
        <v>63972</v>
      </c>
      <c r="H1487" s="5" t="str">
        <f t="shared" si="23"/>
        <v>50k-100k</v>
      </c>
      <c r="I1487">
        <v>0</v>
      </c>
      <c r="J1487">
        <v>1</v>
      </c>
      <c r="K1487" s="1">
        <v>41245</v>
      </c>
      <c r="L1487">
        <v>93</v>
      </c>
      <c r="M1487">
        <v>928</v>
      </c>
      <c r="N1487">
        <v>63</v>
      </c>
      <c r="O1487">
        <v>254</v>
      </c>
      <c r="P1487">
        <v>0</v>
      </c>
      <c r="Q1487">
        <v>12</v>
      </c>
      <c r="R1487">
        <v>12</v>
      </c>
      <c r="S1487" s="6">
        <f>SUM(Table_marketing_data[[#This Row],[MntWines]:[MntGoldProds]])/6</f>
        <v>211.5</v>
      </c>
      <c r="T1487">
        <v>4</v>
      </c>
      <c r="U1487">
        <v>5</v>
      </c>
      <c r="V1487">
        <v>4</v>
      </c>
      <c r="W1487">
        <v>10</v>
      </c>
      <c r="X1487">
        <v>4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f>IF(COUNTIF(Table_marketing_data[[#This Row],[AcceptedCmp3]:[AcceptedCmp2]],1)&gt;0,1,0)</f>
        <v>1</v>
      </c>
      <c r="AE1487">
        <f>SUM(Table_marketing_data[[#This Row],[AcceptedCmp3]:[AcceptedCmp2]])</f>
        <v>1</v>
      </c>
      <c r="AF1487">
        <v>0</v>
      </c>
      <c r="AG1487">
        <v>0</v>
      </c>
      <c r="AH1487" t="s">
        <v>43</v>
      </c>
    </row>
    <row r="1488" spans="1:34" x14ac:dyDescent="0.3">
      <c r="A1488">
        <v>2661</v>
      </c>
      <c r="B1488">
        <v>1964</v>
      </c>
      <c r="C1488">
        <f ca="1">YEAR(TODAY()) - Table_marketing_data[[#This Row],[Year_Birth]]</f>
        <v>59</v>
      </c>
      <c r="D14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8" t="s">
        <v>28</v>
      </c>
      <c r="F1488" t="s">
        <v>31</v>
      </c>
      <c r="G1488" s="5">
        <v>18701</v>
      </c>
      <c r="H1488" s="5" t="str">
        <f t="shared" si="23"/>
        <v>&lt;20k</v>
      </c>
      <c r="I1488">
        <v>1</v>
      </c>
      <c r="J1488">
        <v>1</v>
      </c>
      <c r="K1488" s="1">
        <v>41429</v>
      </c>
      <c r="L1488">
        <v>95</v>
      </c>
      <c r="M1488">
        <v>12</v>
      </c>
      <c r="N1488">
        <v>4</v>
      </c>
      <c r="O1488">
        <v>2</v>
      </c>
      <c r="P1488">
        <v>10</v>
      </c>
      <c r="Q1488">
        <v>6</v>
      </c>
      <c r="R1488">
        <v>10</v>
      </c>
      <c r="S1488" s="6">
        <f>SUM(Table_marketing_data[[#This Row],[MntWines]:[MntGoldProds]])/6</f>
        <v>7.333333333333333</v>
      </c>
      <c r="T1488">
        <v>4</v>
      </c>
      <c r="U1488">
        <v>2</v>
      </c>
      <c r="V1488">
        <v>0</v>
      </c>
      <c r="W1488">
        <v>4</v>
      </c>
      <c r="X1488">
        <v>5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f>IF(COUNTIF(Table_marketing_data[[#This Row],[AcceptedCmp3]:[AcceptedCmp2]],1)&gt;0,1,0)</f>
        <v>0</v>
      </c>
      <c r="AE1488">
        <f>SUM(Table_marketing_data[[#This Row],[AcceptedCmp3]:[AcceptedCmp2]])</f>
        <v>0</v>
      </c>
      <c r="AF1488">
        <v>0</v>
      </c>
      <c r="AG1488">
        <v>0</v>
      </c>
      <c r="AH1488" t="s">
        <v>43</v>
      </c>
    </row>
    <row r="1489" spans="1:34" x14ac:dyDescent="0.3">
      <c r="A1489">
        <v>3130</v>
      </c>
      <c r="B1489">
        <v>1964</v>
      </c>
      <c r="C1489">
        <f ca="1">YEAR(TODAY()) - Table_marketing_data[[#This Row],[Year_Birth]]</f>
        <v>59</v>
      </c>
      <c r="D14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89" t="s">
        <v>28</v>
      </c>
      <c r="F1489" t="s">
        <v>31</v>
      </c>
      <c r="G1489" s="5">
        <v>18701</v>
      </c>
      <c r="H1489" s="5" t="str">
        <f t="shared" si="23"/>
        <v>&lt;20k</v>
      </c>
      <c r="I1489">
        <v>1</v>
      </c>
      <c r="J1489">
        <v>1</v>
      </c>
      <c r="K1489" s="1">
        <v>41429</v>
      </c>
      <c r="L1489">
        <v>95</v>
      </c>
      <c r="M1489">
        <v>12</v>
      </c>
      <c r="N1489">
        <v>4</v>
      </c>
      <c r="O1489">
        <v>2</v>
      </c>
      <c r="P1489">
        <v>10</v>
      </c>
      <c r="Q1489">
        <v>6</v>
      </c>
      <c r="R1489">
        <v>10</v>
      </c>
      <c r="S1489" s="6">
        <f>SUM(Table_marketing_data[[#This Row],[MntWines]:[MntGoldProds]])/6</f>
        <v>7.333333333333333</v>
      </c>
      <c r="T1489">
        <v>4</v>
      </c>
      <c r="U1489">
        <v>2</v>
      </c>
      <c r="V1489">
        <v>0</v>
      </c>
      <c r="W1489">
        <v>4</v>
      </c>
      <c r="X1489">
        <v>5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f>IF(COUNTIF(Table_marketing_data[[#This Row],[AcceptedCmp3]:[AcceptedCmp2]],1)&gt;0,1,0)</f>
        <v>0</v>
      </c>
      <c r="AE1489">
        <f>SUM(Table_marketing_data[[#This Row],[AcceptedCmp3]:[AcceptedCmp2]])</f>
        <v>0</v>
      </c>
      <c r="AF1489">
        <v>0</v>
      </c>
      <c r="AG1489">
        <v>0</v>
      </c>
      <c r="AH1489" t="s">
        <v>30</v>
      </c>
    </row>
    <row r="1490" spans="1:34" x14ac:dyDescent="0.3">
      <c r="A1490">
        <v>5589</v>
      </c>
      <c r="B1490">
        <v>1964</v>
      </c>
      <c r="C1490">
        <f ca="1">YEAR(TODAY()) - Table_marketing_data[[#This Row],[Year_Birth]]</f>
        <v>59</v>
      </c>
      <c r="D14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0" t="s">
        <v>28</v>
      </c>
      <c r="F1490" t="s">
        <v>29</v>
      </c>
      <c r="G1490" s="5">
        <v>51983</v>
      </c>
      <c r="H1490" s="5" t="str">
        <f t="shared" si="23"/>
        <v>50k-100k</v>
      </c>
      <c r="I1490">
        <v>0</v>
      </c>
      <c r="J1490">
        <v>1</v>
      </c>
      <c r="K1490" s="1">
        <v>41152</v>
      </c>
      <c r="L1490">
        <v>95</v>
      </c>
      <c r="M1490">
        <v>631</v>
      </c>
      <c r="N1490">
        <v>0</v>
      </c>
      <c r="O1490">
        <v>115</v>
      </c>
      <c r="P1490">
        <v>10</v>
      </c>
      <c r="Q1490">
        <v>7</v>
      </c>
      <c r="R1490">
        <v>30</v>
      </c>
      <c r="S1490" s="6">
        <f>SUM(Table_marketing_data[[#This Row],[MntWines]:[MntGoldProds]])/6</f>
        <v>132.16666666666666</v>
      </c>
      <c r="T1490">
        <v>3</v>
      </c>
      <c r="U1490">
        <v>9</v>
      </c>
      <c r="V1490">
        <v>2</v>
      </c>
      <c r="W1490">
        <v>10</v>
      </c>
      <c r="X1490">
        <v>7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f>IF(COUNTIF(Table_marketing_data[[#This Row],[AcceptedCmp3]:[AcceptedCmp2]],1)&gt;0,1,0)</f>
        <v>0</v>
      </c>
      <c r="AE1490">
        <f>SUM(Table_marketing_data[[#This Row],[AcceptedCmp3]:[AcceptedCmp2]])</f>
        <v>0</v>
      </c>
      <c r="AF1490">
        <v>0</v>
      </c>
      <c r="AG1490">
        <v>0</v>
      </c>
      <c r="AH1490" t="s">
        <v>40</v>
      </c>
    </row>
    <row r="1491" spans="1:34" x14ac:dyDescent="0.3">
      <c r="A1491">
        <v>574</v>
      </c>
      <c r="B1491">
        <v>1964</v>
      </c>
      <c r="C1491">
        <f ca="1">YEAR(TODAY()) - Table_marketing_data[[#This Row],[Year_Birth]]</f>
        <v>59</v>
      </c>
      <c r="D14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1" t="s">
        <v>28</v>
      </c>
      <c r="F1491" t="s">
        <v>33</v>
      </c>
      <c r="G1491" s="5">
        <v>42523</v>
      </c>
      <c r="H1491" s="5" t="str">
        <f t="shared" si="23"/>
        <v>20k-50k</v>
      </c>
      <c r="I1491">
        <v>0</v>
      </c>
      <c r="J1491">
        <v>0</v>
      </c>
      <c r="K1491" s="1">
        <v>41752</v>
      </c>
      <c r="L1491">
        <v>96</v>
      </c>
      <c r="M1491">
        <v>14</v>
      </c>
      <c r="N1491">
        <v>36</v>
      </c>
      <c r="O1491">
        <v>11</v>
      </c>
      <c r="P1491">
        <v>3</v>
      </c>
      <c r="Q1491">
        <v>26</v>
      </c>
      <c r="R1491">
        <v>35</v>
      </c>
      <c r="S1491" s="6">
        <f>SUM(Table_marketing_data[[#This Row],[MntWines]:[MntGoldProds]])/6</f>
        <v>20.833333333333332</v>
      </c>
      <c r="T1491">
        <v>1</v>
      </c>
      <c r="U1491">
        <v>1</v>
      </c>
      <c r="V1491">
        <v>1</v>
      </c>
      <c r="W1491">
        <v>4</v>
      </c>
      <c r="X1491">
        <v>2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f>IF(COUNTIF(Table_marketing_data[[#This Row],[AcceptedCmp3]:[AcceptedCmp2]],1)&gt;0,1,0)</f>
        <v>0</v>
      </c>
      <c r="AE1491">
        <f>SUM(Table_marketing_data[[#This Row],[AcceptedCmp3]:[AcceptedCmp2]])</f>
        <v>0</v>
      </c>
      <c r="AF1491">
        <v>0</v>
      </c>
      <c r="AG1491">
        <v>0</v>
      </c>
      <c r="AH1491" t="s">
        <v>39</v>
      </c>
    </row>
    <row r="1492" spans="1:34" x14ac:dyDescent="0.3">
      <c r="A1492">
        <v>3266</v>
      </c>
      <c r="B1492">
        <v>1964</v>
      </c>
      <c r="C1492">
        <f ca="1">YEAR(TODAY()) - Table_marketing_data[[#This Row],[Year_Birth]]</f>
        <v>59</v>
      </c>
      <c r="D14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2" t="s">
        <v>28</v>
      </c>
      <c r="F1492" t="s">
        <v>33</v>
      </c>
      <c r="G1492" s="5">
        <v>42523</v>
      </c>
      <c r="H1492" s="5" t="str">
        <f t="shared" si="23"/>
        <v>20k-50k</v>
      </c>
      <c r="I1492">
        <v>0</v>
      </c>
      <c r="J1492">
        <v>0</v>
      </c>
      <c r="K1492" s="1">
        <v>41752</v>
      </c>
      <c r="L1492">
        <v>96</v>
      </c>
      <c r="M1492">
        <v>14</v>
      </c>
      <c r="N1492">
        <v>36</v>
      </c>
      <c r="O1492">
        <v>11</v>
      </c>
      <c r="P1492">
        <v>3</v>
      </c>
      <c r="Q1492">
        <v>26</v>
      </c>
      <c r="R1492">
        <v>35</v>
      </c>
      <c r="S1492" s="6">
        <f>SUM(Table_marketing_data[[#This Row],[MntWines]:[MntGoldProds]])/6</f>
        <v>20.833333333333332</v>
      </c>
      <c r="T1492">
        <v>1</v>
      </c>
      <c r="U1492">
        <v>1</v>
      </c>
      <c r="V1492">
        <v>1</v>
      </c>
      <c r="W1492">
        <v>4</v>
      </c>
      <c r="X1492">
        <v>2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f>IF(COUNTIF(Table_marketing_data[[#This Row],[AcceptedCmp3]:[AcceptedCmp2]],1)&gt;0,1,0)</f>
        <v>0</v>
      </c>
      <c r="AE1492">
        <f>SUM(Table_marketing_data[[#This Row],[AcceptedCmp3]:[AcceptedCmp2]])</f>
        <v>0</v>
      </c>
      <c r="AF1492">
        <v>0</v>
      </c>
      <c r="AG1492">
        <v>0</v>
      </c>
      <c r="AH1492" t="s">
        <v>32</v>
      </c>
    </row>
    <row r="1493" spans="1:34" x14ac:dyDescent="0.3">
      <c r="A1493">
        <v>8310</v>
      </c>
      <c r="B1493">
        <v>1964</v>
      </c>
      <c r="C1493">
        <f ca="1">YEAR(TODAY()) - Table_marketing_data[[#This Row],[Year_Birth]]</f>
        <v>59</v>
      </c>
      <c r="D14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3" t="s">
        <v>28</v>
      </c>
      <c r="F1493" t="s">
        <v>35</v>
      </c>
      <c r="G1493" s="5">
        <v>68142</v>
      </c>
      <c r="H1493" s="5" t="str">
        <f t="shared" si="23"/>
        <v>50k-100k</v>
      </c>
      <c r="I1493">
        <v>0</v>
      </c>
      <c r="J1493">
        <v>1</v>
      </c>
      <c r="K1493" s="1">
        <v>41150</v>
      </c>
      <c r="L1493">
        <v>96</v>
      </c>
      <c r="M1493">
        <v>897</v>
      </c>
      <c r="N1493">
        <v>126</v>
      </c>
      <c r="O1493">
        <v>196</v>
      </c>
      <c r="P1493">
        <v>91</v>
      </c>
      <c r="Q1493">
        <v>112</v>
      </c>
      <c r="R1493">
        <v>37</v>
      </c>
      <c r="S1493" s="6">
        <f>SUM(Table_marketing_data[[#This Row],[MntWines]:[MntGoldProds]])/6</f>
        <v>243.16666666666666</v>
      </c>
      <c r="T1493">
        <v>3</v>
      </c>
      <c r="U1493">
        <v>10</v>
      </c>
      <c r="V1493">
        <v>4</v>
      </c>
      <c r="W1493">
        <v>7</v>
      </c>
      <c r="X1493">
        <v>6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f>IF(COUNTIF(Table_marketing_data[[#This Row],[AcceptedCmp3]:[AcceptedCmp2]],1)&gt;0,1,0)</f>
        <v>0</v>
      </c>
      <c r="AE1493">
        <f>SUM(Table_marketing_data[[#This Row],[AcceptedCmp3]:[AcceptedCmp2]])</f>
        <v>0</v>
      </c>
      <c r="AF1493">
        <v>0</v>
      </c>
      <c r="AG1493">
        <v>0</v>
      </c>
      <c r="AH1493" t="s">
        <v>30</v>
      </c>
    </row>
    <row r="1494" spans="1:34" x14ac:dyDescent="0.3">
      <c r="A1494">
        <v>8439</v>
      </c>
      <c r="B1494">
        <v>1964</v>
      </c>
      <c r="C1494">
        <f ca="1">YEAR(TODAY()) - Table_marketing_data[[#This Row],[Year_Birth]]</f>
        <v>59</v>
      </c>
      <c r="D14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4" t="s">
        <v>28</v>
      </c>
      <c r="F1494" t="s">
        <v>35</v>
      </c>
      <c r="G1494" s="5">
        <v>63404</v>
      </c>
      <c r="H1494" s="5" t="str">
        <f t="shared" si="23"/>
        <v>50k-100k</v>
      </c>
      <c r="I1494">
        <v>0</v>
      </c>
      <c r="J1494">
        <v>2</v>
      </c>
      <c r="K1494" s="1">
        <v>41796</v>
      </c>
      <c r="L1494">
        <v>97</v>
      </c>
      <c r="M1494">
        <v>734</v>
      </c>
      <c r="N1494">
        <v>26</v>
      </c>
      <c r="O1494">
        <v>70</v>
      </c>
      <c r="P1494">
        <v>11</v>
      </c>
      <c r="Q1494">
        <v>44</v>
      </c>
      <c r="R1494">
        <v>17</v>
      </c>
      <c r="S1494" s="6">
        <f>SUM(Table_marketing_data[[#This Row],[MntWines]:[MntGoldProds]])/6</f>
        <v>150.33333333333334</v>
      </c>
      <c r="T1494">
        <v>2</v>
      </c>
      <c r="U1494">
        <v>6</v>
      </c>
      <c r="V1494">
        <v>3</v>
      </c>
      <c r="W1494">
        <v>4</v>
      </c>
      <c r="X1494">
        <v>4</v>
      </c>
      <c r="Y1494">
        <v>0</v>
      </c>
      <c r="Z1494">
        <v>0</v>
      </c>
      <c r="AA1494">
        <v>0</v>
      </c>
      <c r="AB1494">
        <v>1</v>
      </c>
      <c r="AC1494">
        <v>0</v>
      </c>
      <c r="AD1494">
        <f>IF(COUNTIF(Table_marketing_data[[#This Row],[AcceptedCmp3]:[AcceptedCmp2]],1)&gt;0,1,0)</f>
        <v>1</v>
      </c>
      <c r="AE1494">
        <f>SUM(Table_marketing_data[[#This Row],[AcceptedCmp3]:[AcceptedCmp2]])</f>
        <v>1</v>
      </c>
      <c r="AF1494">
        <v>0</v>
      </c>
      <c r="AG1494">
        <v>0</v>
      </c>
      <c r="AH1494" t="s">
        <v>30</v>
      </c>
    </row>
    <row r="1495" spans="1:34" x14ac:dyDescent="0.3">
      <c r="A1495">
        <v>48</v>
      </c>
      <c r="B1495">
        <v>1964</v>
      </c>
      <c r="C1495">
        <f ca="1">YEAR(TODAY()) - Table_marketing_data[[#This Row],[Year_Birth]]</f>
        <v>59</v>
      </c>
      <c r="D14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5" t="s">
        <v>28</v>
      </c>
      <c r="F1495" t="s">
        <v>35</v>
      </c>
      <c r="G1495" s="5">
        <v>55761</v>
      </c>
      <c r="H1495" s="5" t="str">
        <f t="shared" si="23"/>
        <v>50k-100k</v>
      </c>
      <c r="I1495">
        <v>0</v>
      </c>
      <c r="J1495">
        <v>1</v>
      </c>
      <c r="K1495" s="1">
        <v>41753</v>
      </c>
      <c r="L1495">
        <v>97</v>
      </c>
      <c r="M1495">
        <v>136</v>
      </c>
      <c r="N1495">
        <v>1</v>
      </c>
      <c r="O1495">
        <v>12</v>
      </c>
      <c r="P1495">
        <v>0</v>
      </c>
      <c r="Q1495">
        <v>3</v>
      </c>
      <c r="R1495">
        <v>32</v>
      </c>
      <c r="S1495" s="6">
        <f>SUM(Table_marketing_data[[#This Row],[MntWines]:[MntGoldProds]])/6</f>
        <v>30.666666666666668</v>
      </c>
      <c r="T1495">
        <v>2</v>
      </c>
      <c r="U1495">
        <v>4</v>
      </c>
      <c r="V1495">
        <v>1</v>
      </c>
      <c r="W1495">
        <v>3</v>
      </c>
      <c r="X1495">
        <v>6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f>IF(COUNTIF(Table_marketing_data[[#This Row],[AcceptedCmp3]:[AcceptedCmp2]],1)&gt;0,1,0)</f>
        <v>1</v>
      </c>
      <c r="AE1495">
        <f>SUM(Table_marketing_data[[#This Row],[AcceptedCmp3]:[AcceptedCmp2]])</f>
        <v>1</v>
      </c>
      <c r="AF1495">
        <v>0</v>
      </c>
      <c r="AG1495">
        <v>0</v>
      </c>
      <c r="AH1495" t="s">
        <v>30</v>
      </c>
    </row>
    <row r="1496" spans="1:34" x14ac:dyDescent="0.3">
      <c r="A1496">
        <v>8602</v>
      </c>
      <c r="B1496">
        <v>1964</v>
      </c>
      <c r="C1496">
        <f ca="1">YEAR(TODAY()) - Table_marketing_data[[#This Row],[Year_Birth]]</f>
        <v>59</v>
      </c>
      <c r="D14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6" t="s">
        <v>28</v>
      </c>
      <c r="F1496" t="s">
        <v>29</v>
      </c>
      <c r="G1496" s="5">
        <v>69932</v>
      </c>
      <c r="H1496" s="5" t="str">
        <f t="shared" si="23"/>
        <v>50k-100k</v>
      </c>
      <c r="I1496">
        <v>0</v>
      </c>
      <c r="J1496">
        <v>1</v>
      </c>
      <c r="K1496" s="1">
        <v>41437</v>
      </c>
      <c r="L1496">
        <v>97</v>
      </c>
      <c r="M1496">
        <v>412</v>
      </c>
      <c r="N1496">
        <v>172</v>
      </c>
      <c r="O1496">
        <v>153</v>
      </c>
      <c r="P1496">
        <v>150</v>
      </c>
      <c r="Q1496">
        <v>105</v>
      </c>
      <c r="R1496">
        <v>57</v>
      </c>
      <c r="S1496" s="6">
        <f>SUM(Table_marketing_data[[#This Row],[MntWines]:[MntGoldProds]])/6</f>
        <v>174.83333333333334</v>
      </c>
      <c r="T1496">
        <v>2</v>
      </c>
      <c r="U1496">
        <v>7</v>
      </c>
      <c r="V1496">
        <v>6</v>
      </c>
      <c r="W1496">
        <v>11</v>
      </c>
      <c r="X1496">
        <v>4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f>IF(COUNTIF(Table_marketing_data[[#This Row],[AcceptedCmp3]:[AcceptedCmp2]],1)&gt;0,1,0)</f>
        <v>0</v>
      </c>
      <c r="AE1496">
        <f>SUM(Table_marketing_data[[#This Row],[AcceptedCmp3]:[AcceptedCmp2]])</f>
        <v>0</v>
      </c>
      <c r="AF1496">
        <v>0</v>
      </c>
      <c r="AG1496">
        <v>0</v>
      </c>
      <c r="AH1496" t="s">
        <v>30</v>
      </c>
    </row>
    <row r="1497" spans="1:34" x14ac:dyDescent="0.3">
      <c r="A1497">
        <v>3406</v>
      </c>
      <c r="B1497">
        <v>1964</v>
      </c>
      <c r="C1497">
        <f ca="1">YEAR(TODAY()) - Table_marketing_data[[#This Row],[Year_Birth]]</f>
        <v>59</v>
      </c>
      <c r="D14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7" t="s">
        <v>28</v>
      </c>
      <c r="F1497" t="s">
        <v>31</v>
      </c>
      <c r="G1497" s="5">
        <v>45989</v>
      </c>
      <c r="H1497" s="5" t="str">
        <f t="shared" si="23"/>
        <v>20k-50k</v>
      </c>
      <c r="I1497">
        <v>0</v>
      </c>
      <c r="J1497">
        <v>1</v>
      </c>
      <c r="K1497" s="1">
        <v>41204</v>
      </c>
      <c r="L1497">
        <v>97</v>
      </c>
      <c r="M1497">
        <v>138</v>
      </c>
      <c r="N1497">
        <v>33</v>
      </c>
      <c r="O1497">
        <v>87</v>
      </c>
      <c r="P1497">
        <v>28</v>
      </c>
      <c r="Q1497">
        <v>24</v>
      </c>
      <c r="R1497">
        <v>12</v>
      </c>
      <c r="S1497" s="6">
        <f>SUM(Table_marketing_data[[#This Row],[MntWines]:[MntGoldProds]])/6</f>
        <v>53.666666666666664</v>
      </c>
      <c r="T1497">
        <v>4</v>
      </c>
      <c r="U1497">
        <v>3</v>
      </c>
      <c r="V1497">
        <v>2</v>
      </c>
      <c r="W1497">
        <v>7</v>
      </c>
      <c r="X1497">
        <v>3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f>IF(COUNTIF(Table_marketing_data[[#This Row],[AcceptedCmp3]:[AcceptedCmp2]],1)&gt;0,1,0)</f>
        <v>0</v>
      </c>
      <c r="AE1497">
        <f>SUM(Table_marketing_data[[#This Row],[AcceptedCmp3]:[AcceptedCmp2]])</f>
        <v>0</v>
      </c>
      <c r="AF1497">
        <v>0</v>
      </c>
      <c r="AG1497">
        <v>0</v>
      </c>
      <c r="AH1497" t="s">
        <v>43</v>
      </c>
    </row>
    <row r="1498" spans="1:34" x14ac:dyDescent="0.3">
      <c r="A1498">
        <v>10352</v>
      </c>
      <c r="B1498">
        <v>1963</v>
      </c>
      <c r="C1498">
        <f ca="1">YEAR(TODAY()) - Table_marketing_data[[#This Row],[Year_Birth]]</f>
        <v>60</v>
      </c>
      <c r="D14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8" t="s">
        <v>28</v>
      </c>
      <c r="F1498" t="s">
        <v>42</v>
      </c>
      <c r="G1498" s="5">
        <v>34213</v>
      </c>
      <c r="H1498" s="5" t="str">
        <f t="shared" si="23"/>
        <v>20k-50k</v>
      </c>
      <c r="I1498">
        <v>1</v>
      </c>
      <c r="J1498">
        <v>1</v>
      </c>
      <c r="K1498" s="1">
        <v>41159</v>
      </c>
      <c r="L1498">
        <v>2</v>
      </c>
      <c r="M1498">
        <v>50</v>
      </c>
      <c r="N1498">
        <v>4</v>
      </c>
      <c r="O1498">
        <v>28</v>
      </c>
      <c r="P1498">
        <v>6</v>
      </c>
      <c r="Q1498">
        <v>3</v>
      </c>
      <c r="R1498">
        <v>26</v>
      </c>
      <c r="S1498" s="6">
        <f>SUM(Table_marketing_data[[#This Row],[MntWines]:[MntGoldProds]])/6</f>
        <v>19.5</v>
      </c>
      <c r="T1498">
        <v>3</v>
      </c>
      <c r="U1498">
        <v>3</v>
      </c>
      <c r="V1498">
        <v>1</v>
      </c>
      <c r="W1498">
        <v>2</v>
      </c>
      <c r="X1498">
        <v>9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f>IF(COUNTIF(Table_marketing_data[[#This Row],[AcceptedCmp3]:[AcceptedCmp2]],1)&gt;0,1,0)</f>
        <v>0</v>
      </c>
      <c r="AE1498">
        <f>SUM(Table_marketing_data[[#This Row],[AcceptedCmp3]:[AcceptedCmp2]])</f>
        <v>0</v>
      </c>
      <c r="AF1498">
        <v>1</v>
      </c>
      <c r="AG1498">
        <v>0</v>
      </c>
      <c r="AH1498" t="s">
        <v>43</v>
      </c>
    </row>
    <row r="1499" spans="1:34" x14ac:dyDescent="0.3">
      <c r="A1499">
        <v>10949</v>
      </c>
      <c r="B1499">
        <v>1963</v>
      </c>
      <c r="C1499">
        <f ca="1">YEAR(TODAY()) - Table_marketing_data[[#This Row],[Year_Birth]]</f>
        <v>60</v>
      </c>
      <c r="D14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499" t="s">
        <v>37</v>
      </c>
      <c r="F1499" t="s">
        <v>29</v>
      </c>
      <c r="G1499" s="5">
        <v>72968</v>
      </c>
      <c r="H1499" s="5" t="str">
        <f t="shared" si="23"/>
        <v>50k-100k</v>
      </c>
      <c r="I1499">
        <v>0</v>
      </c>
      <c r="J1499">
        <v>0</v>
      </c>
      <c r="K1499" s="1">
        <v>41624</v>
      </c>
      <c r="L1499">
        <v>8</v>
      </c>
      <c r="M1499">
        <v>1092</v>
      </c>
      <c r="N1499">
        <v>37</v>
      </c>
      <c r="O1499">
        <v>592</v>
      </c>
      <c r="P1499">
        <v>145</v>
      </c>
      <c r="Q1499">
        <v>37</v>
      </c>
      <c r="R1499">
        <v>55</v>
      </c>
      <c r="S1499" s="6">
        <f>SUM(Table_marketing_data[[#This Row],[MntWines]:[MntGoldProds]])/6</f>
        <v>326.33333333333331</v>
      </c>
      <c r="T1499">
        <v>1</v>
      </c>
      <c r="U1499">
        <v>5</v>
      </c>
      <c r="V1499">
        <v>5</v>
      </c>
      <c r="W1499">
        <v>8</v>
      </c>
      <c r="X1499">
        <v>3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f>IF(COUNTIF(Table_marketing_data[[#This Row],[AcceptedCmp3]:[AcceptedCmp2]],1)&gt;0,1,0)</f>
        <v>1</v>
      </c>
      <c r="AE1499">
        <f>SUM(Table_marketing_data[[#This Row],[AcceptedCmp3]:[AcceptedCmp2]])</f>
        <v>1</v>
      </c>
      <c r="AF1499">
        <v>1</v>
      </c>
      <c r="AG1499">
        <v>0</v>
      </c>
      <c r="AH1499" t="s">
        <v>30</v>
      </c>
    </row>
    <row r="1500" spans="1:34" x14ac:dyDescent="0.3">
      <c r="A1500">
        <v>10232</v>
      </c>
      <c r="B1500">
        <v>1963</v>
      </c>
      <c r="C1500">
        <f ca="1">YEAR(TODAY()) - Table_marketing_data[[#This Row],[Year_Birth]]</f>
        <v>60</v>
      </c>
      <c r="D15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0" t="s">
        <v>37</v>
      </c>
      <c r="F1500" t="s">
        <v>29</v>
      </c>
      <c r="G1500" s="5">
        <v>48799</v>
      </c>
      <c r="H1500" s="5" t="str">
        <f t="shared" si="23"/>
        <v>20k-50k</v>
      </c>
      <c r="I1500">
        <v>0</v>
      </c>
      <c r="J1500">
        <v>1</v>
      </c>
      <c r="K1500" s="1">
        <v>41583</v>
      </c>
      <c r="L1500">
        <v>9</v>
      </c>
      <c r="M1500">
        <v>174</v>
      </c>
      <c r="N1500">
        <v>18</v>
      </c>
      <c r="O1500">
        <v>81</v>
      </c>
      <c r="P1500">
        <v>28</v>
      </c>
      <c r="Q1500">
        <v>6</v>
      </c>
      <c r="R1500">
        <v>24</v>
      </c>
      <c r="S1500" s="6">
        <f>SUM(Table_marketing_data[[#This Row],[MntWines]:[MntGoldProds]])/6</f>
        <v>55.166666666666664</v>
      </c>
      <c r="T1500">
        <v>3</v>
      </c>
      <c r="U1500">
        <v>3</v>
      </c>
      <c r="V1500">
        <v>2</v>
      </c>
      <c r="W1500">
        <v>7</v>
      </c>
      <c r="X1500">
        <v>3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f>IF(COUNTIF(Table_marketing_data[[#This Row],[AcceptedCmp3]:[AcceptedCmp2]],1)&gt;0,1,0)</f>
        <v>0</v>
      </c>
      <c r="AE1500">
        <f>SUM(Table_marketing_data[[#This Row],[AcceptedCmp3]:[AcceptedCmp2]])</f>
        <v>0</v>
      </c>
      <c r="AF1500">
        <v>0</v>
      </c>
      <c r="AG1500">
        <v>0</v>
      </c>
      <c r="AH1500" t="s">
        <v>30</v>
      </c>
    </row>
    <row r="1501" spans="1:34" x14ac:dyDescent="0.3">
      <c r="A1501">
        <v>252</v>
      </c>
      <c r="B1501">
        <v>1963</v>
      </c>
      <c r="C1501">
        <f ca="1">YEAR(TODAY()) - Table_marketing_data[[#This Row],[Year_Birth]]</f>
        <v>60</v>
      </c>
      <c r="D15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1" t="s">
        <v>37</v>
      </c>
      <c r="F1501" t="s">
        <v>29</v>
      </c>
      <c r="G1501" s="5">
        <v>41003</v>
      </c>
      <c r="H1501" s="5" t="str">
        <f t="shared" si="23"/>
        <v>20k-50k</v>
      </c>
      <c r="I1501">
        <v>0</v>
      </c>
      <c r="J1501">
        <v>0</v>
      </c>
      <c r="K1501" s="1">
        <v>41350</v>
      </c>
      <c r="L1501">
        <v>11</v>
      </c>
      <c r="M1501">
        <v>123</v>
      </c>
      <c r="N1501">
        <v>133</v>
      </c>
      <c r="O1501">
        <v>142</v>
      </c>
      <c r="P1501">
        <v>71</v>
      </c>
      <c r="Q1501">
        <v>44</v>
      </c>
      <c r="R1501">
        <v>88</v>
      </c>
      <c r="S1501" s="6">
        <f>SUM(Table_marketing_data[[#This Row],[MntWines]:[MntGoldProds]])/6</f>
        <v>100.16666666666667</v>
      </c>
      <c r="T1501">
        <v>1</v>
      </c>
      <c r="U1501">
        <v>6</v>
      </c>
      <c r="V1501">
        <v>2</v>
      </c>
      <c r="W1501">
        <v>8</v>
      </c>
      <c r="X1501">
        <v>6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f>IF(COUNTIF(Table_marketing_data[[#This Row],[AcceptedCmp3]:[AcceptedCmp2]],1)&gt;0,1,0)</f>
        <v>0</v>
      </c>
      <c r="AE1501">
        <f>SUM(Table_marketing_data[[#This Row],[AcceptedCmp3]:[AcceptedCmp2]])</f>
        <v>0</v>
      </c>
      <c r="AF1501">
        <v>0</v>
      </c>
      <c r="AG1501">
        <v>0</v>
      </c>
      <c r="AH1501" t="s">
        <v>43</v>
      </c>
    </row>
    <row r="1502" spans="1:34" x14ac:dyDescent="0.3">
      <c r="A1502">
        <v>4673</v>
      </c>
      <c r="B1502">
        <v>1963</v>
      </c>
      <c r="C1502">
        <f ca="1">YEAR(TODAY()) - Table_marketing_data[[#This Row],[Year_Birth]]</f>
        <v>60</v>
      </c>
      <c r="D15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2" t="s">
        <v>37</v>
      </c>
      <c r="F1502" t="s">
        <v>33</v>
      </c>
      <c r="G1502" s="5">
        <v>81300</v>
      </c>
      <c r="H1502" s="5" t="str">
        <f t="shared" si="23"/>
        <v>50k-100k</v>
      </c>
      <c r="I1502">
        <v>0</v>
      </c>
      <c r="J1502">
        <v>1</v>
      </c>
      <c r="K1502" s="1">
        <v>41212</v>
      </c>
      <c r="L1502">
        <v>17</v>
      </c>
      <c r="M1502">
        <v>1004</v>
      </c>
      <c r="N1502">
        <v>12</v>
      </c>
      <c r="O1502">
        <v>145</v>
      </c>
      <c r="P1502">
        <v>32</v>
      </c>
      <c r="Q1502">
        <v>12</v>
      </c>
      <c r="R1502">
        <v>36</v>
      </c>
      <c r="S1502" s="6">
        <f>SUM(Table_marketing_data[[#This Row],[MntWines]:[MntGoldProds]])/6</f>
        <v>206.83333333333334</v>
      </c>
      <c r="T1502">
        <v>3</v>
      </c>
      <c r="U1502">
        <v>10</v>
      </c>
      <c r="V1502">
        <v>3</v>
      </c>
      <c r="W1502">
        <v>5</v>
      </c>
      <c r="X1502">
        <v>5</v>
      </c>
      <c r="Y1502">
        <v>0</v>
      </c>
      <c r="Z1502">
        <v>0</v>
      </c>
      <c r="AA1502">
        <v>0</v>
      </c>
      <c r="AB1502">
        <v>1</v>
      </c>
      <c r="AC1502">
        <v>0</v>
      </c>
      <c r="AD1502">
        <f>IF(COUNTIF(Table_marketing_data[[#This Row],[AcceptedCmp3]:[AcceptedCmp2]],1)&gt;0,1,0)</f>
        <v>1</v>
      </c>
      <c r="AE1502">
        <f>SUM(Table_marketing_data[[#This Row],[AcceptedCmp3]:[AcceptedCmp2]])</f>
        <v>1</v>
      </c>
      <c r="AF1502">
        <v>1</v>
      </c>
      <c r="AG1502">
        <v>0</v>
      </c>
      <c r="AH1502" t="s">
        <v>30</v>
      </c>
    </row>
    <row r="1503" spans="1:34" x14ac:dyDescent="0.3">
      <c r="A1503">
        <v>2811</v>
      </c>
      <c r="B1503">
        <v>1963</v>
      </c>
      <c r="C1503">
        <f ca="1">YEAR(TODAY()) - Table_marketing_data[[#This Row],[Year_Birth]]</f>
        <v>60</v>
      </c>
      <c r="D15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3" t="s">
        <v>37</v>
      </c>
      <c r="F1503" t="s">
        <v>31</v>
      </c>
      <c r="G1503" s="5">
        <v>48918</v>
      </c>
      <c r="H1503" s="5" t="str">
        <f t="shared" si="23"/>
        <v>20k-50k</v>
      </c>
      <c r="I1503">
        <v>1</v>
      </c>
      <c r="J1503">
        <v>1</v>
      </c>
      <c r="K1503" s="1">
        <v>41741</v>
      </c>
      <c r="L1503">
        <v>21</v>
      </c>
      <c r="M1503">
        <v>52</v>
      </c>
      <c r="N1503">
        <v>0</v>
      </c>
      <c r="O1503">
        <v>9</v>
      </c>
      <c r="P1503">
        <v>0</v>
      </c>
      <c r="Q1503">
        <v>0</v>
      </c>
      <c r="R1503">
        <v>1</v>
      </c>
      <c r="S1503" s="6">
        <f>SUM(Table_marketing_data[[#This Row],[MntWines]:[MntGoldProds]])/6</f>
        <v>10.333333333333334</v>
      </c>
      <c r="T1503">
        <v>2</v>
      </c>
      <c r="U1503">
        <v>1</v>
      </c>
      <c r="V1503">
        <v>0</v>
      </c>
      <c r="W1503">
        <v>4</v>
      </c>
      <c r="X1503">
        <v>4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f>IF(COUNTIF(Table_marketing_data[[#This Row],[AcceptedCmp3]:[AcceptedCmp2]],1)&gt;0,1,0)</f>
        <v>0</v>
      </c>
      <c r="AE1503">
        <f>SUM(Table_marketing_data[[#This Row],[AcceptedCmp3]:[AcceptedCmp2]])</f>
        <v>0</v>
      </c>
      <c r="AF1503">
        <v>0</v>
      </c>
      <c r="AG1503">
        <v>0</v>
      </c>
      <c r="AH1503" t="s">
        <v>30</v>
      </c>
    </row>
    <row r="1504" spans="1:34" x14ac:dyDescent="0.3">
      <c r="A1504">
        <v>9150</v>
      </c>
      <c r="B1504">
        <v>1963</v>
      </c>
      <c r="C1504">
        <f ca="1">YEAR(TODAY()) - Table_marketing_data[[#This Row],[Year_Birth]]</f>
        <v>60</v>
      </c>
      <c r="D15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4" t="s">
        <v>37</v>
      </c>
      <c r="F1504" t="s">
        <v>31</v>
      </c>
      <c r="G1504" s="5">
        <v>48918</v>
      </c>
      <c r="H1504" s="5" t="str">
        <f t="shared" si="23"/>
        <v>20k-50k</v>
      </c>
      <c r="I1504">
        <v>1</v>
      </c>
      <c r="J1504">
        <v>1</v>
      </c>
      <c r="K1504" s="1">
        <v>41741</v>
      </c>
      <c r="L1504">
        <v>21</v>
      </c>
      <c r="M1504">
        <v>52</v>
      </c>
      <c r="N1504">
        <v>0</v>
      </c>
      <c r="O1504">
        <v>9</v>
      </c>
      <c r="P1504">
        <v>0</v>
      </c>
      <c r="Q1504">
        <v>0</v>
      </c>
      <c r="R1504">
        <v>1</v>
      </c>
      <c r="S1504" s="6">
        <f>SUM(Table_marketing_data[[#This Row],[MntWines]:[MntGoldProds]])/6</f>
        <v>10.333333333333334</v>
      </c>
      <c r="T1504">
        <v>2</v>
      </c>
      <c r="U1504">
        <v>1</v>
      </c>
      <c r="V1504">
        <v>0</v>
      </c>
      <c r="W1504">
        <v>4</v>
      </c>
      <c r="X1504">
        <v>4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f>IF(COUNTIF(Table_marketing_data[[#This Row],[AcceptedCmp3]:[AcceptedCmp2]],1)&gt;0,1,0)</f>
        <v>0</v>
      </c>
      <c r="AE1504">
        <f>SUM(Table_marketing_data[[#This Row],[AcceptedCmp3]:[AcceptedCmp2]])</f>
        <v>0</v>
      </c>
      <c r="AF1504">
        <v>0</v>
      </c>
      <c r="AG1504">
        <v>0</v>
      </c>
      <c r="AH1504" t="s">
        <v>30</v>
      </c>
    </row>
    <row r="1505" spans="1:34" x14ac:dyDescent="0.3">
      <c r="A1505">
        <v>9760</v>
      </c>
      <c r="B1505">
        <v>1963</v>
      </c>
      <c r="C1505">
        <f ca="1">YEAR(TODAY()) - Table_marketing_data[[#This Row],[Year_Birth]]</f>
        <v>60</v>
      </c>
      <c r="D15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5" t="s">
        <v>37</v>
      </c>
      <c r="F1505" t="s">
        <v>42</v>
      </c>
      <c r="G1505" s="5">
        <v>52278</v>
      </c>
      <c r="H1505" s="5" t="str">
        <f t="shared" si="23"/>
        <v>50k-100k</v>
      </c>
      <c r="I1505">
        <v>0</v>
      </c>
      <c r="J1505">
        <v>1</v>
      </c>
      <c r="K1505" s="1">
        <v>41299</v>
      </c>
      <c r="L1505">
        <v>24</v>
      </c>
      <c r="M1505">
        <v>953</v>
      </c>
      <c r="N1505">
        <v>0</v>
      </c>
      <c r="O1505">
        <v>71</v>
      </c>
      <c r="P1505">
        <v>0</v>
      </c>
      <c r="Q1505">
        <v>0</v>
      </c>
      <c r="R1505">
        <v>174</v>
      </c>
      <c r="S1505" s="6">
        <f>SUM(Table_marketing_data[[#This Row],[MntWines]:[MntGoldProds]])/6</f>
        <v>199.66666666666666</v>
      </c>
      <c r="T1505">
        <v>6</v>
      </c>
      <c r="U1505">
        <v>10</v>
      </c>
      <c r="V1505">
        <v>5</v>
      </c>
      <c r="W1505">
        <v>10</v>
      </c>
      <c r="X1505">
        <v>8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f>IF(COUNTIF(Table_marketing_data[[#This Row],[AcceptedCmp3]:[AcceptedCmp2]],1)&gt;0,1,0)</f>
        <v>0</v>
      </c>
      <c r="AE1505">
        <f>SUM(Table_marketing_data[[#This Row],[AcceptedCmp3]:[AcceptedCmp2]])</f>
        <v>0</v>
      </c>
      <c r="AF1505">
        <v>1</v>
      </c>
      <c r="AG1505">
        <v>0</v>
      </c>
      <c r="AH1505" t="s">
        <v>43</v>
      </c>
    </row>
    <row r="1506" spans="1:34" x14ac:dyDescent="0.3">
      <c r="A1506">
        <v>7101</v>
      </c>
      <c r="B1506">
        <v>1963</v>
      </c>
      <c r="C1506">
        <f ca="1">YEAR(TODAY()) - Table_marketing_data[[#This Row],[Year_Birth]]</f>
        <v>60</v>
      </c>
      <c r="D15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6" t="s">
        <v>37</v>
      </c>
      <c r="F1506" t="s">
        <v>42</v>
      </c>
      <c r="G1506" s="5">
        <v>52278</v>
      </c>
      <c r="H1506" s="5" t="str">
        <f t="shared" si="23"/>
        <v>50k-100k</v>
      </c>
      <c r="I1506">
        <v>0</v>
      </c>
      <c r="J1506">
        <v>1</v>
      </c>
      <c r="K1506" s="1">
        <v>41299</v>
      </c>
      <c r="L1506">
        <v>24</v>
      </c>
      <c r="M1506">
        <v>953</v>
      </c>
      <c r="N1506">
        <v>0</v>
      </c>
      <c r="O1506">
        <v>71</v>
      </c>
      <c r="P1506">
        <v>0</v>
      </c>
      <c r="Q1506">
        <v>0</v>
      </c>
      <c r="R1506">
        <v>174</v>
      </c>
      <c r="S1506" s="6">
        <f>SUM(Table_marketing_data[[#This Row],[MntWines]:[MntGoldProds]])/6</f>
        <v>199.66666666666666</v>
      </c>
      <c r="T1506">
        <v>6</v>
      </c>
      <c r="U1506">
        <v>10</v>
      </c>
      <c r="V1506">
        <v>5</v>
      </c>
      <c r="W1506">
        <v>10</v>
      </c>
      <c r="X1506">
        <v>8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f>IF(COUNTIF(Table_marketing_data[[#This Row],[AcceptedCmp3]:[AcceptedCmp2]],1)&gt;0,1,0)</f>
        <v>0</v>
      </c>
      <c r="AE1506">
        <f>SUM(Table_marketing_data[[#This Row],[AcceptedCmp3]:[AcceptedCmp2]])</f>
        <v>0</v>
      </c>
      <c r="AF1506">
        <v>0</v>
      </c>
      <c r="AG1506">
        <v>0</v>
      </c>
      <c r="AH1506" t="s">
        <v>30</v>
      </c>
    </row>
    <row r="1507" spans="1:34" x14ac:dyDescent="0.3">
      <c r="A1507">
        <v>3267</v>
      </c>
      <c r="B1507">
        <v>1963</v>
      </c>
      <c r="C1507">
        <f ca="1">YEAR(TODAY()) - Table_marketing_data[[#This Row],[Year_Birth]]</f>
        <v>60</v>
      </c>
      <c r="D15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7" t="s">
        <v>41</v>
      </c>
      <c r="F1507" t="s">
        <v>35</v>
      </c>
      <c r="G1507" s="5">
        <v>57288</v>
      </c>
      <c r="H1507" s="5" t="str">
        <f t="shared" si="23"/>
        <v>50k-100k</v>
      </c>
      <c r="I1507">
        <v>0</v>
      </c>
      <c r="J1507">
        <v>1</v>
      </c>
      <c r="K1507" s="1">
        <v>41815</v>
      </c>
      <c r="L1507">
        <v>27</v>
      </c>
      <c r="M1507">
        <v>527</v>
      </c>
      <c r="N1507">
        <v>0</v>
      </c>
      <c r="O1507">
        <v>21</v>
      </c>
      <c r="P1507">
        <v>0</v>
      </c>
      <c r="Q1507">
        <v>0</v>
      </c>
      <c r="R1507">
        <v>60</v>
      </c>
      <c r="S1507" s="6">
        <f>SUM(Table_marketing_data[[#This Row],[MntWines]:[MntGoldProds]])/6</f>
        <v>101.33333333333333</v>
      </c>
      <c r="T1507">
        <v>3</v>
      </c>
      <c r="U1507">
        <v>8</v>
      </c>
      <c r="V1507">
        <v>1</v>
      </c>
      <c r="W1507">
        <v>8</v>
      </c>
      <c r="X1507">
        <v>6</v>
      </c>
      <c r="Y1507">
        <v>0</v>
      </c>
      <c r="Z1507">
        <v>1</v>
      </c>
      <c r="AA1507">
        <v>0</v>
      </c>
      <c r="AB1507">
        <v>0</v>
      </c>
      <c r="AC1507">
        <v>0</v>
      </c>
      <c r="AD1507">
        <f>IF(COUNTIF(Table_marketing_data[[#This Row],[AcceptedCmp3]:[AcceptedCmp2]],1)&gt;0,1,0)</f>
        <v>1</v>
      </c>
      <c r="AE1507">
        <f>SUM(Table_marketing_data[[#This Row],[AcceptedCmp3]:[AcceptedCmp2]])</f>
        <v>1</v>
      </c>
      <c r="AF1507">
        <v>0</v>
      </c>
      <c r="AG1507">
        <v>0</v>
      </c>
      <c r="AH1507" t="s">
        <v>32</v>
      </c>
    </row>
    <row r="1508" spans="1:34" x14ac:dyDescent="0.3">
      <c r="A1508">
        <v>6168</v>
      </c>
      <c r="B1508">
        <v>1963</v>
      </c>
      <c r="C1508">
        <f ca="1">YEAR(TODAY()) - Table_marketing_data[[#This Row],[Year_Birth]]</f>
        <v>60</v>
      </c>
      <c r="D15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8" t="s">
        <v>28</v>
      </c>
      <c r="F1508" t="s">
        <v>29</v>
      </c>
      <c r="G1508" s="5">
        <v>45146</v>
      </c>
      <c r="H1508" s="5" t="str">
        <f t="shared" si="23"/>
        <v>20k-50k</v>
      </c>
      <c r="I1508">
        <v>1</v>
      </c>
      <c r="J1508">
        <v>1</v>
      </c>
      <c r="K1508" s="1">
        <v>41470</v>
      </c>
      <c r="L1508">
        <v>28</v>
      </c>
      <c r="M1508">
        <v>33</v>
      </c>
      <c r="N1508">
        <v>0</v>
      </c>
      <c r="O1508">
        <v>5</v>
      </c>
      <c r="P1508">
        <v>0</v>
      </c>
      <c r="Q1508">
        <v>0</v>
      </c>
      <c r="R1508">
        <v>15</v>
      </c>
      <c r="S1508" s="6">
        <f>SUM(Table_marketing_data[[#This Row],[MntWines]:[MntGoldProds]])/6</f>
        <v>8.8333333333333339</v>
      </c>
      <c r="T1508">
        <v>2</v>
      </c>
      <c r="U1508">
        <v>1</v>
      </c>
      <c r="V1508">
        <v>1</v>
      </c>
      <c r="W1508">
        <v>2</v>
      </c>
      <c r="X1508">
        <v>4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f>IF(COUNTIF(Table_marketing_data[[#This Row],[AcceptedCmp3]:[AcceptedCmp2]],1)&gt;0,1,0)</f>
        <v>0</v>
      </c>
      <c r="AE1508">
        <f>SUM(Table_marketing_data[[#This Row],[AcceptedCmp3]:[AcceptedCmp2]])</f>
        <v>0</v>
      </c>
      <c r="AF1508">
        <v>0</v>
      </c>
      <c r="AG1508">
        <v>0</v>
      </c>
      <c r="AH1508" t="s">
        <v>40</v>
      </c>
    </row>
    <row r="1509" spans="1:34" x14ac:dyDescent="0.3">
      <c r="A1509">
        <v>9973</v>
      </c>
      <c r="B1509">
        <v>1963</v>
      </c>
      <c r="C1509">
        <f ca="1">YEAR(TODAY()) - Table_marketing_data[[#This Row],[Year_Birth]]</f>
        <v>60</v>
      </c>
      <c r="D15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09" t="s">
        <v>28</v>
      </c>
      <c r="F1509" t="s">
        <v>33</v>
      </c>
      <c r="G1509" s="5">
        <v>50437</v>
      </c>
      <c r="H1509" s="5" t="str">
        <f t="shared" si="23"/>
        <v>50k-100k</v>
      </c>
      <c r="I1509">
        <v>0</v>
      </c>
      <c r="J1509">
        <v>2</v>
      </c>
      <c r="K1509" s="1">
        <v>41199</v>
      </c>
      <c r="L1509">
        <v>28</v>
      </c>
      <c r="M1509">
        <v>370</v>
      </c>
      <c r="N1509">
        <v>9</v>
      </c>
      <c r="O1509">
        <v>92</v>
      </c>
      <c r="P1509">
        <v>6</v>
      </c>
      <c r="Q1509">
        <v>9</v>
      </c>
      <c r="R1509">
        <v>4</v>
      </c>
      <c r="S1509" s="6">
        <f>SUM(Table_marketing_data[[#This Row],[MntWines]:[MntGoldProds]])/6</f>
        <v>81.666666666666671</v>
      </c>
      <c r="T1509">
        <v>3</v>
      </c>
      <c r="U1509">
        <v>7</v>
      </c>
      <c r="V1509">
        <v>1</v>
      </c>
      <c r="W1509">
        <v>8</v>
      </c>
      <c r="X1509">
        <v>7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f>IF(COUNTIF(Table_marketing_data[[#This Row],[AcceptedCmp3]:[AcceptedCmp2]],1)&gt;0,1,0)</f>
        <v>0</v>
      </c>
      <c r="AE1509">
        <f>SUM(Table_marketing_data[[#This Row],[AcceptedCmp3]:[AcceptedCmp2]])</f>
        <v>0</v>
      </c>
      <c r="AF1509">
        <v>0</v>
      </c>
      <c r="AG1509">
        <v>0</v>
      </c>
      <c r="AH1509" t="s">
        <v>30</v>
      </c>
    </row>
    <row r="1510" spans="1:34" x14ac:dyDescent="0.3">
      <c r="A1510">
        <v>9931</v>
      </c>
      <c r="B1510">
        <v>1963</v>
      </c>
      <c r="C1510">
        <f ca="1">YEAR(TODAY()) - Table_marketing_data[[#This Row],[Year_Birth]]</f>
        <v>60</v>
      </c>
      <c r="D15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0" t="s">
        <v>37</v>
      </c>
      <c r="F1510" t="s">
        <v>33</v>
      </c>
      <c r="G1510" s="5">
        <v>4023</v>
      </c>
      <c r="H1510" s="5" t="str">
        <f t="shared" si="23"/>
        <v>&lt;20k</v>
      </c>
      <c r="I1510">
        <v>1</v>
      </c>
      <c r="J1510">
        <v>1</v>
      </c>
      <c r="K1510" s="1">
        <v>41813</v>
      </c>
      <c r="L1510">
        <v>29</v>
      </c>
      <c r="M1510">
        <v>5</v>
      </c>
      <c r="N1510">
        <v>0</v>
      </c>
      <c r="O1510">
        <v>1</v>
      </c>
      <c r="P1510">
        <v>1</v>
      </c>
      <c r="Q1510">
        <v>1</v>
      </c>
      <c r="R1510">
        <v>1</v>
      </c>
      <c r="S1510" s="6">
        <f>SUM(Table_marketing_data[[#This Row],[MntWines]:[MntGoldProds]])/6</f>
        <v>1.5</v>
      </c>
      <c r="T1510">
        <v>15</v>
      </c>
      <c r="U1510">
        <v>0</v>
      </c>
      <c r="V1510">
        <v>0</v>
      </c>
      <c r="W1510">
        <v>0</v>
      </c>
      <c r="X1510">
        <v>19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f>IF(COUNTIF(Table_marketing_data[[#This Row],[AcceptedCmp3]:[AcceptedCmp2]],1)&gt;0,1,0)</f>
        <v>0</v>
      </c>
      <c r="AE1510">
        <f>SUM(Table_marketing_data[[#This Row],[AcceptedCmp3]:[AcceptedCmp2]])</f>
        <v>0</v>
      </c>
      <c r="AF1510">
        <v>0</v>
      </c>
      <c r="AG1510">
        <v>0</v>
      </c>
      <c r="AH1510" t="s">
        <v>30</v>
      </c>
    </row>
    <row r="1511" spans="1:34" x14ac:dyDescent="0.3">
      <c r="A1511">
        <v>3595</v>
      </c>
      <c r="B1511">
        <v>1963</v>
      </c>
      <c r="C1511">
        <f ca="1">YEAR(TODAY()) - Table_marketing_data[[#This Row],[Year_Birth]]</f>
        <v>60</v>
      </c>
      <c r="D15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1" t="s">
        <v>28</v>
      </c>
      <c r="F1511" t="s">
        <v>35</v>
      </c>
      <c r="G1511" s="5">
        <v>77226</v>
      </c>
      <c r="H1511" s="5" t="str">
        <f t="shared" si="23"/>
        <v>50k-100k</v>
      </c>
      <c r="I1511">
        <v>0</v>
      </c>
      <c r="J1511">
        <v>1</v>
      </c>
      <c r="K1511" s="1">
        <v>41698</v>
      </c>
      <c r="L1511">
        <v>29</v>
      </c>
      <c r="M1511">
        <v>631</v>
      </c>
      <c r="N1511">
        <v>43</v>
      </c>
      <c r="O1511">
        <v>239</v>
      </c>
      <c r="P1511">
        <v>128</v>
      </c>
      <c r="Q1511">
        <v>76</v>
      </c>
      <c r="R1511">
        <v>21</v>
      </c>
      <c r="S1511" s="6">
        <f>SUM(Table_marketing_data[[#This Row],[MntWines]:[MntGoldProds]])/6</f>
        <v>189.66666666666666</v>
      </c>
      <c r="T1511">
        <v>2</v>
      </c>
      <c r="U1511">
        <v>6</v>
      </c>
      <c r="V1511">
        <v>8</v>
      </c>
      <c r="W1511">
        <v>12</v>
      </c>
      <c r="X1511">
        <v>3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f>IF(COUNTIF(Table_marketing_data[[#This Row],[AcceptedCmp3]:[AcceptedCmp2]],1)&gt;0,1,0)</f>
        <v>0</v>
      </c>
      <c r="AE1511">
        <f>SUM(Table_marketing_data[[#This Row],[AcceptedCmp3]:[AcceptedCmp2]])</f>
        <v>0</v>
      </c>
      <c r="AF1511">
        <v>0</v>
      </c>
      <c r="AG1511">
        <v>0</v>
      </c>
      <c r="AH1511" t="s">
        <v>30</v>
      </c>
    </row>
    <row r="1512" spans="1:34" x14ac:dyDescent="0.3">
      <c r="A1512">
        <v>10524</v>
      </c>
      <c r="B1512">
        <v>1963</v>
      </c>
      <c r="C1512">
        <f ca="1">YEAR(TODAY()) - Table_marketing_data[[#This Row],[Year_Birth]]</f>
        <v>60</v>
      </c>
      <c r="D15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2" t="s">
        <v>41</v>
      </c>
      <c r="F1512" t="s">
        <v>29</v>
      </c>
      <c r="G1512" s="5">
        <v>49476</v>
      </c>
      <c r="H1512" s="5" t="str">
        <f t="shared" si="23"/>
        <v>20k-50k</v>
      </c>
      <c r="I1512">
        <v>0</v>
      </c>
      <c r="J1512">
        <v>1</v>
      </c>
      <c r="K1512" s="1">
        <v>41445</v>
      </c>
      <c r="L1512">
        <v>29</v>
      </c>
      <c r="M1512">
        <v>386</v>
      </c>
      <c r="N1512">
        <v>23</v>
      </c>
      <c r="O1512">
        <v>95</v>
      </c>
      <c r="P1512">
        <v>54</v>
      </c>
      <c r="Q1512">
        <v>41</v>
      </c>
      <c r="R1512">
        <v>196</v>
      </c>
      <c r="S1512" s="6">
        <f>SUM(Table_marketing_data[[#This Row],[MntWines]:[MntGoldProds]])/6</f>
        <v>132.5</v>
      </c>
      <c r="T1512">
        <v>4</v>
      </c>
      <c r="U1512">
        <v>2</v>
      </c>
      <c r="V1512">
        <v>11</v>
      </c>
      <c r="W1512">
        <v>5</v>
      </c>
      <c r="X1512">
        <v>2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f>IF(COUNTIF(Table_marketing_data[[#This Row],[AcceptedCmp3]:[AcceptedCmp2]],1)&gt;0,1,0)</f>
        <v>0</v>
      </c>
      <c r="AE1512">
        <f>SUM(Table_marketing_data[[#This Row],[AcceptedCmp3]:[AcceptedCmp2]])</f>
        <v>0</v>
      </c>
      <c r="AF1512">
        <v>0</v>
      </c>
      <c r="AG1512">
        <v>0</v>
      </c>
      <c r="AH1512" t="s">
        <v>32</v>
      </c>
    </row>
    <row r="1513" spans="1:34" x14ac:dyDescent="0.3">
      <c r="A1513">
        <v>7488</v>
      </c>
      <c r="B1513">
        <v>1963</v>
      </c>
      <c r="C1513">
        <f ca="1">YEAR(TODAY()) - Table_marketing_data[[#This Row],[Year_Birth]]</f>
        <v>60</v>
      </c>
      <c r="D15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3" t="s">
        <v>41</v>
      </c>
      <c r="F1513" t="s">
        <v>31</v>
      </c>
      <c r="G1513" s="5">
        <v>64191</v>
      </c>
      <c r="H1513" s="5" t="str">
        <f t="shared" si="23"/>
        <v>50k-100k</v>
      </c>
      <c r="I1513">
        <v>0</v>
      </c>
      <c r="J1513">
        <v>1</v>
      </c>
      <c r="K1513" s="1">
        <v>41296</v>
      </c>
      <c r="L1513">
        <v>30</v>
      </c>
      <c r="M1513">
        <v>420</v>
      </c>
      <c r="N1513">
        <v>15</v>
      </c>
      <c r="O1513">
        <v>186</v>
      </c>
      <c r="P1513">
        <v>151</v>
      </c>
      <c r="Q1513">
        <v>38</v>
      </c>
      <c r="R1513">
        <v>15</v>
      </c>
      <c r="S1513" s="6">
        <f>SUM(Table_marketing_data[[#This Row],[MntWines]:[MntGoldProds]])/6</f>
        <v>137.5</v>
      </c>
      <c r="T1513">
        <v>3</v>
      </c>
      <c r="U1513">
        <v>5</v>
      </c>
      <c r="V1513">
        <v>3</v>
      </c>
      <c r="W1513">
        <v>13</v>
      </c>
      <c r="X1513">
        <v>3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f>IF(COUNTIF(Table_marketing_data[[#This Row],[AcceptedCmp3]:[AcceptedCmp2]],1)&gt;0,1,0)</f>
        <v>0</v>
      </c>
      <c r="AE1513">
        <f>SUM(Table_marketing_data[[#This Row],[AcceptedCmp3]:[AcceptedCmp2]])</f>
        <v>0</v>
      </c>
      <c r="AF1513">
        <v>0</v>
      </c>
      <c r="AG1513">
        <v>0</v>
      </c>
      <c r="AH1513" t="s">
        <v>30</v>
      </c>
    </row>
    <row r="1514" spans="1:34" x14ac:dyDescent="0.3">
      <c r="A1514">
        <v>5117</v>
      </c>
      <c r="B1514">
        <v>1963</v>
      </c>
      <c r="C1514">
        <f ca="1">YEAR(TODAY()) - Table_marketing_data[[#This Row],[Year_Birth]]</f>
        <v>60</v>
      </c>
      <c r="D15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4" t="s">
        <v>38</v>
      </c>
      <c r="F1514" t="s">
        <v>33</v>
      </c>
      <c r="G1514" s="5">
        <v>32632</v>
      </c>
      <c r="H1514" s="5" t="str">
        <f t="shared" si="23"/>
        <v>20k-50k</v>
      </c>
      <c r="I1514">
        <v>0</v>
      </c>
      <c r="J1514">
        <v>0</v>
      </c>
      <c r="K1514" s="1">
        <v>41123</v>
      </c>
      <c r="L1514">
        <v>32</v>
      </c>
      <c r="M1514">
        <v>63</v>
      </c>
      <c r="N1514">
        <v>151</v>
      </c>
      <c r="O1514">
        <v>137</v>
      </c>
      <c r="P1514">
        <v>153</v>
      </c>
      <c r="Q1514">
        <v>19</v>
      </c>
      <c r="R1514">
        <v>53</v>
      </c>
      <c r="S1514" s="6">
        <f>SUM(Table_marketing_data[[#This Row],[MntWines]:[MntGoldProds]])/6</f>
        <v>96</v>
      </c>
      <c r="T1514">
        <v>2</v>
      </c>
      <c r="U1514">
        <v>4</v>
      </c>
      <c r="V1514">
        <v>4</v>
      </c>
      <c r="W1514">
        <v>8</v>
      </c>
      <c r="X1514">
        <v>5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f>IF(COUNTIF(Table_marketing_data[[#This Row],[AcceptedCmp3]:[AcceptedCmp2]],1)&gt;0,1,0)</f>
        <v>0</v>
      </c>
      <c r="AE1514">
        <f>SUM(Table_marketing_data[[#This Row],[AcceptedCmp3]:[AcceptedCmp2]])</f>
        <v>0</v>
      </c>
      <c r="AF1514">
        <v>0</v>
      </c>
      <c r="AG1514">
        <v>0</v>
      </c>
      <c r="AH1514" t="s">
        <v>30</v>
      </c>
    </row>
    <row r="1515" spans="1:34" x14ac:dyDescent="0.3">
      <c r="A1515">
        <v>1448</v>
      </c>
      <c r="B1515">
        <v>1963</v>
      </c>
      <c r="C1515">
        <f ca="1">YEAR(TODAY()) - Table_marketing_data[[#This Row],[Year_Birth]]</f>
        <v>60</v>
      </c>
      <c r="D15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5" t="s">
        <v>41</v>
      </c>
      <c r="F1515" t="s">
        <v>33</v>
      </c>
      <c r="G1515" s="5">
        <v>33562</v>
      </c>
      <c r="H1515" s="5" t="str">
        <f t="shared" si="23"/>
        <v>20k-50k</v>
      </c>
      <c r="I1515">
        <v>1</v>
      </c>
      <c r="J1515">
        <v>2</v>
      </c>
      <c r="K1515" s="1">
        <v>41815</v>
      </c>
      <c r="L1515">
        <v>33</v>
      </c>
      <c r="M1515">
        <v>21</v>
      </c>
      <c r="N1515">
        <v>12</v>
      </c>
      <c r="O1515">
        <v>12</v>
      </c>
      <c r="P1515">
        <v>0</v>
      </c>
      <c r="Q1515">
        <v>3</v>
      </c>
      <c r="R1515">
        <v>3</v>
      </c>
      <c r="S1515" s="6">
        <f>SUM(Table_marketing_data[[#This Row],[MntWines]:[MntGoldProds]])/6</f>
        <v>8.5</v>
      </c>
      <c r="T1515">
        <v>3</v>
      </c>
      <c r="U1515">
        <v>2</v>
      </c>
      <c r="V1515">
        <v>0</v>
      </c>
      <c r="W1515">
        <v>4</v>
      </c>
      <c r="X1515">
        <v>4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f>IF(COUNTIF(Table_marketing_data[[#This Row],[AcceptedCmp3]:[AcceptedCmp2]],1)&gt;0,1,0)</f>
        <v>0</v>
      </c>
      <c r="AE1515">
        <f>SUM(Table_marketing_data[[#This Row],[AcceptedCmp3]:[AcceptedCmp2]])</f>
        <v>0</v>
      </c>
      <c r="AF1515">
        <v>0</v>
      </c>
      <c r="AG1515">
        <v>0</v>
      </c>
      <c r="AH1515" t="s">
        <v>40</v>
      </c>
    </row>
    <row r="1516" spans="1:34" x14ac:dyDescent="0.3">
      <c r="A1516">
        <v>10967</v>
      </c>
      <c r="B1516">
        <v>1963</v>
      </c>
      <c r="C1516">
        <f ca="1">YEAR(TODAY()) - Table_marketing_data[[#This Row],[Year_Birth]]</f>
        <v>60</v>
      </c>
      <c r="D15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6" t="s">
        <v>28</v>
      </c>
      <c r="F1516" t="s">
        <v>29</v>
      </c>
      <c r="G1516" s="5">
        <v>33378</v>
      </c>
      <c r="H1516" s="5" t="str">
        <f t="shared" si="23"/>
        <v>20k-50k</v>
      </c>
      <c r="I1516">
        <v>1</v>
      </c>
      <c r="J1516">
        <v>1</v>
      </c>
      <c r="K1516" s="1">
        <v>41311</v>
      </c>
      <c r="L1516">
        <v>38</v>
      </c>
      <c r="M1516">
        <v>33</v>
      </c>
      <c r="N1516">
        <v>6</v>
      </c>
      <c r="O1516">
        <v>40</v>
      </c>
      <c r="P1516">
        <v>3</v>
      </c>
      <c r="Q1516">
        <v>7</v>
      </c>
      <c r="R1516">
        <v>10</v>
      </c>
      <c r="S1516" s="6">
        <f>SUM(Table_marketing_data[[#This Row],[MntWines]:[MntGoldProds]])/6</f>
        <v>16.5</v>
      </c>
      <c r="T1516">
        <v>3</v>
      </c>
      <c r="U1516">
        <v>2</v>
      </c>
      <c r="V1516">
        <v>0</v>
      </c>
      <c r="W1516">
        <v>4</v>
      </c>
      <c r="X1516">
        <v>7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f>IF(COUNTIF(Table_marketing_data[[#This Row],[AcceptedCmp3]:[AcceptedCmp2]],1)&gt;0,1,0)</f>
        <v>0</v>
      </c>
      <c r="AE1516">
        <f>SUM(Table_marketing_data[[#This Row],[AcceptedCmp3]:[AcceptedCmp2]])</f>
        <v>0</v>
      </c>
      <c r="AF1516">
        <v>0</v>
      </c>
      <c r="AG1516">
        <v>0</v>
      </c>
      <c r="AH1516" t="s">
        <v>43</v>
      </c>
    </row>
    <row r="1517" spans="1:34" x14ac:dyDescent="0.3">
      <c r="A1517">
        <v>5207</v>
      </c>
      <c r="B1517">
        <v>1963</v>
      </c>
      <c r="C1517">
        <f ca="1">YEAR(TODAY()) - Table_marketing_data[[#This Row],[Year_Birth]]</f>
        <v>60</v>
      </c>
      <c r="D15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7" t="s">
        <v>37</v>
      </c>
      <c r="F1517" t="s">
        <v>33</v>
      </c>
      <c r="G1517" s="5">
        <v>53378</v>
      </c>
      <c r="H1517" s="5" t="str">
        <f t="shared" si="23"/>
        <v>50k-100k</v>
      </c>
      <c r="I1517">
        <v>1</v>
      </c>
      <c r="J1517">
        <v>1</v>
      </c>
      <c r="K1517" s="1">
        <v>41176</v>
      </c>
      <c r="L1517">
        <v>41</v>
      </c>
      <c r="M1517">
        <v>489</v>
      </c>
      <c r="N1517">
        <v>6</v>
      </c>
      <c r="O1517">
        <v>152</v>
      </c>
      <c r="P1517">
        <v>8</v>
      </c>
      <c r="Q1517">
        <v>6</v>
      </c>
      <c r="R1517">
        <v>132</v>
      </c>
      <c r="S1517" s="6">
        <f>SUM(Table_marketing_data[[#This Row],[MntWines]:[MntGoldProds]])/6</f>
        <v>132.16666666666666</v>
      </c>
      <c r="T1517">
        <v>10</v>
      </c>
      <c r="U1517">
        <v>9</v>
      </c>
      <c r="V1517">
        <v>4</v>
      </c>
      <c r="W1517">
        <v>6</v>
      </c>
      <c r="X1517">
        <v>8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f>IF(COUNTIF(Table_marketing_data[[#This Row],[AcceptedCmp3]:[AcceptedCmp2]],1)&gt;0,1,0)</f>
        <v>0</v>
      </c>
      <c r="AE1517">
        <f>SUM(Table_marketing_data[[#This Row],[AcceptedCmp3]:[AcceptedCmp2]])</f>
        <v>0</v>
      </c>
      <c r="AF1517">
        <v>1</v>
      </c>
      <c r="AG1517">
        <v>0</v>
      </c>
      <c r="AH1517" t="s">
        <v>30</v>
      </c>
    </row>
    <row r="1518" spans="1:34" x14ac:dyDescent="0.3">
      <c r="A1518">
        <v>1225</v>
      </c>
      <c r="B1518">
        <v>1963</v>
      </c>
      <c r="C1518">
        <f ca="1">YEAR(TODAY()) - Table_marketing_data[[#This Row],[Year_Birth]]</f>
        <v>60</v>
      </c>
      <c r="D15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8" t="s">
        <v>28</v>
      </c>
      <c r="F1518" t="s">
        <v>33</v>
      </c>
      <c r="G1518" s="5">
        <v>80124</v>
      </c>
      <c r="H1518" s="5" t="str">
        <f t="shared" si="23"/>
        <v>50k-100k</v>
      </c>
      <c r="I1518">
        <v>0</v>
      </c>
      <c r="J1518">
        <v>0</v>
      </c>
      <c r="K1518" s="1">
        <v>41816</v>
      </c>
      <c r="L1518">
        <v>47</v>
      </c>
      <c r="M1518">
        <v>483</v>
      </c>
      <c r="N1518">
        <v>84</v>
      </c>
      <c r="O1518">
        <v>398</v>
      </c>
      <c r="P1518">
        <v>205</v>
      </c>
      <c r="Q1518">
        <v>84</v>
      </c>
      <c r="R1518">
        <v>241</v>
      </c>
      <c r="S1518" s="6">
        <f>SUM(Table_marketing_data[[#This Row],[MntWines]:[MntGoldProds]])/6</f>
        <v>249.16666666666666</v>
      </c>
      <c r="T1518">
        <v>1</v>
      </c>
      <c r="U1518">
        <v>3</v>
      </c>
      <c r="V1518">
        <v>7</v>
      </c>
      <c r="W1518">
        <v>8</v>
      </c>
      <c r="X1518">
        <v>1</v>
      </c>
      <c r="Y1518">
        <v>1</v>
      </c>
      <c r="Z1518">
        <v>0</v>
      </c>
      <c r="AA1518">
        <v>0</v>
      </c>
      <c r="AB1518">
        <v>0</v>
      </c>
      <c r="AC1518">
        <v>0</v>
      </c>
      <c r="AD1518">
        <f>IF(COUNTIF(Table_marketing_data[[#This Row],[AcceptedCmp3]:[AcceptedCmp2]],1)&gt;0,1,0)</f>
        <v>1</v>
      </c>
      <c r="AE1518">
        <f>SUM(Table_marketing_data[[#This Row],[AcceptedCmp3]:[AcceptedCmp2]])</f>
        <v>1</v>
      </c>
      <c r="AF1518">
        <v>0</v>
      </c>
      <c r="AG1518">
        <v>0</v>
      </c>
      <c r="AH1518" t="s">
        <v>43</v>
      </c>
    </row>
    <row r="1519" spans="1:34" x14ac:dyDescent="0.3">
      <c r="A1519">
        <v>7059</v>
      </c>
      <c r="B1519">
        <v>1963</v>
      </c>
      <c r="C1519">
        <f ca="1">YEAR(TODAY()) - Table_marketing_data[[#This Row],[Year_Birth]]</f>
        <v>60</v>
      </c>
      <c r="D15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19" t="s">
        <v>28</v>
      </c>
      <c r="F1519" t="s">
        <v>33</v>
      </c>
      <c r="G1519" s="5">
        <v>80124</v>
      </c>
      <c r="H1519" s="5" t="str">
        <f t="shared" si="23"/>
        <v>50k-100k</v>
      </c>
      <c r="I1519">
        <v>0</v>
      </c>
      <c r="J1519">
        <v>0</v>
      </c>
      <c r="K1519" s="1">
        <v>41816</v>
      </c>
      <c r="L1519">
        <v>47</v>
      </c>
      <c r="M1519">
        <v>483</v>
      </c>
      <c r="N1519">
        <v>84</v>
      </c>
      <c r="O1519">
        <v>398</v>
      </c>
      <c r="P1519">
        <v>205</v>
      </c>
      <c r="Q1519">
        <v>84</v>
      </c>
      <c r="R1519">
        <v>241</v>
      </c>
      <c r="S1519" s="6">
        <f>SUM(Table_marketing_data[[#This Row],[MntWines]:[MntGoldProds]])/6</f>
        <v>249.16666666666666</v>
      </c>
      <c r="T1519">
        <v>1</v>
      </c>
      <c r="U1519">
        <v>3</v>
      </c>
      <c r="V1519">
        <v>7</v>
      </c>
      <c r="W1519">
        <v>8</v>
      </c>
      <c r="X1519">
        <v>1</v>
      </c>
      <c r="Y1519">
        <v>1</v>
      </c>
      <c r="Z1519">
        <v>0</v>
      </c>
      <c r="AA1519">
        <v>0</v>
      </c>
      <c r="AB1519">
        <v>0</v>
      </c>
      <c r="AC1519">
        <v>0</v>
      </c>
      <c r="AD1519">
        <f>IF(COUNTIF(Table_marketing_data[[#This Row],[AcceptedCmp3]:[AcceptedCmp2]],1)&gt;0,1,0)</f>
        <v>1</v>
      </c>
      <c r="AE1519">
        <f>SUM(Table_marketing_data[[#This Row],[AcceptedCmp3]:[AcceptedCmp2]])</f>
        <v>1</v>
      </c>
      <c r="AF1519">
        <v>0</v>
      </c>
      <c r="AG1519">
        <v>0</v>
      </c>
      <c r="AH1519" t="s">
        <v>30</v>
      </c>
    </row>
    <row r="1520" spans="1:34" x14ac:dyDescent="0.3">
      <c r="A1520">
        <v>7019</v>
      </c>
      <c r="B1520">
        <v>1963</v>
      </c>
      <c r="C1520">
        <f ca="1">YEAR(TODAY()) - Table_marketing_data[[#This Row],[Year_Birth]]</f>
        <v>60</v>
      </c>
      <c r="D15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0" t="s">
        <v>28</v>
      </c>
      <c r="F1520" t="s">
        <v>35</v>
      </c>
      <c r="G1520" s="5">
        <v>54414</v>
      </c>
      <c r="H1520" s="5" t="str">
        <f t="shared" si="23"/>
        <v>50k-100k</v>
      </c>
      <c r="I1520">
        <v>1</v>
      </c>
      <c r="J1520">
        <v>1</v>
      </c>
      <c r="K1520" s="1">
        <v>41297</v>
      </c>
      <c r="L1520">
        <v>49</v>
      </c>
      <c r="M1520">
        <v>109</v>
      </c>
      <c r="N1520">
        <v>18</v>
      </c>
      <c r="O1520">
        <v>16</v>
      </c>
      <c r="P1520">
        <v>24</v>
      </c>
      <c r="Q1520">
        <v>26</v>
      </c>
      <c r="R1520">
        <v>18</v>
      </c>
      <c r="S1520" s="6">
        <f>SUM(Table_marketing_data[[#This Row],[MntWines]:[MntGoldProds]])/6</f>
        <v>35.166666666666664</v>
      </c>
      <c r="T1520">
        <v>4</v>
      </c>
      <c r="U1520">
        <v>3</v>
      </c>
      <c r="V1520">
        <v>1</v>
      </c>
      <c r="W1520">
        <v>5</v>
      </c>
      <c r="X1520">
        <v>4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f>IF(COUNTIF(Table_marketing_data[[#This Row],[AcceptedCmp3]:[AcceptedCmp2]],1)&gt;0,1,0)</f>
        <v>0</v>
      </c>
      <c r="AE1520">
        <f>SUM(Table_marketing_data[[#This Row],[AcceptedCmp3]:[AcceptedCmp2]])</f>
        <v>0</v>
      </c>
      <c r="AF1520">
        <v>0</v>
      </c>
      <c r="AG1520">
        <v>0</v>
      </c>
      <c r="AH1520" t="s">
        <v>43</v>
      </c>
    </row>
    <row r="1521" spans="1:34" x14ac:dyDescent="0.3">
      <c r="A1521">
        <v>8876</v>
      </c>
      <c r="B1521">
        <v>1963</v>
      </c>
      <c r="C1521">
        <f ca="1">YEAR(TODAY()) - Table_marketing_data[[#This Row],[Year_Birth]]</f>
        <v>60</v>
      </c>
      <c r="D15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1" t="s">
        <v>37</v>
      </c>
      <c r="F1521" t="s">
        <v>35</v>
      </c>
      <c r="G1521" s="5">
        <v>33629</v>
      </c>
      <c r="H1521" s="5" t="str">
        <f t="shared" si="23"/>
        <v>20k-50k</v>
      </c>
      <c r="I1521">
        <v>1</v>
      </c>
      <c r="J1521">
        <v>1</v>
      </c>
      <c r="K1521" s="1">
        <v>41129</v>
      </c>
      <c r="L1521">
        <v>49</v>
      </c>
      <c r="M1521">
        <v>132</v>
      </c>
      <c r="N1521">
        <v>0</v>
      </c>
      <c r="O1521">
        <v>16</v>
      </c>
      <c r="P1521">
        <v>0</v>
      </c>
      <c r="Q1521">
        <v>0</v>
      </c>
      <c r="R1521">
        <v>4</v>
      </c>
      <c r="S1521" s="6">
        <f>SUM(Table_marketing_data[[#This Row],[MntWines]:[MntGoldProds]])/6</f>
        <v>25.333333333333332</v>
      </c>
      <c r="T1521">
        <v>5</v>
      </c>
      <c r="U1521">
        <v>3</v>
      </c>
      <c r="V1521">
        <v>1</v>
      </c>
      <c r="W1521">
        <v>4</v>
      </c>
      <c r="X1521">
        <v>9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f>IF(COUNTIF(Table_marketing_data[[#This Row],[AcceptedCmp3]:[AcceptedCmp2]],1)&gt;0,1,0)</f>
        <v>0</v>
      </c>
      <c r="AE1521">
        <f>SUM(Table_marketing_data[[#This Row],[AcceptedCmp3]:[AcceptedCmp2]])</f>
        <v>0</v>
      </c>
      <c r="AF1521">
        <v>0</v>
      </c>
      <c r="AG1521">
        <v>0</v>
      </c>
      <c r="AH1521" t="s">
        <v>30</v>
      </c>
    </row>
    <row r="1522" spans="1:34" x14ac:dyDescent="0.3">
      <c r="A1522">
        <v>5552</v>
      </c>
      <c r="B1522">
        <v>1963</v>
      </c>
      <c r="C1522">
        <f ca="1">YEAR(TODAY()) - Table_marketing_data[[#This Row],[Year_Birth]]</f>
        <v>60</v>
      </c>
      <c r="D15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2" t="s">
        <v>41</v>
      </c>
      <c r="F1522" t="s">
        <v>29</v>
      </c>
      <c r="G1522" s="5">
        <v>48721</v>
      </c>
      <c r="H1522" s="5" t="str">
        <f t="shared" si="23"/>
        <v>20k-50k</v>
      </c>
      <c r="I1522">
        <v>1</v>
      </c>
      <c r="J1522">
        <v>1</v>
      </c>
      <c r="K1522" s="1">
        <v>41407</v>
      </c>
      <c r="L1522">
        <v>50</v>
      </c>
      <c r="M1522">
        <v>81</v>
      </c>
      <c r="N1522">
        <v>18</v>
      </c>
      <c r="O1522">
        <v>113</v>
      </c>
      <c r="P1522">
        <v>47</v>
      </c>
      <c r="Q1522">
        <v>13</v>
      </c>
      <c r="R1522">
        <v>21</v>
      </c>
      <c r="S1522" s="6">
        <f>SUM(Table_marketing_data[[#This Row],[MntWines]:[MntGoldProds]])/6</f>
        <v>48.833333333333336</v>
      </c>
      <c r="T1522">
        <v>6</v>
      </c>
      <c r="U1522">
        <v>4</v>
      </c>
      <c r="V1522">
        <v>2</v>
      </c>
      <c r="W1522">
        <v>5</v>
      </c>
      <c r="X1522">
        <v>6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f>IF(COUNTIF(Table_marketing_data[[#This Row],[AcceptedCmp3]:[AcceptedCmp2]],1)&gt;0,1,0)</f>
        <v>0</v>
      </c>
      <c r="AE1522">
        <f>SUM(Table_marketing_data[[#This Row],[AcceptedCmp3]:[AcceptedCmp2]])</f>
        <v>0</v>
      </c>
      <c r="AF1522">
        <v>0</v>
      </c>
      <c r="AG1522">
        <v>0</v>
      </c>
      <c r="AH1522" t="s">
        <v>43</v>
      </c>
    </row>
    <row r="1523" spans="1:34" x14ac:dyDescent="0.3">
      <c r="A1523">
        <v>5636</v>
      </c>
      <c r="B1523">
        <v>1963</v>
      </c>
      <c r="C1523">
        <f ca="1">YEAR(TODAY()) - Table_marketing_data[[#This Row],[Year_Birth]]</f>
        <v>60</v>
      </c>
      <c r="D15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3" t="s">
        <v>28</v>
      </c>
      <c r="F1523" t="s">
        <v>31</v>
      </c>
      <c r="G1523" s="5">
        <v>30983</v>
      </c>
      <c r="H1523" s="5" t="str">
        <f t="shared" si="23"/>
        <v>20k-50k</v>
      </c>
      <c r="I1523">
        <v>0</v>
      </c>
      <c r="J1523">
        <v>0</v>
      </c>
      <c r="K1523" s="1">
        <v>41222</v>
      </c>
      <c r="L1523">
        <v>50</v>
      </c>
      <c r="M1523">
        <v>51</v>
      </c>
      <c r="N1523">
        <v>4</v>
      </c>
      <c r="O1523">
        <v>50</v>
      </c>
      <c r="P1523">
        <v>12</v>
      </c>
      <c r="Q1523">
        <v>1</v>
      </c>
      <c r="R1523">
        <v>49</v>
      </c>
      <c r="S1523" s="6">
        <f>SUM(Table_marketing_data[[#This Row],[MntWines]:[MntGoldProds]])/6</f>
        <v>27.833333333333332</v>
      </c>
      <c r="T1523">
        <v>1</v>
      </c>
      <c r="U1523">
        <v>4</v>
      </c>
      <c r="V1523">
        <v>0</v>
      </c>
      <c r="W1523">
        <v>3</v>
      </c>
      <c r="X1523">
        <v>8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f>IF(COUNTIF(Table_marketing_data[[#This Row],[AcceptedCmp3]:[AcceptedCmp2]],1)&gt;0,1,0)</f>
        <v>0</v>
      </c>
      <c r="AE1523">
        <f>SUM(Table_marketing_data[[#This Row],[AcceptedCmp3]:[AcceptedCmp2]])</f>
        <v>0</v>
      </c>
      <c r="AF1523">
        <v>1</v>
      </c>
      <c r="AG1523">
        <v>0</v>
      </c>
      <c r="AH1523" t="s">
        <v>40</v>
      </c>
    </row>
    <row r="1524" spans="1:34" x14ac:dyDescent="0.3">
      <c r="A1524">
        <v>2891</v>
      </c>
      <c r="B1524">
        <v>1963</v>
      </c>
      <c r="C1524">
        <f ca="1">YEAR(TODAY()) - Table_marketing_data[[#This Row],[Year_Birth]]</f>
        <v>60</v>
      </c>
      <c r="D15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4" t="s">
        <v>28</v>
      </c>
      <c r="F1524" t="s">
        <v>29</v>
      </c>
      <c r="G1524" s="5">
        <v>68118</v>
      </c>
      <c r="H1524" s="5" t="str">
        <f t="shared" si="23"/>
        <v>50k-100k</v>
      </c>
      <c r="I1524">
        <v>0</v>
      </c>
      <c r="J1524">
        <v>1</v>
      </c>
      <c r="K1524" s="1">
        <v>41565</v>
      </c>
      <c r="L1524">
        <v>51</v>
      </c>
      <c r="M1524">
        <v>595</v>
      </c>
      <c r="N1524">
        <v>23</v>
      </c>
      <c r="O1524">
        <v>123</v>
      </c>
      <c r="P1524">
        <v>10</v>
      </c>
      <c r="Q1524">
        <v>23</v>
      </c>
      <c r="R1524">
        <v>154</v>
      </c>
      <c r="S1524" s="6">
        <f>SUM(Table_marketing_data[[#This Row],[MntWines]:[MntGoldProds]])/6</f>
        <v>154.66666666666666</v>
      </c>
      <c r="T1524">
        <v>2</v>
      </c>
      <c r="U1524">
        <v>8</v>
      </c>
      <c r="V1524">
        <v>9</v>
      </c>
      <c r="W1524">
        <v>4</v>
      </c>
      <c r="X1524">
        <v>6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f>IF(COUNTIF(Table_marketing_data[[#This Row],[AcceptedCmp3]:[AcceptedCmp2]],1)&gt;0,1,0)</f>
        <v>0</v>
      </c>
      <c r="AE1524">
        <f>SUM(Table_marketing_data[[#This Row],[AcceptedCmp3]:[AcceptedCmp2]])</f>
        <v>0</v>
      </c>
      <c r="AF1524">
        <v>0</v>
      </c>
      <c r="AG1524">
        <v>0</v>
      </c>
      <c r="AH1524" t="s">
        <v>34</v>
      </c>
    </row>
    <row r="1525" spans="1:34" x14ac:dyDescent="0.3">
      <c r="A1525">
        <v>5011</v>
      </c>
      <c r="B1525">
        <v>1963</v>
      </c>
      <c r="C1525">
        <f ca="1">YEAR(TODAY()) - Table_marketing_data[[#This Row],[Year_Birth]]</f>
        <v>60</v>
      </c>
      <c r="D15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5" t="s">
        <v>28</v>
      </c>
      <c r="F1525" t="s">
        <v>29</v>
      </c>
      <c r="G1525" s="5">
        <v>68118</v>
      </c>
      <c r="H1525" s="5" t="str">
        <f t="shared" si="23"/>
        <v>50k-100k</v>
      </c>
      <c r="I1525">
        <v>0</v>
      </c>
      <c r="J1525">
        <v>1</v>
      </c>
      <c r="K1525" s="1">
        <v>41565</v>
      </c>
      <c r="L1525">
        <v>51</v>
      </c>
      <c r="M1525">
        <v>595</v>
      </c>
      <c r="N1525">
        <v>23</v>
      </c>
      <c r="O1525">
        <v>123</v>
      </c>
      <c r="P1525">
        <v>10</v>
      </c>
      <c r="Q1525">
        <v>23</v>
      </c>
      <c r="R1525">
        <v>154</v>
      </c>
      <c r="S1525" s="6">
        <f>SUM(Table_marketing_data[[#This Row],[MntWines]:[MntGoldProds]])/6</f>
        <v>154.66666666666666</v>
      </c>
      <c r="T1525">
        <v>2</v>
      </c>
      <c r="U1525">
        <v>8</v>
      </c>
      <c r="V1525">
        <v>9</v>
      </c>
      <c r="W1525">
        <v>4</v>
      </c>
      <c r="X1525">
        <v>6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f>IF(COUNTIF(Table_marketing_data[[#This Row],[AcceptedCmp3]:[AcceptedCmp2]],1)&gt;0,1,0)</f>
        <v>0</v>
      </c>
      <c r="AE1525">
        <f>SUM(Table_marketing_data[[#This Row],[AcceptedCmp3]:[AcceptedCmp2]])</f>
        <v>0</v>
      </c>
      <c r="AF1525">
        <v>0</v>
      </c>
      <c r="AG1525">
        <v>0</v>
      </c>
      <c r="AH1525" t="s">
        <v>30</v>
      </c>
    </row>
    <row r="1526" spans="1:34" x14ac:dyDescent="0.3">
      <c r="A1526">
        <v>6119</v>
      </c>
      <c r="B1526">
        <v>1963</v>
      </c>
      <c r="C1526">
        <f ca="1">YEAR(TODAY()) - Table_marketing_data[[#This Row],[Year_Birth]]</f>
        <v>60</v>
      </c>
      <c r="D15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6" t="s">
        <v>37</v>
      </c>
      <c r="F1526" t="s">
        <v>31</v>
      </c>
      <c r="G1526" s="5">
        <v>36736</v>
      </c>
      <c r="H1526" s="5" t="str">
        <f t="shared" si="23"/>
        <v>20k-50k</v>
      </c>
      <c r="I1526">
        <v>1</v>
      </c>
      <c r="J1526">
        <v>1</v>
      </c>
      <c r="K1526" s="1">
        <v>41404</v>
      </c>
      <c r="L1526">
        <v>52</v>
      </c>
      <c r="M1526">
        <v>10</v>
      </c>
      <c r="N1526">
        <v>0</v>
      </c>
      <c r="O1526">
        <v>3</v>
      </c>
      <c r="P1526">
        <v>0</v>
      </c>
      <c r="Q1526">
        <v>0</v>
      </c>
      <c r="R1526">
        <v>4</v>
      </c>
      <c r="S1526" s="6">
        <f>SUM(Table_marketing_data[[#This Row],[MntWines]:[MntGoldProds]])/6</f>
        <v>2.8333333333333335</v>
      </c>
      <c r="T1526">
        <v>1</v>
      </c>
      <c r="U1526">
        <v>1</v>
      </c>
      <c r="V1526">
        <v>0</v>
      </c>
      <c r="W1526">
        <v>2</v>
      </c>
      <c r="X1526">
        <v>6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f>IF(COUNTIF(Table_marketing_data[[#This Row],[AcceptedCmp3]:[AcceptedCmp2]],1)&gt;0,1,0)</f>
        <v>0</v>
      </c>
      <c r="AE1526">
        <f>SUM(Table_marketing_data[[#This Row],[AcceptedCmp3]:[AcceptedCmp2]])</f>
        <v>0</v>
      </c>
      <c r="AF1526">
        <v>0</v>
      </c>
      <c r="AG1526">
        <v>0</v>
      </c>
      <c r="AH1526" t="s">
        <v>30</v>
      </c>
    </row>
    <row r="1527" spans="1:34" x14ac:dyDescent="0.3">
      <c r="A1527">
        <v>3850</v>
      </c>
      <c r="B1527">
        <v>1963</v>
      </c>
      <c r="C1527">
        <f ca="1">YEAR(TODAY()) - Table_marketing_data[[#This Row],[Year_Birth]]</f>
        <v>60</v>
      </c>
      <c r="D15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7" t="s">
        <v>44</v>
      </c>
      <c r="F1527" t="s">
        <v>35</v>
      </c>
      <c r="G1527" s="5">
        <v>14918</v>
      </c>
      <c r="H1527" s="5" t="str">
        <f t="shared" si="23"/>
        <v>&lt;20k</v>
      </c>
      <c r="I1527">
        <v>0</v>
      </c>
      <c r="J1527">
        <v>1</v>
      </c>
      <c r="K1527" s="1">
        <v>41250</v>
      </c>
      <c r="L1527">
        <v>52</v>
      </c>
      <c r="M1527">
        <v>3</v>
      </c>
      <c r="N1527">
        <v>3</v>
      </c>
      <c r="O1527">
        <v>3</v>
      </c>
      <c r="P1527">
        <v>15</v>
      </c>
      <c r="Q1527">
        <v>4</v>
      </c>
      <c r="R1527">
        <v>15</v>
      </c>
      <c r="S1527" s="6">
        <f>SUM(Table_marketing_data[[#This Row],[MntWines]:[MntGoldProds]])/6</f>
        <v>7.166666666666667</v>
      </c>
      <c r="T1527">
        <v>1</v>
      </c>
      <c r="U1527">
        <v>1</v>
      </c>
      <c r="V1527">
        <v>0</v>
      </c>
      <c r="W1527">
        <v>3</v>
      </c>
      <c r="X1527">
        <v>6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f>IF(COUNTIF(Table_marketing_data[[#This Row],[AcceptedCmp3]:[AcceptedCmp2]],1)&gt;0,1,0)</f>
        <v>0</v>
      </c>
      <c r="AE1527">
        <f>SUM(Table_marketing_data[[#This Row],[AcceptedCmp3]:[AcceptedCmp2]])</f>
        <v>0</v>
      </c>
      <c r="AF1527">
        <v>0</v>
      </c>
      <c r="AG1527">
        <v>0</v>
      </c>
      <c r="AH1527" t="s">
        <v>40</v>
      </c>
    </row>
    <row r="1528" spans="1:34" x14ac:dyDescent="0.3">
      <c r="A1528">
        <v>9739</v>
      </c>
      <c r="B1528">
        <v>1963</v>
      </c>
      <c r="C1528">
        <f ca="1">YEAR(TODAY()) - Table_marketing_data[[#This Row],[Year_Birth]]</f>
        <v>60</v>
      </c>
      <c r="D15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8" t="s">
        <v>28</v>
      </c>
      <c r="F1528" t="s">
        <v>31</v>
      </c>
      <c r="G1528" s="5">
        <v>34377</v>
      </c>
      <c r="H1528" s="5" t="str">
        <f t="shared" si="23"/>
        <v>20k-50k</v>
      </c>
      <c r="I1528">
        <v>0</v>
      </c>
      <c r="J1528">
        <v>1</v>
      </c>
      <c r="K1528" s="1">
        <v>41293</v>
      </c>
      <c r="L1528">
        <v>55</v>
      </c>
      <c r="M1528">
        <v>62</v>
      </c>
      <c r="N1528">
        <v>0</v>
      </c>
      <c r="O1528">
        <v>22</v>
      </c>
      <c r="P1528">
        <v>3</v>
      </c>
      <c r="Q1528">
        <v>1</v>
      </c>
      <c r="R1528">
        <v>26</v>
      </c>
      <c r="S1528" s="6">
        <f>SUM(Table_marketing_data[[#This Row],[MntWines]:[MntGoldProds]])/6</f>
        <v>19</v>
      </c>
      <c r="T1528">
        <v>2</v>
      </c>
      <c r="U1528">
        <v>2</v>
      </c>
      <c r="V1528">
        <v>2</v>
      </c>
      <c r="W1528">
        <v>2</v>
      </c>
      <c r="X1528">
        <v>7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f>IF(COUNTIF(Table_marketing_data[[#This Row],[AcceptedCmp3]:[AcceptedCmp2]],1)&gt;0,1,0)</f>
        <v>0</v>
      </c>
      <c r="AE1528">
        <f>SUM(Table_marketing_data[[#This Row],[AcceptedCmp3]:[AcceptedCmp2]])</f>
        <v>0</v>
      </c>
      <c r="AF1528">
        <v>0</v>
      </c>
      <c r="AG1528">
        <v>0</v>
      </c>
      <c r="AH1528" t="s">
        <v>30</v>
      </c>
    </row>
    <row r="1529" spans="1:34" x14ac:dyDescent="0.3">
      <c r="A1529">
        <v>3033</v>
      </c>
      <c r="B1529">
        <v>1963</v>
      </c>
      <c r="C1529">
        <f ca="1">YEAR(TODAY()) - Table_marketing_data[[#This Row],[Year_Birth]]</f>
        <v>60</v>
      </c>
      <c r="D15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29" t="s">
        <v>41</v>
      </c>
      <c r="F1529" t="s">
        <v>35</v>
      </c>
      <c r="G1529" s="5">
        <v>38620</v>
      </c>
      <c r="H1529" s="5" t="str">
        <f t="shared" si="23"/>
        <v>20k-50k</v>
      </c>
      <c r="I1529">
        <v>0</v>
      </c>
      <c r="J1529">
        <v>0</v>
      </c>
      <c r="K1529" s="1">
        <v>41405</v>
      </c>
      <c r="L1529">
        <v>56</v>
      </c>
      <c r="M1529">
        <v>112</v>
      </c>
      <c r="N1529">
        <v>17</v>
      </c>
      <c r="O1529">
        <v>44</v>
      </c>
      <c r="P1529">
        <v>34</v>
      </c>
      <c r="Q1529">
        <v>22</v>
      </c>
      <c r="R1529">
        <v>89</v>
      </c>
      <c r="S1529" s="6">
        <f>SUM(Table_marketing_data[[#This Row],[MntWines]:[MntGoldProds]])/6</f>
        <v>53</v>
      </c>
      <c r="T1529">
        <v>1</v>
      </c>
      <c r="U1529">
        <v>2</v>
      </c>
      <c r="V1529">
        <v>5</v>
      </c>
      <c r="W1529">
        <v>3</v>
      </c>
      <c r="X1529">
        <v>3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f>IF(COUNTIF(Table_marketing_data[[#This Row],[AcceptedCmp3]:[AcceptedCmp2]],1)&gt;0,1,0)</f>
        <v>0</v>
      </c>
      <c r="AE1529">
        <f>SUM(Table_marketing_data[[#This Row],[AcceptedCmp3]:[AcceptedCmp2]])</f>
        <v>0</v>
      </c>
      <c r="AF1529">
        <v>0</v>
      </c>
      <c r="AG1529">
        <v>0</v>
      </c>
      <c r="AH1529" t="s">
        <v>36</v>
      </c>
    </row>
    <row r="1530" spans="1:34" x14ac:dyDescent="0.3">
      <c r="A1530">
        <v>4119</v>
      </c>
      <c r="B1530">
        <v>1963</v>
      </c>
      <c r="C1530">
        <f ca="1">YEAR(TODAY()) - Table_marketing_data[[#This Row],[Year_Birth]]</f>
        <v>60</v>
      </c>
      <c r="D15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0" t="s">
        <v>41</v>
      </c>
      <c r="F1530" t="s">
        <v>35</v>
      </c>
      <c r="G1530" s="5">
        <v>38620</v>
      </c>
      <c r="H1530" s="5" t="str">
        <f t="shared" si="23"/>
        <v>20k-50k</v>
      </c>
      <c r="I1530">
        <v>0</v>
      </c>
      <c r="J1530">
        <v>0</v>
      </c>
      <c r="K1530" s="1">
        <v>41405</v>
      </c>
      <c r="L1530">
        <v>56</v>
      </c>
      <c r="M1530">
        <v>112</v>
      </c>
      <c r="N1530">
        <v>17</v>
      </c>
      <c r="O1530">
        <v>44</v>
      </c>
      <c r="P1530">
        <v>34</v>
      </c>
      <c r="Q1530">
        <v>22</v>
      </c>
      <c r="R1530">
        <v>89</v>
      </c>
      <c r="S1530" s="6">
        <f>SUM(Table_marketing_data[[#This Row],[MntWines]:[MntGoldProds]])/6</f>
        <v>53</v>
      </c>
      <c r="T1530">
        <v>1</v>
      </c>
      <c r="U1530">
        <v>2</v>
      </c>
      <c r="V1530">
        <v>5</v>
      </c>
      <c r="W1530">
        <v>3</v>
      </c>
      <c r="X1530">
        <v>3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f>IF(COUNTIF(Table_marketing_data[[#This Row],[AcceptedCmp3]:[AcceptedCmp2]],1)&gt;0,1,0)</f>
        <v>0</v>
      </c>
      <c r="AE1530">
        <f>SUM(Table_marketing_data[[#This Row],[AcceptedCmp3]:[AcceptedCmp2]])</f>
        <v>0</v>
      </c>
      <c r="AF1530">
        <v>0</v>
      </c>
      <c r="AG1530">
        <v>0</v>
      </c>
      <c r="AH1530" t="s">
        <v>39</v>
      </c>
    </row>
    <row r="1531" spans="1:34" x14ac:dyDescent="0.3">
      <c r="A1531">
        <v>5796</v>
      </c>
      <c r="B1531">
        <v>1963</v>
      </c>
      <c r="C1531">
        <f ca="1">YEAR(TODAY()) - Table_marketing_data[[#This Row],[Year_Birth]]</f>
        <v>60</v>
      </c>
      <c r="D15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1" t="s">
        <v>28</v>
      </c>
      <c r="F1531" t="s">
        <v>33</v>
      </c>
      <c r="G1531" s="5">
        <v>77437</v>
      </c>
      <c r="H1531" s="5" t="str">
        <f t="shared" si="23"/>
        <v>50k-100k</v>
      </c>
      <c r="I1531">
        <v>0</v>
      </c>
      <c r="J1531">
        <v>0</v>
      </c>
      <c r="K1531" s="1">
        <v>41604</v>
      </c>
      <c r="L1531">
        <v>70</v>
      </c>
      <c r="M1531">
        <v>560</v>
      </c>
      <c r="N1531">
        <v>21</v>
      </c>
      <c r="O1531">
        <v>442</v>
      </c>
      <c r="P1531">
        <v>29</v>
      </c>
      <c r="Q1531">
        <v>44</v>
      </c>
      <c r="R1531">
        <v>29</v>
      </c>
      <c r="S1531" s="6">
        <f>SUM(Table_marketing_data[[#This Row],[MntWines]:[MntGoldProds]])/6</f>
        <v>187.5</v>
      </c>
      <c r="T1531">
        <v>1</v>
      </c>
      <c r="U1531">
        <v>4</v>
      </c>
      <c r="V1531">
        <v>5</v>
      </c>
      <c r="W1531">
        <v>13</v>
      </c>
      <c r="X1531">
        <v>1</v>
      </c>
      <c r="Y1531">
        <v>0</v>
      </c>
      <c r="Z1531">
        <v>0</v>
      </c>
      <c r="AA1531">
        <v>1</v>
      </c>
      <c r="AB1531">
        <v>0</v>
      </c>
      <c r="AC1531">
        <v>0</v>
      </c>
      <c r="AD1531">
        <f>IF(COUNTIF(Table_marketing_data[[#This Row],[AcceptedCmp3]:[AcceptedCmp2]],1)&gt;0,1,0)</f>
        <v>1</v>
      </c>
      <c r="AE1531">
        <f>SUM(Table_marketing_data[[#This Row],[AcceptedCmp3]:[AcceptedCmp2]])</f>
        <v>1</v>
      </c>
      <c r="AF1531">
        <v>0</v>
      </c>
      <c r="AG1531">
        <v>0</v>
      </c>
      <c r="AH1531" t="s">
        <v>30</v>
      </c>
    </row>
    <row r="1532" spans="1:34" x14ac:dyDescent="0.3">
      <c r="A1532">
        <v>5062</v>
      </c>
      <c r="B1532">
        <v>1963</v>
      </c>
      <c r="C1532">
        <f ca="1">YEAR(TODAY()) - Table_marketing_data[[#This Row],[Year_Birth]]</f>
        <v>60</v>
      </c>
      <c r="D15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2" t="s">
        <v>37</v>
      </c>
      <c r="F1532" t="s">
        <v>33</v>
      </c>
      <c r="G1532" s="5">
        <v>54072</v>
      </c>
      <c r="H1532" s="5" t="str">
        <f t="shared" si="23"/>
        <v>50k-100k</v>
      </c>
      <c r="I1532">
        <v>1</v>
      </c>
      <c r="J1532">
        <v>1</v>
      </c>
      <c r="K1532" s="1">
        <v>41482</v>
      </c>
      <c r="L1532">
        <v>71</v>
      </c>
      <c r="M1532">
        <v>35</v>
      </c>
      <c r="N1532">
        <v>0</v>
      </c>
      <c r="O1532">
        <v>4</v>
      </c>
      <c r="P1532">
        <v>0</v>
      </c>
      <c r="Q1532">
        <v>0</v>
      </c>
      <c r="R1532">
        <v>0</v>
      </c>
      <c r="S1532" s="6">
        <f>SUM(Table_marketing_data[[#This Row],[MntWines]:[MntGoldProds]])/6</f>
        <v>6.5</v>
      </c>
      <c r="T1532">
        <v>1</v>
      </c>
      <c r="U1532">
        <v>2</v>
      </c>
      <c r="V1532">
        <v>0</v>
      </c>
      <c r="W1532">
        <v>2</v>
      </c>
      <c r="X1532">
        <v>8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f>IF(COUNTIF(Table_marketing_data[[#This Row],[AcceptedCmp3]:[AcceptedCmp2]],1)&gt;0,1,0)</f>
        <v>0</v>
      </c>
      <c r="AE1532">
        <f>SUM(Table_marketing_data[[#This Row],[AcceptedCmp3]:[AcceptedCmp2]])</f>
        <v>0</v>
      </c>
      <c r="AF1532">
        <v>0</v>
      </c>
      <c r="AG1532">
        <v>0</v>
      </c>
      <c r="AH1532" t="s">
        <v>43</v>
      </c>
    </row>
    <row r="1533" spans="1:34" x14ac:dyDescent="0.3">
      <c r="A1533">
        <v>269</v>
      </c>
      <c r="B1533">
        <v>1963</v>
      </c>
      <c r="C1533">
        <f ca="1">YEAR(TODAY()) - Table_marketing_data[[#This Row],[Year_Birth]]</f>
        <v>60</v>
      </c>
      <c r="D15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3" t="s">
        <v>37</v>
      </c>
      <c r="F1533" t="s">
        <v>31</v>
      </c>
      <c r="G1533" s="5">
        <v>46757</v>
      </c>
      <c r="H1533" s="5" t="str">
        <f t="shared" si="23"/>
        <v>20k-50k</v>
      </c>
      <c r="I1533">
        <v>0</v>
      </c>
      <c r="J1533">
        <v>1</v>
      </c>
      <c r="K1533" s="1">
        <v>41229</v>
      </c>
      <c r="L1533">
        <v>71</v>
      </c>
      <c r="M1533">
        <v>777</v>
      </c>
      <c r="N1533">
        <v>30</v>
      </c>
      <c r="O1533">
        <v>163</v>
      </c>
      <c r="P1533">
        <v>0</v>
      </c>
      <c r="Q1533">
        <v>51</v>
      </c>
      <c r="R1533">
        <v>122</v>
      </c>
      <c r="S1533" s="6">
        <f>SUM(Table_marketing_data[[#This Row],[MntWines]:[MntGoldProds]])/6</f>
        <v>190.5</v>
      </c>
      <c r="T1533">
        <v>6</v>
      </c>
      <c r="U1533">
        <v>4</v>
      </c>
      <c r="V1533">
        <v>4</v>
      </c>
      <c r="W1533">
        <v>7</v>
      </c>
      <c r="X1533">
        <v>9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f>IF(COUNTIF(Table_marketing_data[[#This Row],[AcceptedCmp3]:[AcceptedCmp2]],1)&gt;0,1,0)</f>
        <v>0</v>
      </c>
      <c r="AE1533">
        <f>SUM(Table_marketing_data[[#This Row],[AcceptedCmp3]:[AcceptedCmp2]])</f>
        <v>0</v>
      </c>
      <c r="AF1533">
        <v>0</v>
      </c>
      <c r="AG1533">
        <v>0</v>
      </c>
      <c r="AH1533" t="s">
        <v>30</v>
      </c>
    </row>
    <row r="1534" spans="1:34" x14ac:dyDescent="0.3">
      <c r="A1534">
        <v>9460</v>
      </c>
      <c r="B1534">
        <v>1963</v>
      </c>
      <c r="C1534">
        <f ca="1">YEAR(TODAY()) - Table_marketing_data[[#This Row],[Year_Birth]]</f>
        <v>60</v>
      </c>
      <c r="D15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4" t="s">
        <v>28</v>
      </c>
      <c r="F1534" t="s">
        <v>33</v>
      </c>
      <c r="G1534" s="5">
        <v>22419</v>
      </c>
      <c r="H1534" s="5" t="str">
        <f t="shared" si="23"/>
        <v>20k-50k</v>
      </c>
      <c r="I1534">
        <v>0</v>
      </c>
      <c r="J1534">
        <v>0</v>
      </c>
      <c r="K1534" s="1">
        <v>41382</v>
      </c>
      <c r="L1534">
        <v>74</v>
      </c>
      <c r="M1534">
        <v>30</v>
      </c>
      <c r="N1534">
        <v>3</v>
      </c>
      <c r="O1534">
        <v>47</v>
      </c>
      <c r="P1534">
        <v>19</v>
      </c>
      <c r="Q1534">
        <v>21</v>
      </c>
      <c r="R1534">
        <v>42</v>
      </c>
      <c r="S1534" s="6">
        <f>SUM(Table_marketing_data[[#This Row],[MntWines]:[MntGoldProds]])/6</f>
        <v>27</v>
      </c>
      <c r="T1534">
        <v>1</v>
      </c>
      <c r="U1534">
        <v>3</v>
      </c>
      <c r="V1534">
        <v>2</v>
      </c>
      <c r="W1534">
        <v>2</v>
      </c>
      <c r="X1534">
        <v>8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f>IF(COUNTIF(Table_marketing_data[[#This Row],[AcceptedCmp3]:[AcceptedCmp2]],1)&gt;0,1,0)</f>
        <v>0</v>
      </c>
      <c r="AE1534">
        <f>SUM(Table_marketing_data[[#This Row],[AcceptedCmp3]:[AcceptedCmp2]])</f>
        <v>0</v>
      </c>
      <c r="AF1534">
        <v>0</v>
      </c>
      <c r="AG1534">
        <v>0</v>
      </c>
      <c r="AH1534" t="s">
        <v>30</v>
      </c>
    </row>
    <row r="1535" spans="1:34" x14ac:dyDescent="0.3">
      <c r="A1535">
        <v>3855</v>
      </c>
      <c r="B1535">
        <v>1963</v>
      </c>
      <c r="C1535">
        <f ca="1">YEAR(TODAY()) - Table_marketing_data[[#This Row],[Year_Birth]]</f>
        <v>60</v>
      </c>
      <c r="D15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5" t="s">
        <v>28</v>
      </c>
      <c r="F1535" t="s">
        <v>33</v>
      </c>
      <c r="G1535" s="5">
        <v>22419</v>
      </c>
      <c r="H1535" s="5" t="str">
        <f t="shared" si="23"/>
        <v>20k-50k</v>
      </c>
      <c r="I1535">
        <v>0</v>
      </c>
      <c r="J1535">
        <v>0</v>
      </c>
      <c r="K1535" s="1">
        <v>41382</v>
      </c>
      <c r="L1535">
        <v>74</v>
      </c>
      <c r="M1535">
        <v>30</v>
      </c>
      <c r="N1535">
        <v>3</v>
      </c>
      <c r="O1535">
        <v>47</v>
      </c>
      <c r="P1535">
        <v>19</v>
      </c>
      <c r="Q1535">
        <v>21</v>
      </c>
      <c r="R1535">
        <v>42</v>
      </c>
      <c r="S1535" s="6">
        <f>SUM(Table_marketing_data[[#This Row],[MntWines]:[MntGoldProds]])/6</f>
        <v>27</v>
      </c>
      <c r="T1535">
        <v>1</v>
      </c>
      <c r="U1535">
        <v>3</v>
      </c>
      <c r="V1535">
        <v>2</v>
      </c>
      <c r="W1535">
        <v>2</v>
      </c>
      <c r="X1535">
        <v>8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f>IF(COUNTIF(Table_marketing_data[[#This Row],[AcceptedCmp3]:[AcceptedCmp2]],1)&gt;0,1,0)</f>
        <v>0</v>
      </c>
      <c r="AE1535">
        <f>SUM(Table_marketing_data[[#This Row],[AcceptedCmp3]:[AcceptedCmp2]])</f>
        <v>0</v>
      </c>
      <c r="AF1535">
        <v>0</v>
      </c>
      <c r="AG1535">
        <v>0</v>
      </c>
      <c r="AH1535" t="s">
        <v>32</v>
      </c>
    </row>
    <row r="1536" spans="1:34" x14ac:dyDescent="0.3">
      <c r="A1536">
        <v>2895</v>
      </c>
      <c r="B1536">
        <v>1963</v>
      </c>
      <c r="C1536">
        <f ca="1">YEAR(TODAY()) - Table_marketing_data[[#This Row],[Year_Birth]]</f>
        <v>60</v>
      </c>
      <c r="D15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6" t="s">
        <v>28</v>
      </c>
      <c r="F1536" t="s">
        <v>31</v>
      </c>
      <c r="G1536" s="5">
        <v>49980</v>
      </c>
      <c r="H1536" s="5" t="str">
        <f t="shared" si="23"/>
        <v>20k-50k</v>
      </c>
      <c r="I1536">
        <v>0</v>
      </c>
      <c r="J1536">
        <v>1</v>
      </c>
      <c r="K1536" s="1">
        <v>41570</v>
      </c>
      <c r="L1536">
        <v>79</v>
      </c>
      <c r="M1536">
        <v>104</v>
      </c>
      <c r="N1536">
        <v>1</v>
      </c>
      <c r="O1536">
        <v>54</v>
      </c>
      <c r="P1536">
        <v>13</v>
      </c>
      <c r="Q1536">
        <v>9</v>
      </c>
      <c r="R1536">
        <v>14</v>
      </c>
      <c r="S1536" s="6">
        <f>SUM(Table_marketing_data[[#This Row],[MntWines]:[MntGoldProds]])/6</f>
        <v>32.5</v>
      </c>
      <c r="T1536">
        <v>2</v>
      </c>
      <c r="U1536">
        <v>3</v>
      </c>
      <c r="V1536">
        <v>1</v>
      </c>
      <c r="W1536">
        <v>5</v>
      </c>
      <c r="X1536">
        <v>5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f>IF(COUNTIF(Table_marketing_data[[#This Row],[AcceptedCmp3]:[AcceptedCmp2]],1)&gt;0,1,0)</f>
        <v>0</v>
      </c>
      <c r="AE1536">
        <f>SUM(Table_marketing_data[[#This Row],[AcceptedCmp3]:[AcceptedCmp2]])</f>
        <v>0</v>
      </c>
      <c r="AF1536">
        <v>0</v>
      </c>
      <c r="AG1536">
        <v>0</v>
      </c>
      <c r="AH1536" t="s">
        <v>40</v>
      </c>
    </row>
    <row r="1537" spans="1:34" x14ac:dyDescent="0.3">
      <c r="A1537">
        <v>55</v>
      </c>
      <c r="B1537">
        <v>1963</v>
      </c>
      <c r="C1537">
        <f ca="1">YEAR(TODAY()) - Table_marketing_data[[#This Row],[Year_Birth]]</f>
        <v>60</v>
      </c>
      <c r="D15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7" t="s">
        <v>28</v>
      </c>
      <c r="F1537" t="s">
        <v>35</v>
      </c>
      <c r="G1537" s="5">
        <v>56253</v>
      </c>
      <c r="H1537" s="5" t="str">
        <f t="shared" si="23"/>
        <v>50k-100k</v>
      </c>
      <c r="I1537">
        <v>0</v>
      </c>
      <c r="J1537">
        <v>1</v>
      </c>
      <c r="K1537" s="1">
        <v>41250</v>
      </c>
      <c r="L1537">
        <v>83</v>
      </c>
      <c r="M1537">
        <v>509</v>
      </c>
      <c r="N1537">
        <v>0</v>
      </c>
      <c r="O1537">
        <v>65</v>
      </c>
      <c r="P1537">
        <v>7</v>
      </c>
      <c r="Q1537">
        <v>11</v>
      </c>
      <c r="R1537">
        <v>5</v>
      </c>
      <c r="S1537" s="6">
        <f>SUM(Table_marketing_data[[#This Row],[MntWines]:[MntGoldProds]])/6</f>
        <v>99.5</v>
      </c>
      <c r="T1537">
        <v>4</v>
      </c>
      <c r="U1537">
        <v>7</v>
      </c>
      <c r="V1537">
        <v>2</v>
      </c>
      <c r="W1537">
        <v>9</v>
      </c>
      <c r="X1537">
        <v>6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f>IF(COUNTIF(Table_marketing_data[[#This Row],[AcceptedCmp3]:[AcceptedCmp2]],1)&gt;0,1,0)</f>
        <v>0</v>
      </c>
      <c r="AE1537">
        <f>SUM(Table_marketing_data[[#This Row],[AcceptedCmp3]:[AcceptedCmp2]])</f>
        <v>0</v>
      </c>
      <c r="AF1537">
        <v>0</v>
      </c>
      <c r="AG1537">
        <v>0</v>
      </c>
      <c r="AH1537" t="s">
        <v>30</v>
      </c>
    </row>
    <row r="1538" spans="1:34" x14ac:dyDescent="0.3">
      <c r="A1538">
        <v>1065</v>
      </c>
      <c r="B1538">
        <v>1963</v>
      </c>
      <c r="C1538">
        <f ca="1">YEAR(TODAY()) - Table_marketing_data[[#This Row],[Year_Birth]]</f>
        <v>60</v>
      </c>
      <c r="D15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8" t="s">
        <v>28</v>
      </c>
      <c r="F1538" t="s">
        <v>31</v>
      </c>
      <c r="G1538" s="5">
        <v>80695</v>
      </c>
      <c r="H1538" s="5" t="str">
        <f t="shared" ref="H1538:H1601" si="24">IF(G1538&lt;20000,"&lt;20k",IF(G1538&lt;50000,"20k-50k",IF(G1538&lt;100000,"50k-100k","100k&lt;")))</f>
        <v>50k-100k</v>
      </c>
      <c r="I1538">
        <v>0</v>
      </c>
      <c r="J1538">
        <v>0</v>
      </c>
      <c r="K1538" s="1">
        <v>41637</v>
      </c>
      <c r="L1538">
        <v>85</v>
      </c>
      <c r="M1538">
        <v>557</v>
      </c>
      <c r="N1538">
        <v>129</v>
      </c>
      <c r="O1538">
        <v>984</v>
      </c>
      <c r="P1538">
        <v>193</v>
      </c>
      <c r="Q1538">
        <v>37</v>
      </c>
      <c r="R1538">
        <v>18</v>
      </c>
      <c r="S1538" s="6">
        <f>SUM(Table_marketing_data[[#This Row],[MntWines]:[MntGoldProds]])/6</f>
        <v>319.66666666666669</v>
      </c>
      <c r="T1538">
        <v>1</v>
      </c>
      <c r="U1538">
        <v>5</v>
      </c>
      <c r="V1538">
        <v>8</v>
      </c>
      <c r="W1538">
        <v>5</v>
      </c>
      <c r="X1538">
        <v>2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f>IF(COUNTIF(Table_marketing_data[[#This Row],[AcceptedCmp3]:[AcceptedCmp2]],1)&gt;0,1,0)</f>
        <v>0</v>
      </c>
      <c r="AE1538">
        <f>SUM(Table_marketing_data[[#This Row],[AcceptedCmp3]:[AcceptedCmp2]])</f>
        <v>0</v>
      </c>
      <c r="AF1538">
        <v>0</v>
      </c>
      <c r="AG1538">
        <v>0</v>
      </c>
      <c r="AH1538" t="s">
        <v>34</v>
      </c>
    </row>
    <row r="1539" spans="1:34" x14ac:dyDescent="0.3">
      <c r="A1539">
        <v>2304</v>
      </c>
      <c r="B1539">
        <v>1963</v>
      </c>
      <c r="C1539">
        <f ca="1">YEAR(TODAY()) - Table_marketing_data[[#This Row],[Year_Birth]]</f>
        <v>60</v>
      </c>
      <c r="D15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39" t="s">
        <v>37</v>
      </c>
      <c r="F1539" t="s">
        <v>35</v>
      </c>
      <c r="G1539" s="5">
        <v>66313</v>
      </c>
      <c r="H1539" s="5" t="str">
        <f t="shared" si="24"/>
        <v>50k-100k</v>
      </c>
      <c r="I1539">
        <v>0</v>
      </c>
      <c r="J1539">
        <v>1</v>
      </c>
      <c r="K1539" s="1">
        <v>41533</v>
      </c>
      <c r="L1539">
        <v>86</v>
      </c>
      <c r="M1539">
        <v>625</v>
      </c>
      <c r="N1539">
        <v>7</v>
      </c>
      <c r="O1539">
        <v>99</v>
      </c>
      <c r="P1539">
        <v>10</v>
      </c>
      <c r="Q1539">
        <v>22</v>
      </c>
      <c r="R1539">
        <v>7</v>
      </c>
      <c r="S1539" s="6">
        <f>SUM(Table_marketing_data[[#This Row],[MntWines]:[MntGoldProds]])/6</f>
        <v>128.33333333333334</v>
      </c>
      <c r="T1539">
        <v>2</v>
      </c>
      <c r="U1539">
        <v>6</v>
      </c>
      <c r="V1539">
        <v>3</v>
      </c>
      <c r="W1539">
        <v>12</v>
      </c>
      <c r="X1539">
        <v>4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f>IF(COUNTIF(Table_marketing_data[[#This Row],[AcceptedCmp3]:[AcceptedCmp2]],1)&gt;0,1,0)</f>
        <v>0</v>
      </c>
      <c r="AE1539">
        <f>SUM(Table_marketing_data[[#This Row],[AcceptedCmp3]:[AcceptedCmp2]])</f>
        <v>0</v>
      </c>
      <c r="AF1539">
        <v>0</v>
      </c>
      <c r="AG1539">
        <v>0</v>
      </c>
      <c r="AH1539" t="s">
        <v>43</v>
      </c>
    </row>
    <row r="1540" spans="1:34" x14ac:dyDescent="0.3">
      <c r="A1540">
        <v>4279</v>
      </c>
      <c r="B1540">
        <v>1963</v>
      </c>
      <c r="C1540">
        <f ca="1">YEAR(TODAY()) - Table_marketing_data[[#This Row],[Year_Birth]]</f>
        <v>60</v>
      </c>
      <c r="D15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40" t="s">
        <v>38</v>
      </c>
      <c r="F1540" t="s">
        <v>31</v>
      </c>
      <c r="G1540" s="5">
        <v>39548</v>
      </c>
      <c r="H1540" s="5" t="str">
        <f t="shared" si="24"/>
        <v>20k-50k</v>
      </c>
      <c r="I1540">
        <v>1</v>
      </c>
      <c r="J1540">
        <v>1</v>
      </c>
      <c r="K1540" s="1">
        <v>41729</v>
      </c>
      <c r="L1540">
        <v>87</v>
      </c>
      <c r="M1540">
        <v>15</v>
      </c>
      <c r="N1540">
        <v>4</v>
      </c>
      <c r="O1540">
        <v>10</v>
      </c>
      <c r="P1540">
        <v>3</v>
      </c>
      <c r="Q1540">
        <v>4</v>
      </c>
      <c r="R1540">
        <v>18</v>
      </c>
      <c r="S1540" s="6">
        <f>SUM(Table_marketing_data[[#This Row],[MntWines]:[MntGoldProds]])/6</f>
        <v>9</v>
      </c>
      <c r="T1540">
        <v>2</v>
      </c>
      <c r="U1540">
        <v>1</v>
      </c>
      <c r="V1540">
        <v>1</v>
      </c>
      <c r="W1540">
        <v>3</v>
      </c>
      <c r="X1540">
        <v>3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f>IF(COUNTIF(Table_marketing_data[[#This Row],[AcceptedCmp3]:[AcceptedCmp2]],1)&gt;0,1,0)</f>
        <v>0</v>
      </c>
      <c r="AE1540">
        <f>SUM(Table_marketing_data[[#This Row],[AcceptedCmp3]:[AcceptedCmp2]])</f>
        <v>0</v>
      </c>
      <c r="AF1540">
        <v>0</v>
      </c>
      <c r="AG1540">
        <v>0</v>
      </c>
      <c r="AH1540" t="s">
        <v>30</v>
      </c>
    </row>
    <row r="1541" spans="1:34" x14ac:dyDescent="0.3">
      <c r="A1541">
        <v>1295</v>
      </c>
      <c r="B1541">
        <v>1963</v>
      </c>
      <c r="C1541">
        <f ca="1">YEAR(TODAY()) - Table_marketing_data[[#This Row],[Year_Birth]]</f>
        <v>60</v>
      </c>
      <c r="D15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41" t="s">
        <v>28</v>
      </c>
      <c r="F1541" t="s">
        <v>33</v>
      </c>
      <c r="H1541" s="5" t="str">
        <f t="shared" si="24"/>
        <v>&lt;20k</v>
      </c>
      <c r="I1541">
        <v>0</v>
      </c>
      <c r="J1541">
        <v>1</v>
      </c>
      <c r="K1541" s="1">
        <v>41497</v>
      </c>
      <c r="L1541">
        <v>96</v>
      </c>
      <c r="M1541">
        <v>231</v>
      </c>
      <c r="N1541">
        <v>65</v>
      </c>
      <c r="O1541">
        <v>196</v>
      </c>
      <c r="P1541">
        <v>38</v>
      </c>
      <c r="Q1541">
        <v>71</v>
      </c>
      <c r="R1541">
        <v>124</v>
      </c>
      <c r="S1541" s="6">
        <f>SUM(Table_marketing_data[[#This Row],[MntWines]:[MntGoldProds]])/6</f>
        <v>120.83333333333333</v>
      </c>
      <c r="T1541">
        <v>1</v>
      </c>
      <c r="U1541">
        <v>6</v>
      </c>
      <c r="V1541">
        <v>5</v>
      </c>
      <c r="W1541">
        <v>7</v>
      </c>
      <c r="X1541">
        <v>4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f>IF(COUNTIF(Table_marketing_data[[#This Row],[AcceptedCmp3]:[AcceptedCmp2]],1)&gt;0,1,0)</f>
        <v>0</v>
      </c>
      <c r="AE1541">
        <f>SUM(Table_marketing_data[[#This Row],[AcceptedCmp3]:[AcceptedCmp2]])</f>
        <v>0</v>
      </c>
      <c r="AF1541">
        <v>0</v>
      </c>
      <c r="AG1541">
        <v>0</v>
      </c>
      <c r="AH1541" t="s">
        <v>32</v>
      </c>
    </row>
    <row r="1542" spans="1:34" x14ac:dyDescent="0.3">
      <c r="A1542">
        <v>213</v>
      </c>
      <c r="B1542">
        <v>1963</v>
      </c>
      <c r="C1542">
        <f ca="1">YEAR(TODAY()) - Table_marketing_data[[#This Row],[Year_Birth]]</f>
        <v>60</v>
      </c>
      <c r="D15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51-60</v>
      </c>
      <c r="E1542" t="s">
        <v>37</v>
      </c>
      <c r="F1542" t="s">
        <v>31</v>
      </c>
      <c r="G1542" s="5">
        <v>23091</v>
      </c>
      <c r="H1542" s="5" t="str">
        <f t="shared" si="24"/>
        <v>20k-50k</v>
      </c>
      <c r="I1542">
        <v>1</v>
      </c>
      <c r="J1542">
        <v>1</v>
      </c>
      <c r="K1542" s="1">
        <v>41787</v>
      </c>
      <c r="L1542">
        <v>98</v>
      </c>
      <c r="M1542">
        <v>35</v>
      </c>
      <c r="N1542">
        <v>0</v>
      </c>
      <c r="O1542">
        <v>11</v>
      </c>
      <c r="P1542">
        <v>0</v>
      </c>
      <c r="Q1542">
        <v>0</v>
      </c>
      <c r="R1542">
        <v>2</v>
      </c>
      <c r="S1542" s="6">
        <f>SUM(Table_marketing_data[[#This Row],[MntWines]:[MntGoldProds]])/6</f>
        <v>8</v>
      </c>
      <c r="T1542">
        <v>4</v>
      </c>
      <c r="U1542">
        <v>2</v>
      </c>
      <c r="V1542">
        <v>1</v>
      </c>
      <c r="W1542">
        <v>3</v>
      </c>
      <c r="X1542">
        <v>7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f>IF(COUNTIF(Table_marketing_data[[#This Row],[AcceptedCmp3]:[AcceptedCmp2]],1)&gt;0,1,0)</f>
        <v>0</v>
      </c>
      <c r="AE1542">
        <f>SUM(Table_marketing_data[[#This Row],[AcceptedCmp3]:[AcceptedCmp2]])</f>
        <v>0</v>
      </c>
      <c r="AF1542">
        <v>0</v>
      </c>
      <c r="AG1542">
        <v>0</v>
      </c>
      <c r="AH1542" t="s">
        <v>30</v>
      </c>
    </row>
    <row r="1543" spans="1:34" x14ac:dyDescent="0.3">
      <c r="A1543">
        <v>10286</v>
      </c>
      <c r="B1543">
        <v>1962</v>
      </c>
      <c r="C1543">
        <f ca="1">YEAR(TODAY()) - Table_marketing_data[[#This Row],[Year_Birth]]</f>
        <v>61</v>
      </c>
      <c r="D15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3" t="s">
        <v>28</v>
      </c>
      <c r="F1543" t="s">
        <v>33</v>
      </c>
      <c r="G1543" s="5">
        <v>83715</v>
      </c>
      <c r="H1543" s="5" t="str">
        <f t="shared" si="24"/>
        <v>50k-100k</v>
      </c>
      <c r="I1543">
        <v>0</v>
      </c>
      <c r="J1543">
        <v>0</v>
      </c>
      <c r="K1543" s="1">
        <v>41673</v>
      </c>
      <c r="L1543">
        <v>2</v>
      </c>
      <c r="M1543">
        <v>318</v>
      </c>
      <c r="N1543">
        <v>8</v>
      </c>
      <c r="O1543">
        <v>407</v>
      </c>
      <c r="P1543">
        <v>150</v>
      </c>
      <c r="Q1543">
        <v>35</v>
      </c>
      <c r="R1543">
        <v>8</v>
      </c>
      <c r="S1543" s="6">
        <f>SUM(Table_marketing_data[[#This Row],[MntWines]:[MntGoldProds]])/6</f>
        <v>154.33333333333334</v>
      </c>
      <c r="T1543">
        <v>1</v>
      </c>
      <c r="U1543">
        <v>2</v>
      </c>
      <c r="V1543">
        <v>8</v>
      </c>
      <c r="W1543">
        <v>13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f>IF(COUNTIF(Table_marketing_data[[#This Row],[AcceptedCmp3]:[AcceptedCmp2]],1)&gt;0,1,0)</f>
        <v>0</v>
      </c>
      <c r="AE1543">
        <f>SUM(Table_marketing_data[[#This Row],[AcceptedCmp3]:[AcceptedCmp2]])</f>
        <v>0</v>
      </c>
      <c r="AF1543">
        <v>0</v>
      </c>
      <c r="AG1543">
        <v>0</v>
      </c>
      <c r="AH1543" t="s">
        <v>43</v>
      </c>
    </row>
    <row r="1544" spans="1:34" x14ac:dyDescent="0.3">
      <c r="A1544">
        <v>5341</v>
      </c>
      <c r="B1544">
        <v>1962</v>
      </c>
      <c r="C1544">
        <f ca="1">YEAR(TODAY()) - Table_marketing_data[[#This Row],[Year_Birth]]</f>
        <v>61</v>
      </c>
      <c r="D15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4" t="s">
        <v>38</v>
      </c>
      <c r="F1544" t="s">
        <v>29</v>
      </c>
      <c r="G1544" s="5">
        <v>81975</v>
      </c>
      <c r="H1544" s="5" t="str">
        <f t="shared" si="24"/>
        <v>50k-100k</v>
      </c>
      <c r="I1544">
        <v>0</v>
      </c>
      <c r="J1544">
        <v>1</v>
      </c>
      <c r="K1544" s="1">
        <v>41279</v>
      </c>
      <c r="L1544">
        <v>2</v>
      </c>
      <c r="M1544">
        <v>983</v>
      </c>
      <c r="N1544">
        <v>76</v>
      </c>
      <c r="O1544">
        <v>184</v>
      </c>
      <c r="P1544">
        <v>180</v>
      </c>
      <c r="Q1544">
        <v>138</v>
      </c>
      <c r="R1544">
        <v>27</v>
      </c>
      <c r="S1544" s="6">
        <f>SUM(Table_marketing_data[[#This Row],[MntWines]:[MntGoldProds]])/6</f>
        <v>264.66666666666669</v>
      </c>
      <c r="T1544">
        <v>1</v>
      </c>
      <c r="U1544">
        <v>6</v>
      </c>
      <c r="V1544">
        <v>3</v>
      </c>
      <c r="W1544">
        <v>4</v>
      </c>
      <c r="X1544">
        <v>7</v>
      </c>
      <c r="Y1544">
        <v>0</v>
      </c>
      <c r="Z1544">
        <v>0</v>
      </c>
      <c r="AA1544">
        <v>1</v>
      </c>
      <c r="AB1544">
        <v>0</v>
      </c>
      <c r="AC1544">
        <v>0</v>
      </c>
      <c r="AD1544">
        <f>IF(COUNTIF(Table_marketing_data[[#This Row],[AcceptedCmp3]:[AcceptedCmp2]],1)&gt;0,1,0)</f>
        <v>1</v>
      </c>
      <c r="AE1544">
        <f>SUM(Table_marketing_data[[#This Row],[AcceptedCmp3]:[AcceptedCmp2]])</f>
        <v>1</v>
      </c>
      <c r="AF1544">
        <v>0</v>
      </c>
      <c r="AG1544">
        <v>0</v>
      </c>
      <c r="AH1544" t="s">
        <v>43</v>
      </c>
    </row>
    <row r="1545" spans="1:34" x14ac:dyDescent="0.3">
      <c r="A1545">
        <v>8461</v>
      </c>
      <c r="B1545">
        <v>1962</v>
      </c>
      <c r="C1545">
        <f ca="1">YEAR(TODAY()) - Table_marketing_data[[#This Row],[Year_Birth]]</f>
        <v>61</v>
      </c>
      <c r="D15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5" t="s">
        <v>28</v>
      </c>
      <c r="F1545" t="s">
        <v>29</v>
      </c>
      <c r="G1545" s="5">
        <v>46102</v>
      </c>
      <c r="H1545" s="5" t="str">
        <f t="shared" si="24"/>
        <v>20k-50k</v>
      </c>
      <c r="I1545">
        <v>2</v>
      </c>
      <c r="J1545">
        <v>1</v>
      </c>
      <c r="K1545" s="1">
        <v>41708</v>
      </c>
      <c r="L1545">
        <v>3</v>
      </c>
      <c r="M1545">
        <v>14</v>
      </c>
      <c r="N1545">
        <v>0</v>
      </c>
      <c r="O1545">
        <v>1</v>
      </c>
      <c r="P1545">
        <v>0</v>
      </c>
      <c r="Q1545">
        <v>0</v>
      </c>
      <c r="R1545">
        <v>1</v>
      </c>
      <c r="S1545" s="6">
        <f>SUM(Table_marketing_data[[#This Row],[MntWines]:[MntGoldProds]])/6</f>
        <v>2.6666666666666665</v>
      </c>
      <c r="T1545">
        <v>1</v>
      </c>
      <c r="U1545">
        <v>1</v>
      </c>
      <c r="V1545">
        <v>0</v>
      </c>
      <c r="W1545">
        <v>2</v>
      </c>
      <c r="X1545">
        <v>7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f>IF(COUNTIF(Table_marketing_data[[#This Row],[AcceptedCmp3]:[AcceptedCmp2]],1)&gt;0,1,0)</f>
        <v>0</v>
      </c>
      <c r="AE1545">
        <f>SUM(Table_marketing_data[[#This Row],[AcceptedCmp3]:[AcceptedCmp2]])</f>
        <v>0</v>
      </c>
      <c r="AF1545">
        <v>0</v>
      </c>
      <c r="AG1545">
        <v>0</v>
      </c>
      <c r="AH1545" t="s">
        <v>30</v>
      </c>
    </row>
    <row r="1546" spans="1:34" x14ac:dyDescent="0.3">
      <c r="A1546">
        <v>4470</v>
      </c>
      <c r="B1546">
        <v>1962</v>
      </c>
      <c r="C1546">
        <f ca="1">YEAR(TODAY()) - Table_marketing_data[[#This Row],[Year_Birth]]</f>
        <v>61</v>
      </c>
      <c r="D15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6" t="s">
        <v>41</v>
      </c>
      <c r="F1546" t="s">
        <v>33</v>
      </c>
      <c r="G1546" s="5">
        <v>58646</v>
      </c>
      <c r="H1546" s="5" t="str">
        <f t="shared" si="24"/>
        <v>50k-100k</v>
      </c>
      <c r="I1546">
        <v>0</v>
      </c>
      <c r="J1546">
        <v>1</v>
      </c>
      <c r="K1546" s="1">
        <v>41435</v>
      </c>
      <c r="L1546">
        <v>3</v>
      </c>
      <c r="M1546">
        <v>62</v>
      </c>
      <c r="N1546">
        <v>1</v>
      </c>
      <c r="O1546">
        <v>44</v>
      </c>
      <c r="P1546">
        <v>6</v>
      </c>
      <c r="Q1546">
        <v>5</v>
      </c>
      <c r="R1546">
        <v>22</v>
      </c>
      <c r="S1546" s="6">
        <f>SUM(Table_marketing_data[[#This Row],[MntWines]:[MntGoldProds]])/6</f>
        <v>23.333333333333332</v>
      </c>
      <c r="T1546">
        <v>1</v>
      </c>
      <c r="U1546">
        <v>2</v>
      </c>
      <c r="V1546">
        <v>1</v>
      </c>
      <c r="W1546">
        <v>4</v>
      </c>
      <c r="X1546">
        <v>4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f>IF(COUNTIF(Table_marketing_data[[#This Row],[AcceptedCmp3]:[AcceptedCmp2]],1)&gt;0,1,0)</f>
        <v>0</v>
      </c>
      <c r="AE1546">
        <f>SUM(Table_marketing_data[[#This Row],[AcceptedCmp3]:[AcceptedCmp2]])</f>
        <v>0</v>
      </c>
      <c r="AF1546">
        <v>0</v>
      </c>
      <c r="AG1546">
        <v>0</v>
      </c>
      <c r="AH1546" t="s">
        <v>30</v>
      </c>
    </row>
    <row r="1547" spans="1:34" x14ac:dyDescent="0.3">
      <c r="A1547">
        <v>6183</v>
      </c>
      <c r="B1547">
        <v>1962</v>
      </c>
      <c r="C1547">
        <f ca="1">YEAR(TODAY()) - Table_marketing_data[[#This Row],[Year_Birth]]</f>
        <v>61</v>
      </c>
      <c r="D15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7" t="s">
        <v>41</v>
      </c>
      <c r="F1547" t="s">
        <v>33</v>
      </c>
      <c r="G1547" s="5">
        <v>58646</v>
      </c>
      <c r="H1547" s="5" t="str">
        <f t="shared" si="24"/>
        <v>50k-100k</v>
      </c>
      <c r="I1547">
        <v>0</v>
      </c>
      <c r="J1547">
        <v>1</v>
      </c>
      <c r="K1547" s="1">
        <v>41435</v>
      </c>
      <c r="L1547">
        <v>3</v>
      </c>
      <c r="M1547">
        <v>62</v>
      </c>
      <c r="N1547">
        <v>1</v>
      </c>
      <c r="O1547">
        <v>44</v>
      </c>
      <c r="P1547">
        <v>6</v>
      </c>
      <c r="Q1547">
        <v>5</v>
      </c>
      <c r="R1547">
        <v>22</v>
      </c>
      <c r="S1547" s="6">
        <f>SUM(Table_marketing_data[[#This Row],[MntWines]:[MntGoldProds]])/6</f>
        <v>23.333333333333332</v>
      </c>
      <c r="T1547">
        <v>1</v>
      </c>
      <c r="U1547">
        <v>2</v>
      </c>
      <c r="V1547">
        <v>1</v>
      </c>
      <c r="W1547">
        <v>4</v>
      </c>
      <c r="X1547">
        <v>4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f>IF(COUNTIF(Table_marketing_data[[#This Row],[AcceptedCmp3]:[AcceptedCmp2]],1)&gt;0,1,0)</f>
        <v>0</v>
      </c>
      <c r="AE1547">
        <f>SUM(Table_marketing_data[[#This Row],[AcceptedCmp3]:[AcceptedCmp2]])</f>
        <v>0</v>
      </c>
      <c r="AF1547">
        <v>0</v>
      </c>
      <c r="AG1547">
        <v>0</v>
      </c>
      <c r="AH1547" t="s">
        <v>39</v>
      </c>
    </row>
    <row r="1548" spans="1:34" x14ac:dyDescent="0.3">
      <c r="A1548">
        <v>1945</v>
      </c>
      <c r="B1548">
        <v>1962</v>
      </c>
      <c r="C1548">
        <f ca="1">YEAR(TODAY()) - Table_marketing_data[[#This Row],[Year_Birth]]</f>
        <v>61</v>
      </c>
      <c r="D15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8" t="s">
        <v>28</v>
      </c>
      <c r="F1548" t="s">
        <v>33</v>
      </c>
      <c r="G1548" s="5">
        <v>71434</v>
      </c>
      <c r="H1548" s="5" t="str">
        <f t="shared" si="24"/>
        <v>50k-100k</v>
      </c>
      <c r="I1548">
        <v>0</v>
      </c>
      <c r="J1548">
        <v>1</v>
      </c>
      <c r="K1548" s="1">
        <v>41535</v>
      </c>
      <c r="L1548">
        <v>4</v>
      </c>
      <c r="M1548">
        <v>711</v>
      </c>
      <c r="N1548">
        <v>36</v>
      </c>
      <c r="O1548">
        <v>217</v>
      </c>
      <c r="P1548">
        <v>172</v>
      </c>
      <c r="Q1548">
        <v>96</v>
      </c>
      <c r="R1548">
        <v>168</v>
      </c>
      <c r="S1548" s="6">
        <f>SUM(Table_marketing_data[[#This Row],[MntWines]:[MntGoldProds]])/6</f>
        <v>233.33333333333334</v>
      </c>
      <c r="T1548">
        <v>3</v>
      </c>
      <c r="U1548">
        <v>7</v>
      </c>
      <c r="V1548">
        <v>4</v>
      </c>
      <c r="W1548">
        <v>7</v>
      </c>
      <c r="X1548">
        <v>4</v>
      </c>
      <c r="Y1548">
        <v>0</v>
      </c>
      <c r="Z1548">
        <v>1</v>
      </c>
      <c r="AA1548">
        <v>0</v>
      </c>
      <c r="AB1548">
        <v>1</v>
      </c>
      <c r="AC1548">
        <v>0</v>
      </c>
      <c r="AD1548">
        <f>IF(COUNTIF(Table_marketing_data[[#This Row],[AcceptedCmp3]:[AcceptedCmp2]],1)&gt;0,1,0)</f>
        <v>1</v>
      </c>
      <c r="AE1548">
        <f>SUM(Table_marketing_data[[#This Row],[AcceptedCmp3]:[AcceptedCmp2]])</f>
        <v>2</v>
      </c>
      <c r="AF1548">
        <v>0</v>
      </c>
      <c r="AG1548">
        <v>0</v>
      </c>
      <c r="AH1548" t="s">
        <v>30</v>
      </c>
    </row>
    <row r="1549" spans="1:34" x14ac:dyDescent="0.3">
      <c r="A1549">
        <v>944</v>
      </c>
      <c r="B1549">
        <v>1962</v>
      </c>
      <c r="C1549">
        <f ca="1">YEAR(TODAY()) - Table_marketing_data[[#This Row],[Year_Birth]]</f>
        <v>61</v>
      </c>
      <c r="D15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49" t="s">
        <v>28</v>
      </c>
      <c r="F1549" t="s">
        <v>33</v>
      </c>
      <c r="G1549" s="5">
        <v>56181</v>
      </c>
      <c r="H1549" s="5" t="str">
        <f t="shared" si="24"/>
        <v>50k-100k</v>
      </c>
      <c r="I1549">
        <v>0</v>
      </c>
      <c r="J1549">
        <v>1</v>
      </c>
      <c r="K1549" s="1">
        <v>41282</v>
      </c>
      <c r="L1549">
        <v>6</v>
      </c>
      <c r="M1549">
        <v>121</v>
      </c>
      <c r="N1549">
        <v>103</v>
      </c>
      <c r="O1549">
        <v>69</v>
      </c>
      <c r="P1549">
        <v>8</v>
      </c>
      <c r="Q1549">
        <v>44</v>
      </c>
      <c r="R1549">
        <v>48</v>
      </c>
      <c r="S1549" s="6">
        <f>SUM(Table_marketing_data[[#This Row],[MntWines]:[MntGoldProds]])/6</f>
        <v>65.5</v>
      </c>
      <c r="T1549">
        <v>1</v>
      </c>
      <c r="U1549">
        <v>4</v>
      </c>
      <c r="V1549">
        <v>2</v>
      </c>
      <c r="W1549">
        <v>7</v>
      </c>
      <c r="X1549">
        <v>4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f>IF(COUNTIF(Table_marketing_data[[#This Row],[AcceptedCmp3]:[AcceptedCmp2]],1)&gt;0,1,0)</f>
        <v>0</v>
      </c>
      <c r="AE1549">
        <f>SUM(Table_marketing_data[[#This Row],[AcceptedCmp3]:[AcceptedCmp2]])</f>
        <v>0</v>
      </c>
      <c r="AF1549">
        <v>0</v>
      </c>
      <c r="AG1549">
        <v>0</v>
      </c>
      <c r="AH1549" t="s">
        <v>30</v>
      </c>
    </row>
    <row r="1550" spans="1:34" x14ac:dyDescent="0.3">
      <c r="A1550">
        <v>3009</v>
      </c>
      <c r="B1550">
        <v>1962</v>
      </c>
      <c r="C1550">
        <f ca="1">YEAR(TODAY()) - Table_marketing_data[[#This Row],[Year_Birth]]</f>
        <v>61</v>
      </c>
      <c r="D15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0" t="s">
        <v>37</v>
      </c>
      <c r="F1550" t="s">
        <v>42</v>
      </c>
      <c r="G1550" s="5">
        <v>71670</v>
      </c>
      <c r="H1550" s="5" t="str">
        <f t="shared" si="24"/>
        <v>50k-100k</v>
      </c>
      <c r="I1550">
        <v>0</v>
      </c>
      <c r="J1550">
        <v>0</v>
      </c>
      <c r="K1550" s="1">
        <v>41464</v>
      </c>
      <c r="L1550">
        <v>8</v>
      </c>
      <c r="M1550">
        <v>1462</v>
      </c>
      <c r="N1550">
        <v>16</v>
      </c>
      <c r="O1550">
        <v>128</v>
      </c>
      <c r="P1550">
        <v>0</v>
      </c>
      <c r="Q1550">
        <v>0</v>
      </c>
      <c r="R1550">
        <v>160</v>
      </c>
      <c r="S1550" s="6">
        <f>SUM(Table_marketing_data[[#This Row],[MntWines]:[MntGoldProds]])/6</f>
        <v>294.33333333333331</v>
      </c>
      <c r="T1550">
        <v>1</v>
      </c>
      <c r="U1550">
        <v>5</v>
      </c>
      <c r="V1550">
        <v>3</v>
      </c>
      <c r="W1550">
        <v>6</v>
      </c>
      <c r="X1550">
        <v>6</v>
      </c>
      <c r="Y1550">
        <v>0</v>
      </c>
      <c r="Z1550">
        <v>1</v>
      </c>
      <c r="AA1550">
        <v>1</v>
      </c>
      <c r="AB1550">
        <v>0</v>
      </c>
      <c r="AC1550">
        <v>1</v>
      </c>
      <c r="AD1550">
        <f>IF(COUNTIF(Table_marketing_data[[#This Row],[AcceptedCmp3]:[AcceptedCmp2]],1)&gt;0,1,0)</f>
        <v>1</v>
      </c>
      <c r="AE1550">
        <f>SUM(Table_marketing_data[[#This Row],[AcceptedCmp3]:[AcceptedCmp2]])</f>
        <v>3</v>
      </c>
      <c r="AF1550">
        <v>1</v>
      </c>
      <c r="AG1550">
        <v>0</v>
      </c>
      <c r="AH1550" t="s">
        <v>30</v>
      </c>
    </row>
    <row r="1551" spans="1:34" x14ac:dyDescent="0.3">
      <c r="A1551">
        <v>10609</v>
      </c>
      <c r="B1551">
        <v>1962</v>
      </c>
      <c r="C1551">
        <f ca="1">YEAR(TODAY()) - Table_marketing_data[[#This Row],[Year_Birth]]</f>
        <v>61</v>
      </c>
      <c r="D15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1" t="s">
        <v>37</v>
      </c>
      <c r="F1551" t="s">
        <v>33</v>
      </c>
      <c r="G1551" s="5">
        <v>42769</v>
      </c>
      <c r="H1551" s="5" t="str">
        <f t="shared" si="24"/>
        <v>20k-50k</v>
      </c>
      <c r="I1551">
        <v>0</v>
      </c>
      <c r="J1551">
        <v>1</v>
      </c>
      <c r="K1551" s="1">
        <v>41559</v>
      </c>
      <c r="L1551">
        <v>15</v>
      </c>
      <c r="M1551">
        <v>71</v>
      </c>
      <c r="N1551">
        <v>0</v>
      </c>
      <c r="O1551">
        <v>13</v>
      </c>
      <c r="P1551">
        <v>3</v>
      </c>
      <c r="Q1551">
        <v>1</v>
      </c>
      <c r="R1551">
        <v>0</v>
      </c>
      <c r="S1551" s="6">
        <f>SUM(Table_marketing_data[[#This Row],[MntWines]:[MntGoldProds]])/6</f>
        <v>14.666666666666666</v>
      </c>
      <c r="T1551">
        <v>2</v>
      </c>
      <c r="U1551">
        <v>1</v>
      </c>
      <c r="V1551">
        <v>1</v>
      </c>
      <c r="W1551">
        <v>4</v>
      </c>
      <c r="X1551">
        <v>4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f>IF(COUNTIF(Table_marketing_data[[#This Row],[AcceptedCmp3]:[AcceptedCmp2]],1)&gt;0,1,0)</f>
        <v>0</v>
      </c>
      <c r="AE1551">
        <f>SUM(Table_marketing_data[[#This Row],[AcceptedCmp3]:[AcceptedCmp2]])</f>
        <v>0</v>
      </c>
      <c r="AF1551">
        <v>0</v>
      </c>
      <c r="AG1551">
        <v>0</v>
      </c>
      <c r="AH1551" t="s">
        <v>32</v>
      </c>
    </row>
    <row r="1552" spans="1:34" x14ac:dyDescent="0.3">
      <c r="A1552">
        <v>9212</v>
      </c>
      <c r="B1552">
        <v>1962</v>
      </c>
      <c r="C1552">
        <f ca="1">YEAR(TODAY()) - Table_marketing_data[[#This Row],[Year_Birth]]</f>
        <v>61</v>
      </c>
      <c r="D15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2" t="s">
        <v>41</v>
      </c>
      <c r="F1552" t="s">
        <v>33</v>
      </c>
      <c r="G1552" s="5">
        <v>72828</v>
      </c>
      <c r="H1552" s="5" t="str">
        <f t="shared" si="24"/>
        <v>50k-100k</v>
      </c>
      <c r="I1552">
        <v>0</v>
      </c>
      <c r="J1552">
        <v>1</v>
      </c>
      <c r="K1552" s="1">
        <v>41319</v>
      </c>
      <c r="L1552">
        <v>17</v>
      </c>
      <c r="M1552">
        <v>1205</v>
      </c>
      <c r="N1552">
        <v>0</v>
      </c>
      <c r="O1552">
        <v>235</v>
      </c>
      <c r="P1552">
        <v>19</v>
      </c>
      <c r="Q1552">
        <v>14</v>
      </c>
      <c r="R1552">
        <v>205</v>
      </c>
      <c r="S1552" s="6">
        <f>SUM(Table_marketing_data[[#This Row],[MntWines]:[MntGoldProds]])/6</f>
        <v>279.66666666666669</v>
      </c>
      <c r="T1552">
        <v>6</v>
      </c>
      <c r="U1552">
        <v>6</v>
      </c>
      <c r="V1552">
        <v>3</v>
      </c>
      <c r="W1552">
        <v>13</v>
      </c>
      <c r="X1552">
        <v>7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f>IF(COUNTIF(Table_marketing_data[[#This Row],[AcceptedCmp3]:[AcceptedCmp2]],1)&gt;0,1,0)</f>
        <v>0</v>
      </c>
      <c r="AE1552">
        <f>SUM(Table_marketing_data[[#This Row],[AcceptedCmp3]:[AcceptedCmp2]])</f>
        <v>0</v>
      </c>
      <c r="AF1552">
        <v>0</v>
      </c>
      <c r="AG1552">
        <v>0</v>
      </c>
      <c r="AH1552" t="s">
        <v>30</v>
      </c>
    </row>
    <row r="1553" spans="1:34" x14ac:dyDescent="0.3">
      <c r="A1553">
        <v>4088</v>
      </c>
      <c r="B1553">
        <v>1962</v>
      </c>
      <c r="C1553">
        <f ca="1">YEAR(TODAY()) - Table_marketing_data[[#This Row],[Year_Birth]]</f>
        <v>61</v>
      </c>
      <c r="D15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3" t="s">
        <v>37</v>
      </c>
      <c r="F1553" t="s">
        <v>35</v>
      </c>
      <c r="G1553" s="5">
        <v>31497</v>
      </c>
      <c r="H1553" s="5" t="str">
        <f t="shared" si="24"/>
        <v>20k-50k</v>
      </c>
      <c r="I1553">
        <v>0</v>
      </c>
      <c r="J1553">
        <v>1</v>
      </c>
      <c r="K1553" s="1">
        <v>41249</v>
      </c>
      <c r="L1553">
        <v>22</v>
      </c>
      <c r="M1553">
        <v>108</v>
      </c>
      <c r="N1553">
        <v>1</v>
      </c>
      <c r="O1553">
        <v>28</v>
      </c>
      <c r="P1553">
        <v>13</v>
      </c>
      <c r="Q1553">
        <v>1</v>
      </c>
      <c r="R1553">
        <v>4</v>
      </c>
      <c r="S1553" s="6">
        <f>SUM(Table_marketing_data[[#This Row],[MntWines]:[MntGoldProds]])/6</f>
        <v>25.833333333333332</v>
      </c>
      <c r="T1553">
        <v>2</v>
      </c>
      <c r="U1553">
        <v>3</v>
      </c>
      <c r="V1553">
        <v>1</v>
      </c>
      <c r="W1553">
        <v>4</v>
      </c>
      <c r="X1553">
        <v>8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f>IF(COUNTIF(Table_marketing_data[[#This Row],[AcceptedCmp3]:[AcceptedCmp2]],1)&gt;0,1,0)</f>
        <v>0</v>
      </c>
      <c r="AE1553">
        <f>SUM(Table_marketing_data[[#This Row],[AcceptedCmp3]:[AcceptedCmp2]])</f>
        <v>0</v>
      </c>
      <c r="AF1553">
        <v>0</v>
      </c>
      <c r="AG1553">
        <v>0</v>
      </c>
      <c r="AH1553" t="s">
        <v>30</v>
      </c>
    </row>
    <row r="1554" spans="1:34" x14ac:dyDescent="0.3">
      <c r="A1554">
        <v>4971</v>
      </c>
      <c r="B1554">
        <v>1962</v>
      </c>
      <c r="C1554">
        <f ca="1">YEAR(TODAY()) - Table_marketing_data[[#This Row],[Year_Birth]]</f>
        <v>61</v>
      </c>
      <c r="D15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4" t="s">
        <v>37</v>
      </c>
      <c r="F1554" t="s">
        <v>35</v>
      </c>
      <c r="G1554" s="5">
        <v>31497</v>
      </c>
      <c r="H1554" s="5" t="str">
        <f t="shared" si="24"/>
        <v>20k-50k</v>
      </c>
      <c r="I1554">
        <v>0</v>
      </c>
      <c r="J1554">
        <v>1</v>
      </c>
      <c r="K1554" s="1">
        <v>41249</v>
      </c>
      <c r="L1554">
        <v>22</v>
      </c>
      <c r="M1554">
        <v>108</v>
      </c>
      <c r="N1554">
        <v>1</v>
      </c>
      <c r="O1554">
        <v>28</v>
      </c>
      <c r="P1554">
        <v>13</v>
      </c>
      <c r="Q1554">
        <v>1</v>
      </c>
      <c r="R1554">
        <v>4</v>
      </c>
      <c r="S1554" s="6">
        <f>SUM(Table_marketing_data[[#This Row],[MntWines]:[MntGoldProds]])/6</f>
        <v>25.833333333333332</v>
      </c>
      <c r="T1554">
        <v>2</v>
      </c>
      <c r="U1554">
        <v>3</v>
      </c>
      <c r="V1554">
        <v>1</v>
      </c>
      <c r="W1554">
        <v>4</v>
      </c>
      <c r="X1554">
        <v>8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f>IF(COUNTIF(Table_marketing_data[[#This Row],[AcceptedCmp3]:[AcceptedCmp2]],1)&gt;0,1,0)</f>
        <v>0</v>
      </c>
      <c r="AE1554">
        <f>SUM(Table_marketing_data[[#This Row],[AcceptedCmp3]:[AcceptedCmp2]])</f>
        <v>0</v>
      </c>
      <c r="AF1554">
        <v>0</v>
      </c>
      <c r="AG1554">
        <v>0</v>
      </c>
      <c r="AH1554" t="s">
        <v>43</v>
      </c>
    </row>
    <row r="1555" spans="1:34" x14ac:dyDescent="0.3">
      <c r="A1555">
        <v>2286</v>
      </c>
      <c r="B1555">
        <v>1962</v>
      </c>
      <c r="C1555">
        <f ca="1">YEAR(TODAY()) - Table_marketing_data[[#This Row],[Year_Birth]]</f>
        <v>61</v>
      </c>
      <c r="D15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5" t="s">
        <v>28</v>
      </c>
      <c r="F1555" t="s">
        <v>31</v>
      </c>
      <c r="G1555" s="5">
        <v>50785</v>
      </c>
      <c r="H1555" s="5" t="str">
        <f t="shared" si="24"/>
        <v>50k-100k</v>
      </c>
      <c r="I1555">
        <v>1</v>
      </c>
      <c r="J1555">
        <v>1</v>
      </c>
      <c r="K1555" s="1">
        <v>41527</v>
      </c>
      <c r="L1555">
        <v>27</v>
      </c>
      <c r="M1555">
        <v>64</v>
      </c>
      <c r="N1555">
        <v>1</v>
      </c>
      <c r="O1555">
        <v>21</v>
      </c>
      <c r="P1555">
        <v>0</v>
      </c>
      <c r="Q1555">
        <v>1</v>
      </c>
      <c r="R1555">
        <v>27</v>
      </c>
      <c r="S1555" s="6">
        <f>SUM(Table_marketing_data[[#This Row],[MntWines]:[MntGoldProds]])/6</f>
        <v>19</v>
      </c>
      <c r="T1555">
        <v>2</v>
      </c>
      <c r="U1555">
        <v>2</v>
      </c>
      <c r="V1555">
        <v>1</v>
      </c>
      <c r="W1555">
        <v>3</v>
      </c>
      <c r="X1555">
        <v>6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f>IF(COUNTIF(Table_marketing_data[[#This Row],[AcceptedCmp3]:[AcceptedCmp2]],1)&gt;0,1,0)</f>
        <v>0</v>
      </c>
      <c r="AE1555">
        <f>SUM(Table_marketing_data[[#This Row],[AcceptedCmp3]:[AcceptedCmp2]])</f>
        <v>0</v>
      </c>
      <c r="AF1555">
        <v>0</v>
      </c>
      <c r="AG1555">
        <v>0</v>
      </c>
      <c r="AH1555" t="s">
        <v>32</v>
      </c>
    </row>
    <row r="1556" spans="1:34" x14ac:dyDescent="0.3">
      <c r="A1556">
        <v>5955</v>
      </c>
      <c r="B1556">
        <v>1962</v>
      </c>
      <c r="C1556">
        <f ca="1">YEAR(TODAY()) - Table_marketing_data[[#This Row],[Year_Birth]]</f>
        <v>61</v>
      </c>
      <c r="D15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6" t="s">
        <v>28</v>
      </c>
      <c r="F1556" t="s">
        <v>35</v>
      </c>
      <c r="G1556" s="5">
        <v>72025</v>
      </c>
      <c r="H1556" s="5" t="str">
        <f t="shared" si="24"/>
        <v>50k-100k</v>
      </c>
      <c r="I1556">
        <v>0</v>
      </c>
      <c r="J1556">
        <v>0</v>
      </c>
      <c r="K1556" s="1">
        <v>41230</v>
      </c>
      <c r="L1556">
        <v>27</v>
      </c>
      <c r="M1556">
        <v>833</v>
      </c>
      <c r="N1556">
        <v>33</v>
      </c>
      <c r="O1556">
        <v>549</v>
      </c>
      <c r="P1556">
        <v>151</v>
      </c>
      <c r="Q1556">
        <v>133</v>
      </c>
      <c r="R1556">
        <v>233</v>
      </c>
      <c r="S1556" s="6">
        <f>SUM(Table_marketing_data[[#This Row],[MntWines]:[MntGoldProds]])/6</f>
        <v>322</v>
      </c>
      <c r="T1556">
        <v>1</v>
      </c>
      <c r="U1556">
        <v>4</v>
      </c>
      <c r="V1556">
        <v>3</v>
      </c>
      <c r="W1556">
        <v>8</v>
      </c>
      <c r="X1556">
        <v>3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f>IF(COUNTIF(Table_marketing_data[[#This Row],[AcceptedCmp3]:[AcceptedCmp2]],1)&gt;0,1,0)</f>
        <v>0</v>
      </c>
      <c r="AE1556">
        <f>SUM(Table_marketing_data[[#This Row],[AcceptedCmp3]:[AcceptedCmp2]])</f>
        <v>0</v>
      </c>
      <c r="AF1556">
        <v>0</v>
      </c>
      <c r="AG1556">
        <v>0</v>
      </c>
      <c r="AH1556" t="s">
        <v>30</v>
      </c>
    </row>
    <row r="1557" spans="1:34" x14ac:dyDescent="0.3">
      <c r="A1557">
        <v>4686</v>
      </c>
      <c r="B1557">
        <v>1962</v>
      </c>
      <c r="C1557">
        <f ca="1">YEAR(TODAY()) - Table_marketing_data[[#This Row],[Year_Birth]]</f>
        <v>61</v>
      </c>
      <c r="D15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7" t="s">
        <v>37</v>
      </c>
      <c r="F1557" t="s">
        <v>42</v>
      </c>
      <c r="G1557" s="5">
        <v>82571</v>
      </c>
      <c r="H1557" s="5" t="str">
        <f t="shared" si="24"/>
        <v>50k-100k</v>
      </c>
      <c r="I1557">
        <v>0</v>
      </c>
      <c r="J1557">
        <v>0</v>
      </c>
      <c r="K1557" s="1">
        <v>41731</v>
      </c>
      <c r="L1557">
        <v>28</v>
      </c>
      <c r="M1557">
        <v>861</v>
      </c>
      <c r="N1557">
        <v>31</v>
      </c>
      <c r="O1557">
        <v>558</v>
      </c>
      <c r="P1557">
        <v>62</v>
      </c>
      <c r="Q1557">
        <v>95</v>
      </c>
      <c r="R1557">
        <v>79</v>
      </c>
      <c r="S1557" s="6">
        <f>SUM(Table_marketing_data[[#This Row],[MntWines]:[MntGoldProds]])/6</f>
        <v>281</v>
      </c>
      <c r="T1557">
        <v>0</v>
      </c>
      <c r="U1557">
        <v>6</v>
      </c>
      <c r="V1557">
        <v>5</v>
      </c>
      <c r="W1557">
        <v>13</v>
      </c>
      <c r="X1557">
        <v>2</v>
      </c>
      <c r="Y1557">
        <v>0</v>
      </c>
      <c r="Z1557">
        <v>0</v>
      </c>
      <c r="AA1557">
        <v>1</v>
      </c>
      <c r="AB1557">
        <v>0</v>
      </c>
      <c r="AC1557">
        <v>0</v>
      </c>
      <c r="AD1557">
        <f>IF(COUNTIF(Table_marketing_data[[#This Row],[AcceptedCmp3]:[AcceptedCmp2]],1)&gt;0,1,0)</f>
        <v>1</v>
      </c>
      <c r="AE1557">
        <f>SUM(Table_marketing_data[[#This Row],[AcceptedCmp3]:[AcceptedCmp2]])</f>
        <v>1</v>
      </c>
      <c r="AF1557">
        <v>0</v>
      </c>
      <c r="AG1557">
        <v>0</v>
      </c>
      <c r="AH1557" t="s">
        <v>30</v>
      </c>
    </row>
    <row r="1558" spans="1:34" x14ac:dyDescent="0.3">
      <c r="A1558">
        <v>199</v>
      </c>
      <c r="B1558">
        <v>1962</v>
      </c>
      <c r="C1558">
        <f ca="1">YEAR(TODAY()) - Table_marketing_data[[#This Row],[Year_Birth]]</f>
        <v>61</v>
      </c>
      <c r="D15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8" t="s">
        <v>41</v>
      </c>
      <c r="F1558" t="s">
        <v>31</v>
      </c>
      <c r="G1558" s="5">
        <v>45183</v>
      </c>
      <c r="H1558" s="5" t="str">
        <f t="shared" si="24"/>
        <v>20k-50k</v>
      </c>
      <c r="I1558">
        <v>0</v>
      </c>
      <c r="J1558">
        <v>0</v>
      </c>
      <c r="K1558" s="1">
        <v>41294</v>
      </c>
      <c r="L1558">
        <v>33</v>
      </c>
      <c r="M1558">
        <v>219</v>
      </c>
      <c r="N1558">
        <v>3</v>
      </c>
      <c r="O1558">
        <v>60</v>
      </c>
      <c r="P1558">
        <v>12</v>
      </c>
      <c r="Q1558">
        <v>9</v>
      </c>
      <c r="R1558">
        <v>12</v>
      </c>
      <c r="S1558" s="6">
        <f>SUM(Table_marketing_data[[#This Row],[MntWines]:[MntGoldProds]])/6</f>
        <v>52.5</v>
      </c>
      <c r="T1558">
        <v>1</v>
      </c>
      <c r="U1558">
        <v>4</v>
      </c>
      <c r="V1558">
        <v>1</v>
      </c>
      <c r="W1558">
        <v>7</v>
      </c>
      <c r="X1558">
        <v>7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f>IF(COUNTIF(Table_marketing_data[[#This Row],[AcceptedCmp3]:[AcceptedCmp2]],1)&gt;0,1,0)</f>
        <v>1</v>
      </c>
      <c r="AE1558">
        <f>SUM(Table_marketing_data[[#This Row],[AcceptedCmp3]:[AcceptedCmp2]])</f>
        <v>1</v>
      </c>
      <c r="AF1558">
        <v>0</v>
      </c>
      <c r="AG1558">
        <v>0</v>
      </c>
      <c r="AH1558" t="s">
        <v>32</v>
      </c>
    </row>
    <row r="1559" spans="1:34" x14ac:dyDescent="0.3">
      <c r="A1559">
        <v>3834</v>
      </c>
      <c r="B1559">
        <v>1962</v>
      </c>
      <c r="C1559">
        <f ca="1">YEAR(TODAY()) - Table_marketing_data[[#This Row],[Year_Birth]]</f>
        <v>61</v>
      </c>
      <c r="D15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59" t="s">
        <v>28</v>
      </c>
      <c r="F1559" t="s">
        <v>31</v>
      </c>
      <c r="G1559" s="5">
        <v>69627</v>
      </c>
      <c r="H1559" s="5" t="str">
        <f t="shared" si="24"/>
        <v>50k-100k</v>
      </c>
      <c r="I1559">
        <v>0</v>
      </c>
      <c r="J1559">
        <v>1</v>
      </c>
      <c r="K1559" s="1">
        <v>41350</v>
      </c>
      <c r="L1559">
        <v>35</v>
      </c>
      <c r="M1559">
        <v>231</v>
      </c>
      <c r="N1559">
        <v>161</v>
      </c>
      <c r="O1559">
        <v>215</v>
      </c>
      <c r="P1559">
        <v>171</v>
      </c>
      <c r="Q1559">
        <v>30</v>
      </c>
      <c r="R1559">
        <v>53</v>
      </c>
      <c r="S1559" s="6">
        <f>SUM(Table_marketing_data[[#This Row],[MntWines]:[MntGoldProds]])/6</f>
        <v>143.5</v>
      </c>
      <c r="T1559">
        <v>2</v>
      </c>
      <c r="U1559">
        <v>8</v>
      </c>
      <c r="V1559">
        <v>2</v>
      </c>
      <c r="W1559">
        <v>11</v>
      </c>
      <c r="X1559">
        <v>5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f>IF(COUNTIF(Table_marketing_data[[#This Row],[AcceptedCmp3]:[AcceptedCmp2]],1)&gt;0,1,0)</f>
        <v>0</v>
      </c>
      <c r="AE1559">
        <f>SUM(Table_marketing_data[[#This Row],[AcceptedCmp3]:[AcceptedCmp2]])</f>
        <v>0</v>
      </c>
      <c r="AF1559">
        <v>0</v>
      </c>
      <c r="AG1559">
        <v>0</v>
      </c>
      <c r="AH1559" t="s">
        <v>34</v>
      </c>
    </row>
    <row r="1560" spans="1:34" x14ac:dyDescent="0.3">
      <c r="A1560">
        <v>7079</v>
      </c>
      <c r="B1560">
        <v>1962</v>
      </c>
      <c r="C1560">
        <f ca="1">YEAR(TODAY()) - Table_marketing_data[[#This Row],[Year_Birth]]</f>
        <v>61</v>
      </c>
      <c r="D15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0" t="s">
        <v>28</v>
      </c>
      <c r="F1560" t="s">
        <v>29</v>
      </c>
      <c r="G1560" s="5">
        <v>63887</v>
      </c>
      <c r="H1560" s="5" t="str">
        <f t="shared" si="24"/>
        <v>50k-100k</v>
      </c>
      <c r="I1560">
        <v>0</v>
      </c>
      <c r="J1560">
        <v>1</v>
      </c>
      <c r="K1560" s="1">
        <v>41160</v>
      </c>
      <c r="L1560">
        <v>38</v>
      </c>
      <c r="M1560">
        <v>897</v>
      </c>
      <c r="N1560">
        <v>23</v>
      </c>
      <c r="O1560">
        <v>207</v>
      </c>
      <c r="P1560">
        <v>15</v>
      </c>
      <c r="Q1560">
        <v>11</v>
      </c>
      <c r="R1560">
        <v>92</v>
      </c>
      <c r="S1560" s="6">
        <f>SUM(Table_marketing_data[[#This Row],[MntWines]:[MntGoldProds]])/6</f>
        <v>207.5</v>
      </c>
      <c r="T1560">
        <v>5</v>
      </c>
      <c r="U1560">
        <v>9</v>
      </c>
      <c r="V1560">
        <v>6</v>
      </c>
      <c r="W1560">
        <v>12</v>
      </c>
      <c r="X1560">
        <v>6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f>IF(COUNTIF(Table_marketing_data[[#This Row],[AcceptedCmp3]:[AcceptedCmp2]],1)&gt;0,1,0)</f>
        <v>0</v>
      </c>
      <c r="AE1560">
        <f>SUM(Table_marketing_data[[#This Row],[AcceptedCmp3]:[AcceptedCmp2]])</f>
        <v>0</v>
      </c>
      <c r="AF1560">
        <v>0</v>
      </c>
      <c r="AG1560">
        <v>0</v>
      </c>
      <c r="AH1560" t="s">
        <v>43</v>
      </c>
    </row>
    <row r="1561" spans="1:34" x14ac:dyDescent="0.3">
      <c r="A1561">
        <v>6197</v>
      </c>
      <c r="B1561">
        <v>1962</v>
      </c>
      <c r="C1561">
        <f ca="1">YEAR(TODAY()) - Table_marketing_data[[#This Row],[Year_Birth]]</f>
        <v>61</v>
      </c>
      <c r="D15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1" t="s">
        <v>37</v>
      </c>
      <c r="F1561" t="s">
        <v>31</v>
      </c>
      <c r="G1561" s="5">
        <v>27238</v>
      </c>
      <c r="H1561" s="5" t="str">
        <f t="shared" si="24"/>
        <v>20k-50k</v>
      </c>
      <c r="I1561">
        <v>1</v>
      </c>
      <c r="J1561">
        <v>1</v>
      </c>
      <c r="K1561" s="1">
        <v>41384</v>
      </c>
      <c r="L1561">
        <v>39</v>
      </c>
      <c r="M1561">
        <v>37</v>
      </c>
      <c r="N1561">
        <v>0</v>
      </c>
      <c r="O1561">
        <v>17</v>
      </c>
      <c r="P1561">
        <v>0</v>
      </c>
      <c r="Q1561">
        <v>0</v>
      </c>
      <c r="R1561">
        <v>3</v>
      </c>
      <c r="S1561" s="6">
        <f>SUM(Table_marketing_data[[#This Row],[MntWines]:[MntGoldProds]])/6</f>
        <v>9.5</v>
      </c>
      <c r="T1561">
        <v>3</v>
      </c>
      <c r="U1561">
        <v>3</v>
      </c>
      <c r="V1561">
        <v>0</v>
      </c>
      <c r="W1561">
        <v>3</v>
      </c>
      <c r="X1561">
        <v>9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f>IF(COUNTIF(Table_marketing_data[[#This Row],[AcceptedCmp3]:[AcceptedCmp2]],1)&gt;0,1,0)</f>
        <v>0</v>
      </c>
      <c r="AE1561">
        <f>SUM(Table_marketing_data[[#This Row],[AcceptedCmp3]:[AcceptedCmp2]])</f>
        <v>0</v>
      </c>
      <c r="AF1561">
        <v>0</v>
      </c>
      <c r="AG1561">
        <v>0</v>
      </c>
      <c r="AH1561" t="s">
        <v>30</v>
      </c>
    </row>
    <row r="1562" spans="1:34" x14ac:dyDescent="0.3">
      <c r="A1562">
        <v>4201</v>
      </c>
      <c r="B1562">
        <v>1962</v>
      </c>
      <c r="C1562">
        <f ca="1">YEAR(TODAY()) - Table_marketing_data[[#This Row],[Year_Birth]]</f>
        <v>61</v>
      </c>
      <c r="D15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2" t="s">
        <v>28</v>
      </c>
      <c r="F1562" t="s">
        <v>31</v>
      </c>
      <c r="G1562" s="5">
        <v>57967</v>
      </c>
      <c r="H1562" s="5" t="str">
        <f t="shared" si="24"/>
        <v>50k-100k</v>
      </c>
      <c r="I1562">
        <v>0</v>
      </c>
      <c r="J1562">
        <v>1</v>
      </c>
      <c r="K1562" s="1">
        <v>41336</v>
      </c>
      <c r="L1562">
        <v>39</v>
      </c>
      <c r="M1562">
        <v>229</v>
      </c>
      <c r="N1562">
        <v>7</v>
      </c>
      <c r="O1562">
        <v>137</v>
      </c>
      <c r="P1562">
        <v>4</v>
      </c>
      <c r="Q1562">
        <v>0</v>
      </c>
      <c r="R1562">
        <v>91</v>
      </c>
      <c r="S1562" s="6">
        <f>SUM(Table_marketing_data[[#This Row],[MntWines]:[MntGoldProds]])/6</f>
        <v>78</v>
      </c>
      <c r="T1562">
        <v>5</v>
      </c>
      <c r="U1562">
        <v>4</v>
      </c>
      <c r="V1562">
        <v>2</v>
      </c>
      <c r="W1562">
        <v>8</v>
      </c>
      <c r="X1562">
        <v>5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f>IF(COUNTIF(Table_marketing_data[[#This Row],[AcceptedCmp3]:[AcceptedCmp2]],1)&gt;0,1,0)</f>
        <v>0</v>
      </c>
      <c r="AE1562">
        <f>SUM(Table_marketing_data[[#This Row],[AcceptedCmp3]:[AcceptedCmp2]])</f>
        <v>0</v>
      </c>
      <c r="AF1562">
        <v>0</v>
      </c>
      <c r="AG1562">
        <v>0</v>
      </c>
      <c r="AH1562" t="s">
        <v>40</v>
      </c>
    </row>
    <row r="1563" spans="1:34" x14ac:dyDescent="0.3">
      <c r="A1563">
        <v>8825</v>
      </c>
      <c r="B1563">
        <v>1962</v>
      </c>
      <c r="C1563">
        <f ca="1">YEAR(TODAY()) - Table_marketing_data[[#This Row],[Year_Birth]]</f>
        <v>61</v>
      </c>
      <c r="D15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3" t="s">
        <v>28</v>
      </c>
      <c r="F1563" t="s">
        <v>35</v>
      </c>
      <c r="G1563" s="5">
        <v>51195</v>
      </c>
      <c r="H1563" s="5" t="str">
        <f t="shared" si="24"/>
        <v>50k-100k</v>
      </c>
      <c r="I1563">
        <v>1</v>
      </c>
      <c r="J1563">
        <v>1</v>
      </c>
      <c r="K1563" s="1">
        <v>41365</v>
      </c>
      <c r="L1563">
        <v>46</v>
      </c>
      <c r="M1563">
        <v>230</v>
      </c>
      <c r="N1563">
        <v>14</v>
      </c>
      <c r="O1563">
        <v>156</v>
      </c>
      <c r="P1563">
        <v>82</v>
      </c>
      <c r="Q1563">
        <v>24</v>
      </c>
      <c r="R1563">
        <v>58</v>
      </c>
      <c r="S1563" s="6">
        <f>SUM(Table_marketing_data[[#This Row],[MntWines]:[MntGoldProds]])/6</f>
        <v>94</v>
      </c>
      <c r="T1563">
        <v>8</v>
      </c>
      <c r="U1563">
        <v>9</v>
      </c>
      <c r="V1563">
        <v>2</v>
      </c>
      <c r="W1563">
        <v>5</v>
      </c>
      <c r="X1563">
        <v>8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f>IF(COUNTIF(Table_marketing_data[[#This Row],[AcceptedCmp3]:[AcceptedCmp2]],1)&gt;0,1,0)</f>
        <v>0</v>
      </c>
      <c r="AE1563">
        <f>SUM(Table_marketing_data[[#This Row],[AcceptedCmp3]:[AcceptedCmp2]])</f>
        <v>0</v>
      </c>
      <c r="AF1563">
        <v>0</v>
      </c>
      <c r="AG1563">
        <v>0</v>
      </c>
      <c r="AH1563" t="s">
        <v>43</v>
      </c>
    </row>
    <row r="1564" spans="1:34" x14ac:dyDescent="0.3">
      <c r="A1564">
        <v>4128</v>
      </c>
      <c r="B1564">
        <v>1962</v>
      </c>
      <c r="C1564">
        <f ca="1">YEAR(TODAY()) - Table_marketing_data[[#This Row],[Year_Birth]]</f>
        <v>61</v>
      </c>
      <c r="D15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4" t="s">
        <v>37</v>
      </c>
      <c r="F1564" t="s">
        <v>35</v>
      </c>
      <c r="G1564" s="5">
        <v>56067</v>
      </c>
      <c r="H1564" s="5" t="str">
        <f t="shared" si="24"/>
        <v>50k-100k</v>
      </c>
      <c r="I1564">
        <v>0</v>
      </c>
      <c r="J1564">
        <v>1</v>
      </c>
      <c r="K1564" s="1">
        <v>41475</v>
      </c>
      <c r="L1564">
        <v>51</v>
      </c>
      <c r="M1564">
        <v>517</v>
      </c>
      <c r="N1564">
        <v>12</v>
      </c>
      <c r="O1564">
        <v>54</v>
      </c>
      <c r="P1564">
        <v>16</v>
      </c>
      <c r="Q1564">
        <v>6</v>
      </c>
      <c r="R1564">
        <v>120</v>
      </c>
      <c r="S1564" s="6">
        <f>SUM(Table_marketing_data[[#This Row],[MntWines]:[MntGoldProds]])/6</f>
        <v>120.83333333333333</v>
      </c>
      <c r="T1564">
        <v>2</v>
      </c>
      <c r="U1564">
        <v>7</v>
      </c>
      <c r="V1564">
        <v>4</v>
      </c>
      <c r="W1564">
        <v>7</v>
      </c>
      <c r="X1564">
        <v>5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f>IF(COUNTIF(Table_marketing_data[[#This Row],[AcceptedCmp3]:[AcceptedCmp2]],1)&gt;0,1,0)</f>
        <v>0</v>
      </c>
      <c r="AE1564">
        <f>SUM(Table_marketing_data[[#This Row],[AcceptedCmp3]:[AcceptedCmp2]])</f>
        <v>0</v>
      </c>
      <c r="AF1564">
        <v>0</v>
      </c>
      <c r="AG1564">
        <v>0</v>
      </c>
      <c r="AH1564" t="s">
        <v>43</v>
      </c>
    </row>
    <row r="1565" spans="1:34" x14ac:dyDescent="0.3">
      <c r="A1565">
        <v>5995</v>
      </c>
      <c r="B1565">
        <v>1962</v>
      </c>
      <c r="C1565">
        <f ca="1">YEAR(TODAY()) - Table_marketing_data[[#This Row],[Year_Birth]]</f>
        <v>61</v>
      </c>
      <c r="D15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5" t="s">
        <v>28</v>
      </c>
      <c r="F1565" t="s">
        <v>29</v>
      </c>
      <c r="G1565" s="5">
        <v>39552</v>
      </c>
      <c r="H1565" s="5" t="str">
        <f t="shared" si="24"/>
        <v>20k-50k</v>
      </c>
      <c r="I1565">
        <v>1</v>
      </c>
      <c r="J1565">
        <v>1</v>
      </c>
      <c r="K1565" s="1">
        <v>41261</v>
      </c>
      <c r="L1565">
        <v>54</v>
      </c>
      <c r="M1565">
        <v>165</v>
      </c>
      <c r="N1565">
        <v>3</v>
      </c>
      <c r="O1565">
        <v>147</v>
      </c>
      <c r="P1565">
        <v>4</v>
      </c>
      <c r="Q1565">
        <v>24</v>
      </c>
      <c r="R1565">
        <v>41</v>
      </c>
      <c r="S1565" s="6">
        <f>SUM(Table_marketing_data[[#This Row],[MntWines]:[MntGoldProds]])/6</f>
        <v>64</v>
      </c>
      <c r="T1565">
        <v>7</v>
      </c>
      <c r="U1565">
        <v>6</v>
      </c>
      <c r="V1565">
        <v>2</v>
      </c>
      <c r="W1565">
        <v>5</v>
      </c>
      <c r="X1565">
        <v>8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f>IF(COUNTIF(Table_marketing_data[[#This Row],[AcceptedCmp3]:[AcceptedCmp2]],1)&gt;0,1,0)</f>
        <v>0</v>
      </c>
      <c r="AE1565">
        <f>SUM(Table_marketing_data[[#This Row],[AcceptedCmp3]:[AcceptedCmp2]])</f>
        <v>0</v>
      </c>
      <c r="AF1565">
        <v>1</v>
      </c>
      <c r="AG1565">
        <v>0</v>
      </c>
      <c r="AH1565" t="s">
        <v>30</v>
      </c>
    </row>
    <row r="1566" spans="1:34" x14ac:dyDescent="0.3">
      <c r="A1566">
        <v>4437</v>
      </c>
      <c r="B1566">
        <v>1962</v>
      </c>
      <c r="C1566">
        <f ca="1">YEAR(TODAY()) - Table_marketing_data[[#This Row],[Year_Birth]]</f>
        <v>61</v>
      </c>
      <c r="D15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6" t="s">
        <v>28</v>
      </c>
      <c r="F1566" t="s">
        <v>33</v>
      </c>
      <c r="G1566" s="5">
        <v>65316</v>
      </c>
      <c r="H1566" s="5" t="str">
        <f t="shared" si="24"/>
        <v>50k-100k</v>
      </c>
      <c r="I1566">
        <v>1</v>
      </c>
      <c r="J1566">
        <v>1</v>
      </c>
      <c r="K1566" s="1">
        <v>41388</v>
      </c>
      <c r="L1566">
        <v>65</v>
      </c>
      <c r="M1566">
        <v>112</v>
      </c>
      <c r="N1566">
        <v>6</v>
      </c>
      <c r="O1566">
        <v>92</v>
      </c>
      <c r="P1566">
        <v>3</v>
      </c>
      <c r="Q1566">
        <v>9</v>
      </c>
      <c r="R1566">
        <v>38</v>
      </c>
      <c r="S1566" s="6">
        <f>SUM(Table_marketing_data[[#This Row],[MntWines]:[MntGoldProds]])/6</f>
        <v>43.333333333333336</v>
      </c>
      <c r="T1566">
        <v>2</v>
      </c>
      <c r="U1566">
        <v>3</v>
      </c>
      <c r="V1566">
        <v>2</v>
      </c>
      <c r="W1566">
        <v>5</v>
      </c>
      <c r="X1566">
        <v>4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f>IF(COUNTIF(Table_marketing_data[[#This Row],[AcceptedCmp3]:[AcceptedCmp2]],1)&gt;0,1,0)</f>
        <v>0</v>
      </c>
      <c r="AE1566">
        <f>SUM(Table_marketing_data[[#This Row],[AcceptedCmp3]:[AcceptedCmp2]])</f>
        <v>0</v>
      </c>
      <c r="AF1566">
        <v>0</v>
      </c>
      <c r="AG1566">
        <v>0</v>
      </c>
      <c r="AH1566" t="s">
        <v>30</v>
      </c>
    </row>
    <row r="1567" spans="1:34" x14ac:dyDescent="0.3">
      <c r="A1567">
        <v>4138</v>
      </c>
      <c r="B1567">
        <v>1962</v>
      </c>
      <c r="C1567">
        <f ca="1">YEAR(TODAY()) - Table_marketing_data[[#This Row],[Year_Birth]]</f>
        <v>61</v>
      </c>
      <c r="D15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7" t="s">
        <v>28</v>
      </c>
      <c r="F1567" t="s">
        <v>31</v>
      </c>
      <c r="G1567" s="5">
        <v>76624</v>
      </c>
      <c r="H1567" s="5" t="str">
        <f t="shared" si="24"/>
        <v>50k-100k</v>
      </c>
      <c r="I1567">
        <v>0</v>
      </c>
      <c r="J1567">
        <v>1</v>
      </c>
      <c r="K1567" s="1">
        <v>41783</v>
      </c>
      <c r="L1567">
        <v>68</v>
      </c>
      <c r="M1567">
        <v>411</v>
      </c>
      <c r="N1567">
        <v>106</v>
      </c>
      <c r="O1567">
        <v>147</v>
      </c>
      <c r="P1567">
        <v>54</v>
      </c>
      <c r="Q1567">
        <v>115</v>
      </c>
      <c r="R1567">
        <v>66</v>
      </c>
      <c r="S1567" s="6">
        <f>SUM(Table_marketing_data[[#This Row],[MntWines]:[MntGoldProds]])/6</f>
        <v>149.83333333333334</v>
      </c>
      <c r="T1567">
        <v>1</v>
      </c>
      <c r="U1567">
        <v>5</v>
      </c>
      <c r="V1567">
        <v>10</v>
      </c>
      <c r="W1567">
        <v>7</v>
      </c>
      <c r="X1567">
        <v>1</v>
      </c>
      <c r="Y1567">
        <v>1</v>
      </c>
      <c r="Z1567">
        <v>0</v>
      </c>
      <c r="AA1567">
        <v>0</v>
      </c>
      <c r="AB1567">
        <v>0</v>
      </c>
      <c r="AC1567">
        <v>0</v>
      </c>
      <c r="AD1567">
        <f>IF(COUNTIF(Table_marketing_data[[#This Row],[AcceptedCmp3]:[AcceptedCmp2]],1)&gt;0,1,0)</f>
        <v>1</v>
      </c>
      <c r="AE1567">
        <f>SUM(Table_marketing_data[[#This Row],[AcceptedCmp3]:[AcceptedCmp2]])</f>
        <v>1</v>
      </c>
      <c r="AF1567">
        <v>0</v>
      </c>
      <c r="AG1567">
        <v>0</v>
      </c>
      <c r="AH1567" t="s">
        <v>30</v>
      </c>
    </row>
    <row r="1568" spans="1:34" x14ac:dyDescent="0.3">
      <c r="A1568">
        <v>3635</v>
      </c>
      <c r="B1568">
        <v>1962</v>
      </c>
      <c r="C1568">
        <f ca="1">YEAR(TODAY()) - Table_marketing_data[[#This Row],[Year_Birth]]</f>
        <v>61</v>
      </c>
      <c r="D15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8" t="s">
        <v>37</v>
      </c>
      <c r="F1568" t="s">
        <v>31</v>
      </c>
      <c r="G1568" s="5">
        <v>52597</v>
      </c>
      <c r="H1568" s="5" t="str">
        <f t="shared" si="24"/>
        <v>50k-100k</v>
      </c>
      <c r="I1568">
        <v>0</v>
      </c>
      <c r="J1568">
        <v>1</v>
      </c>
      <c r="K1568" s="1">
        <v>41766</v>
      </c>
      <c r="L1568">
        <v>69</v>
      </c>
      <c r="M1568">
        <v>492</v>
      </c>
      <c r="N1568">
        <v>0</v>
      </c>
      <c r="O1568">
        <v>37</v>
      </c>
      <c r="P1568">
        <v>7</v>
      </c>
      <c r="Q1568">
        <v>0</v>
      </c>
      <c r="R1568">
        <v>42</v>
      </c>
      <c r="S1568" s="6">
        <f>SUM(Table_marketing_data[[#This Row],[MntWines]:[MntGoldProds]])/6</f>
        <v>96.333333333333329</v>
      </c>
      <c r="T1568">
        <v>3</v>
      </c>
      <c r="U1568">
        <v>6</v>
      </c>
      <c r="V1568">
        <v>3</v>
      </c>
      <c r="W1568">
        <v>8</v>
      </c>
      <c r="X1568">
        <v>5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f>IF(COUNTIF(Table_marketing_data[[#This Row],[AcceptedCmp3]:[AcceptedCmp2]],1)&gt;0,1,0)</f>
        <v>0</v>
      </c>
      <c r="AE1568">
        <f>SUM(Table_marketing_data[[#This Row],[AcceptedCmp3]:[AcceptedCmp2]])</f>
        <v>0</v>
      </c>
      <c r="AF1568">
        <v>0</v>
      </c>
      <c r="AG1568">
        <v>0</v>
      </c>
      <c r="AH1568" t="s">
        <v>43</v>
      </c>
    </row>
    <row r="1569" spans="1:34" x14ac:dyDescent="0.3">
      <c r="A1569">
        <v>7129</v>
      </c>
      <c r="B1569">
        <v>1962</v>
      </c>
      <c r="C1569">
        <f ca="1">YEAR(TODAY()) - Table_marketing_data[[#This Row],[Year_Birth]]</f>
        <v>61</v>
      </c>
      <c r="D15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69" t="s">
        <v>37</v>
      </c>
      <c r="F1569" t="s">
        <v>33</v>
      </c>
      <c r="G1569" s="5">
        <v>54693</v>
      </c>
      <c r="H1569" s="5" t="str">
        <f t="shared" si="24"/>
        <v>50k-100k</v>
      </c>
      <c r="I1569">
        <v>0</v>
      </c>
      <c r="J1569">
        <v>1</v>
      </c>
      <c r="K1569" s="1">
        <v>41322</v>
      </c>
      <c r="L1569">
        <v>72</v>
      </c>
      <c r="M1569">
        <v>686</v>
      </c>
      <c r="N1569">
        <v>17</v>
      </c>
      <c r="O1569">
        <v>142</v>
      </c>
      <c r="P1569">
        <v>23</v>
      </c>
      <c r="Q1569">
        <v>26</v>
      </c>
      <c r="R1569">
        <v>35</v>
      </c>
      <c r="S1569" s="6">
        <f>SUM(Table_marketing_data[[#This Row],[MntWines]:[MntGoldProds]])/6</f>
        <v>154.83333333333334</v>
      </c>
      <c r="T1569">
        <v>8</v>
      </c>
      <c r="U1569">
        <v>6</v>
      </c>
      <c r="V1569">
        <v>4</v>
      </c>
      <c r="W1569">
        <v>13</v>
      </c>
      <c r="X1569">
        <v>6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f>IF(COUNTIF(Table_marketing_data[[#This Row],[AcceptedCmp3]:[AcceptedCmp2]],1)&gt;0,1,0)</f>
        <v>0</v>
      </c>
      <c r="AE1569">
        <f>SUM(Table_marketing_data[[#This Row],[AcceptedCmp3]:[AcceptedCmp2]])</f>
        <v>0</v>
      </c>
      <c r="AF1569">
        <v>0</v>
      </c>
      <c r="AG1569">
        <v>0</v>
      </c>
      <c r="AH1569" t="s">
        <v>30</v>
      </c>
    </row>
    <row r="1570" spans="1:34" x14ac:dyDescent="0.3">
      <c r="A1570">
        <v>8690</v>
      </c>
      <c r="B1570">
        <v>1962</v>
      </c>
      <c r="C1570">
        <f ca="1">YEAR(TODAY()) - Table_marketing_data[[#This Row],[Year_Birth]]</f>
        <v>61</v>
      </c>
      <c r="D15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0" t="s">
        <v>28</v>
      </c>
      <c r="F1570" t="s">
        <v>33</v>
      </c>
      <c r="G1570" s="5">
        <v>86111</v>
      </c>
      <c r="H1570" s="5" t="str">
        <f t="shared" si="24"/>
        <v>50k-100k</v>
      </c>
      <c r="I1570">
        <v>0</v>
      </c>
      <c r="J1570">
        <v>0</v>
      </c>
      <c r="K1570" s="1">
        <v>41383</v>
      </c>
      <c r="L1570">
        <v>73</v>
      </c>
      <c r="M1570">
        <v>399</v>
      </c>
      <c r="N1570">
        <v>28</v>
      </c>
      <c r="O1570">
        <v>756</v>
      </c>
      <c r="P1570">
        <v>36</v>
      </c>
      <c r="Q1570">
        <v>40</v>
      </c>
      <c r="R1570">
        <v>126</v>
      </c>
      <c r="S1570" s="6">
        <f>SUM(Table_marketing_data[[#This Row],[MntWines]:[MntGoldProds]])/6</f>
        <v>230.83333333333334</v>
      </c>
      <c r="T1570">
        <v>1</v>
      </c>
      <c r="U1570">
        <v>5</v>
      </c>
      <c r="V1570">
        <v>7</v>
      </c>
      <c r="W1570">
        <v>10</v>
      </c>
      <c r="X1570">
        <v>2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f>IF(COUNTIF(Table_marketing_data[[#This Row],[AcceptedCmp3]:[AcceptedCmp2]],1)&gt;0,1,0)</f>
        <v>0</v>
      </c>
      <c r="AE1570">
        <f>SUM(Table_marketing_data[[#This Row],[AcceptedCmp3]:[AcceptedCmp2]])</f>
        <v>0</v>
      </c>
      <c r="AF1570">
        <v>0</v>
      </c>
      <c r="AG1570">
        <v>0</v>
      </c>
      <c r="AH1570" t="s">
        <v>32</v>
      </c>
    </row>
    <row r="1571" spans="1:34" x14ac:dyDescent="0.3">
      <c r="A1571">
        <v>6768</v>
      </c>
      <c r="B1571">
        <v>1962</v>
      </c>
      <c r="C1571">
        <f ca="1">YEAR(TODAY()) - Table_marketing_data[[#This Row],[Year_Birth]]</f>
        <v>61</v>
      </c>
      <c r="D15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1" t="s">
        <v>28</v>
      </c>
      <c r="F1571" t="s">
        <v>29</v>
      </c>
      <c r="G1571" s="5">
        <v>37859</v>
      </c>
      <c r="H1571" s="5" t="str">
        <f t="shared" si="24"/>
        <v>20k-50k</v>
      </c>
      <c r="I1571">
        <v>1</v>
      </c>
      <c r="J1571">
        <v>2</v>
      </c>
      <c r="K1571" s="1">
        <v>41286</v>
      </c>
      <c r="L1571">
        <v>75</v>
      </c>
      <c r="M1571">
        <v>22</v>
      </c>
      <c r="N1571">
        <v>1</v>
      </c>
      <c r="O1571">
        <v>8</v>
      </c>
      <c r="P1571">
        <v>2</v>
      </c>
      <c r="Q1571">
        <v>1</v>
      </c>
      <c r="R1571">
        <v>2</v>
      </c>
      <c r="S1571" s="6">
        <f>SUM(Table_marketing_data[[#This Row],[MntWines]:[MntGoldProds]])/6</f>
        <v>6</v>
      </c>
      <c r="T1571">
        <v>2</v>
      </c>
      <c r="U1571">
        <v>1</v>
      </c>
      <c r="V1571">
        <v>0</v>
      </c>
      <c r="W1571">
        <v>3</v>
      </c>
      <c r="X1571">
        <v>8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f>IF(COUNTIF(Table_marketing_data[[#This Row],[AcceptedCmp3]:[AcceptedCmp2]],1)&gt;0,1,0)</f>
        <v>0</v>
      </c>
      <c r="AE1571">
        <f>SUM(Table_marketing_data[[#This Row],[AcceptedCmp3]:[AcceptedCmp2]])</f>
        <v>0</v>
      </c>
      <c r="AF1571">
        <v>0</v>
      </c>
      <c r="AG1571">
        <v>0</v>
      </c>
      <c r="AH1571" t="s">
        <v>32</v>
      </c>
    </row>
    <row r="1572" spans="1:34" x14ac:dyDescent="0.3">
      <c r="A1572">
        <v>8414</v>
      </c>
      <c r="B1572">
        <v>1962</v>
      </c>
      <c r="C1572">
        <f ca="1">YEAR(TODAY()) - Table_marketing_data[[#This Row],[Year_Birth]]</f>
        <v>61</v>
      </c>
      <c r="D15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2" t="s">
        <v>37</v>
      </c>
      <c r="F1572" t="s">
        <v>31</v>
      </c>
      <c r="G1572" s="5">
        <v>33419</v>
      </c>
      <c r="H1572" s="5" t="str">
        <f t="shared" si="24"/>
        <v>20k-50k</v>
      </c>
      <c r="I1572">
        <v>0</v>
      </c>
      <c r="J1572">
        <v>1</v>
      </c>
      <c r="K1572" s="1">
        <v>41503</v>
      </c>
      <c r="L1572">
        <v>76</v>
      </c>
      <c r="M1572">
        <v>56</v>
      </c>
      <c r="N1572">
        <v>0</v>
      </c>
      <c r="O1572">
        <v>12</v>
      </c>
      <c r="P1572">
        <v>0</v>
      </c>
      <c r="Q1572">
        <v>0</v>
      </c>
      <c r="R1572">
        <v>18</v>
      </c>
      <c r="S1572" s="6">
        <f>SUM(Table_marketing_data[[#This Row],[MntWines]:[MntGoldProds]])/6</f>
        <v>14.333333333333334</v>
      </c>
      <c r="T1572">
        <v>2</v>
      </c>
      <c r="U1572">
        <v>2</v>
      </c>
      <c r="V1572">
        <v>0</v>
      </c>
      <c r="W1572">
        <v>4</v>
      </c>
      <c r="X1572">
        <v>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f>IF(COUNTIF(Table_marketing_data[[#This Row],[AcceptedCmp3]:[AcceptedCmp2]],1)&gt;0,1,0)</f>
        <v>0</v>
      </c>
      <c r="AE1572">
        <f>SUM(Table_marketing_data[[#This Row],[AcceptedCmp3]:[AcceptedCmp2]])</f>
        <v>0</v>
      </c>
      <c r="AF1572">
        <v>0</v>
      </c>
      <c r="AG1572">
        <v>0</v>
      </c>
      <c r="AH1572" t="s">
        <v>30</v>
      </c>
    </row>
    <row r="1573" spans="1:34" x14ac:dyDescent="0.3">
      <c r="A1573">
        <v>9120</v>
      </c>
      <c r="B1573">
        <v>1962</v>
      </c>
      <c r="C1573">
        <f ca="1">YEAR(TODAY()) - Table_marketing_data[[#This Row],[Year_Birth]]</f>
        <v>61</v>
      </c>
      <c r="D15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3" t="s">
        <v>28</v>
      </c>
      <c r="F1573" t="s">
        <v>31</v>
      </c>
      <c r="G1573" s="5">
        <v>66565</v>
      </c>
      <c r="H1573" s="5" t="str">
        <f t="shared" si="24"/>
        <v>50k-100k</v>
      </c>
      <c r="I1573">
        <v>0</v>
      </c>
      <c r="J1573">
        <v>1</v>
      </c>
      <c r="K1573" s="1">
        <v>41248</v>
      </c>
      <c r="L1573">
        <v>80</v>
      </c>
      <c r="M1573">
        <v>747</v>
      </c>
      <c r="N1573">
        <v>10</v>
      </c>
      <c r="O1573">
        <v>161</v>
      </c>
      <c r="P1573">
        <v>65</v>
      </c>
      <c r="Q1573">
        <v>40</v>
      </c>
      <c r="R1573">
        <v>42</v>
      </c>
      <c r="S1573" s="6">
        <f>SUM(Table_marketing_data[[#This Row],[MntWines]:[MntGoldProds]])/6</f>
        <v>177.5</v>
      </c>
      <c r="T1573">
        <v>4</v>
      </c>
      <c r="U1573">
        <v>4</v>
      </c>
      <c r="V1573">
        <v>2</v>
      </c>
      <c r="W1573">
        <v>9</v>
      </c>
      <c r="X1573">
        <v>8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f>IF(COUNTIF(Table_marketing_data[[#This Row],[AcceptedCmp3]:[AcceptedCmp2]],1)&gt;0,1,0)</f>
        <v>0</v>
      </c>
      <c r="AE1573">
        <f>SUM(Table_marketing_data[[#This Row],[AcceptedCmp3]:[AcceptedCmp2]])</f>
        <v>0</v>
      </c>
      <c r="AF1573">
        <v>0</v>
      </c>
      <c r="AG1573">
        <v>0</v>
      </c>
      <c r="AH1573" t="s">
        <v>30</v>
      </c>
    </row>
    <row r="1574" spans="1:34" x14ac:dyDescent="0.3">
      <c r="A1574">
        <v>955</v>
      </c>
      <c r="B1574">
        <v>1962</v>
      </c>
      <c r="C1574">
        <f ca="1">YEAR(TODAY()) - Table_marketing_data[[#This Row],[Year_Birth]]</f>
        <v>61</v>
      </c>
      <c r="D15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4" t="s">
        <v>41</v>
      </c>
      <c r="F1574" t="s">
        <v>35</v>
      </c>
      <c r="G1574" s="5">
        <v>47175</v>
      </c>
      <c r="H1574" s="5" t="str">
        <f t="shared" si="24"/>
        <v>20k-50k</v>
      </c>
      <c r="I1574">
        <v>1</v>
      </c>
      <c r="J1574">
        <v>1</v>
      </c>
      <c r="K1574" s="1">
        <v>41210</v>
      </c>
      <c r="L1574">
        <v>81</v>
      </c>
      <c r="M1574">
        <v>167</v>
      </c>
      <c r="N1574">
        <v>2</v>
      </c>
      <c r="O1574">
        <v>44</v>
      </c>
      <c r="P1574">
        <v>6</v>
      </c>
      <c r="Q1574">
        <v>2</v>
      </c>
      <c r="R1574">
        <v>19</v>
      </c>
      <c r="S1574" s="6">
        <f>SUM(Table_marketing_data[[#This Row],[MntWines]:[MntGoldProds]])/6</f>
        <v>40</v>
      </c>
      <c r="T1574">
        <v>7</v>
      </c>
      <c r="U1574">
        <v>4</v>
      </c>
      <c r="V1574">
        <v>2</v>
      </c>
      <c r="W1574">
        <v>4</v>
      </c>
      <c r="X1574">
        <v>8</v>
      </c>
      <c r="Y1574">
        <v>1</v>
      </c>
      <c r="Z1574">
        <v>0</v>
      </c>
      <c r="AA1574">
        <v>0</v>
      </c>
      <c r="AB1574">
        <v>0</v>
      </c>
      <c r="AC1574">
        <v>0</v>
      </c>
      <c r="AD1574">
        <f>IF(COUNTIF(Table_marketing_data[[#This Row],[AcceptedCmp3]:[AcceptedCmp2]],1)&gt;0,1,0)</f>
        <v>1</v>
      </c>
      <c r="AE1574">
        <f>SUM(Table_marketing_data[[#This Row],[AcceptedCmp3]:[AcceptedCmp2]])</f>
        <v>1</v>
      </c>
      <c r="AF1574">
        <v>1</v>
      </c>
      <c r="AG1574">
        <v>0</v>
      </c>
      <c r="AH1574" t="s">
        <v>43</v>
      </c>
    </row>
    <row r="1575" spans="1:34" x14ac:dyDescent="0.3">
      <c r="A1575">
        <v>3523</v>
      </c>
      <c r="B1575">
        <v>1962</v>
      </c>
      <c r="C1575">
        <f ca="1">YEAR(TODAY()) - Table_marketing_data[[#This Row],[Year_Birth]]</f>
        <v>61</v>
      </c>
      <c r="D15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5" t="s">
        <v>28</v>
      </c>
      <c r="F1575" t="s">
        <v>35</v>
      </c>
      <c r="G1575" s="5">
        <v>75072</v>
      </c>
      <c r="H1575" s="5" t="str">
        <f t="shared" si="24"/>
        <v>50k-100k</v>
      </c>
      <c r="I1575">
        <v>0</v>
      </c>
      <c r="J1575">
        <v>1</v>
      </c>
      <c r="K1575" s="1">
        <v>41297</v>
      </c>
      <c r="L1575">
        <v>83</v>
      </c>
      <c r="M1575">
        <v>583</v>
      </c>
      <c r="N1575">
        <v>34</v>
      </c>
      <c r="O1575">
        <v>309</v>
      </c>
      <c r="P1575">
        <v>0</v>
      </c>
      <c r="Q1575">
        <v>22</v>
      </c>
      <c r="R1575">
        <v>125</v>
      </c>
      <c r="S1575" s="6">
        <f>SUM(Table_marketing_data[[#This Row],[MntWines]:[MntGoldProds]])/6</f>
        <v>178.83333333333334</v>
      </c>
      <c r="T1575">
        <v>2</v>
      </c>
      <c r="U1575">
        <v>5</v>
      </c>
      <c r="V1575">
        <v>4</v>
      </c>
      <c r="W1575">
        <v>8</v>
      </c>
      <c r="X1575">
        <v>3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f>IF(COUNTIF(Table_marketing_data[[#This Row],[AcceptedCmp3]:[AcceptedCmp2]],1)&gt;0,1,0)</f>
        <v>0</v>
      </c>
      <c r="AE1575">
        <f>SUM(Table_marketing_data[[#This Row],[AcceptedCmp3]:[AcceptedCmp2]])</f>
        <v>0</v>
      </c>
      <c r="AF1575">
        <v>0</v>
      </c>
      <c r="AG1575">
        <v>0</v>
      </c>
      <c r="AH1575" t="s">
        <v>30</v>
      </c>
    </row>
    <row r="1576" spans="1:34" x14ac:dyDescent="0.3">
      <c r="A1576">
        <v>1490</v>
      </c>
      <c r="B1576">
        <v>1962</v>
      </c>
      <c r="C1576">
        <f ca="1">YEAR(TODAY()) - Table_marketing_data[[#This Row],[Year_Birth]]</f>
        <v>61</v>
      </c>
      <c r="D15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6" t="s">
        <v>28</v>
      </c>
      <c r="F1576" t="s">
        <v>33</v>
      </c>
      <c r="G1576" s="5">
        <v>55759</v>
      </c>
      <c r="H1576" s="5" t="str">
        <f t="shared" si="24"/>
        <v>50k-100k</v>
      </c>
      <c r="I1576">
        <v>0</v>
      </c>
      <c r="J1576">
        <v>1</v>
      </c>
      <c r="K1576" s="1">
        <v>41241</v>
      </c>
      <c r="L1576">
        <v>84</v>
      </c>
      <c r="M1576">
        <v>675</v>
      </c>
      <c r="N1576">
        <v>0</v>
      </c>
      <c r="O1576">
        <v>85</v>
      </c>
      <c r="P1576">
        <v>10</v>
      </c>
      <c r="Q1576">
        <v>7</v>
      </c>
      <c r="R1576">
        <v>77</v>
      </c>
      <c r="S1576" s="6">
        <f>SUM(Table_marketing_data[[#This Row],[MntWines]:[MntGoldProds]])/6</f>
        <v>142.33333333333334</v>
      </c>
      <c r="T1576">
        <v>5</v>
      </c>
      <c r="U1576">
        <v>10</v>
      </c>
      <c r="V1576">
        <v>3</v>
      </c>
      <c r="W1576">
        <v>8</v>
      </c>
      <c r="X1576">
        <v>8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f>IF(COUNTIF(Table_marketing_data[[#This Row],[AcceptedCmp3]:[AcceptedCmp2]],1)&gt;0,1,0)</f>
        <v>0</v>
      </c>
      <c r="AE1576">
        <f>SUM(Table_marketing_data[[#This Row],[AcceptedCmp3]:[AcceptedCmp2]])</f>
        <v>0</v>
      </c>
      <c r="AF1576">
        <v>0</v>
      </c>
      <c r="AG1576">
        <v>0</v>
      </c>
      <c r="AH1576" t="s">
        <v>32</v>
      </c>
    </row>
    <row r="1577" spans="1:34" x14ac:dyDescent="0.3">
      <c r="A1577">
        <v>4998</v>
      </c>
      <c r="B1577">
        <v>1962</v>
      </c>
      <c r="C1577">
        <f ca="1">YEAR(TODAY()) - Table_marketing_data[[#This Row],[Year_Birth]]</f>
        <v>61</v>
      </c>
      <c r="D15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7" t="s">
        <v>28</v>
      </c>
      <c r="F1577" t="s">
        <v>35</v>
      </c>
      <c r="G1577" s="5">
        <v>76081</v>
      </c>
      <c r="H1577" s="5" t="str">
        <f t="shared" si="24"/>
        <v>50k-100k</v>
      </c>
      <c r="I1577">
        <v>0</v>
      </c>
      <c r="J1577">
        <v>0</v>
      </c>
      <c r="K1577" s="1">
        <v>41782</v>
      </c>
      <c r="L1577">
        <v>85</v>
      </c>
      <c r="M1577">
        <v>292</v>
      </c>
      <c r="N1577">
        <v>30</v>
      </c>
      <c r="O1577">
        <v>415</v>
      </c>
      <c r="P1577">
        <v>63</v>
      </c>
      <c r="Q1577">
        <v>33</v>
      </c>
      <c r="R1577">
        <v>200</v>
      </c>
      <c r="S1577" s="6">
        <f>SUM(Table_marketing_data[[#This Row],[MntWines]:[MntGoldProds]])/6</f>
        <v>172.16666666666666</v>
      </c>
      <c r="T1577">
        <v>1</v>
      </c>
      <c r="U1577">
        <v>4</v>
      </c>
      <c r="V1577">
        <v>5</v>
      </c>
      <c r="W1577">
        <v>4</v>
      </c>
      <c r="X1577">
        <v>2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f>IF(COUNTIF(Table_marketing_data[[#This Row],[AcceptedCmp3]:[AcceptedCmp2]],1)&gt;0,1,0)</f>
        <v>1</v>
      </c>
      <c r="AE1577">
        <f>SUM(Table_marketing_data[[#This Row],[AcceptedCmp3]:[AcceptedCmp2]])</f>
        <v>1</v>
      </c>
      <c r="AF1577">
        <v>0</v>
      </c>
      <c r="AG1577">
        <v>0</v>
      </c>
      <c r="AH1577" t="s">
        <v>30</v>
      </c>
    </row>
    <row r="1578" spans="1:34" x14ac:dyDescent="0.3">
      <c r="A1578">
        <v>7321</v>
      </c>
      <c r="B1578">
        <v>1962</v>
      </c>
      <c r="C1578">
        <f ca="1">YEAR(TODAY()) - Table_marketing_data[[#This Row],[Year_Birth]]</f>
        <v>61</v>
      </c>
      <c r="D15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8" t="s">
        <v>28</v>
      </c>
      <c r="F1578" t="s">
        <v>35</v>
      </c>
      <c r="G1578" s="5">
        <v>76081</v>
      </c>
      <c r="H1578" s="5" t="str">
        <f t="shared" si="24"/>
        <v>50k-100k</v>
      </c>
      <c r="I1578">
        <v>0</v>
      </c>
      <c r="J1578">
        <v>0</v>
      </c>
      <c r="K1578" s="1">
        <v>41782</v>
      </c>
      <c r="L1578">
        <v>85</v>
      </c>
      <c r="M1578">
        <v>292</v>
      </c>
      <c r="N1578">
        <v>30</v>
      </c>
      <c r="O1578">
        <v>415</v>
      </c>
      <c r="P1578">
        <v>63</v>
      </c>
      <c r="Q1578">
        <v>33</v>
      </c>
      <c r="R1578">
        <v>200</v>
      </c>
      <c r="S1578" s="6">
        <f>SUM(Table_marketing_data[[#This Row],[MntWines]:[MntGoldProds]])/6</f>
        <v>172.16666666666666</v>
      </c>
      <c r="T1578">
        <v>1</v>
      </c>
      <c r="U1578">
        <v>4</v>
      </c>
      <c r="V1578">
        <v>5</v>
      </c>
      <c r="W1578">
        <v>4</v>
      </c>
      <c r="X1578">
        <v>2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f>IF(COUNTIF(Table_marketing_data[[#This Row],[AcceptedCmp3]:[AcceptedCmp2]],1)&gt;0,1,0)</f>
        <v>1</v>
      </c>
      <c r="AE1578">
        <f>SUM(Table_marketing_data[[#This Row],[AcceptedCmp3]:[AcceptedCmp2]])</f>
        <v>1</v>
      </c>
      <c r="AF1578">
        <v>0</v>
      </c>
      <c r="AG1578">
        <v>0</v>
      </c>
      <c r="AH1578" t="s">
        <v>40</v>
      </c>
    </row>
    <row r="1579" spans="1:34" x14ac:dyDescent="0.3">
      <c r="A1579">
        <v>10379</v>
      </c>
      <c r="B1579">
        <v>1962</v>
      </c>
      <c r="C1579">
        <f ca="1">YEAR(TODAY()) - Table_marketing_data[[#This Row],[Year_Birth]]</f>
        <v>61</v>
      </c>
      <c r="D15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79" t="s">
        <v>41</v>
      </c>
      <c r="F1579" t="s">
        <v>31</v>
      </c>
      <c r="G1579" s="5">
        <v>59247</v>
      </c>
      <c r="H1579" s="5" t="str">
        <f t="shared" si="24"/>
        <v>50k-100k</v>
      </c>
      <c r="I1579">
        <v>0</v>
      </c>
      <c r="J1579">
        <v>2</v>
      </c>
      <c r="K1579" s="1">
        <v>41586</v>
      </c>
      <c r="L1579">
        <v>87</v>
      </c>
      <c r="M1579">
        <v>327</v>
      </c>
      <c r="N1579">
        <v>9</v>
      </c>
      <c r="O1579">
        <v>122</v>
      </c>
      <c r="P1579">
        <v>19</v>
      </c>
      <c r="Q1579">
        <v>14</v>
      </c>
      <c r="R1579">
        <v>83</v>
      </c>
      <c r="S1579" s="6">
        <f>SUM(Table_marketing_data[[#This Row],[MntWines]:[MntGoldProds]])/6</f>
        <v>95.666666666666671</v>
      </c>
      <c r="T1579">
        <v>5</v>
      </c>
      <c r="U1579">
        <v>5</v>
      </c>
      <c r="V1579">
        <v>2</v>
      </c>
      <c r="W1579">
        <v>9</v>
      </c>
      <c r="X1579">
        <v>6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f>IF(COUNTIF(Table_marketing_data[[#This Row],[AcceptedCmp3]:[AcceptedCmp2]],1)&gt;0,1,0)</f>
        <v>0</v>
      </c>
      <c r="AE1579">
        <f>SUM(Table_marketing_data[[#This Row],[AcceptedCmp3]:[AcceptedCmp2]])</f>
        <v>0</v>
      </c>
      <c r="AF1579">
        <v>0</v>
      </c>
      <c r="AG1579">
        <v>0</v>
      </c>
      <c r="AH1579" t="s">
        <v>30</v>
      </c>
    </row>
    <row r="1580" spans="1:34" x14ac:dyDescent="0.3">
      <c r="A1580">
        <v>9386</v>
      </c>
      <c r="B1580">
        <v>1962</v>
      </c>
      <c r="C1580">
        <f ca="1">YEAR(TODAY()) - Table_marketing_data[[#This Row],[Year_Birth]]</f>
        <v>61</v>
      </c>
      <c r="D15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0" t="s">
        <v>28</v>
      </c>
      <c r="F1580" t="s">
        <v>35</v>
      </c>
      <c r="G1580" s="5">
        <v>50127</v>
      </c>
      <c r="H1580" s="5" t="str">
        <f t="shared" si="24"/>
        <v>50k-100k</v>
      </c>
      <c r="I1580">
        <v>0</v>
      </c>
      <c r="J1580">
        <v>1</v>
      </c>
      <c r="K1580" s="1">
        <v>41788</v>
      </c>
      <c r="L1580">
        <v>88</v>
      </c>
      <c r="M1580">
        <v>274</v>
      </c>
      <c r="N1580">
        <v>0</v>
      </c>
      <c r="O1580">
        <v>21</v>
      </c>
      <c r="P1580">
        <v>4</v>
      </c>
      <c r="Q1580">
        <v>6</v>
      </c>
      <c r="R1580">
        <v>15</v>
      </c>
      <c r="S1580" s="6">
        <f>SUM(Table_marketing_data[[#This Row],[MntWines]:[MntGoldProds]])/6</f>
        <v>53.333333333333336</v>
      </c>
      <c r="T1580">
        <v>1</v>
      </c>
      <c r="U1580">
        <v>5</v>
      </c>
      <c r="V1580">
        <v>1</v>
      </c>
      <c r="W1580">
        <v>6</v>
      </c>
      <c r="X1580">
        <v>6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f>IF(COUNTIF(Table_marketing_data[[#This Row],[AcceptedCmp3]:[AcceptedCmp2]],1)&gt;0,1,0)</f>
        <v>1</v>
      </c>
      <c r="AE1580">
        <f>SUM(Table_marketing_data[[#This Row],[AcceptedCmp3]:[AcceptedCmp2]])</f>
        <v>1</v>
      </c>
      <c r="AF1580">
        <v>0</v>
      </c>
      <c r="AG1580">
        <v>0</v>
      </c>
      <c r="AH1580" t="s">
        <v>30</v>
      </c>
    </row>
    <row r="1581" spans="1:34" x14ac:dyDescent="0.3">
      <c r="A1581">
        <v>8015</v>
      </c>
      <c r="B1581">
        <v>1962</v>
      </c>
      <c r="C1581">
        <f ca="1">YEAR(TODAY()) - Table_marketing_data[[#This Row],[Year_Birth]]</f>
        <v>61</v>
      </c>
      <c r="D15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1" t="s">
        <v>37</v>
      </c>
      <c r="F1581" t="s">
        <v>29</v>
      </c>
      <c r="G1581" s="5">
        <v>85696</v>
      </c>
      <c r="H1581" s="5" t="str">
        <f t="shared" si="24"/>
        <v>50k-100k</v>
      </c>
      <c r="I1581">
        <v>0</v>
      </c>
      <c r="J1581">
        <v>0</v>
      </c>
      <c r="K1581" s="1">
        <v>41397</v>
      </c>
      <c r="L1581">
        <v>88</v>
      </c>
      <c r="M1581">
        <v>714</v>
      </c>
      <c r="N1581">
        <v>76</v>
      </c>
      <c r="O1581">
        <v>395</v>
      </c>
      <c r="P1581">
        <v>116</v>
      </c>
      <c r="Q1581">
        <v>0</v>
      </c>
      <c r="R1581">
        <v>12</v>
      </c>
      <c r="S1581" s="6">
        <f>SUM(Table_marketing_data[[#This Row],[MntWines]:[MntGoldProds]])/6</f>
        <v>218.83333333333334</v>
      </c>
      <c r="T1581">
        <v>1</v>
      </c>
      <c r="U1581">
        <v>4</v>
      </c>
      <c r="V1581">
        <v>6</v>
      </c>
      <c r="W1581">
        <v>9</v>
      </c>
      <c r="X1581">
        <v>1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f>IF(COUNTIF(Table_marketing_data[[#This Row],[AcceptedCmp3]:[AcceptedCmp2]],1)&gt;0,1,0)</f>
        <v>0</v>
      </c>
      <c r="AE1581">
        <f>SUM(Table_marketing_data[[#This Row],[AcceptedCmp3]:[AcceptedCmp2]])</f>
        <v>0</v>
      </c>
      <c r="AF1581">
        <v>1</v>
      </c>
      <c r="AG1581">
        <v>0</v>
      </c>
      <c r="AH1581" t="s">
        <v>30</v>
      </c>
    </row>
    <row r="1582" spans="1:34" x14ac:dyDescent="0.3">
      <c r="A1582">
        <v>1745</v>
      </c>
      <c r="B1582">
        <v>1962</v>
      </c>
      <c r="C1582">
        <f ca="1">YEAR(TODAY()) - Table_marketing_data[[#This Row],[Year_Birth]]</f>
        <v>61</v>
      </c>
      <c r="D15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2" t="s">
        <v>37</v>
      </c>
      <c r="F1582" t="s">
        <v>29</v>
      </c>
      <c r="G1582" s="5">
        <v>85696</v>
      </c>
      <c r="H1582" s="5" t="str">
        <f t="shared" si="24"/>
        <v>50k-100k</v>
      </c>
      <c r="I1582">
        <v>0</v>
      </c>
      <c r="J1582">
        <v>0</v>
      </c>
      <c r="K1582" s="1">
        <v>41397</v>
      </c>
      <c r="L1582">
        <v>88</v>
      </c>
      <c r="M1582">
        <v>714</v>
      </c>
      <c r="N1582">
        <v>76</v>
      </c>
      <c r="O1582">
        <v>395</v>
      </c>
      <c r="P1582">
        <v>116</v>
      </c>
      <c r="Q1582">
        <v>0</v>
      </c>
      <c r="R1582">
        <v>12</v>
      </c>
      <c r="S1582" s="6">
        <f>SUM(Table_marketing_data[[#This Row],[MntWines]:[MntGoldProds]])/6</f>
        <v>218.83333333333334</v>
      </c>
      <c r="T1582">
        <v>1</v>
      </c>
      <c r="U1582">
        <v>4</v>
      </c>
      <c r="V1582">
        <v>6</v>
      </c>
      <c r="W1582">
        <v>9</v>
      </c>
      <c r="X1582">
        <v>1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f>IF(COUNTIF(Table_marketing_data[[#This Row],[AcceptedCmp3]:[AcceptedCmp2]],1)&gt;0,1,0)</f>
        <v>0</v>
      </c>
      <c r="AE1582">
        <f>SUM(Table_marketing_data[[#This Row],[AcceptedCmp3]:[AcceptedCmp2]])</f>
        <v>0</v>
      </c>
      <c r="AF1582">
        <v>1</v>
      </c>
      <c r="AG1582">
        <v>0</v>
      </c>
      <c r="AH1582" t="s">
        <v>30</v>
      </c>
    </row>
    <row r="1583" spans="1:34" x14ac:dyDescent="0.3">
      <c r="A1583">
        <v>3136</v>
      </c>
      <c r="B1583">
        <v>1962</v>
      </c>
      <c r="C1583">
        <f ca="1">YEAR(TODAY()) - Table_marketing_data[[#This Row],[Year_Birth]]</f>
        <v>61</v>
      </c>
      <c r="D15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3" t="s">
        <v>41</v>
      </c>
      <c r="F1583" t="s">
        <v>29</v>
      </c>
      <c r="G1583" s="5">
        <v>59432</v>
      </c>
      <c r="H1583" s="5" t="str">
        <f t="shared" si="24"/>
        <v>50k-100k</v>
      </c>
      <c r="I1583">
        <v>0</v>
      </c>
      <c r="J1583">
        <v>1</v>
      </c>
      <c r="K1583" s="1">
        <v>41377</v>
      </c>
      <c r="L1583">
        <v>88</v>
      </c>
      <c r="M1583">
        <v>317</v>
      </c>
      <c r="N1583">
        <v>25</v>
      </c>
      <c r="O1583">
        <v>265</v>
      </c>
      <c r="P1583">
        <v>25</v>
      </c>
      <c r="Q1583">
        <v>19</v>
      </c>
      <c r="R1583">
        <v>12</v>
      </c>
      <c r="S1583" s="6">
        <f>SUM(Table_marketing_data[[#This Row],[MntWines]:[MntGoldProds]])/6</f>
        <v>110.5</v>
      </c>
      <c r="T1583">
        <v>3</v>
      </c>
      <c r="U1583">
        <v>5</v>
      </c>
      <c r="V1583">
        <v>3</v>
      </c>
      <c r="W1583">
        <v>11</v>
      </c>
      <c r="X1583">
        <v>5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f>IF(COUNTIF(Table_marketing_data[[#This Row],[AcceptedCmp3]:[AcceptedCmp2]],1)&gt;0,1,0)</f>
        <v>0</v>
      </c>
      <c r="AE1583">
        <f>SUM(Table_marketing_data[[#This Row],[AcceptedCmp3]:[AcceptedCmp2]])</f>
        <v>0</v>
      </c>
      <c r="AF1583">
        <v>0</v>
      </c>
      <c r="AG1583">
        <v>0</v>
      </c>
      <c r="AH1583" t="s">
        <v>30</v>
      </c>
    </row>
    <row r="1584" spans="1:34" x14ac:dyDescent="0.3">
      <c r="A1584">
        <v>7960</v>
      </c>
      <c r="B1584">
        <v>1962</v>
      </c>
      <c r="C1584">
        <f ca="1">YEAR(TODAY()) - Table_marketing_data[[#This Row],[Year_Birth]]</f>
        <v>61</v>
      </c>
      <c r="D15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4" t="s">
        <v>38</v>
      </c>
      <c r="F1584" t="s">
        <v>35</v>
      </c>
      <c r="G1584" s="5">
        <v>82122</v>
      </c>
      <c r="H1584" s="5" t="str">
        <f t="shared" si="24"/>
        <v>50k-100k</v>
      </c>
      <c r="I1584">
        <v>0</v>
      </c>
      <c r="J1584">
        <v>0</v>
      </c>
      <c r="K1584" s="1">
        <v>41501</v>
      </c>
      <c r="L1584">
        <v>89</v>
      </c>
      <c r="M1584">
        <v>734</v>
      </c>
      <c r="N1584">
        <v>22</v>
      </c>
      <c r="O1584">
        <v>350</v>
      </c>
      <c r="P1584">
        <v>151</v>
      </c>
      <c r="Q1584">
        <v>25</v>
      </c>
      <c r="R1584">
        <v>100</v>
      </c>
      <c r="S1584" s="6">
        <f>SUM(Table_marketing_data[[#This Row],[MntWines]:[MntGoldProds]])/6</f>
        <v>230.33333333333334</v>
      </c>
      <c r="T1584">
        <v>1</v>
      </c>
      <c r="U1584">
        <v>3</v>
      </c>
      <c r="V1584">
        <v>9</v>
      </c>
      <c r="W1584">
        <v>13</v>
      </c>
      <c r="X1584">
        <v>1</v>
      </c>
      <c r="Y1584">
        <v>0</v>
      </c>
      <c r="Z1584">
        <v>0</v>
      </c>
      <c r="AA1584">
        <v>1</v>
      </c>
      <c r="AB1584">
        <v>0</v>
      </c>
      <c r="AC1584">
        <v>0</v>
      </c>
      <c r="AD1584">
        <f>IF(COUNTIF(Table_marketing_data[[#This Row],[AcceptedCmp3]:[AcceptedCmp2]],1)&gt;0,1,0)</f>
        <v>1</v>
      </c>
      <c r="AE1584">
        <f>SUM(Table_marketing_data[[#This Row],[AcceptedCmp3]:[AcceptedCmp2]])</f>
        <v>1</v>
      </c>
      <c r="AF1584">
        <v>0</v>
      </c>
      <c r="AG1584">
        <v>0</v>
      </c>
      <c r="AH1584" t="s">
        <v>30</v>
      </c>
    </row>
    <row r="1585" spans="1:34" x14ac:dyDescent="0.3">
      <c r="A1585">
        <v>6262</v>
      </c>
      <c r="B1585">
        <v>1962</v>
      </c>
      <c r="C1585">
        <f ca="1">YEAR(TODAY()) - Table_marketing_data[[#This Row],[Year_Birth]]</f>
        <v>61</v>
      </c>
      <c r="D15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5" t="s">
        <v>41</v>
      </c>
      <c r="F1585" t="s">
        <v>31</v>
      </c>
      <c r="G1585" s="5">
        <v>72217</v>
      </c>
      <c r="H1585" s="5" t="str">
        <f t="shared" si="24"/>
        <v>50k-100k</v>
      </c>
      <c r="I1585">
        <v>0</v>
      </c>
      <c r="J1585">
        <v>0</v>
      </c>
      <c r="K1585" s="1">
        <v>41374</v>
      </c>
      <c r="L1585">
        <v>93</v>
      </c>
      <c r="M1585">
        <v>816</v>
      </c>
      <c r="N1585">
        <v>42</v>
      </c>
      <c r="O1585">
        <v>450</v>
      </c>
      <c r="P1585">
        <v>55</v>
      </c>
      <c r="Q1585">
        <v>56</v>
      </c>
      <c r="R1585">
        <v>154</v>
      </c>
      <c r="S1585" s="6">
        <f>SUM(Table_marketing_data[[#This Row],[MntWines]:[MntGoldProds]])/6</f>
        <v>262.16666666666669</v>
      </c>
      <c r="T1585">
        <v>1</v>
      </c>
      <c r="U1585">
        <v>3</v>
      </c>
      <c r="V1585">
        <v>10</v>
      </c>
      <c r="W1585">
        <v>8</v>
      </c>
      <c r="X1585">
        <v>2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f>IF(COUNTIF(Table_marketing_data[[#This Row],[AcceptedCmp3]:[AcceptedCmp2]],1)&gt;0,1,0)</f>
        <v>0</v>
      </c>
      <c r="AE1585">
        <f>SUM(Table_marketing_data[[#This Row],[AcceptedCmp3]:[AcceptedCmp2]])</f>
        <v>0</v>
      </c>
      <c r="AF1585">
        <v>0</v>
      </c>
      <c r="AG1585">
        <v>0</v>
      </c>
      <c r="AH1585" t="s">
        <v>39</v>
      </c>
    </row>
    <row r="1586" spans="1:34" x14ac:dyDescent="0.3">
      <c r="A1586">
        <v>2415</v>
      </c>
      <c r="B1586">
        <v>1962</v>
      </c>
      <c r="C1586">
        <f ca="1">YEAR(TODAY()) - Table_marketing_data[[#This Row],[Year_Birth]]</f>
        <v>61</v>
      </c>
      <c r="D15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6" t="s">
        <v>28</v>
      </c>
      <c r="F1586" t="s">
        <v>35</v>
      </c>
      <c r="G1586" s="5">
        <v>62568</v>
      </c>
      <c r="H1586" s="5" t="str">
        <f t="shared" si="24"/>
        <v>50k-100k</v>
      </c>
      <c r="I1586">
        <v>0</v>
      </c>
      <c r="J1586">
        <v>1</v>
      </c>
      <c r="K1586" s="1">
        <v>41736</v>
      </c>
      <c r="L1586">
        <v>99</v>
      </c>
      <c r="M1586">
        <v>362</v>
      </c>
      <c r="N1586">
        <v>17</v>
      </c>
      <c r="O1586">
        <v>398</v>
      </c>
      <c r="P1586">
        <v>80</v>
      </c>
      <c r="Q1586">
        <v>35</v>
      </c>
      <c r="R1586">
        <v>61</v>
      </c>
      <c r="S1586" s="6">
        <f>SUM(Table_marketing_data[[#This Row],[MntWines]:[MntGoldProds]])/6</f>
        <v>158.83333333333334</v>
      </c>
      <c r="T1586">
        <v>3</v>
      </c>
      <c r="U1586">
        <v>5</v>
      </c>
      <c r="V1586">
        <v>3</v>
      </c>
      <c r="W1586">
        <v>5</v>
      </c>
      <c r="X1586">
        <v>4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f>IF(COUNTIF(Table_marketing_data[[#This Row],[AcceptedCmp3]:[AcceptedCmp2]],1)&gt;0,1,0)</f>
        <v>1</v>
      </c>
      <c r="AE1586">
        <f>SUM(Table_marketing_data[[#This Row],[AcceptedCmp3]:[AcceptedCmp2]])</f>
        <v>1</v>
      </c>
      <c r="AF1586">
        <v>0</v>
      </c>
      <c r="AG1586">
        <v>0</v>
      </c>
      <c r="AH1586" t="s">
        <v>30</v>
      </c>
    </row>
    <row r="1587" spans="1:34" x14ac:dyDescent="0.3">
      <c r="A1587">
        <v>1</v>
      </c>
      <c r="B1587">
        <v>1961</v>
      </c>
      <c r="C1587">
        <f ca="1">YEAR(TODAY()) - Table_marketing_data[[#This Row],[Year_Birth]]</f>
        <v>62</v>
      </c>
      <c r="D15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7" t="s">
        <v>28</v>
      </c>
      <c r="F1587" t="s">
        <v>31</v>
      </c>
      <c r="G1587" s="5">
        <v>57091</v>
      </c>
      <c r="H1587" s="5" t="str">
        <f t="shared" si="24"/>
        <v>50k-100k</v>
      </c>
      <c r="I1587">
        <v>0</v>
      </c>
      <c r="J1587">
        <v>0</v>
      </c>
      <c r="K1587" s="1">
        <v>41805</v>
      </c>
      <c r="L1587">
        <v>0</v>
      </c>
      <c r="M1587">
        <v>464</v>
      </c>
      <c r="N1587">
        <v>5</v>
      </c>
      <c r="O1587">
        <v>64</v>
      </c>
      <c r="P1587">
        <v>7</v>
      </c>
      <c r="Q1587">
        <v>0</v>
      </c>
      <c r="R1587">
        <v>37</v>
      </c>
      <c r="S1587" s="6">
        <f>SUM(Table_marketing_data[[#This Row],[MntWines]:[MntGoldProds]])/6</f>
        <v>96.166666666666671</v>
      </c>
      <c r="T1587">
        <v>1</v>
      </c>
      <c r="U1587">
        <v>7</v>
      </c>
      <c r="V1587">
        <v>3</v>
      </c>
      <c r="W1587">
        <v>7</v>
      </c>
      <c r="X1587">
        <v>5</v>
      </c>
      <c r="Y1587">
        <v>0</v>
      </c>
      <c r="Z1587">
        <v>0</v>
      </c>
      <c r="AA1587">
        <v>0</v>
      </c>
      <c r="AB1587">
        <v>0</v>
      </c>
      <c r="AC1587">
        <v>1</v>
      </c>
      <c r="AD1587">
        <f>IF(COUNTIF(Table_marketing_data[[#This Row],[AcceptedCmp3]:[AcceptedCmp2]],1)&gt;0,1,0)</f>
        <v>1</v>
      </c>
      <c r="AE1587">
        <f>SUM(Table_marketing_data[[#This Row],[AcceptedCmp3]:[AcceptedCmp2]])</f>
        <v>1</v>
      </c>
      <c r="AF1587">
        <v>1</v>
      </c>
      <c r="AG1587">
        <v>0</v>
      </c>
      <c r="AH1587" t="s">
        <v>32</v>
      </c>
    </row>
    <row r="1588" spans="1:34" x14ac:dyDescent="0.3">
      <c r="A1588">
        <v>3725</v>
      </c>
      <c r="B1588">
        <v>1961</v>
      </c>
      <c r="C1588">
        <f ca="1">YEAR(TODAY()) - Table_marketing_data[[#This Row],[Year_Birth]]</f>
        <v>62</v>
      </c>
      <c r="D15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8" t="s">
        <v>37</v>
      </c>
      <c r="F1588" t="s">
        <v>31</v>
      </c>
      <c r="G1588" s="5">
        <v>84865</v>
      </c>
      <c r="H1588" s="5" t="str">
        <f t="shared" si="24"/>
        <v>50k-100k</v>
      </c>
      <c r="I1588">
        <v>0</v>
      </c>
      <c r="J1588">
        <v>0</v>
      </c>
      <c r="K1588" s="1">
        <v>41403</v>
      </c>
      <c r="L1588">
        <v>1</v>
      </c>
      <c r="M1588">
        <v>1248</v>
      </c>
      <c r="N1588">
        <v>16</v>
      </c>
      <c r="O1588">
        <v>349</v>
      </c>
      <c r="P1588">
        <v>43</v>
      </c>
      <c r="Q1588">
        <v>16</v>
      </c>
      <c r="R1588">
        <v>16</v>
      </c>
      <c r="S1588" s="6">
        <f>SUM(Table_marketing_data[[#This Row],[MntWines]:[MntGoldProds]])/6</f>
        <v>281.33333333333331</v>
      </c>
      <c r="T1588">
        <v>1</v>
      </c>
      <c r="U1588">
        <v>2</v>
      </c>
      <c r="V1588">
        <v>4</v>
      </c>
      <c r="W1588">
        <v>9</v>
      </c>
      <c r="X1588">
        <v>4</v>
      </c>
      <c r="Y1588">
        <v>0</v>
      </c>
      <c r="Z1588">
        <v>1</v>
      </c>
      <c r="AA1588">
        <v>1</v>
      </c>
      <c r="AB1588">
        <v>1</v>
      </c>
      <c r="AC1588">
        <v>1</v>
      </c>
      <c r="AD1588">
        <f>IF(COUNTIF(Table_marketing_data[[#This Row],[AcceptedCmp3]:[AcceptedCmp2]],1)&gt;0,1,0)</f>
        <v>1</v>
      </c>
      <c r="AE1588">
        <f>SUM(Table_marketing_data[[#This Row],[AcceptedCmp3]:[AcceptedCmp2]])</f>
        <v>4</v>
      </c>
      <c r="AF1588">
        <v>1</v>
      </c>
      <c r="AG1588">
        <v>0</v>
      </c>
      <c r="AH1588" t="s">
        <v>30</v>
      </c>
    </row>
    <row r="1589" spans="1:34" x14ac:dyDescent="0.3">
      <c r="A1589">
        <v>9595</v>
      </c>
      <c r="B1589">
        <v>1961</v>
      </c>
      <c r="C1589">
        <f ca="1">YEAR(TODAY()) - Table_marketing_data[[#This Row],[Year_Birth]]</f>
        <v>62</v>
      </c>
      <c r="D15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89" t="s">
        <v>28</v>
      </c>
      <c r="F1589" t="s">
        <v>35</v>
      </c>
      <c r="G1589" s="5">
        <v>64260</v>
      </c>
      <c r="H1589" s="5" t="str">
        <f t="shared" si="24"/>
        <v>50k-100k</v>
      </c>
      <c r="I1589">
        <v>0</v>
      </c>
      <c r="J1589">
        <v>0</v>
      </c>
      <c r="K1589" s="1">
        <v>41285</v>
      </c>
      <c r="L1589">
        <v>1</v>
      </c>
      <c r="M1589">
        <v>539</v>
      </c>
      <c r="N1589">
        <v>169</v>
      </c>
      <c r="O1589">
        <v>816</v>
      </c>
      <c r="P1589">
        <v>20</v>
      </c>
      <c r="Q1589">
        <v>0</v>
      </c>
      <c r="R1589">
        <v>30</v>
      </c>
      <c r="S1589" s="6">
        <f>SUM(Table_marketing_data[[#This Row],[MntWines]:[MntGoldProds]])/6</f>
        <v>262.33333333333331</v>
      </c>
      <c r="T1589">
        <v>1</v>
      </c>
      <c r="U1589">
        <v>4</v>
      </c>
      <c r="V1589">
        <v>5</v>
      </c>
      <c r="W1589">
        <v>4</v>
      </c>
      <c r="X1589">
        <v>3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f>IF(COUNTIF(Table_marketing_data[[#This Row],[AcceptedCmp3]:[AcceptedCmp2]],1)&gt;0,1,0)</f>
        <v>0</v>
      </c>
      <c r="AE1589">
        <f>SUM(Table_marketing_data[[#This Row],[AcceptedCmp3]:[AcceptedCmp2]])</f>
        <v>0</v>
      </c>
      <c r="AF1589">
        <v>1</v>
      </c>
      <c r="AG1589">
        <v>0</v>
      </c>
      <c r="AH1589" t="s">
        <v>30</v>
      </c>
    </row>
    <row r="1590" spans="1:34" x14ac:dyDescent="0.3">
      <c r="A1590">
        <v>10623</v>
      </c>
      <c r="B1590">
        <v>1961</v>
      </c>
      <c r="C1590">
        <f ca="1">YEAR(TODAY()) - Table_marketing_data[[#This Row],[Year_Birth]]</f>
        <v>62</v>
      </c>
      <c r="D15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0" t="s">
        <v>41</v>
      </c>
      <c r="F1590" t="s">
        <v>35</v>
      </c>
      <c r="G1590" s="5">
        <v>48330</v>
      </c>
      <c r="H1590" s="5" t="str">
        <f t="shared" si="24"/>
        <v>20k-50k</v>
      </c>
      <c r="I1590">
        <v>0</v>
      </c>
      <c r="J1590">
        <v>1</v>
      </c>
      <c r="K1590" s="1">
        <v>41593</v>
      </c>
      <c r="L1590">
        <v>2</v>
      </c>
      <c r="M1590">
        <v>28</v>
      </c>
      <c r="N1590">
        <v>0</v>
      </c>
      <c r="O1590">
        <v>4</v>
      </c>
      <c r="P1590">
        <v>0</v>
      </c>
      <c r="Q1590">
        <v>0</v>
      </c>
      <c r="R1590">
        <v>0</v>
      </c>
      <c r="S1590" s="6">
        <f>SUM(Table_marketing_data[[#This Row],[MntWines]:[MntGoldProds]])/6</f>
        <v>5.333333333333333</v>
      </c>
      <c r="T1590">
        <v>1</v>
      </c>
      <c r="U1590">
        <v>1</v>
      </c>
      <c r="V1590">
        <v>0</v>
      </c>
      <c r="W1590">
        <v>3</v>
      </c>
      <c r="X1590">
        <v>5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f>IF(COUNTIF(Table_marketing_data[[#This Row],[AcceptedCmp3]:[AcceptedCmp2]],1)&gt;0,1,0)</f>
        <v>0</v>
      </c>
      <c r="AE1590">
        <f>SUM(Table_marketing_data[[#This Row],[AcceptedCmp3]:[AcceptedCmp2]])</f>
        <v>0</v>
      </c>
      <c r="AF1590">
        <v>0</v>
      </c>
      <c r="AG1590">
        <v>0</v>
      </c>
      <c r="AH1590" t="s">
        <v>30</v>
      </c>
    </row>
    <row r="1591" spans="1:34" x14ac:dyDescent="0.3">
      <c r="A1591">
        <v>7342</v>
      </c>
      <c r="B1591">
        <v>1961</v>
      </c>
      <c r="C1591">
        <f ca="1">YEAR(TODAY()) - Table_marketing_data[[#This Row],[Year_Birth]]</f>
        <v>62</v>
      </c>
      <c r="D15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1" t="s">
        <v>38</v>
      </c>
      <c r="F1591" t="s">
        <v>42</v>
      </c>
      <c r="G1591" s="5">
        <v>59184</v>
      </c>
      <c r="H1591" s="5" t="str">
        <f t="shared" si="24"/>
        <v>50k-100k</v>
      </c>
      <c r="I1591">
        <v>0</v>
      </c>
      <c r="J1591">
        <v>1</v>
      </c>
      <c r="K1591" s="1">
        <v>41161</v>
      </c>
      <c r="L1591">
        <v>6</v>
      </c>
      <c r="M1591">
        <v>341</v>
      </c>
      <c r="N1591">
        <v>142</v>
      </c>
      <c r="O1591">
        <v>113</v>
      </c>
      <c r="P1591">
        <v>259</v>
      </c>
      <c r="Q1591">
        <v>151</v>
      </c>
      <c r="R1591">
        <v>66</v>
      </c>
      <c r="S1591" s="6">
        <f>SUM(Table_marketing_data[[#This Row],[MntWines]:[MntGoldProds]])/6</f>
        <v>178.66666666666666</v>
      </c>
      <c r="T1591">
        <v>3</v>
      </c>
      <c r="U1591">
        <v>6</v>
      </c>
      <c r="V1591">
        <v>6</v>
      </c>
      <c r="W1591">
        <v>12</v>
      </c>
      <c r="X1591">
        <v>5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f>IF(COUNTIF(Table_marketing_data[[#This Row],[AcceptedCmp3]:[AcceptedCmp2]],1)&gt;0,1,0)</f>
        <v>0</v>
      </c>
      <c r="AE1591">
        <f>SUM(Table_marketing_data[[#This Row],[AcceptedCmp3]:[AcceptedCmp2]])</f>
        <v>0</v>
      </c>
      <c r="AF1591">
        <v>0</v>
      </c>
      <c r="AG1591">
        <v>0</v>
      </c>
      <c r="AH1591" t="s">
        <v>30</v>
      </c>
    </row>
    <row r="1592" spans="1:34" x14ac:dyDescent="0.3">
      <c r="A1592">
        <v>11025</v>
      </c>
      <c r="B1592">
        <v>1961</v>
      </c>
      <c r="C1592">
        <f ca="1">YEAR(TODAY()) - Table_marketing_data[[#This Row],[Year_Birth]]</f>
        <v>62</v>
      </c>
      <c r="D15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2" t="s">
        <v>28</v>
      </c>
      <c r="F1592" t="s">
        <v>33</v>
      </c>
      <c r="G1592" s="5">
        <v>36443</v>
      </c>
      <c r="H1592" s="5" t="str">
        <f t="shared" si="24"/>
        <v>20k-50k</v>
      </c>
      <c r="I1592">
        <v>1</v>
      </c>
      <c r="J1592">
        <v>1</v>
      </c>
      <c r="K1592" s="1">
        <v>41308</v>
      </c>
      <c r="L1592">
        <v>9</v>
      </c>
      <c r="M1592">
        <v>65</v>
      </c>
      <c r="N1592">
        <v>0</v>
      </c>
      <c r="O1592">
        <v>46</v>
      </c>
      <c r="P1592">
        <v>4</v>
      </c>
      <c r="Q1592">
        <v>3</v>
      </c>
      <c r="R1592">
        <v>20</v>
      </c>
      <c r="S1592" s="6">
        <f>SUM(Table_marketing_data[[#This Row],[MntWines]:[MntGoldProds]])/6</f>
        <v>23</v>
      </c>
      <c r="T1592">
        <v>4</v>
      </c>
      <c r="U1592">
        <v>3</v>
      </c>
      <c r="V1592">
        <v>1</v>
      </c>
      <c r="W1592">
        <v>3</v>
      </c>
      <c r="X1592">
        <v>8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f>IF(COUNTIF(Table_marketing_data[[#This Row],[AcceptedCmp3]:[AcceptedCmp2]],1)&gt;0,1,0)</f>
        <v>0</v>
      </c>
      <c r="AE1592">
        <f>SUM(Table_marketing_data[[#This Row],[AcceptedCmp3]:[AcceptedCmp2]])</f>
        <v>0</v>
      </c>
      <c r="AF1592">
        <v>0</v>
      </c>
      <c r="AG1592">
        <v>0</v>
      </c>
      <c r="AH1592" t="s">
        <v>30</v>
      </c>
    </row>
    <row r="1593" spans="1:34" x14ac:dyDescent="0.3">
      <c r="A1593">
        <v>8566</v>
      </c>
      <c r="B1593">
        <v>1961</v>
      </c>
      <c r="C1593">
        <f ca="1">YEAR(TODAY()) - Table_marketing_data[[#This Row],[Year_Birth]]</f>
        <v>62</v>
      </c>
      <c r="D15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3" t="s">
        <v>37</v>
      </c>
      <c r="F1593" t="s">
        <v>35</v>
      </c>
      <c r="G1593" s="5">
        <v>32583</v>
      </c>
      <c r="H1593" s="5" t="str">
        <f t="shared" si="24"/>
        <v>20k-50k</v>
      </c>
      <c r="I1593">
        <v>1</v>
      </c>
      <c r="J1593">
        <v>1</v>
      </c>
      <c r="K1593" s="1">
        <v>41805</v>
      </c>
      <c r="L1593">
        <v>10</v>
      </c>
      <c r="M1593">
        <v>5</v>
      </c>
      <c r="N1593">
        <v>0</v>
      </c>
      <c r="O1593">
        <v>3</v>
      </c>
      <c r="P1593">
        <v>0</v>
      </c>
      <c r="Q1593">
        <v>0</v>
      </c>
      <c r="R1593">
        <v>1</v>
      </c>
      <c r="S1593" s="6">
        <f>SUM(Table_marketing_data[[#This Row],[MntWines]:[MntGoldProds]])/6</f>
        <v>1.5</v>
      </c>
      <c r="T1593">
        <v>1</v>
      </c>
      <c r="U1593">
        <v>1</v>
      </c>
      <c r="V1593">
        <v>0</v>
      </c>
      <c r="W1593">
        <v>2</v>
      </c>
      <c r="X1593">
        <v>7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f>IF(COUNTIF(Table_marketing_data[[#This Row],[AcceptedCmp3]:[AcceptedCmp2]],1)&gt;0,1,0)</f>
        <v>0</v>
      </c>
      <c r="AE1593">
        <f>SUM(Table_marketing_data[[#This Row],[AcceptedCmp3]:[AcceptedCmp2]])</f>
        <v>0</v>
      </c>
      <c r="AF1593">
        <v>0</v>
      </c>
      <c r="AG1593">
        <v>0</v>
      </c>
      <c r="AH1593" t="s">
        <v>30</v>
      </c>
    </row>
    <row r="1594" spans="1:34" x14ac:dyDescent="0.3">
      <c r="A1594">
        <v>10150</v>
      </c>
      <c r="B1594">
        <v>1961</v>
      </c>
      <c r="C1594">
        <f ca="1">YEAR(TODAY()) - Table_marketing_data[[#This Row],[Year_Birth]]</f>
        <v>62</v>
      </c>
      <c r="D15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4" t="s">
        <v>28</v>
      </c>
      <c r="F1594" t="s">
        <v>31</v>
      </c>
      <c r="G1594" s="5">
        <v>86429</v>
      </c>
      <c r="H1594" s="5" t="str">
        <f t="shared" si="24"/>
        <v>50k-100k</v>
      </c>
      <c r="I1594">
        <v>0</v>
      </c>
      <c r="J1594">
        <v>0</v>
      </c>
      <c r="K1594" s="1">
        <v>41599</v>
      </c>
      <c r="L1594">
        <v>10</v>
      </c>
      <c r="M1594">
        <v>464</v>
      </c>
      <c r="N1594">
        <v>28</v>
      </c>
      <c r="O1594">
        <v>873</v>
      </c>
      <c r="P1594">
        <v>29</v>
      </c>
      <c r="Q1594">
        <v>18</v>
      </c>
      <c r="R1594">
        <v>37</v>
      </c>
      <c r="S1594" s="6">
        <f>SUM(Table_marketing_data[[#This Row],[MntWines]:[MntGoldProds]])/6</f>
        <v>241.5</v>
      </c>
      <c r="T1594">
        <v>0</v>
      </c>
      <c r="U1594">
        <v>7</v>
      </c>
      <c r="V1594">
        <v>4</v>
      </c>
      <c r="W1594">
        <v>7</v>
      </c>
      <c r="X1594">
        <v>2</v>
      </c>
      <c r="Y1594">
        <v>0</v>
      </c>
      <c r="Z1594">
        <v>0</v>
      </c>
      <c r="AA1594">
        <v>0</v>
      </c>
      <c r="AB1594">
        <v>1</v>
      </c>
      <c r="AC1594">
        <v>0</v>
      </c>
      <c r="AD1594">
        <f>IF(COUNTIF(Table_marketing_data[[#This Row],[AcceptedCmp3]:[AcceptedCmp2]],1)&gt;0,1,0)</f>
        <v>1</v>
      </c>
      <c r="AE1594">
        <f>SUM(Table_marketing_data[[#This Row],[AcceptedCmp3]:[AcceptedCmp2]])</f>
        <v>1</v>
      </c>
      <c r="AF1594">
        <v>1</v>
      </c>
      <c r="AG1594">
        <v>0</v>
      </c>
      <c r="AH1594" t="s">
        <v>43</v>
      </c>
    </row>
    <row r="1595" spans="1:34" x14ac:dyDescent="0.3">
      <c r="A1595">
        <v>1729</v>
      </c>
      <c r="B1595">
        <v>1961</v>
      </c>
      <c r="C1595">
        <f ca="1">YEAR(TODAY()) - Table_marketing_data[[#This Row],[Year_Birth]]</f>
        <v>62</v>
      </c>
      <c r="D15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5" t="s">
        <v>37</v>
      </c>
      <c r="F1595" t="s">
        <v>35</v>
      </c>
      <c r="G1595" s="5">
        <v>66426</v>
      </c>
      <c r="H1595" s="5" t="str">
        <f t="shared" si="24"/>
        <v>50k-100k</v>
      </c>
      <c r="I1595">
        <v>0</v>
      </c>
      <c r="J1595">
        <v>1</v>
      </c>
      <c r="K1595" s="1">
        <v>41549</v>
      </c>
      <c r="L1595">
        <v>14</v>
      </c>
      <c r="M1595">
        <v>1043</v>
      </c>
      <c r="N1595">
        <v>24</v>
      </c>
      <c r="O1595">
        <v>97</v>
      </c>
      <c r="P1595">
        <v>32</v>
      </c>
      <c r="Q1595">
        <v>24</v>
      </c>
      <c r="R1595">
        <v>157</v>
      </c>
      <c r="S1595" s="6">
        <f>SUM(Table_marketing_data[[#This Row],[MntWines]:[MntGoldProds]])/6</f>
        <v>229.5</v>
      </c>
      <c r="T1595">
        <v>2</v>
      </c>
      <c r="U1595">
        <v>3</v>
      </c>
      <c r="V1595">
        <v>5</v>
      </c>
      <c r="W1595">
        <v>10</v>
      </c>
      <c r="X1595">
        <v>6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f>IF(COUNTIF(Table_marketing_data[[#This Row],[AcceptedCmp3]:[AcceptedCmp2]],1)&gt;0,1,0)</f>
        <v>0</v>
      </c>
      <c r="AE1595">
        <f>SUM(Table_marketing_data[[#This Row],[AcceptedCmp3]:[AcceptedCmp2]])</f>
        <v>0</v>
      </c>
      <c r="AF1595">
        <v>0</v>
      </c>
      <c r="AG1595">
        <v>0</v>
      </c>
      <c r="AH1595" t="s">
        <v>30</v>
      </c>
    </row>
    <row r="1596" spans="1:34" x14ac:dyDescent="0.3">
      <c r="A1596">
        <v>7959</v>
      </c>
      <c r="B1596">
        <v>1961</v>
      </c>
      <c r="C1596">
        <f ca="1">YEAR(TODAY()) - Table_marketing_data[[#This Row],[Year_Birth]]</f>
        <v>62</v>
      </c>
      <c r="D15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6" t="s">
        <v>28</v>
      </c>
      <c r="F1596" t="s">
        <v>33</v>
      </c>
      <c r="G1596" s="5">
        <v>79410</v>
      </c>
      <c r="H1596" s="5" t="str">
        <f t="shared" si="24"/>
        <v>50k-100k</v>
      </c>
      <c r="I1596">
        <v>0</v>
      </c>
      <c r="J1596">
        <v>0</v>
      </c>
      <c r="K1596" s="1">
        <v>41788</v>
      </c>
      <c r="L1596">
        <v>19</v>
      </c>
      <c r="M1596">
        <v>658</v>
      </c>
      <c r="N1596">
        <v>80</v>
      </c>
      <c r="O1596">
        <v>483</v>
      </c>
      <c r="P1596">
        <v>123</v>
      </c>
      <c r="Q1596">
        <v>13</v>
      </c>
      <c r="R1596">
        <v>13</v>
      </c>
      <c r="S1596" s="6">
        <f>SUM(Table_marketing_data[[#This Row],[MntWines]:[MntGoldProds]])/6</f>
        <v>228.33333333333334</v>
      </c>
      <c r="T1596">
        <v>1</v>
      </c>
      <c r="U1596">
        <v>3</v>
      </c>
      <c r="V1596">
        <v>2</v>
      </c>
      <c r="W1596">
        <v>5</v>
      </c>
      <c r="X1596">
        <v>1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f>IF(COUNTIF(Table_marketing_data[[#This Row],[AcceptedCmp3]:[AcceptedCmp2]],1)&gt;0,1,0)</f>
        <v>0</v>
      </c>
      <c r="AE1596">
        <f>SUM(Table_marketing_data[[#This Row],[AcceptedCmp3]:[AcceptedCmp2]])</f>
        <v>0</v>
      </c>
      <c r="AF1596">
        <v>0</v>
      </c>
      <c r="AG1596">
        <v>0</v>
      </c>
      <c r="AH1596" t="s">
        <v>30</v>
      </c>
    </row>
    <row r="1597" spans="1:34" x14ac:dyDescent="0.3">
      <c r="A1597">
        <v>4415</v>
      </c>
      <c r="B1597">
        <v>1961</v>
      </c>
      <c r="C1597">
        <f ca="1">YEAR(TODAY()) - Table_marketing_data[[#This Row],[Year_Birth]]</f>
        <v>62</v>
      </c>
      <c r="D15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7" t="s">
        <v>28</v>
      </c>
      <c r="F1597" t="s">
        <v>33</v>
      </c>
      <c r="G1597" s="5">
        <v>16860</v>
      </c>
      <c r="H1597" s="5" t="str">
        <f t="shared" si="24"/>
        <v>&lt;20k</v>
      </c>
      <c r="I1597">
        <v>1</v>
      </c>
      <c r="J1597">
        <v>1</v>
      </c>
      <c r="K1597" s="1">
        <v>41164</v>
      </c>
      <c r="L1597">
        <v>19</v>
      </c>
      <c r="M1597">
        <v>10</v>
      </c>
      <c r="N1597">
        <v>4</v>
      </c>
      <c r="O1597">
        <v>4</v>
      </c>
      <c r="P1597">
        <v>3</v>
      </c>
      <c r="Q1597">
        <v>3</v>
      </c>
      <c r="R1597">
        <v>14</v>
      </c>
      <c r="S1597" s="6">
        <f>SUM(Table_marketing_data[[#This Row],[MntWines]:[MntGoldProds]])/6</f>
        <v>6.333333333333333</v>
      </c>
      <c r="T1597">
        <v>3</v>
      </c>
      <c r="U1597">
        <v>1</v>
      </c>
      <c r="V1597">
        <v>1</v>
      </c>
      <c r="W1597">
        <v>3</v>
      </c>
      <c r="X1597">
        <v>7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f>IF(COUNTIF(Table_marketing_data[[#This Row],[AcceptedCmp3]:[AcceptedCmp2]],1)&gt;0,1,0)</f>
        <v>0</v>
      </c>
      <c r="AE1597">
        <f>SUM(Table_marketing_data[[#This Row],[AcceptedCmp3]:[AcceptedCmp2]])</f>
        <v>0</v>
      </c>
      <c r="AF1597">
        <v>0</v>
      </c>
      <c r="AG1597">
        <v>0</v>
      </c>
      <c r="AH1597" t="s">
        <v>30</v>
      </c>
    </row>
    <row r="1598" spans="1:34" x14ac:dyDescent="0.3">
      <c r="A1598">
        <v>8268</v>
      </c>
      <c r="B1598">
        <v>1961</v>
      </c>
      <c r="C1598">
        <f ca="1">YEAR(TODAY()) - Table_marketing_data[[#This Row],[Year_Birth]]</f>
        <v>62</v>
      </c>
      <c r="D15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8" t="s">
        <v>37</v>
      </c>
      <c r="F1598" t="s">
        <v>33</v>
      </c>
      <c r="H1598" s="5" t="str">
        <f t="shared" si="24"/>
        <v>&lt;20k</v>
      </c>
      <c r="I1598">
        <v>0</v>
      </c>
      <c r="J1598">
        <v>1</v>
      </c>
      <c r="K1598" s="1">
        <v>41466</v>
      </c>
      <c r="L1598">
        <v>23</v>
      </c>
      <c r="M1598">
        <v>352</v>
      </c>
      <c r="N1598">
        <v>0</v>
      </c>
      <c r="O1598">
        <v>27</v>
      </c>
      <c r="P1598">
        <v>10</v>
      </c>
      <c r="Q1598">
        <v>0</v>
      </c>
      <c r="R1598">
        <v>15</v>
      </c>
      <c r="S1598" s="6">
        <f>SUM(Table_marketing_data[[#This Row],[MntWines]:[MntGoldProds]])/6</f>
        <v>67.333333333333329</v>
      </c>
      <c r="T1598">
        <v>3</v>
      </c>
      <c r="U1598">
        <v>6</v>
      </c>
      <c r="V1598">
        <v>1</v>
      </c>
      <c r="W1598">
        <v>7</v>
      </c>
      <c r="X1598">
        <v>6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f>IF(COUNTIF(Table_marketing_data[[#This Row],[AcceptedCmp3]:[AcceptedCmp2]],1)&gt;0,1,0)</f>
        <v>0</v>
      </c>
      <c r="AE1598">
        <f>SUM(Table_marketing_data[[#This Row],[AcceptedCmp3]:[AcceptedCmp2]])</f>
        <v>0</v>
      </c>
      <c r="AF1598">
        <v>0</v>
      </c>
      <c r="AG1598">
        <v>0</v>
      </c>
      <c r="AH1598" t="s">
        <v>32</v>
      </c>
    </row>
    <row r="1599" spans="1:34" x14ac:dyDescent="0.3">
      <c r="A1599">
        <v>2782</v>
      </c>
      <c r="B1599">
        <v>1961</v>
      </c>
      <c r="C1599">
        <f ca="1">YEAR(TODAY()) - Table_marketing_data[[#This Row],[Year_Birth]]</f>
        <v>62</v>
      </c>
      <c r="D15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599" t="s">
        <v>37</v>
      </c>
      <c r="F1599" t="s">
        <v>33</v>
      </c>
      <c r="G1599" s="5">
        <v>54456</v>
      </c>
      <c r="H1599" s="5" t="str">
        <f t="shared" si="24"/>
        <v>50k-100k</v>
      </c>
      <c r="I1599">
        <v>0</v>
      </c>
      <c r="J1599">
        <v>1</v>
      </c>
      <c r="K1599" s="1">
        <v>41466</v>
      </c>
      <c r="L1599">
        <v>23</v>
      </c>
      <c r="M1599">
        <v>352</v>
      </c>
      <c r="N1599">
        <v>0</v>
      </c>
      <c r="O1599">
        <v>27</v>
      </c>
      <c r="P1599">
        <v>10</v>
      </c>
      <c r="Q1599">
        <v>0</v>
      </c>
      <c r="R1599">
        <v>15</v>
      </c>
      <c r="S1599" s="6">
        <f>SUM(Table_marketing_data[[#This Row],[MntWines]:[MntGoldProds]])/6</f>
        <v>67.333333333333329</v>
      </c>
      <c r="T1599">
        <v>3</v>
      </c>
      <c r="U1599">
        <v>6</v>
      </c>
      <c r="V1599">
        <v>1</v>
      </c>
      <c r="W1599">
        <v>7</v>
      </c>
      <c r="X1599">
        <v>6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f>IF(COUNTIF(Table_marketing_data[[#This Row],[AcceptedCmp3]:[AcceptedCmp2]],1)&gt;0,1,0)</f>
        <v>0</v>
      </c>
      <c r="AE1599">
        <f>SUM(Table_marketing_data[[#This Row],[AcceptedCmp3]:[AcceptedCmp2]])</f>
        <v>0</v>
      </c>
      <c r="AF1599">
        <v>0</v>
      </c>
      <c r="AG1599">
        <v>0</v>
      </c>
      <c r="AH1599" t="s">
        <v>30</v>
      </c>
    </row>
    <row r="1600" spans="1:34" x14ac:dyDescent="0.3">
      <c r="A1600">
        <v>10277</v>
      </c>
      <c r="B1600">
        <v>1961</v>
      </c>
      <c r="C1600">
        <f ca="1">YEAR(TODAY()) - Table_marketing_data[[#This Row],[Year_Birth]]</f>
        <v>62</v>
      </c>
      <c r="D16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0" t="s">
        <v>28</v>
      </c>
      <c r="F1600" t="s">
        <v>31</v>
      </c>
      <c r="G1600" s="5">
        <v>30081</v>
      </c>
      <c r="H1600" s="5" t="str">
        <f t="shared" si="24"/>
        <v>20k-50k</v>
      </c>
      <c r="I1600">
        <v>0</v>
      </c>
      <c r="J1600">
        <v>1</v>
      </c>
      <c r="K1600" s="1">
        <v>41326</v>
      </c>
      <c r="L1600">
        <v>27</v>
      </c>
      <c r="M1600">
        <v>36</v>
      </c>
      <c r="N1600">
        <v>0</v>
      </c>
      <c r="O1600">
        <v>2</v>
      </c>
      <c r="P1600">
        <v>0</v>
      </c>
      <c r="Q1600">
        <v>0</v>
      </c>
      <c r="R1600">
        <v>4</v>
      </c>
      <c r="S1600" s="6">
        <f>SUM(Table_marketing_data[[#This Row],[MntWines]:[MntGoldProds]])/6</f>
        <v>7</v>
      </c>
      <c r="T1600">
        <v>1</v>
      </c>
      <c r="U1600">
        <v>1</v>
      </c>
      <c r="V1600">
        <v>0</v>
      </c>
      <c r="W1600">
        <v>3</v>
      </c>
      <c r="X1600">
        <v>7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f>IF(COUNTIF(Table_marketing_data[[#This Row],[AcceptedCmp3]:[AcceptedCmp2]],1)&gt;0,1,0)</f>
        <v>0</v>
      </c>
      <c r="AE1600">
        <f>SUM(Table_marketing_data[[#This Row],[AcceptedCmp3]:[AcceptedCmp2]])</f>
        <v>0</v>
      </c>
      <c r="AF1600">
        <v>0</v>
      </c>
      <c r="AG1600">
        <v>0</v>
      </c>
      <c r="AH1600" t="s">
        <v>30</v>
      </c>
    </row>
    <row r="1601" spans="1:34" x14ac:dyDescent="0.3">
      <c r="A1601">
        <v>6421</v>
      </c>
      <c r="B1601">
        <v>1961</v>
      </c>
      <c r="C1601">
        <f ca="1">YEAR(TODAY()) - Table_marketing_data[[#This Row],[Year_Birth]]</f>
        <v>62</v>
      </c>
      <c r="D16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1" t="s">
        <v>28</v>
      </c>
      <c r="F1601" t="s">
        <v>35</v>
      </c>
      <c r="G1601" s="5">
        <v>88347</v>
      </c>
      <c r="H1601" s="5" t="str">
        <f t="shared" si="24"/>
        <v>50k-100k</v>
      </c>
      <c r="I1601">
        <v>0</v>
      </c>
      <c r="J1601">
        <v>0</v>
      </c>
      <c r="K1601" s="1">
        <v>41458</v>
      </c>
      <c r="L1601">
        <v>32</v>
      </c>
      <c r="M1601">
        <v>1050</v>
      </c>
      <c r="N1601">
        <v>178</v>
      </c>
      <c r="O1601">
        <v>555</v>
      </c>
      <c r="P1601">
        <v>77</v>
      </c>
      <c r="Q1601">
        <v>138</v>
      </c>
      <c r="R1601">
        <v>118</v>
      </c>
      <c r="S1601" s="6">
        <f>SUM(Table_marketing_data[[#This Row],[MntWines]:[MntGoldProds]])/6</f>
        <v>352.66666666666669</v>
      </c>
      <c r="T1601">
        <v>1</v>
      </c>
      <c r="U1601">
        <v>4</v>
      </c>
      <c r="V1601">
        <v>7</v>
      </c>
      <c r="W1601">
        <v>9</v>
      </c>
      <c r="X1601">
        <v>1</v>
      </c>
      <c r="Y1601">
        <v>0</v>
      </c>
      <c r="Z1601">
        <v>0</v>
      </c>
      <c r="AA1601">
        <v>0</v>
      </c>
      <c r="AB1601">
        <v>1</v>
      </c>
      <c r="AC1601">
        <v>0</v>
      </c>
      <c r="AD1601">
        <f>IF(COUNTIF(Table_marketing_data[[#This Row],[AcceptedCmp3]:[AcceptedCmp2]],1)&gt;0,1,0)</f>
        <v>1</v>
      </c>
      <c r="AE1601">
        <f>SUM(Table_marketing_data[[#This Row],[AcceptedCmp3]:[AcceptedCmp2]])</f>
        <v>1</v>
      </c>
      <c r="AF1601">
        <v>0</v>
      </c>
      <c r="AG1601">
        <v>0</v>
      </c>
      <c r="AH1601" t="s">
        <v>30</v>
      </c>
    </row>
    <row r="1602" spans="1:34" x14ac:dyDescent="0.3">
      <c r="A1602">
        <v>9750</v>
      </c>
      <c r="B1602">
        <v>1961</v>
      </c>
      <c r="C1602">
        <f ca="1">YEAR(TODAY()) - Table_marketing_data[[#This Row],[Year_Birth]]</f>
        <v>62</v>
      </c>
      <c r="D16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2" t="s">
        <v>37</v>
      </c>
      <c r="F1602" t="s">
        <v>29</v>
      </c>
      <c r="G1602" s="5">
        <v>64325</v>
      </c>
      <c r="H1602" s="5" t="str">
        <f t="shared" ref="H1602:H1665" si="25">IF(G1602&lt;20000,"&lt;20k",IF(G1602&lt;50000,"20k-50k",IF(G1602&lt;100000,"50k-100k","100k&lt;")))</f>
        <v>50k-100k</v>
      </c>
      <c r="I1602">
        <v>0</v>
      </c>
      <c r="J1602">
        <v>1</v>
      </c>
      <c r="K1602" s="1">
        <v>41312</v>
      </c>
      <c r="L1602">
        <v>41</v>
      </c>
      <c r="M1602">
        <v>731</v>
      </c>
      <c r="N1602">
        <v>60</v>
      </c>
      <c r="O1602">
        <v>353</v>
      </c>
      <c r="P1602">
        <v>78</v>
      </c>
      <c r="Q1602">
        <v>12</v>
      </c>
      <c r="R1602">
        <v>73</v>
      </c>
      <c r="S1602" s="6">
        <f>SUM(Table_marketing_data[[#This Row],[MntWines]:[MntGoldProds]])/6</f>
        <v>217.83333333333334</v>
      </c>
      <c r="T1602">
        <v>5</v>
      </c>
      <c r="U1602">
        <v>10</v>
      </c>
      <c r="V1602">
        <v>3</v>
      </c>
      <c r="W1602">
        <v>5</v>
      </c>
      <c r="X1602">
        <v>7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f>IF(COUNTIF(Table_marketing_data[[#This Row],[AcceptedCmp3]:[AcceptedCmp2]],1)&gt;0,1,0)</f>
        <v>0</v>
      </c>
      <c r="AE1602">
        <f>SUM(Table_marketing_data[[#This Row],[AcceptedCmp3]:[AcceptedCmp2]])</f>
        <v>0</v>
      </c>
      <c r="AF1602">
        <v>0</v>
      </c>
      <c r="AG1602">
        <v>0</v>
      </c>
      <c r="AH1602" t="s">
        <v>30</v>
      </c>
    </row>
    <row r="1603" spans="1:34" x14ac:dyDescent="0.3">
      <c r="A1603">
        <v>9274</v>
      </c>
      <c r="B1603">
        <v>1961</v>
      </c>
      <c r="C1603">
        <f ca="1">YEAR(TODAY()) - Table_marketing_data[[#This Row],[Year_Birth]]</f>
        <v>62</v>
      </c>
      <c r="D16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3" t="s">
        <v>41</v>
      </c>
      <c r="F1603" t="s">
        <v>33</v>
      </c>
      <c r="G1603" s="5">
        <v>80950</v>
      </c>
      <c r="H1603" s="5" t="str">
        <f t="shared" si="25"/>
        <v>50k-100k</v>
      </c>
      <c r="I1603">
        <v>0</v>
      </c>
      <c r="J1603">
        <v>0</v>
      </c>
      <c r="K1603" s="1">
        <v>41361</v>
      </c>
      <c r="L1603">
        <v>44</v>
      </c>
      <c r="M1603">
        <v>525</v>
      </c>
      <c r="N1603">
        <v>147</v>
      </c>
      <c r="O1603">
        <v>112</v>
      </c>
      <c r="P1603">
        <v>219</v>
      </c>
      <c r="Q1603">
        <v>147</v>
      </c>
      <c r="R1603">
        <v>63</v>
      </c>
      <c r="S1603" s="6">
        <f>SUM(Table_marketing_data[[#This Row],[MntWines]:[MntGoldProds]])/6</f>
        <v>202.16666666666666</v>
      </c>
      <c r="T1603">
        <v>1</v>
      </c>
      <c r="U1603">
        <v>6</v>
      </c>
      <c r="V1603">
        <v>7</v>
      </c>
      <c r="W1603">
        <v>9</v>
      </c>
      <c r="X1603">
        <v>2</v>
      </c>
      <c r="Y1603">
        <v>0</v>
      </c>
      <c r="Z1603">
        <v>0</v>
      </c>
      <c r="AA1603">
        <v>0</v>
      </c>
      <c r="AB1603">
        <v>1</v>
      </c>
      <c r="AC1603">
        <v>0</v>
      </c>
      <c r="AD1603">
        <f>IF(COUNTIF(Table_marketing_data[[#This Row],[AcceptedCmp3]:[AcceptedCmp2]],1)&gt;0,1,0)</f>
        <v>1</v>
      </c>
      <c r="AE1603">
        <f>SUM(Table_marketing_data[[#This Row],[AcceptedCmp3]:[AcceptedCmp2]])</f>
        <v>1</v>
      </c>
      <c r="AF1603">
        <v>0</v>
      </c>
      <c r="AG1603">
        <v>0</v>
      </c>
      <c r="AH1603" t="s">
        <v>43</v>
      </c>
    </row>
    <row r="1604" spans="1:34" x14ac:dyDescent="0.3">
      <c r="A1604">
        <v>10888</v>
      </c>
      <c r="B1604">
        <v>1961</v>
      </c>
      <c r="C1604">
        <f ca="1">YEAR(TODAY()) - Table_marketing_data[[#This Row],[Year_Birth]]</f>
        <v>62</v>
      </c>
      <c r="D16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4" t="s">
        <v>28</v>
      </c>
      <c r="F1604" t="s">
        <v>31</v>
      </c>
      <c r="G1604" s="5">
        <v>45938</v>
      </c>
      <c r="H1604" s="5" t="str">
        <f t="shared" si="25"/>
        <v>20k-50k</v>
      </c>
      <c r="I1604">
        <v>0</v>
      </c>
      <c r="J1604">
        <v>0</v>
      </c>
      <c r="K1604" s="1">
        <v>41581</v>
      </c>
      <c r="L1604">
        <v>46</v>
      </c>
      <c r="M1604">
        <v>273</v>
      </c>
      <c r="N1604">
        <v>11</v>
      </c>
      <c r="O1604">
        <v>178</v>
      </c>
      <c r="P1604">
        <v>62</v>
      </c>
      <c r="Q1604">
        <v>83</v>
      </c>
      <c r="R1604">
        <v>29</v>
      </c>
      <c r="S1604" s="6">
        <f>SUM(Table_marketing_data[[#This Row],[MntWines]:[MntGoldProds]])/6</f>
        <v>106</v>
      </c>
      <c r="T1604">
        <v>2</v>
      </c>
      <c r="U1604">
        <v>8</v>
      </c>
      <c r="V1604">
        <v>4</v>
      </c>
      <c r="W1604">
        <v>6</v>
      </c>
      <c r="X1604">
        <v>6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f>IF(COUNTIF(Table_marketing_data[[#This Row],[AcceptedCmp3]:[AcceptedCmp2]],1)&gt;0,1,0)</f>
        <v>0</v>
      </c>
      <c r="AE1604">
        <f>SUM(Table_marketing_data[[#This Row],[AcceptedCmp3]:[AcceptedCmp2]])</f>
        <v>0</v>
      </c>
      <c r="AF1604">
        <v>0</v>
      </c>
      <c r="AG1604">
        <v>0</v>
      </c>
      <c r="AH1604" t="s">
        <v>34</v>
      </c>
    </row>
    <row r="1605" spans="1:34" x14ac:dyDescent="0.3">
      <c r="A1605">
        <v>3852</v>
      </c>
      <c r="B1605">
        <v>1961</v>
      </c>
      <c r="C1605">
        <f ca="1">YEAR(TODAY()) - Table_marketing_data[[#This Row],[Year_Birth]]</f>
        <v>62</v>
      </c>
      <c r="D16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5" t="s">
        <v>41</v>
      </c>
      <c r="F1605" t="s">
        <v>35</v>
      </c>
      <c r="G1605" s="5">
        <v>74881</v>
      </c>
      <c r="H1605" s="5" t="str">
        <f t="shared" si="25"/>
        <v>50k-100k</v>
      </c>
      <c r="I1605">
        <v>1</v>
      </c>
      <c r="J1605">
        <v>1</v>
      </c>
      <c r="K1605" s="1">
        <v>41341</v>
      </c>
      <c r="L1605">
        <v>48</v>
      </c>
      <c r="M1605">
        <v>505</v>
      </c>
      <c r="N1605">
        <v>72</v>
      </c>
      <c r="O1605">
        <v>270</v>
      </c>
      <c r="P1605">
        <v>36</v>
      </c>
      <c r="Q1605">
        <v>27</v>
      </c>
      <c r="R1605">
        <v>54</v>
      </c>
      <c r="S1605" s="6">
        <f>SUM(Table_marketing_data[[#This Row],[MntWines]:[MntGoldProds]])/6</f>
        <v>160.66666666666666</v>
      </c>
      <c r="T1605">
        <v>4</v>
      </c>
      <c r="U1605">
        <v>9</v>
      </c>
      <c r="V1605">
        <v>2</v>
      </c>
      <c r="W1605">
        <v>12</v>
      </c>
      <c r="X1605">
        <v>5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f>IF(COUNTIF(Table_marketing_data[[#This Row],[AcceptedCmp3]:[AcceptedCmp2]],1)&gt;0,1,0)</f>
        <v>0</v>
      </c>
      <c r="AE1605">
        <f>SUM(Table_marketing_data[[#This Row],[AcceptedCmp3]:[AcceptedCmp2]])</f>
        <v>0</v>
      </c>
      <c r="AF1605">
        <v>0</v>
      </c>
      <c r="AG1605">
        <v>0</v>
      </c>
      <c r="AH1605" t="s">
        <v>40</v>
      </c>
    </row>
    <row r="1606" spans="1:34" x14ac:dyDescent="0.3">
      <c r="A1606">
        <v>1000</v>
      </c>
      <c r="B1606">
        <v>1961</v>
      </c>
      <c r="C1606">
        <f ca="1">YEAR(TODAY()) - Table_marketing_data[[#This Row],[Year_Birth]]</f>
        <v>62</v>
      </c>
      <c r="D16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6" t="s">
        <v>41</v>
      </c>
      <c r="F1606" t="s">
        <v>35</v>
      </c>
      <c r="G1606" s="5">
        <v>74881</v>
      </c>
      <c r="H1606" s="5" t="str">
        <f t="shared" si="25"/>
        <v>50k-100k</v>
      </c>
      <c r="I1606">
        <v>1</v>
      </c>
      <c r="J1606">
        <v>1</v>
      </c>
      <c r="K1606" s="1">
        <v>41341</v>
      </c>
      <c r="L1606">
        <v>48</v>
      </c>
      <c r="M1606">
        <v>505</v>
      </c>
      <c r="N1606">
        <v>72</v>
      </c>
      <c r="O1606">
        <v>270</v>
      </c>
      <c r="P1606">
        <v>36</v>
      </c>
      <c r="Q1606">
        <v>27</v>
      </c>
      <c r="R1606">
        <v>54</v>
      </c>
      <c r="S1606" s="6">
        <f>SUM(Table_marketing_data[[#This Row],[MntWines]:[MntGoldProds]])/6</f>
        <v>160.66666666666666</v>
      </c>
      <c r="T1606">
        <v>4</v>
      </c>
      <c r="U1606">
        <v>9</v>
      </c>
      <c r="V1606">
        <v>2</v>
      </c>
      <c r="W1606">
        <v>12</v>
      </c>
      <c r="X1606">
        <v>5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f>IF(COUNTIF(Table_marketing_data[[#This Row],[AcceptedCmp3]:[AcceptedCmp2]],1)&gt;0,1,0)</f>
        <v>0</v>
      </c>
      <c r="AE1606">
        <f>SUM(Table_marketing_data[[#This Row],[AcceptedCmp3]:[AcceptedCmp2]])</f>
        <v>0</v>
      </c>
      <c r="AF1606">
        <v>0</v>
      </c>
      <c r="AG1606">
        <v>0</v>
      </c>
      <c r="AH1606" t="s">
        <v>30</v>
      </c>
    </row>
    <row r="1607" spans="1:34" x14ac:dyDescent="0.3">
      <c r="A1607">
        <v>309</v>
      </c>
      <c r="B1607">
        <v>1961</v>
      </c>
      <c r="C1607">
        <f ca="1">YEAR(TODAY()) - Table_marketing_data[[#This Row],[Year_Birth]]</f>
        <v>62</v>
      </c>
      <c r="D16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7" t="s">
        <v>37</v>
      </c>
      <c r="F1607" t="s">
        <v>35</v>
      </c>
      <c r="G1607" s="5">
        <v>63342</v>
      </c>
      <c r="H1607" s="5" t="str">
        <f t="shared" si="25"/>
        <v>50k-100k</v>
      </c>
      <c r="I1607">
        <v>0</v>
      </c>
      <c r="J1607">
        <v>1</v>
      </c>
      <c r="K1607" s="1">
        <v>41198</v>
      </c>
      <c r="L1607">
        <v>48</v>
      </c>
      <c r="M1607">
        <v>918</v>
      </c>
      <c r="N1607">
        <v>21</v>
      </c>
      <c r="O1607">
        <v>118</v>
      </c>
      <c r="P1607">
        <v>13</v>
      </c>
      <c r="Q1607">
        <v>10</v>
      </c>
      <c r="R1607">
        <v>21</v>
      </c>
      <c r="S1607" s="6">
        <f>SUM(Table_marketing_data[[#This Row],[MntWines]:[MntGoldProds]])/6</f>
        <v>183.5</v>
      </c>
      <c r="T1607">
        <v>3</v>
      </c>
      <c r="U1607">
        <v>8</v>
      </c>
      <c r="V1607">
        <v>3</v>
      </c>
      <c r="W1607">
        <v>5</v>
      </c>
      <c r="X1607">
        <v>6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f>IF(COUNTIF(Table_marketing_data[[#This Row],[AcceptedCmp3]:[AcceptedCmp2]],1)&gt;0,1,0)</f>
        <v>1</v>
      </c>
      <c r="AE1607">
        <f>SUM(Table_marketing_data[[#This Row],[AcceptedCmp3]:[AcceptedCmp2]])</f>
        <v>1</v>
      </c>
      <c r="AF1607">
        <v>0</v>
      </c>
      <c r="AG1607">
        <v>0</v>
      </c>
      <c r="AH1607" t="s">
        <v>43</v>
      </c>
    </row>
    <row r="1608" spans="1:34" x14ac:dyDescent="0.3">
      <c r="A1608">
        <v>3571</v>
      </c>
      <c r="B1608">
        <v>1961</v>
      </c>
      <c r="C1608">
        <f ca="1">YEAR(TODAY()) - Table_marketing_data[[#This Row],[Year_Birth]]</f>
        <v>62</v>
      </c>
      <c r="D16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8" t="s">
        <v>37</v>
      </c>
      <c r="F1608" t="s">
        <v>35</v>
      </c>
      <c r="G1608" s="5">
        <v>63342</v>
      </c>
      <c r="H1608" s="5" t="str">
        <f t="shared" si="25"/>
        <v>50k-100k</v>
      </c>
      <c r="I1608">
        <v>0</v>
      </c>
      <c r="J1608">
        <v>1</v>
      </c>
      <c r="K1608" s="1">
        <v>41198</v>
      </c>
      <c r="L1608">
        <v>48</v>
      </c>
      <c r="M1608">
        <v>918</v>
      </c>
      <c r="N1608">
        <v>21</v>
      </c>
      <c r="O1608">
        <v>118</v>
      </c>
      <c r="P1608">
        <v>13</v>
      </c>
      <c r="Q1608">
        <v>10</v>
      </c>
      <c r="R1608">
        <v>21</v>
      </c>
      <c r="S1608" s="6">
        <f>SUM(Table_marketing_data[[#This Row],[MntWines]:[MntGoldProds]])/6</f>
        <v>183.5</v>
      </c>
      <c r="T1608">
        <v>3</v>
      </c>
      <c r="U1608">
        <v>8</v>
      </c>
      <c r="V1608">
        <v>3</v>
      </c>
      <c r="W1608">
        <v>5</v>
      </c>
      <c r="X1608">
        <v>6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f>IF(COUNTIF(Table_marketing_data[[#This Row],[AcceptedCmp3]:[AcceptedCmp2]],1)&gt;0,1,0)</f>
        <v>1</v>
      </c>
      <c r="AE1608">
        <f>SUM(Table_marketing_data[[#This Row],[AcceptedCmp3]:[AcceptedCmp2]])</f>
        <v>1</v>
      </c>
      <c r="AF1608">
        <v>1</v>
      </c>
      <c r="AG1608">
        <v>0</v>
      </c>
      <c r="AH1608" t="s">
        <v>30</v>
      </c>
    </row>
    <row r="1609" spans="1:34" x14ac:dyDescent="0.3">
      <c r="A1609">
        <v>8395</v>
      </c>
      <c r="B1609">
        <v>1961</v>
      </c>
      <c r="C1609">
        <f ca="1">YEAR(TODAY()) - Table_marketing_data[[#This Row],[Year_Birth]]</f>
        <v>62</v>
      </c>
      <c r="D16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09" t="s">
        <v>28</v>
      </c>
      <c r="F1609" t="s">
        <v>31</v>
      </c>
      <c r="G1609" s="5">
        <v>82014</v>
      </c>
      <c r="H1609" s="5" t="str">
        <f t="shared" si="25"/>
        <v>50k-100k</v>
      </c>
      <c r="I1609">
        <v>0</v>
      </c>
      <c r="J1609">
        <v>0</v>
      </c>
      <c r="K1609" s="1">
        <v>41141</v>
      </c>
      <c r="L1609">
        <v>48</v>
      </c>
      <c r="M1609">
        <v>980</v>
      </c>
      <c r="N1609">
        <v>37</v>
      </c>
      <c r="O1609">
        <v>265</v>
      </c>
      <c r="P1609">
        <v>35</v>
      </c>
      <c r="Q1609">
        <v>163</v>
      </c>
      <c r="R1609">
        <v>31</v>
      </c>
      <c r="S1609" s="6">
        <f>SUM(Table_marketing_data[[#This Row],[MntWines]:[MntGoldProds]])/6</f>
        <v>251.83333333333334</v>
      </c>
      <c r="T1609">
        <v>1</v>
      </c>
      <c r="U1609">
        <v>3</v>
      </c>
      <c r="V1609">
        <v>6</v>
      </c>
      <c r="W1609">
        <v>12</v>
      </c>
      <c r="X1609">
        <v>6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f>IF(COUNTIF(Table_marketing_data[[#This Row],[AcceptedCmp3]:[AcceptedCmp2]],1)&gt;0,1,0)</f>
        <v>0</v>
      </c>
      <c r="AE1609">
        <f>SUM(Table_marketing_data[[#This Row],[AcceptedCmp3]:[AcceptedCmp2]])</f>
        <v>0</v>
      </c>
      <c r="AF1609">
        <v>1</v>
      </c>
      <c r="AG1609">
        <v>0</v>
      </c>
      <c r="AH1609" t="s">
        <v>43</v>
      </c>
    </row>
    <row r="1610" spans="1:34" x14ac:dyDescent="0.3">
      <c r="A1610">
        <v>6642</v>
      </c>
      <c r="B1610">
        <v>1961</v>
      </c>
      <c r="C1610">
        <f ca="1">YEAR(TODAY()) - Table_marketing_data[[#This Row],[Year_Birth]]</f>
        <v>62</v>
      </c>
      <c r="D16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0" t="s">
        <v>28</v>
      </c>
      <c r="F1610" t="s">
        <v>29</v>
      </c>
      <c r="G1610" s="5">
        <v>27215</v>
      </c>
      <c r="H1610" s="5" t="str">
        <f t="shared" si="25"/>
        <v>20k-50k</v>
      </c>
      <c r="I1610">
        <v>2</v>
      </c>
      <c r="J1610">
        <v>1</v>
      </c>
      <c r="K1610" s="1">
        <v>41297</v>
      </c>
      <c r="L1610">
        <v>50</v>
      </c>
      <c r="M1610">
        <v>30</v>
      </c>
      <c r="N1610">
        <v>5</v>
      </c>
      <c r="O1610">
        <v>22</v>
      </c>
      <c r="P1610">
        <v>8</v>
      </c>
      <c r="Q1610">
        <v>9</v>
      </c>
      <c r="R1610">
        <v>28</v>
      </c>
      <c r="S1610" s="6">
        <f>SUM(Table_marketing_data[[#This Row],[MntWines]:[MntGoldProds]])/6</f>
        <v>17</v>
      </c>
      <c r="T1610">
        <v>4</v>
      </c>
      <c r="U1610">
        <v>2</v>
      </c>
      <c r="V1610">
        <v>1</v>
      </c>
      <c r="W1610">
        <v>4</v>
      </c>
      <c r="X1610">
        <v>6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f>IF(COUNTIF(Table_marketing_data[[#This Row],[AcceptedCmp3]:[AcceptedCmp2]],1)&gt;0,1,0)</f>
        <v>0</v>
      </c>
      <c r="AE1610">
        <f>SUM(Table_marketing_data[[#This Row],[AcceptedCmp3]:[AcceptedCmp2]])</f>
        <v>0</v>
      </c>
      <c r="AF1610">
        <v>0</v>
      </c>
      <c r="AG1610">
        <v>0</v>
      </c>
      <c r="AH1610" t="s">
        <v>43</v>
      </c>
    </row>
    <row r="1611" spans="1:34" x14ac:dyDescent="0.3">
      <c r="A1611">
        <v>1829</v>
      </c>
      <c r="B1611">
        <v>1961</v>
      </c>
      <c r="C1611">
        <f ca="1">YEAR(TODAY()) - Table_marketing_data[[#This Row],[Year_Birth]]</f>
        <v>62</v>
      </c>
      <c r="D16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1" t="s">
        <v>37</v>
      </c>
      <c r="F1611" t="s">
        <v>29</v>
      </c>
      <c r="G1611" s="5">
        <v>54959</v>
      </c>
      <c r="H1611" s="5" t="str">
        <f t="shared" si="25"/>
        <v>50k-100k</v>
      </c>
      <c r="I1611">
        <v>0</v>
      </c>
      <c r="J1611">
        <v>1</v>
      </c>
      <c r="K1611" s="1">
        <v>41293</v>
      </c>
      <c r="L1611">
        <v>55</v>
      </c>
      <c r="M1611">
        <v>1148</v>
      </c>
      <c r="N1611">
        <v>0</v>
      </c>
      <c r="O1611">
        <v>60</v>
      </c>
      <c r="P1611">
        <v>0</v>
      </c>
      <c r="Q1611">
        <v>0</v>
      </c>
      <c r="R1611">
        <v>24</v>
      </c>
      <c r="S1611" s="6">
        <f>SUM(Table_marketing_data[[#This Row],[MntWines]:[MntGoldProds]])/6</f>
        <v>205.33333333333334</v>
      </c>
      <c r="T1611">
        <v>3</v>
      </c>
      <c r="U1611">
        <v>9</v>
      </c>
      <c r="V1611">
        <v>5</v>
      </c>
      <c r="W1611">
        <v>4</v>
      </c>
      <c r="X1611">
        <v>7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f>IF(COUNTIF(Table_marketing_data[[#This Row],[AcceptedCmp3]:[AcceptedCmp2]],1)&gt;0,1,0)</f>
        <v>1</v>
      </c>
      <c r="AE1611">
        <f>SUM(Table_marketing_data[[#This Row],[AcceptedCmp3]:[AcceptedCmp2]])</f>
        <v>1</v>
      </c>
      <c r="AF1611">
        <v>1</v>
      </c>
      <c r="AG1611">
        <v>0</v>
      </c>
      <c r="AH1611" t="s">
        <v>30</v>
      </c>
    </row>
    <row r="1612" spans="1:34" x14ac:dyDescent="0.3">
      <c r="A1612">
        <v>4442</v>
      </c>
      <c r="B1612">
        <v>1961</v>
      </c>
      <c r="C1612">
        <f ca="1">YEAR(TODAY()) - Table_marketing_data[[#This Row],[Year_Birth]]</f>
        <v>62</v>
      </c>
      <c r="D16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2" t="s">
        <v>28</v>
      </c>
      <c r="F1612" t="s">
        <v>31</v>
      </c>
      <c r="G1612" s="5">
        <v>46524</v>
      </c>
      <c r="H1612" s="5" t="str">
        <f t="shared" si="25"/>
        <v>20k-50k</v>
      </c>
      <c r="I1612">
        <v>0</v>
      </c>
      <c r="J1612">
        <v>1</v>
      </c>
      <c r="K1612" s="1">
        <v>41369</v>
      </c>
      <c r="L1612">
        <v>70</v>
      </c>
      <c r="M1612">
        <v>31</v>
      </c>
      <c r="N1612">
        <v>19</v>
      </c>
      <c r="O1612">
        <v>35</v>
      </c>
      <c r="P1612">
        <v>26</v>
      </c>
      <c r="Q1612">
        <v>14</v>
      </c>
      <c r="R1612">
        <v>52</v>
      </c>
      <c r="S1612" s="6">
        <f>SUM(Table_marketing_data[[#This Row],[MntWines]:[MntGoldProds]])/6</f>
        <v>29.5</v>
      </c>
      <c r="T1612">
        <v>2</v>
      </c>
      <c r="U1612">
        <v>1</v>
      </c>
      <c r="V1612">
        <v>1</v>
      </c>
      <c r="W1612">
        <v>5</v>
      </c>
      <c r="X1612">
        <v>3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f>IF(COUNTIF(Table_marketing_data[[#This Row],[AcceptedCmp3]:[AcceptedCmp2]],1)&gt;0,1,0)</f>
        <v>0</v>
      </c>
      <c r="AE1612">
        <f>SUM(Table_marketing_data[[#This Row],[AcceptedCmp3]:[AcceptedCmp2]])</f>
        <v>0</v>
      </c>
      <c r="AF1612">
        <v>0</v>
      </c>
      <c r="AG1612">
        <v>0</v>
      </c>
      <c r="AH1612" t="s">
        <v>32</v>
      </c>
    </row>
    <row r="1613" spans="1:34" x14ac:dyDescent="0.3">
      <c r="A1613">
        <v>5057</v>
      </c>
      <c r="B1613">
        <v>1961</v>
      </c>
      <c r="C1613">
        <f ca="1">YEAR(TODAY()) - Table_marketing_data[[#This Row],[Year_Birth]]</f>
        <v>62</v>
      </c>
      <c r="D16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3" t="s">
        <v>41</v>
      </c>
      <c r="F1613" t="s">
        <v>33</v>
      </c>
      <c r="G1613" s="5">
        <v>61794</v>
      </c>
      <c r="H1613" s="5" t="str">
        <f t="shared" si="25"/>
        <v>50k-100k</v>
      </c>
      <c r="I1613">
        <v>0</v>
      </c>
      <c r="J1613">
        <v>1</v>
      </c>
      <c r="K1613" s="1">
        <v>41531</v>
      </c>
      <c r="L1613">
        <v>74</v>
      </c>
      <c r="M1613">
        <v>264</v>
      </c>
      <c r="N1613">
        <v>47</v>
      </c>
      <c r="O1613">
        <v>188</v>
      </c>
      <c r="P1613">
        <v>54</v>
      </c>
      <c r="Q1613">
        <v>47</v>
      </c>
      <c r="R1613">
        <v>11</v>
      </c>
      <c r="S1613" s="6">
        <f>SUM(Table_marketing_data[[#This Row],[MntWines]:[MntGoldProds]])/6</f>
        <v>101.83333333333333</v>
      </c>
      <c r="T1613">
        <v>2</v>
      </c>
      <c r="U1613">
        <v>4</v>
      </c>
      <c r="V1613">
        <v>4</v>
      </c>
      <c r="W1613">
        <v>10</v>
      </c>
      <c r="X1613">
        <v>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f>IF(COUNTIF(Table_marketing_data[[#This Row],[AcceptedCmp3]:[AcceptedCmp2]],1)&gt;0,1,0)</f>
        <v>0</v>
      </c>
      <c r="AE1613">
        <f>SUM(Table_marketing_data[[#This Row],[AcceptedCmp3]:[AcceptedCmp2]])</f>
        <v>0</v>
      </c>
      <c r="AF1613">
        <v>0</v>
      </c>
      <c r="AG1613">
        <v>0</v>
      </c>
      <c r="AH1613" t="s">
        <v>30</v>
      </c>
    </row>
    <row r="1614" spans="1:34" x14ac:dyDescent="0.3">
      <c r="A1614">
        <v>11092</v>
      </c>
      <c r="B1614">
        <v>1961</v>
      </c>
      <c r="C1614">
        <f ca="1">YEAR(TODAY()) - Table_marketing_data[[#This Row],[Year_Birth]]</f>
        <v>62</v>
      </c>
      <c r="D16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4" t="s">
        <v>28</v>
      </c>
      <c r="F1614" t="s">
        <v>33</v>
      </c>
      <c r="G1614" s="5">
        <v>27116</v>
      </c>
      <c r="H1614" s="5" t="str">
        <f t="shared" si="25"/>
        <v>20k-50k</v>
      </c>
      <c r="I1614">
        <v>1</v>
      </c>
      <c r="J1614">
        <v>1</v>
      </c>
      <c r="K1614" s="1">
        <v>41700</v>
      </c>
      <c r="L1614">
        <v>78</v>
      </c>
      <c r="M1614">
        <v>12</v>
      </c>
      <c r="N1614">
        <v>1</v>
      </c>
      <c r="O1614">
        <v>21</v>
      </c>
      <c r="P1614">
        <v>2</v>
      </c>
      <c r="Q1614">
        <v>2</v>
      </c>
      <c r="R1614">
        <v>3</v>
      </c>
      <c r="S1614" s="6">
        <f>SUM(Table_marketing_data[[#This Row],[MntWines]:[MntGoldProds]])/6</f>
        <v>6.833333333333333</v>
      </c>
      <c r="T1614">
        <v>2</v>
      </c>
      <c r="U1614">
        <v>2</v>
      </c>
      <c r="V1614">
        <v>0</v>
      </c>
      <c r="W1614">
        <v>3</v>
      </c>
      <c r="X1614">
        <v>7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f>IF(COUNTIF(Table_marketing_data[[#This Row],[AcceptedCmp3]:[AcceptedCmp2]],1)&gt;0,1,0)</f>
        <v>0</v>
      </c>
      <c r="AE1614">
        <f>SUM(Table_marketing_data[[#This Row],[AcceptedCmp3]:[AcceptedCmp2]])</f>
        <v>0</v>
      </c>
      <c r="AF1614">
        <v>0</v>
      </c>
      <c r="AG1614">
        <v>0</v>
      </c>
      <c r="AH1614" t="s">
        <v>43</v>
      </c>
    </row>
    <row r="1615" spans="1:34" x14ac:dyDescent="0.3">
      <c r="A1615">
        <v>9559</v>
      </c>
      <c r="B1615">
        <v>1961</v>
      </c>
      <c r="C1615">
        <f ca="1">YEAR(TODAY()) - Table_marketing_data[[#This Row],[Year_Birth]]</f>
        <v>62</v>
      </c>
      <c r="D16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5" t="s">
        <v>37</v>
      </c>
      <c r="F1615" t="s">
        <v>33</v>
      </c>
      <c r="G1615" s="5">
        <v>57072</v>
      </c>
      <c r="H1615" s="5" t="str">
        <f t="shared" si="25"/>
        <v>50k-100k</v>
      </c>
      <c r="I1615">
        <v>0</v>
      </c>
      <c r="J1615">
        <v>1</v>
      </c>
      <c r="K1615" s="1">
        <v>41663</v>
      </c>
      <c r="L1615">
        <v>79</v>
      </c>
      <c r="M1615">
        <v>944</v>
      </c>
      <c r="N1615">
        <v>0</v>
      </c>
      <c r="O1615">
        <v>60</v>
      </c>
      <c r="P1615">
        <v>0</v>
      </c>
      <c r="Q1615">
        <v>0</v>
      </c>
      <c r="R1615">
        <v>30</v>
      </c>
      <c r="S1615" s="6">
        <f>SUM(Table_marketing_data[[#This Row],[MntWines]:[MntGoldProds]])/6</f>
        <v>172.33333333333334</v>
      </c>
      <c r="T1615">
        <v>2</v>
      </c>
      <c r="U1615">
        <v>7</v>
      </c>
      <c r="V1615">
        <v>5</v>
      </c>
      <c r="W1615">
        <v>13</v>
      </c>
      <c r="X1615">
        <v>5</v>
      </c>
      <c r="Y1615">
        <v>1</v>
      </c>
      <c r="Z1615">
        <v>0</v>
      </c>
      <c r="AA1615">
        <v>0</v>
      </c>
      <c r="AB1615">
        <v>0</v>
      </c>
      <c r="AC1615">
        <v>0</v>
      </c>
      <c r="AD1615">
        <f>IF(COUNTIF(Table_marketing_data[[#This Row],[AcceptedCmp3]:[AcceptedCmp2]],1)&gt;0,1,0)</f>
        <v>1</v>
      </c>
      <c r="AE1615">
        <f>SUM(Table_marketing_data[[#This Row],[AcceptedCmp3]:[AcceptedCmp2]])</f>
        <v>1</v>
      </c>
      <c r="AF1615">
        <v>0</v>
      </c>
      <c r="AG1615">
        <v>0</v>
      </c>
      <c r="AH1615" t="s">
        <v>32</v>
      </c>
    </row>
    <row r="1616" spans="1:34" x14ac:dyDescent="0.3">
      <c r="A1616">
        <v>2563</v>
      </c>
      <c r="B1616">
        <v>1961</v>
      </c>
      <c r="C1616">
        <f ca="1">YEAR(TODAY()) - Table_marketing_data[[#This Row],[Year_Birth]]</f>
        <v>62</v>
      </c>
      <c r="D16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6" t="s">
        <v>44</v>
      </c>
      <c r="F1616" t="s">
        <v>33</v>
      </c>
      <c r="G1616" s="5">
        <v>28249</v>
      </c>
      <c r="H1616" s="5" t="str">
        <f t="shared" si="25"/>
        <v>20k-50k</v>
      </c>
      <c r="I1616">
        <v>0</v>
      </c>
      <c r="J1616">
        <v>0</v>
      </c>
      <c r="K1616" s="1">
        <v>41805</v>
      </c>
      <c r="L1616">
        <v>80</v>
      </c>
      <c r="M1616">
        <v>1</v>
      </c>
      <c r="N1616">
        <v>9</v>
      </c>
      <c r="O1616">
        <v>7</v>
      </c>
      <c r="P1616">
        <v>2</v>
      </c>
      <c r="Q1616">
        <v>14</v>
      </c>
      <c r="R1616">
        <v>10</v>
      </c>
      <c r="S1616" s="6">
        <f>SUM(Table_marketing_data[[#This Row],[MntWines]:[MntGoldProds]])/6</f>
        <v>7.166666666666667</v>
      </c>
      <c r="T1616">
        <v>1</v>
      </c>
      <c r="U1616">
        <v>2</v>
      </c>
      <c r="V1616">
        <v>0</v>
      </c>
      <c r="W1616">
        <v>3</v>
      </c>
      <c r="X1616">
        <v>6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f>IF(COUNTIF(Table_marketing_data[[#This Row],[AcceptedCmp3]:[AcceptedCmp2]],1)&gt;0,1,0)</f>
        <v>0</v>
      </c>
      <c r="AE1616">
        <f>SUM(Table_marketing_data[[#This Row],[AcceptedCmp3]:[AcceptedCmp2]])</f>
        <v>0</v>
      </c>
      <c r="AF1616">
        <v>0</v>
      </c>
      <c r="AG1616">
        <v>0</v>
      </c>
      <c r="AH1616" t="s">
        <v>40</v>
      </c>
    </row>
    <row r="1617" spans="1:34" x14ac:dyDescent="0.3">
      <c r="A1617">
        <v>8312</v>
      </c>
      <c r="B1617">
        <v>1961</v>
      </c>
      <c r="C1617">
        <f ca="1">YEAR(TODAY()) - Table_marketing_data[[#This Row],[Year_Birth]]</f>
        <v>62</v>
      </c>
      <c r="D16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7" t="s">
        <v>44</v>
      </c>
      <c r="F1617" t="s">
        <v>33</v>
      </c>
      <c r="G1617" s="5">
        <v>28249</v>
      </c>
      <c r="H1617" s="5" t="str">
        <f t="shared" si="25"/>
        <v>20k-50k</v>
      </c>
      <c r="I1617">
        <v>0</v>
      </c>
      <c r="J1617">
        <v>0</v>
      </c>
      <c r="K1617" s="1">
        <v>41805</v>
      </c>
      <c r="L1617">
        <v>80</v>
      </c>
      <c r="M1617">
        <v>1</v>
      </c>
      <c r="N1617">
        <v>9</v>
      </c>
      <c r="O1617">
        <v>7</v>
      </c>
      <c r="P1617">
        <v>2</v>
      </c>
      <c r="Q1617">
        <v>14</v>
      </c>
      <c r="R1617">
        <v>10</v>
      </c>
      <c r="S1617" s="6">
        <f>SUM(Table_marketing_data[[#This Row],[MntWines]:[MntGoldProds]])/6</f>
        <v>7.166666666666667</v>
      </c>
      <c r="T1617">
        <v>1</v>
      </c>
      <c r="U1617">
        <v>2</v>
      </c>
      <c r="V1617">
        <v>0</v>
      </c>
      <c r="W1617">
        <v>3</v>
      </c>
      <c r="X1617">
        <v>6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f>IF(COUNTIF(Table_marketing_data[[#This Row],[AcceptedCmp3]:[AcceptedCmp2]],1)&gt;0,1,0)</f>
        <v>0</v>
      </c>
      <c r="AE1617">
        <f>SUM(Table_marketing_data[[#This Row],[AcceptedCmp3]:[AcceptedCmp2]])</f>
        <v>0</v>
      </c>
      <c r="AF1617">
        <v>0</v>
      </c>
      <c r="AG1617">
        <v>0</v>
      </c>
      <c r="AH1617" t="s">
        <v>30</v>
      </c>
    </row>
    <row r="1618" spans="1:34" x14ac:dyDescent="0.3">
      <c r="A1618">
        <v>11166</v>
      </c>
      <c r="B1618">
        <v>1961</v>
      </c>
      <c r="C1618">
        <f ca="1">YEAR(TODAY()) - Table_marketing_data[[#This Row],[Year_Birth]]</f>
        <v>62</v>
      </c>
      <c r="D16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8" t="s">
        <v>28</v>
      </c>
      <c r="F1618" t="s">
        <v>33</v>
      </c>
      <c r="G1618" s="5">
        <v>49678</v>
      </c>
      <c r="H1618" s="5" t="str">
        <f t="shared" si="25"/>
        <v>20k-50k</v>
      </c>
      <c r="I1618">
        <v>0</v>
      </c>
      <c r="J1618">
        <v>1</v>
      </c>
      <c r="K1618" s="1">
        <v>41307</v>
      </c>
      <c r="L1618">
        <v>81</v>
      </c>
      <c r="M1618">
        <v>229</v>
      </c>
      <c r="N1618">
        <v>5</v>
      </c>
      <c r="O1618">
        <v>56</v>
      </c>
      <c r="P1618">
        <v>3</v>
      </c>
      <c r="Q1618">
        <v>2</v>
      </c>
      <c r="R1618">
        <v>20</v>
      </c>
      <c r="S1618" s="6">
        <f>SUM(Table_marketing_data[[#This Row],[MntWines]:[MntGoldProds]])/6</f>
        <v>52.5</v>
      </c>
      <c r="T1618">
        <v>2</v>
      </c>
      <c r="U1618">
        <v>6</v>
      </c>
      <c r="V1618">
        <v>2</v>
      </c>
      <c r="W1618">
        <v>4</v>
      </c>
      <c r="X1618">
        <v>7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f>IF(COUNTIF(Table_marketing_data[[#This Row],[AcceptedCmp3]:[AcceptedCmp2]],1)&gt;0,1,0)</f>
        <v>0</v>
      </c>
      <c r="AE1618">
        <f>SUM(Table_marketing_data[[#This Row],[AcceptedCmp3]:[AcceptedCmp2]])</f>
        <v>0</v>
      </c>
      <c r="AF1618">
        <v>0</v>
      </c>
      <c r="AG1618">
        <v>0</v>
      </c>
      <c r="AH1618" t="s">
        <v>30</v>
      </c>
    </row>
    <row r="1619" spans="1:34" x14ac:dyDescent="0.3">
      <c r="A1619">
        <v>3104</v>
      </c>
      <c r="B1619">
        <v>1961</v>
      </c>
      <c r="C1619">
        <f ca="1">YEAR(TODAY()) - Table_marketing_data[[#This Row],[Year_Birth]]</f>
        <v>62</v>
      </c>
      <c r="D16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19" t="s">
        <v>28</v>
      </c>
      <c r="F1619" t="s">
        <v>31</v>
      </c>
      <c r="G1619" s="5">
        <v>82332</v>
      </c>
      <c r="H1619" s="5" t="str">
        <f t="shared" si="25"/>
        <v>50k-100k</v>
      </c>
      <c r="I1619">
        <v>0</v>
      </c>
      <c r="J1619">
        <v>0</v>
      </c>
      <c r="K1619" s="1">
        <v>41169</v>
      </c>
      <c r="L1619">
        <v>89</v>
      </c>
      <c r="M1619">
        <v>830</v>
      </c>
      <c r="N1619">
        <v>59</v>
      </c>
      <c r="O1619">
        <v>968</v>
      </c>
      <c r="P1619">
        <v>51</v>
      </c>
      <c r="Q1619">
        <v>79</v>
      </c>
      <c r="R1619">
        <v>19</v>
      </c>
      <c r="S1619" s="6">
        <f>SUM(Table_marketing_data[[#This Row],[MntWines]:[MntGoldProds]])/6</f>
        <v>334.33333333333331</v>
      </c>
      <c r="T1619">
        <v>1</v>
      </c>
      <c r="U1619">
        <v>5</v>
      </c>
      <c r="V1619">
        <v>3</v>
      </c>
      <c r="W1619">
        <v>12</v>
      </c>
      <c r="X1619">
        <v>2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f>IF(COUNTIF(Table_marketing_data[[#This Row],[AcceptedCmp3]:[AcceptedCmp2]],1)&gt;0,1,0)</f>
        <v>1</v>
      </c>
      <c r="AE1619">
        <f>SUM(Table_marketing_data[[#This Row],[AcceptedCmp3]:[AcceptedCmp2]])</f>
        <v>1</v>
      </c>
      <c r="AF1619">
        <v>1</v>
      </c>
      <c r="AG1619">
        <v>0</v>
      </c>
      <c r="AH1619" t="s">
        <v>39</v>
      </c>
    </row>
    <row r="1620" spans="1:34" x14ac:dyDescent="0.3">
      <c r="A1620">
        <v>4094</v>
      </c>
      <c r="B1620">
        <v>1961</v>
      </c>
      <c r="C1620">
        <f ca="1">YEAR(TODAY()) - Table_marketing_data[[#This Row],[Year_Birth]]</f>
        <v>62</v>
      </c>
      <c r="D16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0" t="s">
        <v>28</v>
      </c>
      <c r="F1620" t="s">
        <v>33</v>
      </c>
      <c r="G1620" s="5">
        <v>60544</v>
      </c>
      <c r="H1620" s="5" t="str">
        <f t="shared" si="25"/>
        <v>50k-100k</v>
      </c>
      <c r="I1620">
        <v>1</v>
      </c>
      <c r="J1620">
        <v>1</v>
      </c>
      <c r="K1620" s="1">
        <v>41146</v>
      </c>
      <c r="L1620">
        <v>92</v>
      </c>
      <c r="M1620">
        <v>201</v>
      </c>
      <c r="N1620">
        <v>2</v>
      </c>
      <c r="O1620">
        <v>43</v>
      </c>
      <c r="P1620">
        <v>3</v>
      </c>
      <c r="Q1620">
        <v>5</v>
      </c>
      <c r="R1620">
        <v>35</v>
      </c>
      <c r="S1620" s="6">
        <f>SUM(Table_marketing_data[[#This Row],[MntWines]:[MntGoldProds]])/6</f>
        <v>48.166666666666664</v>
      </c>
      <c r="T1620">
        <v>4</v>
      </c>
      <c r="U1620">
        <v>5</v>
      </c>
      <c r="V1620">
        <v>1</v>
      </c>
      <c r="W1620">
        <v>5</v>
      </c>
      <c r="X1620">
        <v>6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f>IF(COUNTIF(Table_marketing_data[[#This Row],[AcceptedCmp3]:[AcceptedCmp2]],1)&gt;0,1,0)</f>
        <v>0</v>
      </c>
      <c r="AE1620">
        <f>SUM(Table_marketing_data[[#This Row],[AcceptedCmp3]:[AcceptedCmp2]])</f>
        <v>0</v>
      </c>
      <c r="AF1620">
        <v>0</v>
      </c>
      <c r="AG1620">
        <v>0</v>
      </c>
      <c r="AH1620" t="s">
        <v>36</v>
      </c>
    </row>
    <row r="1621" spans="1:34" x14ac:dyDescent="0.3">
      <c r="A1621">
        <v>8588</v>
      </c>
      <c r="B1621">
        <v>1961</v>
      </c>
      <c r="C1621">
        <f ca="1">YEAR(TODAY()) - Table_marketing_data[[#This Row],[Year_Birth]]</f>
        <v>62</v>
      </c>
      <c r="D16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1" t="s">
        <v>28</v>
      </c>
      <c r="F1621" t="s">
        <v>33</v>
      </c>
      <c r="G1621" s="5">
        <v>60544</v>
      </c>
      <c r="H1621" s="5" t="str">
        <f t="shared" si="25"/>
        <v>50k-100k</v>
      </c>
      <c r="I1621">
        <v>1</v>
      </c>
      <c r="J1621">
        <v>1</v>
      </c>
      <c r="K1621" s="1">
        <v>41146</v>
      </c>
      <c r="L1621">
        <v>92</v>
      </c>
      <c r="M1621">
        <v>201</v>
      </c>
      <c r="N1621">
        <v>2</v>
      </c>
      <c r="O1621">
        <v>43</v>
      </c>
      <c r="P1621">
        <v>3</v>
      </c>
      <c r="Q1621">
        <v>5</v>
      </c>
      <c r="R1621">
        <v>35</v>
      </c>
      <c r="S1621" s="6">
        <f>SUM(Table_marketing_data[[#This Row],[MntWines]:[MntGoldProds]])/6</f>
        <v>48.166666666666664</v>
      </c>
      <c r="T1621">
        <v>4</v>
      </c>
      <c r="U1621">
        <v>5</v>
      </c>
      <c r="V1621">
        <v>1</v>
      </c>
      <c r="W1621">
        <v>5</v>
      </c>
      <c r="X1621">
        <v>6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f>IF(COUNTIF(Table_marketing_data[[#This Row],[AcceptedCmp3]:[AcceptedCmp2]],1)&gt;0,1,0)</f>
        <v>0</v>
      </c>
      <c r="AE1621">
        <f>SUM(Table_marketing_data[[#This Row],[AcceptedCmp3]:[AcceptedCmp2]])</f>
        <v>0</v>
      </c>
      <c r="AF1621">
        <v>0</v>
      </c>
      <c r="AG1621">
        <v>0</v>
      </c>
      <c r="AH1621" t="s">
        <v>39</v>
      </c>
    </row>
    <row r="1622" spans="1:34" x14ac:dyDescent="0.3">
      <c r="A1622">
        <v>9239</v>
      </c>
      <c r="B1622">
        <v>1961</v>
      </c>
      <c r="C1622">
        <f ca="1">YEAR(TODAY()) - Table_marketing_data[[#This Row],[Year_Birth]]</f>
        <v>62</v>
      </c>
      <c r="D16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2" t="s">
        <v>41</v>
      </c>
      <c r="F1622" t="s">
        <v>33</v>
      </c>
      <c r="G1622" s="5">
        <v>61923</v>
      </c>
      <c r="H1622" s="5" t="str">
        <f t="shared" si="25"/>
        <v>50k-100k</v>
      </c>
      <c r="I1622">
        <v>0</v>
      </c>
      <c r="J1622">
        <v>2</v>
      </c>
      <c r="K1622" s="1">
        <v>41481</v>
      </c>
      <c r="L1622">
        <v>94</v>
      </c>
      <c r="M1622">
        <v>92</v>
      </c>
      <c r="N1622">
        <v>4</v>
      </c>
      <c r="O1622">
        <v>18</v>
      </c>
      <c r="P1622">
        <v>3</v>
      </c>
      <c r="Q1622">
        <v>3</v>
      </c>
      <c r="R1622">
        <v>6</v>
      </c>
      <c r="S1622" s="6">
        <f>SUM(Table_marketing_data[[#This Row],[MntWines]:[MntGoldProds]])/6</f>
        <v>21</v>
      </c>
      <c r="T1622">
        <v>1</v>
      </c>
      <c r="U1622">
        <v>2</v>
      </c>
      <c r="V1622">
        <v>1</v>
      </c>
      <c r="W1622">
        <v>4</v>
      </c>
      <c r="X1622">
        <v>3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f>IF(COUNTIF(Table_marketing_data[[#This Row],[AcceptedCmp3]:[AcceptedCmp2]],1)&gt;0,1,0)</f>
        <v>0</v>
      </c>
      <c r="AE1622">
        <f>SUM(Table_marketing_data[[#This Row],[AcceptedCmp3]:[AcceptedCmp2]])</f>
        <v>0</v>
      </c>
      <c r="AF1622">
        <v>0</v>
      </c>
      <c r="AG1622">
        <v>0</v>
      </c>
      <c r="AH1622" t="s">
        <v>34</v>
      </c>
    </row>
    <row r="1623" spans="1:34" x14ac:dyDescent="0.3">
      <c r="A1623">
        <v>1473</v>
      </c>
      <c r="B1623">
        <v>1960</v>
      </c>
      <c r="C1623">
        <f ca="1">YEAR(TODAY()) - Table_marketing_data[[#This Row],[Year_Birth]]</f>
        <v>63</v>
      </c>
      <c r="D16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3" t="s">
        <v>38</v>
      </c>
      <c r="F1623" t="s">
        <v>31</v>
      </c>
      <c r="G1623" s="5">
        <v>47823</v>
      </c>
      <c r="H1623" s="5" t="str">
        <f t="shared" si="25"/>
        <v>20k-50k</v>
      </c>
      <c r="I1623">
        <v>0</v>
      </c>
      <c r="J1623">
        <v>1</v>
      </c>
      <c r="K1623" s="1">
        <v>41478</v>
      </c>
      <c r="L1623">
        <v>0</v>
      </c>
      <c r="M1623">
        <v>53</v>
      </c>
      <c r="N1623">
        <v>1</v>
      </c>
      <c r="O1623">
        <v>5</v>
      </c>
      <c r="P1623">
        <v>2</v>
      </c>
      <c r="Q1623">
        <v>1</v>
      </c>
      <c r="R1623">
        <v>10</v>
      </c>
      <c r="S1623" s="6">
        <f>SUM(Table_marketing_data[[#This Row],[MntWines]:[MntGoldProds]])/6</f>
        <v>12</v>
      </c>
      <c r="T1623">
        <v>2</v>
      </c>
      <c r="U1623">
        <v>2</v>
      </c>
      <c r="V1623">
        <v>0</v>
      </c>
      <c r="W1623">
        <v>3</v>
      </c>
      <c r="X1623">
        <v>8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f>IF(COUNTIF(Table_marketing_data[[#This Row],[AcceptedCmp3]:[AcceptedCmp2]],1)&gt;0,1,0)</f>
        <v>0</v>
      </c>
      <c r="AE1623">
        <f>SUM(Table_marketing_data[[#This Row],[AcceptedCmp3]:[AcceptedCmp2]])</f>
        <v>0</v>
      </c>
      <c r="AF1623">
        <v>0</v>
      </c>
      <c r="AG1623">
        <v>0</v>
      </c>
      <c r="AH1623" t="s">
        <v>32</v>
      </c>
    </row>
    <row r="1624" spans="1:34" x14ac:dyDescent="0.3">
      <c r="A1624">
        <v>10141</v>
      </c>
      <c r="B1624">
        <v>1960</v>
      </c>
      <c r="C1624">
        <f ca="1">YEAR(TODAY()) - Table_marketing_data[[#This Row],[Year_Birth]]</f>
        <v>63</v>
      </c>
      <c r="D16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4" t="s">
        <v>41</v>
      </c>
      <c r="F1624" t="s">
        <v>29</v>
      </c>
      <c r="G1624" s="5">
        <v>39228</v>
      </c>
      <c r="H1624" s="5" t="str">
        <f t="shared" si="25"/>
        <v>20k-50k</v>
      </c>
      <c r="I1624">
        <v>0</v>
      </c>
      <c r="J1624">
        <v>0</v>
      </c>
      <c r="K1624" s="1">
        <v>41404</v>
      </c>
      <c r="L1624">
        <v>1</v>
      </c>
      <c r="M1624">
        <v>7</v>
      </c>
      <c r="N1624">
        <v>1</v>
      </c>
      <c r="O1624">
        <v>6</v>
      </c>
      <c r="P1624">
        <v>0</v>
      </c>
      <c r="Q1624">
        <v>3</v>
      </c>
      <c r="R1624">
        <v>3</v>
      </c>
      <c r="S1624" s="6">
        <f>SUM(Table_marketing_data[[#This Row],[MntWines]:[MntGoldProds]])/6</f>
        <v>3.3333333333333335</v>
      </c>
      <c r="T1624">
        <v>1</v>
      </c>
      <c r="U1624">
        <v>0</v>
      </c>
      <c r="V1624">
        <v>0</v>
      </c>
      <c r="W1624">
        <v>3</v>
      </c>
      <c r="X1624">
        <v>4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f>IF(COUNTIF(Table_marketing_data[[#This Row],[AcceptedCmp3]:[AcceptedCmp2]],1)&gt;0,1,0)</f>
        <v>0</v>
      </c>
      <c r="AE1624">
        <f>SUM(Table_marketing_data[[#This Row],[AcceptedCmp3]:[AcceptedCmp2]])</f>
        <v>0</v>
      </c>
      <c r="AF1624">
        <v>0</v>
      </c>
      <c r="AG1624">
        <v>0</v>
      </c>
      <c r="AH1624" t="s">
        <v>43</v>
      </c>
    </row>
    <row r="1625" spans="1:34" x14ac:dyDescent="0.3">
      <c r="A1625">
        <v>8805</v>
      </c>
      <c r="B1625">
        <v>1960</v>
      </c>
      <c r="C1625">
        <f ca="1">YEAR(TODAY()) - Table_marketing_data[[#This Row],[Year_Birth]]</f>
        <v>63</v>
      </c>
      <c r="D16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5" t="s">
        <v>28</v>
      </c>
      <c r="F1625" t="s">
        <v>31</v>
      </c>
      <c r="G1625" s="5">
        <v>48904</v>
      </c>
      <c r="H1625" s="5" t="str">
        <f t="shared" si="25"/>
        <v>20k-50k</v>
      </c>
      <c r="I1625">
        <v>0</v>
      </c>
      <c r="J1625">
        <v>1</v>
      </c>
      <c r="K1625" s="1">
        <v>41245</v>
      </c>
      <c r="L1625">
        <v>1</v>
      </c>
      <c r="M1625">
        <v>283</v>
      </c>
      <c r="N1625">
        <v>10</v>
      </c>
      <c r="O1625">
        <v>38</v>
      </c>
      <c r="P1625">
        <v>0</v>
      </c>
      <c r="Q1625">
        <v>13</v>
      </c>
      <c r="R1625">
        <v>27</v>
      </c>
      <c r="S1625" s="6">
        <f>SUM(Table_marketing_data[[#This Row],[MntWines]:[MntGoldProds]])/6</f>
        <v>61.833333333333336</v>
      </c>
      <c r="T1625">
        <v>4</v>
      </c>
      <c r="U1625">
        <v>7</v>
      </c>
      <c r="V1625">
        <v>2</v>
      </c>
      <c r="W1625">
        <v>4</v>
      </c>
      <c r="X1625">
        <v>8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f>IF(COUNTIF(Table_marketing_data[[#This Row],[AcceptedCmp3]:[AcceptedCmp2]],1)&gt;0,1,0)</f>
        <v>0</v>
      </c>
      <c r="AE1625">
        <f>SUM(Table_marketing_data[[#This Row],[AcceptedCmp3]:[AcceptedCmp2]])</f>
        <v>0</v>
      </c>
      <c r="AF1625">
        <v>0</v>
      </c>
      <c r="AG1625">
        <v>0</v>
      </c>
      <c r="AH1625" t="s">
        <v>34</v>
      </c>
    </row>
    <row r="1626" spans="1:34" x14ac:dyDescent="0.3">
      <c r="A1626">
        <v>5332</v>
      </c>
      <c r="B1626">
        <v>1960</v>
      </c>
      <c r="C1626">
        <f ca="1">YEAR(TODAY()) - Table_marketing_data[[#This Row],[Year_Birth]]</f>
        <v>63</v>
      </c>
      <c r="D16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6" t="s">
        <v>38</v>
      </c>
      <c r="F1626" t="s">
        <v>33</v>
      </c>
      <c r="G1626" s="5">
        <v>82504</v>
      </c>
      <c r="H1626" s="5" t="str">
        <f t="shared" si="25"/>
        <v>50k-100k</v>
      </c>
      <c r="I1626">
        <v>0</v>
      </c>
      <c r="J1626">
        <v>0</v>
      </c>
      <c r="K1626" s="1">
        <v>41482</v>
      </c>
      <c r="L1626">
        <v>2</v>
      </c>
      <c r="M1626">
        <v>362</v>
      </c>
      <c r="N1626">
        <v>50</v>
      </c>
      <c r="O1626">
        <v>431</v>
      </c>
      <c r="P1626">
        <v>134</v>
      </c>
      <c r="Q1626">
        <v>35</v>
      </c>
      <c r="R1626">
        <v>54</v>
      </c>
      <c r="S1626" s="6">
        <f>SUM(Table_marketing_data[[#This Row],[MntWines]:[MntGoldProds]])/6</f>
        <v>177.66666666666666</v>
      </c>
      <c r="T1626">
        <v>1</v>
      </c>
      <c r="U1626">
        <v>3</v>
      </c>
      <c r="V1626">
        <v>6</v>
      </c>
      <c r="W1626">
        <v>7</v>
      </c>
      <c r="X1626">
        <v>1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f>IF(COUNTIF(Table_marketing_data[[#This Row],[AcceptedCmp3]:[AcceptedCmp2]],1)&gt;0,1,0)</f>
        <v>0</v>
      </c>
      <c r="AE1626">
        <f>SUM(Table_marketing_data[[#This Row],[AcceptedCmp3]:[AcceptedCmp2]])</f>
        <v>0</v>
      </c>
      <c r="AF1626">
        <v>0</v>
      </c>
      <c r="AG1626">
        <v>0</v>
      </c>
      <c r="AH1626" t="s">
        <v>40</v>
      </c>
    </row>
    <row r="1627" spans="1:34" x14ac:dyDescent="0.3">
      <c r="A1627">
        <v>4002</v>
      </c>
      <c r="B1627">
        <v>1960</v>
      </c>
      <c r="C1627">
        <f ca="1">YEAR(TODAY()) - Table_marketing_data[[#This Row],[Year_Birth]]</f>
        <v>63</v>
      </c>
      <c r="D16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7" t="s">
        <v>37</v>
      </c>
      <c r="F1627" t="s">
        <v>33</v>
      </c>
      <c r="G1627" s="5">
        <v>77037</v>
      </c>
      <c r="H1627" s="5" t="str">
        <f t="shared" si="25"/>
        <v>50k-100k</v>
      </c>
      <c r="I1627">
        <v>0</v>
      </c>
      <c r="J1627">
        <v>1</v>
      </c>
      <c r="K1627" s="1">
        <v>41560</v>
      </c>
      <c r="L1627">
        <v>3</v>
      </c>
      <c r="M1627">
        <v>463</v>
      </c>
      <c r="N1627">
        <v>96</v>
      </c>
      <c r="O1627">
        <v>333</v>
      </c>
      <c r="P1627">
        <v>168</v>
      </c>
      <c r="Q1627">
        <v>53</v>
      </c>
      <c r="R1627">
        <v>10</v>
      </c>
      <c r="S1627" s="6">
        <f>SUM(Table_marketing_data[[#This Row],[MntWines]:[MntGoldProds]])/6</f>
        <v>187.16666666666666</v>
      </c>
      <c r="T1627">
        <v>1</v>
      </c>
      <c r="U1627">
        <v>7</v>
      </c>
      <c r="V1627">
        <v>7</v>
      </c>
      <c r="W1627">
        <v>12</v>
      </c>
      <c r="X1627">
        <v>3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f>IF(COUNTIF(Table_marketing_data[[#This Row],[AcceptedCmp3]:[AcceptedCmp2]],1)&gt;0,1,0)</f>
        <v>0</v>
      </c>
      <c r="AE1627">
        <f>SUM(Table_marketing_data[[#This Row],[AcceptedCmp3]:[AcceptedCmp2]])</f>
        <v>0</v>
      </c>
      <c r="AF1627">
        <v>0</v>
      </c>
      <c r="AG1627">
        <v>0</v>
      </c>
      <c r="AH1627" t="s">
        <v>30</v>
      </c>
    </row>
    <row r="1628" spans="1:34" x14ac:dyDescent="0.3">
      <c r="A1628">
        <v>10862</v>
      </c>
      <c r="B1628">
        <v>1960</v>
      </c>
      <c r="C1628">
        <f ca="1">YEAR(TODAY()) - Table_marketing_data[[#This Row],[Year_Birth]]</f>
        <v>63</v>
      </c>
      <c r="D16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8" t="s">
        <v>41</v>
      </c>
      <c r="F1628" t="s">
        <v>33</v>
      </c>
      <c r="G1628" s="5">
        <v>30522</v>
      </c>
      <c r="H1628" s="5" t="str">
        <f t="shared" si="25"/>
        <v>20k-50k</v>
      </c>
      <c r="I1628">
        <v>0</v>
      </c>
      <c r="J1628">
        <v>1</v>
      </c>
      <c r="K1628" s="1">
        <v>41138</v>
      </c>
      <c r="L1628">
        <v>6</v>
      </c>
      <c r="M1628">
        <v>179</v>
      </c>
      <c r="N1628">
        <v>8</v>
      </c>
      <c r="O1628">
        <v>83</v>
      </c>
      <c r="P1628">
        <v>19</v>
      </c>
      <c r="Q1628">
        <v>11</v>
      </c>
      <c r="R1628">
        <v>26</v>
      </c>
      <c r="S1628" s="6">
        <f>SUM(Table_marketing_data[[#This Row],[MntWines]:[MntGoldProds]])/6</f>
        <v>54.333333333333336</v>
      </c>
      <c r="T1628">
        <v>5</v>
      </c>
      <c r="U1628">
        <v>1</v>
      </c>
      <c r="V1628">
        <v>2</v>
      </c>
      <c r="W1628">
        <v>9</v>
      </c>
      <c r="X1628">
        <v>2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f>IF(COUNTIF(Table_marketing_data[[#This Row],[AcceptedCmp3]:[AcceptedCmp2]],1)&gt;0,1,0)</f>
        <v>0</v>
      </c>
      <c r="AE1628">
        <f>SUM(Table_marketing_data[[#This Row],[AcceptedCmp3]:[AcceptedCmp2]])</f>
        <v>0</v>
      </c>
      <c r="AF1628">
        <v>0</v>
      </c>
      <c r="AG1628">
        <v>0</v>
      </c>
      <c r="AH1628" t="s">
        <v>30</v>
      </c>
    </row>
    <row r="1629" spans="1:34" x14ac:dyDescent="0.3">
      <c r="A1629">
        <v>9723</v>
      </c>
      <c r="B1629">
        <v>1960</v>
      </c>
      <c r="C1629">
        <f ca="1">YEAR(TODAY()) - Table_marketing_data[[#This Row],[Year_Birth]]</f>
        <v>63</v>
      </c>
      <c r="D16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29" t="s">
        <v>28</v>
      </c>
      <c r="F1629" t="s">
        <v>33</v>
      </c>
      <c r="G1629" s="5">
        <v>67716</v>
      </c>
      <c r="H1629" s="5" t="str">
        <f t="shared" si="25"/>
        <v>50k-100k</v>
      </c>
      <c r="I1629">
        <v>0</v>
      </c>
      <c r="J1629">
        <v>1</v>
      </c>
      <c r="K1629" s="1">
        <v>41284</v>
      </c>
      <c r="L1629">
        <v>8</v>
      </c>
      <c r="M1629">
        <v>530</v>
      </c>
      <c r="N1629">
        <v>142</v>
      </c>
      <c r="O1629">
        <v>217</v>
      </c>
      <c r="P1629">
        <v>62</v>
      </c>
      <c r="Q1629">
        <v>9</v>
      </c>
      <c r="R1629">
        <v>56</v>
      </c>
      <c r="S1629" s="6">
        <f>SUM(Table_marketing_data[[#This Row],[MntWines]:[MntGoldProds]])/6</f>
        <v>169.33333333333334</v>
      </c>
      <c r="T1629">
        <v>4</v>
      </c>
      <c r="U1629">
        <v>7</v>
      </c>
      <c r="V1629">
        <v>4</v>
      </c>
      <c r="W1629">
        <v>13</v>
      </c>
      <c r="X1629">
        <v>5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f>IF(COUNTIF(Table_marketing_data[[#This Row],[AcceptedCmp3]:[AcceptedCmp2]],1)&gt;0,1,0)</f>
        <v>1</v>
      </c>
      <c r="AE1629">
        <f>SUM(Table_marketing_data[[#This Row],[AcceptedCmp3]:[AcceptedCmp2]])</f>
        <v>1</v>
      </c>
      <c r="AF1629">
        <v>0</v>
      </c>
      <c r="AG1629">
        <v>0</v>
      </c>
      <c r="AH1629" t="s">
        <v>32</v>
      </c>
    </row>
    <row r="1630" spans="1:34" x14ac:dyDescent="0.3">
      <c r="A1630">
        <v>1650</v>
      </c>
      <c r="B1630">
        <v>1960</v>
      </c>
      <c r="C1630">
        <f ca="1">YEAR(TODAY()) - Table_marketing_data[[#This Row],[Year_Birth]]</f>
        <v>63</v>
      </c>
      <c r="D16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0" t="s">
        <v>41</v>
      </c>
      <c r="F1630" t="s">
        <v>33</v>
      </c>
      <c r="G1630" s="5">
        <v>81843</v>
      </c>
      <c r="H1630" s="5" t="str">
        <f t="shared" si="25"/>
        <v>50k-100k</v>
      </c>
      <c r="I1630">
        <v>0</v>
      </c>
      <c r="J1630">
        <v>0</v>
      </c>
      <c r="K1630" s="1">
        <v>41386</v>
      </c>
      <c r="L1630">
        <v>13</v>
      </c>
      <c r="M1630">
        <v>779</v>
      </c>
      <c r="N1630">
        <v>86</v>
      </c>
      <c r="O1630">
        <v>537</v>
      </c>
      <c r="P1630">
        <v>34</v>
      </c>
      <c r="Q1630">
        <v>69</v>
      </c>
      <c r="R1630">
        <v>138</v>
      </c>
      <c r="S1630" s="6">
        <f>SUM(Table_marketing_data[[#This Row],[MntWines]:[MntGoldProds]])/6</f>
        <v>273.83333333333331</v>
      </c>
      <c r="T1630">
        <v>1</v>
      </c>
      <c r="U1630">
        <v>5</v>
      </c>
      <c r="V1630">
        <v>9</v>
      </c>
      <c r="W1630">
        <v>12</v>
      </c>
      <c r="X1630">
        <v>3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f>IF(COUNTIF(Table_marketing_data[[#This Row],[AcceptedCmp3]:[AcceptedCmp2]],1)&gt;0,1,0)</f>
        <v>0</v>
      </c>
      <c r="AE1630">
        <f>SUM(Table_marketing_data[[#This Row],[AcceptedCmp3]:[AcceptedCmp2]])</f>
        <v>0</v>
      </c>
      <c r="AF1630">
        <v>0</v>
      </c>
      <c r="AG1630">
        <v>0</v>
      </c>
      <c r="AH1630" t="s">
        <v>30</v>
      </c>
    </row>
    <row r="1631" spans="1:34" x14ac:dyDescent="0.3">
      <c r="A1631">
        <v>2613</v>
      </c>
      <c r="B1631">
        <v>1960</v>
      </c>
      <c r="C1631">
        <f ca="1">YEAR(TODAY()) - Table_marketing_data[[#This Row],[Year_Birth]]</f>
        <v>63</v>
      </c>
      <c r="D16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1" t="s">
        <v>41</v>
      </c>
      <c r="F1631" t="s">
        <v>33</v>
      </c>
      <c r="G1631" s="5">
        <v>54197</v>
      </c>
      <c r="H1631" s="5" t="str">
        <f t="shared" si="25"/>
        <v>50k-100k</v>
      </c>
      <c r="I1631">
        <v>0</v>
      </c>
      <c r="J1631">
        <v>1</v>
      </c>
      <c r="K1631" s="1">
        <v>41732</v>
      </c>
      <c r="L1631">
        <v>16</v>
      </c>
      <c r="M1631">
        <v>162</v>
      </c>
      <c r="N1631">
        <v>6</v>
      </c>
      <c r="O1631">
        <v>37</v>
      </c>
      <c r="P1631">
        <v>6</v>
      </c>
      <c r="Q1631">
        <v>13</v>
      </c>
      <c r="R1631">
        <v>13</v>
      </c>
      <c r="S1631" s="6">
        <f>SUM(Table_marketing_data[[#This Row],[MntWines]:[MntGoldProds]])/6</f>
        <v>39.5</v>
      </c>
      <c r="T1631">
        <v>2</v>
      </c>
      <c r="U1631">
        <v>1</v>
      </c>
      <c r="V1631">
        <v>3</v>
      </c>
      <c r="W1631">
        <v>6</v>
      </c>
      <c r="X1631">
        <v>1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f>IF(COUNTIF(Table_marketing_data[[#This Row],[AcceptedCmp3]:[AcceptedCmp2]],1)&gt;0,1,0)</f>
        <v>0</v>
      </c>
      <c r="AE1631">
        <f>SUM(Table_marketing_data[[#This Row],[AcceptedCmp3]:[AcceptedCmp2]])</f>
        <v>0</v>
      </c>
      <c r="AF1631">
        <v>0</v>
      </c>
      <c r="AG1631">
        <v>0</v>
      </c>
      <c r="AH1631" t="s">
        <v>30</v>
      </c>
    </row>
    <row r="1632" spans="1:34" x14ac:dyDescent="0.3">
      <c r="A1632">
        <v>10991</v>
      </c>
      <c r="B1632">
        <v>1960</v>
      </c>
      <c r="C1632">
        <f ca="1">YEAR(TODAY()) - Table_marketing_data[[#This Row],[Year_Birth]]</f>
        <v>63</v>
      </c>
      <c r="D16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2" t="s">
        <v>41</v>
      </c>
      <c r="F1632" t="s">
        <v>33</v>
      </c>
      <c r="G1632" s="5">
        <v>89058</v>
      </c>
      <c r="H1632" s="5" t="str">
        <f t="shared" si="25"/>
        <v>50k-100k</v>
      </c>
      <c r="I1632">
        <v>0</v>
      </c>
      <c r="J1632">
        <v>0</v>
      </c>
      <c r="K1632" s="1">
        <v>41250</v>
      </c>
      <c r="L1632">
        <v>18</v>
      </c>
      <c r="M1632">
        <v>454</v>
      </c>
      <c r="N1632">
        <v>194</v>
      </c>
      <c r="O1632">
        <v>106</v>
      </c>
      <c r="P1632">
        <v>31</v>
      </c>
      <c r="Q1632">
        <v>22</v>
      </c>
      <c r="R1632">
        <v>43</v>
      </c>
      <c r="S1632" s="6">
        <f>SUM(Table_marketing_data[[#This Row],[MntWines]:[MntGoldProds]])/6</f>
        <v>141.66666666666666</v>
      </c>
      <c r="T1632">
        <v>1</v>
      </c>
      <c r="U1632">
        <v>5</v>
      </c>
      <c r="V1632">
        <v>4</v>
      </c>
      <c r="W1632">
        <v>4</v>
      </c>
      <c r="X1632">
        <v>2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f>IF(COUNTIF(Table_marketing_data[[#This Row],[AcceptedCmp3]:[AcceptedCmp2]],1)&gt;0,1,0)</f>
        <v>0</v>
      </c>
      <c r="AE1632">
        <f>SUM(Table_marketing_data[[#This Row],[AcceptedCmp3]:[AcceptedCmp2]])</f>
        <v>0</v>
      </c>
      <c r="AF1632">
        <v>0</v>
      </c>
      <c r="AG1632">
        <v>0</v>
      </c>
      <c r="AH1632" t="s">
        <v>32</v>
      </c>
    </row>
    <row r="1633" spans="1:34" x14ac:dyDescent="0.3">
      <c r="A1633">
        <v>4967</v>
      </c>
      <c r="B1633">
        <v>1960</v>
      </c>
      <c r="C1633">
        <f ca="1">YEAR(TODAY()) - Table_marketing_data[[#This Row],[Year_Birth]]</f>
        <v>63</v>
      </c>
      <c r="D16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3" t="s">
        <v>37</v>
      </c>
      <c r="F1633" t="s">
        <v>35</v>
      </c>
      <c r="G1633" s="5">
        <v>38201</v>
      </c>
      <c r="H1633" s="5" t="str">
        <f t="shared" si="25"/>
        <v>20k-50k</v>
      </c>
      <c r="I1633">
        <v>0</v>
      </c>
      <c r="J1633">
        <v>1</v>
      </c>
      <c r="K1633" s="1">
        <v>41362</v>
      </c>
      <c r="L1633">
        <v>19</v>
      </c>
      <c r="M1633">
        <v>233</v>
      </c>
      <c r="N1633">
        <v>0</v>
      </c>
      <c r="O1633">
        <v>23</v>
      </c>
      <c r="P1633">
        <v>0</v>
      </c>
      <c r="Q1633">
        <v>0</v>
      </c>
      <c r="R1633">
        <v>12</v>
      </c>
      <c r="S1633" s="6">
        <f>SUM(Table_marketing_data[[#This Row],[MntWines]:[MntGoldProds]])/6</f>
        <v>44.666666666666664</v>
      </c>
      <c r="T1633">
        <v>4</v>
      </c>
      <c r="U1633">
        <v>5</v>
      </c>
      <c r="V1633">
        <v>1</v>
      </c>
      <c r="W1633">
        <v>5</v>
      </c>
      <c r="X1633">
        <v>8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f>IF(COUNTIF(Table_marketing_data[[#This Row],[AcceptedCmp3]:[AcceptedCmp2]],1)&gt;0,1,0)</f>
        <v>0</v>
      </c>
      <c r="AE1633">
        <f>SUM(Table_marketing_data[[#This Row],[AcceptedCmp3]:[AcceptedCmp2]])</f>
        <v>0</v>
      </c>
      <c r="AF1633">
        <v>0</v>
      </c>
      <c r="AG1633">
        <v>0</v>
      </c>
      <c r="AH1633" t="s">
        <v>43</v>
      </c>
    </row>
    <row r="1634" spans="1:34" x14ac:dyDescent="0.3">
      <c r="A1634">
        <v>3619</v>
      </c>
      <c r="B1634">
        <v>1960</v>
      </c>
      <c r="C1634">
        <f ca="1">YEAR(TODAY()) - Table_marketing_data[[#This Row],[Year_Birth]]</f>
        <v>63</v>
      </c>
      <c r="D16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4" t="s">
        <v>38</v>
      </c>
      <c r="F1634" t="s">
        <v>29</v>
      </c>
      <c r="G1634" s="5">
        <v>87305</v>
      </c>
      <c r="H1634" s="5" t="str">
        <f t="shared" si="25"/>
        <v>50k-100k</v>
      </c>
      <c r="I1634">
        <v>0</v>
      </c>
      <c r="J1634">
        <v>0</v>
      </c>
      <c r="K1634" s="1">
        <v>41175</v>
      </c>
      <c r="L1634">
        <v>19</v>
      </c>
      <c r="M1634">
        <v>345</v>
      </c>
      <c r="N1634">
        <v>25</v>
      </c>
      <c r="O1634">
        <v>501</v>
      </c>
      <c r="P1634">
        <v>63</v>
      </c>
      <c r="Q1634">
        <v>138</v>
      </c>
      <c r="R1634">
        <v>80</v>
      </c>
      <c r="S1634" s="6">
        <f>SUM(Table_marketing_data[[#This Row],[MntWines]:[MntGoldProds]])/6</f>
        <v>192</v>
      </c>
      <c r="T1634">
        <v>1</v>
      </c>
      <c r="U1634">
        <v>5</v>
      </c>
      <c r="V1634">
        <v>3</v>
      </c>
      <c r="W1634">
        <v>8</v>
      </c>
      <c r="X1634">
        <v>2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f>IF(COUNTIF(Table_marketing_data[[#This Row],[AcceptedCmp3]:[AcceptedCmp2]],1)&gt;0,1,0)</f>
        <v>1</v>
      </c>
      <c r="AE1634">
        <f>SUM(Table_marketing_data[[#This Row],[AcceptedCmp3]:[AcceptedCmp2]])</f>
        <v>1</v>
      </c>
      <c r="AF1634">
        <v>1</v>
      </c>
      <c r="AG1634">
        <v>0</v>
      </c>
      <c r="AH1634" t="s">
        <v>36</v>
      </c>
    </row>
    <row r="1635" spans="1:34" x14ac:dyDescent="0.3">
      <c r="A1635">
        <v>4248</v>
      </c>
      <c r="B1635">
        <v>1960</v>
      </c>
      <c r="C1635">
        <f ca="1">YEAR(TODAY()) - Table_marketing_data[[#This Row],[Year_Birth]]</f>
        <v>63</v>
      </c>
      <c r="D16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5" t="s">
        <v>41</v>
      </c>
      <c r="F1635" t="s">
        <v>31</v>
      </c>
      <c r="G1635" s="5">
        <v>98777</v>
      </c>
      <c r="H1635" s="5" t="str">
        <f t="shared" si="25"/>
        <v>50k-100k</v>
      </c>
      <c r="I1635">
        <v>0</v>
      </c>
      <c r="J1635">
        <v>0</v>
      </c>
      <c r="K1635" s="1">
        <v>41687</v>
      </c>
      <c r="L1635">
        <v>23</v>
      </c>
      <c r="M1635">
        <v>1000</v>
      </c>
      <c r="N1635">
        <v>19</v>
      </c>
      <c r="O1635">
        <v>711</v>
      </c>
      <c r="P1635">
        <v>125</v>
      </c>
      <c r="Q1635">
        <v>115</v>
      </c>
      <c r="R1635">
        <v>38</v>
      </c>
      <c r="S1635" s="6">
        <f>SUM(Table_marketing_data[[#This Row],[MntWines]:[MntGoldProds]])/6</f>
        <v>334.66666666666669</v>
      </c>
      <c r="T1635">
        <v>0</v>
      </c>
      <c r="U1635">
        <v>4</v>
      </c>
      <c r="V1635">
        <v>6</v>
      </c>
      <c r="W1635">
        <v>9</v>
      </c>
      <c r="X1635">
        <v>1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f>IF(COUNTIF(Table_marketing_data[[#This Row],[AcceptedCmp3]:[AcceptedCmp2]],1)&gt;0,1,0)</f>
        <v>1</v>
      </c>
      <c r="AE1635">
        <f>SUM(Table_marketing_data[[#This Row],[AcceptedCmp3]:[AcceptedCmp2]])</f>
        <v>1</v>
      </c>
      <c r="AF1635">
        <v>0</v>
      </c>
      <c r="AG1635">
        <v>0</v>
      </c>
      <c r="AH1635" t="s">
        <v>30</v>
      </c>
    </row>
    <row r="1636" spans="1:34" x14ac:dyDescent="0.3">
      <c r="A1636">
        <v>7451</v>
      </c>
      <c r="B1636">
        <v>1960</v>
      </c>
      <c r="C1636">
        <f ca="1">YEAR(TODAY()) - Table_marketing_data[[#This Row],[Year_Birth]]</f>
        <v>63</v>
      </c>
      <c r="D16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6" t="s">
        <v>41</v>
      </c>
      <c r="F1636" t="s">
        <v>31</v>
      </c>
      <c r="G1636" s="5">
        <v>98777</v>
      </c>
      <c r="H1636" s="5" t="str">
        <f t="shared" si="25"/>
        <v>50k-100k</v>
      </c>
      <c r="I1636">
        <v>0</v>
      </c>
      <c r="J1636">
        <v>0</v>
      </c>
      <c r="K1636" s="1">
        <v>41687</v>
      </c>
      <c r="L1636">
        <v>23</v>
      </c>
      <c r="M1636">
        <v>1000</v>
      </c>
      <c r="N1636">
        <v>19</v>
      </c>
      <c r="O1636">
        <v>711</v>
      </c>
      <c r="P1636">
        <v>125</v>
      </c>
      <c r="Q1636">
        <v>115</v>
      </c>
      <c r="R1636">
        <v>38</v>
      </c>
      <c r="S1636" s="6">
        <f>SUM(Table_marketing_data[[#This Row],[MntWines]:[MntGoldProds]])/6</f>
        <v>334.66666666666669</v>
      </c>
      <c r="T1636">
        <v>0</v>
      </c>
      <c r="U1636">
        <v>4</v>
      </c>
      <c r="V1636">
        <v>6</v>
      </c>
      <c r="W1636">
        <v>9</v>
      </c>
      <c r="X1636">
        <v>1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f>IF(COUNTIF(Table_marketing_data[[#This Row],[AcceptedCmp3]:[AcceptedCmp2]],1)&gt;0,1,0)</f>
        <v>1</v>
      </c>
      <c r="AE1636">
        <f>SUM(Table_marketing_data[[#This Row],[AcceptedCmp3]:[AcceptedCmp2]])</f>
        <v>1</v>
      </c>
      <c r="AF1636">
        <v>0</v>
      </c>
      <c r="AG1636">
        <v>0</v>
      </c>
      <c r="AH1636" t="s">
        <v>30</v>
      </c>
    </row>
    <row r="1637" spans="1:34" x14ac:dyDescent="0.3">
      <c r="A1637">
        <v>4376</v>
      </c>
      <c r="B1637">
        <v>1960</v>
      </c>
      <c r="C1637">
        <f ca="1">YEAR(TODAY()) - Table_marketing_data[[#This Row],[Year_Birth]]</f>
        <v>63</v>
      </c>
      <c r="D16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7" t="s">
        <v>38</v>
      </c>
      <c r="F1637" t="s">
        <v>31</v>
      </c>
      <c r="G1637" s="5">
        <v>32218</v>
      </c>
      <c r="H1637" s="5" t="str">
        <f t="shared" si="25"/>
        <v>20k-50k</v>
      </c>
      <c r="I1637">
        <v>0</v>
      </c>
      <c r="J1637">
        <v>0</v>
      </c>
      <c r="K1637" s="1">
        <v>41685</v>
      </c>
      <c r="L1637">
        <v>27</v>
      </c>
      <c r="M1637">
        <v>10</v>
      </c>
      <c r="N1637">
        <v>24</v>
      </c>
      <c r="O1637">
        <v>15</v>
      </c>
      <c r="P1637">
        <v>13</v>
      </c>
      <c r="Q1637">
        <v>1</v>
      </c>
      <c r="R1637">
        <v>30</v>
      </c>
      <c r="S1637" s="6">
        <f>SUM(Table_marketing_data[[#This Row],[MntWines]:[MntGoldProds]])/6</f>
        <v>15.5</v>
      </c>
      <c r="T1637">
        <v>1</v>
      </c>
      <c r="U1637">
        <v>2</v>
      </c>
      <c r="V1637">
        <v>1</v>
      </c>
      <c r="W1637">
        <v>3</v>
      </c>
      <c r="X1637">
        <v>7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f>IF(COUNTIF(Table_marketing_data[[#This Row],[AcceptedCmp3]:[AcceptedCmp2]],1)&gt;0,1,0)</f>
        <v>1</v>
      </c>
      <c r="AE1637">
        <f>SUM(Table_marketing_data[[#This Row],[AcceptedCmp3]:[AcceptedCmp2]])</f>
        <v>1</v>
      </c>
      <c r="AF1637">
        <v>1</v>
      </c>
      <c r="AG1637">
        <v>0</v>
      </c>
      <c r="AH1637" t="s">
        <v>30</v>
      </c>
    </row>
    <row r="1638" spans="1:34" x14ac:dyDescent="0.3">
      <c r="A1638">
        <v>4299</v>
      </c>
      <c r="B1638">
        <v>1960</v>
      </c>
      <c r="C1638">
        <f ca="1">YEAR(TODAY()) - Table_marketing_data[[#This Row],[Year_Birth]]</f>
        <v>63</v>
      </c>
      <c r="D16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8" t="s">
        <v>28</v>
      </c>
      <c r="F1638" t="s">
        <v>35</v>
      </c>
      <c r="G1638" s="5">
        <v>70971</v>
      </c>
      <c r="H1638" s="5" t="str">
        <f t="shared" si="25"/>
        <v>50k-100k</v>
      </c>
      <c r="I1638">
        <v>0</v>
      </c>
      <c r="J1638">
        <v>1</v>
      </c>
      <c r="K1638" s="1">
        <v>41173</v>
      </c>
      <c r="L1638">
        <v>28</v>
      </c>
      <c r="M1638">
        <v>1001</v>
      </c>
      <c r="N1638">
        <v>17</v>
      </c>
      <c r="O1638">
        <v>572</v>
      </c>
      <c r="P1638">
        <v>93</v>
      </c>
      <c r="Q1638">
        <v>125</v>
      </c>
      <c r="R1638">
        <v>17</v>
      </c>
      <c r="S1638" s="6">
        <f>SUM(Table_marketing_data[[#This Row],[MntWines]:[MntGoldProds]])/6</f>
        <v>304.16666666666669</v>
      </c>
      <c r="T1638">
        <v>7</v>
      </c>
      <c r="U1638">
        <v>11</v>
      </c>
      <c r="V1638">
        <v>11</v>
      </c>
      <c r="W1638">
        <v>5</v>
      </c>
      <c r="X1638">
        <v>7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f>IF(COUNTIF(Table_marketing_data[[#This Row],[AcceptedCmp3]:[AcceptedCmp2]],1)&gt;0,1,0)</f>
        <v>0</v>
      </c>
      <c r="AE1638">
        <f>SUM(Table_marketing_data[[#This Row],[AcceptedCmp3]:[AcceptedCmp2]])</f>
        <v>0</v>
      </c>
      <c r="AF1638">
        <v>1</v>
      </c>
      <c r="AG1638">
        <v>0</v>
      </c>
      <c r="AH1638" t="s">
        <v>30</v>
      </c>
    </row>
    <row r="1639" spans="1:34" x14ac:dyDescent="0.3">
      <c r="A1639">
        <v>1277</v>
      </c>
      <c r="B1639">
        <v>1960</v>
      </c>
      <c r="C1639">
        <f ca="1">YEAR(TODAY()) - Table_marketing_data[[#This Row],[Year_Birth]]</f>
        <v>63</v>
      </c>
      <c r="D16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39" t="s">
        <v>28</v>
      </c>
      <c r="F1639" t="s">
        <v>35</v>
      </c>
      <c r="G1639" s="5">
        <v>78468</v>
      </c>
      <c r="H1639" s="5" t="str">
        <f t="shared" si="25"/>
        <v>50k-100k</v>
      </c>
      <c r="I1639">
        <v>0</v>
      </c>
      <c r="J1639">
        <v>0</v>
      </c>
      <c r="K1639" s="1">
        <v>41738</v>
      </c>
      <c r="L1639">
        <v>29</v>
      </c>
      <c r="M1639">
        <v>434</v>
      </c>
      <c r="N1639">
        <v>22</v>
      </c>
      <c r="O1639">
        <v>388</v>
      </c>
      <c r="P1639">
        <v>104</v>
      </c>
      <c r="Q1639">
        <v>22</v>
      </c>
      <c r="R1639">
        <v>34</v>
      </c>
      <c r="S1639" s="6">
        <f>SUM(Table_marketing_data[[#This Row],[MntWines]:[MntGoldProds]])/6</f>
        <v>167.33333333333334</v>
      </c>
      <c r="T1639">
        <v>1</v>
      </c>
      <c r="U1639">
        <v>10</v>
      </c>
      <c r="V1639">
        <v>7</v>
      </c>
      <c r="W1639">
        <v>10</v>
      </c>
      <c r="X1639">
        <v>4</v>
      </c>
      <c r="Y1639">
        <v>0</v>
      </c>
      <c r="Z1639">
        <v>0</v>
      </c>
      <c r="AA1639">
        <v>0</v>
      </c>
      <c r="AB1639">
        <v>1</v>
      </c>
      <c r="AC1639">
        <v>0</v>
      </c>
      <c r="AD1639">
        <f>IF(COUNTIF(Table_marketing_data[[#This Row],[AcceptedCmp3]:[AcceptedCmp2]],1)&gt;0,1,0)</f>
        <v>1</v>
      </c>
      <c r="AE1639">
        <f>SUM(Table_marketing_data[[#This Row],[AcceptedCmp3]:[AcceptedCmp2]])</f>
        <v>1</v>
      </c>
      <c r="AF1639">
        <v>0</v>
      </c>
      <c r="AG1639">
        <v>0</v>
      </c>
      <c r="AH1639" t="s">
        <v>34</v>
      </c>
    </row>
    <row r="1640" spans="1:34" x14ac:dyDescent="0.3">
      <c r="A1640">
        <v>615</v>
      </c>
      <c r="B1640">
        <v>1960</v>
      </c>
      <c r="C1640">
        <f ca="1">YEAR(TODAY()) - Table_marketing_data[[#This Row],[Year_Birth]]</f>
        <v>63</v>
      </c>
      <c r="D16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0" t="s">
        <v>28</v>
      </c>
      <c r="F1640" t="s">
        <v>35</v>
      </c>
      <c r="G1640" s="5">
        <v>30507</v>
      </c>
      <c r="H1640" s="5" t="str">
        <f t="shared" si="25"/>
        <v>20k-50k</v>
      </c>
      <c r="I1640">
        <v>0</v>
      </c>
      <c r="J1640">
        <v>0</v>
      </c>
      <c r="K1640" s="1">
        <v>41344</v>
      </c>
      <c r="L1640">
        <v>29</v>
      </c>
      <c r="M1640">
        <v>65</v>
      </c>
      <c r="N1640">
        <v>36</v>
      </c>
      <c r="O1640">
        <v>74</v>
      </c>
      <c r="P1640">
        <v>38</v>
      </c>
      <c r="Q1640">
        <v>20</v>
      </c>
      <c r="R1640">
        <v>110</v>
      </c>
      <c r="S1640" s="6">
        <f>SUM(Table_marketing_data[[#This Row],[MntWines]:[MntGoldProds]])/6</f>
        <v>57.166666666666664</v>
      </c>
      <c r="T1640">
        <v>1</v>
      </c>
      <c r="U1640">
        <v>5</v>
      </c>
      <c r="V1640">
        <v>1</v>
      </c>
      <c r="W1640">
        <v>4</v>
      </c>
      <c r="X1640">
        <v>7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f>IF(COUNTIF(Table_marketing_data[[#This Row],[AcceptedCmp3]:[AcceptedCmp2]],1)&gt;0,1,0)</f>
        <v>0</v>
      </c>
      <c r="AE1640">
        <f>SUM(Table_marketing_data[[#This Row],[AcceptedCmp3]:[AcceptedCmp2]])</f>
        <v>0</v>
      </c>
      <c r="AF1640">
        <v>0</v>
      </c>
      <c r="AG1640">
        <v>0</v>
      </c>
      <c r="AH1640" t="s">
        <v>30</v>
      </c>
    </row>
    <row r="1641" spans="1:34" x14ac:dyDescent="0.3">
      <c r="A1641">
        <v>5832</v>
      </c>
      <c r="B1641">
        <v>1960</v>
      </c>
      <c r="C1641">
        <f ca="1">YEAR(TODAY()) - Table_marketing_data[[#This Row],[Year_Birth]]</f>
        <v>63</v>
      </c>
      <c r="D16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1" t="s">
        <v>38</v>
      </c>
      <c r="F1641" t="s">
        <v>35</v>
      </c>
      <c r="G1641" s="5">
        <v>92556</v>
      </c>
      <c r="H1641" s="5" t="str">
        <f t="shared" si="25"/>
        <v>50k-100k</v>
      </c>
      <c r="I1641">
        <v>0</v>
      </c>
      <c r="J1641">
        <v>0</v>
      </c>
      <c r="K1641" s="1">
        <v>41749</v>
      </c>
      <c r="L1641">
        <v>32</v>
      </c>
      <c r="M1641">
        <v>493</v>
      </c>
      <c r="N1641">
        <v>183</v>
      </c>
      <c r="O1641">
        <v>352</v>
      </c>
      <c r="P1641">
        <v>184</v>
      </c>
      <c r="Q1641">
        <v>23</v>
      </c>
      <c r="R1641">
        <v>28</v>
      </c>
      <c r="S1641" s="6">
        <f>SUM(Table_marketing_data[[#This Row],[MntWines]:[MntGoldProds]])/6</f>
        <v>210.5</v>
      </c>
      <c r="T1641">
        <v>0</v>
      </c>
      <c r="U1641">
        <v>3</v>
      </c>
      <c r="V1641">
        <v>5</v>
      </c>
      <c r="W1641">
        <v>13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f>IF(COUNTIF(Table_marketing_data[[#This Row],[AcceptedCmp3]:[AcceptedCmp2]],1)&gt;0,1,0)</f>
        <v>0</v>
      </c>
      <c r="AE1641">
        <f>SUM(Table_marketing_data[[#This Row],[AcceptedCmp3]:[AcceptedCmp2]])</f>
        <v>0</v>
      </c>
      <c r="AF1641">
        <v>0</v>
      </c>
      <c r="AG1641">
        <v>0</v>
      </c>
      <c r="AH1641" t="s">
        <v>30</v>
      </c>
    </row>
    <row r="1642" spans="1:34" x14ac:dyDescent="0.3">
      <c r="A1642">
        <v>6497</v>
      </c>
      <c r="B1642">
        <v>1960</v>
      </c>
      <c r="C1642">
        <f ca="1">YEAR(TODAY()) - Table_marketing_data[[#This Row],[Year_Birth]]</f>
        <v>63</v>
      </c>
      <c r="D16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2" t="s">
        <v>28</v>
      </c>
      <c r="F1642" t="s">
        <v>33</v>
      </c>
      <c r="G1642" s="5">
        <v>51651</v>
      </c>
      <c r="H1642" s="5" t="str">
        <f t="shared" si="25"/>
        <v>50k-100k</v>
      </c>
      <c r="I1642">
        <v>0</v>
      </c>
      <c r="J1642">
        <v>1</v>
      </c>
      <c r="K1642" s="1">
        <v>41220</v>
      </c>
      <c r="L1642">
        <v>32</v>
      </c>
      <c r="M1642">
        <v>293</v>
      </c>
      <c r="N1642">
        <v>6</v>
      </c>
      <c r="O1642">
        <v>23</v>
      </c>
      <c r="P1642">
        <v>13</v>
      </c>
      <c r="Q1642">
        <v>6</v>
      </c>
      <c r="R1642">
        <v>92</v>
      </c>
      <c r="S1642" s="6">
        <f>SUM(Table_marketing_data[[#This Row],[MntWines]:[MntGoldProds]])/6</f>
        <v>72.166666666666671</v>
      </c>
      <c r="T1642">
        <v>4</v>
      </c>
      <c r="U1642">
        <v>6</v>
      </c>
      <c r="V1642">
        <v>2</v>
      </c>
      <c r="W1642">
        <v>5</v>
      </c>
      <c r="X1642">
        <v>8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f>IF(COUNTIF(Table_marketing_data[[#This Row],[AcceptedCmp3]:[AcceptedCmp2]],1)&gt;0,1,0)</f>
        <v>0</v>
      </c>
      <c r="AE1642">
        <f>SUM(Table_marketing_data[[#This Row],[AcceptedCmp3]:[AcceptedCmp2]])</f>
        <v>0</v>
      </c>
      <c r="AF1642">
        <v>0</v>
      </c>
      <c r="AG1642">
        <v>0</v>
      </c>
      <c r="AH1642" t="s">
        <v>36</v>
      </c>
    </row>
    <row r="1643" spans="1:34" x14ac:dyDescent="0.3">
      <c r="A1643">
        <v>1100</v>
      </c>
      <c r="B1643">
        <v>1960</v>
      </c>
      <c r="C1643">
        <f ca="1">YEAR(TODAY()) - Table_marketing_data[[#This Row],[Year_Birth]]</f>
        <v>63</v>
      </c>
      <c r="D16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3" t="s">
        <v>41</v>
      </c>
      <c r="F1643" t="s">
        <v>35</v>
      </c>
      <c r="G1643" s="5">
        <v>41275</v>
      </c>
      <c r="H1643" s="5" t="str">
        <f t="shared" si="25"/>
        <v>20k-50k</v>
      </c>
      <c r="I1643">
        <v>1</v>
      </c>
      <c r="J1643">
        <v>2</v>
      </c>
      <c r="K1643" s="1">
        <v>41722</v>
      </c>
      <c r="L1643">
        <v>33</v>
      </c>
      <c r="M1643">
        <v>24</v>
      </c>
      <c r="N1643">
        <v>4</v>
      </c>
      <c r="O1643">
        <v>22</v>
      </c>
      <c r="P1643">
        <v>0</v>
      </c>
      <c r="Q1643">
        <v>2</v>
      </c>
      <c r="R1643">
        <v>9</v>
      </c>
      <c r="S1643" s="6">
        <f>SUM(Table_marketing_data[[#This Row],[MntWines]:[MntGoldProds]])/6</f>
        <v>10.166666666666666</v>
      </c>
      <c r="T1643">
        <v>4</v>
      </c>
      <c r="U1643">
        <v>3</v>
      </c>
      <c r="V1643">
        <v>1</v>
      </c>
      <c r="W1643">
        <v>3</v>
      </c>
      <c r="X1643">
        <v>5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f>IF(COUNTIF(Table_marketing_data[[#This Row],[AcceptedCmp3]:[AcceptedCmp2]],1)&gt;0,1,0)</f>
        <v>0</v>
      </c>
      <c r="AE1643">
        <f>SUM(Table_marketing_data[[#This Row],[AcceptedCmp3]:[AcceptedCmp2]])</f>
        <v>0</v>
      </c>
      <c r="AF1643">
        <v>0</v>
      </c>
      <c r="AG1643">
        <v>0</v>
      </c>
      <c r="AH1643" t="s">
        <v>32</v>
      </c>
    </row>
    <row r="1644" spans="1:34" x14ac:dyDescent="0.3">
      <c r="A1644">
        <v>10151</v>
      </c>
      <c r="B1644">
        <v>1960</v>
      </c>
      <c r="C1644">
        <f ca="1">YEAR(TODAY()) - Table_marketing_data[[#This Row],[Year_Birth]]</f>
        <v>63</v>
      </c>
      <c r="D16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4" t="s">
        <v>28</v>
      </c>
      <c r="F1644" t="s">
        <v>29</v>
      </c>
      <c r="G1644" s="5">
        <v>62204</v>
      </c>
      <c r="H1644" s="5" t="str">
        <f t="shared" si="25"/>
        <v>50k-100k</v>
      </c>
      <c r="I1644">
        <v>0</v>
      </c>
      <c r="J1644">
        <v>2</v>
      </c>
      <c r="K1644" s="1">
        <v>41164</v>
      </c>
      <c r="L1644">
        <v>38</v>
      </c>
      <c r="M1644">
        <v>317</v>
      </c>
      <c r="N1644">
        <v>46</v>
      </c>
      <c r="O1644">
        <v>247</v>
      </c>
      <c r="P1644">
        <v>151</v>
      </c>
      <c r="Q1644">
        <v>46</v>
      </c>
      <c r="R1644">
        <v>139</v>
      </c>
      <c r="S1644" s="6">
        <f>SUM(Table_marketing_data[[#This Row],[MntWines]:[MntGoldProds]])/6</f>
        <v>157.66666666666666</v>
      </c>
      <c r="T1644">
        <v>1</v>
      </c>
      <c r="U1644">
        <v>4</v>
      </c>
      <c r="V1644">
        <v>5</v>
      </c>
      <c r="W1644">
        <v>12</v>
      </c>
      <c r="X1644">
        <v>3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f>IF(COUNTIF(Table_marketing_data[[#This Row],[AcceptedCmp3]:[AcceptedCmp2]],1)&gt;0,1,0)</f>
        <v>0</v>
      </c>
      <c r="AE1644">
        <f>SUM(Table_marketing_data[[#This Row],[AcceptedCmp3]:[AcceptedCmp2]])</f>
        <v>0</v>
      </c>
      <c r="AF1644">
        <v>0</v>
      </c>
      <c r="AG1644">
        <v>0</v>
      </c>
      <c r="AH1644" t="s">
        <v>30</v>
      </c>
    </row>
    <row r="1645" spans="1:34" x14ac:dyDescent="0.3">
      <c r="A1645">
        <v>8147</v>
      </c>
      <c r="B1645">
        <v>1960</v>
      </c>
      <c r="C1645">
        <f ca="1">YEAR(TODAY()) - Table_marketing_data[[#This Row],[Year_Birth]]</f>
        <v>63</v>
      </c>
      <c r="D16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5" t="s">
        <v>28</v>
      </c>
      <c r="F1645" t="s">
        <v>33</v>
      </c>
      <c r="G1645" s="5">
        <v>31454</v>
      </c>
      <c r="H1645" s="5" t="str">
        <f t="shared" si="25"/>
        <v>20k-50k</v>
      </c>
      <c r="I1645">
        <v>1</v>
      </c>
      <c r="J1645">
        <v>1</v>
      </c>
      <c r="K1645" s="1">
        <v>41461</v>
      </c>
      <c r="L1645">
        <v>40</v>
      </c>
      <c r="M1645">
        <v>28</v>
      </c>
      <c r="N1645">
        <v>0</v>
      </c>
      <c r="O1645">
        <v>11</v>
      </c>
      <c r="P1645">
        <v>0</v>
      </c>
      <c r="Q1645">
        <v>0</v>
      </c>
      <c r="R1645">
        <v>9</v>
      </c>
      <c r="S1645" s="6">
        <f>SUM(Table_marketing_data[[#This Row],[MntWines]:[MntGoldProds]])/6</f>
        <v>8</v>
      </c>
      <c r="T1645">
        <v>3</v>
      </c>
      <c r="U1645">
        <v>2</v>
      </c>
      <c r="V1645">
        <v>0</v>
      </c>
      <c r="W1645">
        <v>3</v>
      </c>
      <c r="X1645">
        <v>8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f>IF(COUNTIF(Table_marketing_data[[#This Row],[AcceptedCmp3]:[AcceptedCmp2]],1)&gt;0,1,0)</f>
        <v>0</v>
      </c>
      <c r="AE1645">
        <f>SUM(Table_marketing_data[[#This Row],[AcceptedCmp3]:[AcceptedCmp2]])</f>
        <v>0</v>
      </c>
      <c r="AF1645">
        <v>0</v>
      </c>
      <c r="AG1645">
        <v>0</v>
      </c>
      <c r="AH1645" t="s">
        <v>30</v>
      </c>
    </row>
    <row r="1646" spans="1:34" x14ac:dyDescent="0.3">
      <c r="A1646">
        <v>4603</v>
      </c>
      <c r="B1646">
        <v>1960</v>
      </c>
      <c r="C1646">
        <f ca="1">YEAR(TODAY()) - Table_marketing_data[[#This Row],[Year_Birth]]</f>
        <v>63</v>
      </c>
      <c r="D16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6" t="s">
        <v>37</v>
      </c>
      <c r="F1646" t="s">
        <v>33</v>
      </c>
      <c r="G1646" s="5">
        <v>65695</v>
      </c>
      <c r="H1646" s="5" t="str">
        <f t="shared" si="25"/>
        <v>50k-100k</v>
      </c>
      <c r="I1646">
        <v>0</v>
      </c>
      <c r="J1646">
        <v>1</v>
      </c>
      <c r="K1646" s="1">
        <v>41670</v>
      </c>
      <c r="L1646">
        <v>50</v>
      </c>
      <c r="M1646">
        <v>371</v>
      </c>
      <c r="N1646">
        <v>32</v>
      </c>
      <c r="O1646">
        <v>189</v>
      </c>
      <c r="P1646">
        <v>0</v>
      </c>
      <c r="Q1646">
        <v>58</v>
      </c>
      <c r="R1646">
        <v>6</v>
      </c>
      <c r="S1646" s="6">
        <f>SUM(Table_marketing_data[[#This Row],[MntWines]:[MntGoldProds]])/6</f>
        <v>109.33333333333333</v>
      </c>
      <c r="T1646">
        <v>2</v>
      </c>
      <c r="U1646">
        <v>5</v>
      </c>
      <c r="V1646">
        <v>4</v>
      </c>
      <c r="W1646">
        <v>10</v>
      </c>
      <c r="X1646">
        <v>4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f>IF(COUNTIF(Table_marketing_data[[#This Row],[AcceptedCmp3]:[AcceptedCmp2]],1)&gt;0,1,0)</f>
        <v>0</v>
      </c>
      <c r="AE1646">
        <f>SUM(Table_marketing_data[[#This Row],[AcceptedCmp3]:[AcceptedCmp2]])</f>
        <v>0</v>
      </c>
      <c r="AF1646">
        <v>0</v>
      </c>
      <c r="AG1646">
        <v>0</v>
      </c>
      <c r="AH1646" t="s">
        <v>30</v>
      </c>
    </row>
    <row r="1647" spans="1:34" x14ac:dyDescent="0.3">
      <c r="A1647">
        <v>2315</v>
      </c>
      <c r="B1647">
        <v>1960</v>
      </c>
      <c r="C1647">
        <f ca="1">YEAR(TODAY()) - Table_marketing_data[[#This Row],[Year_Birth]]</f>
        <v>63</v>
      </c>
      <c r="D16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7" t="s">
        <v>28</v>
      </c>
      <c r="F1647" t="s">
        <v>29</v>
      </c>
      <c r="G1647" s="5">
        <v>58401</v>
      </c>
      <c r="H1647" s="5" t="str">
        <f t="shared" si="25"/>
        <v>50k-100k</v>
      </c>
      <c r="I1647">
        <v>0</v>
      </c>
      <c r="J1647">
        <v>1</v>
      </c>
      <c r="K1647" s="1">
        <v>41749</v>
      </c>
      <c r="L1647">
        <v>55</v>
      </c>
      <c r="M1647">
        <v>10</v>
      </c>
      <c r="N1647">
        <v>0</v>
      </c>
      <c r="O1647">
        <v>11</v>
      </c>
      <c r="P1647">
        <v>17</v>
      </c>
      <c r="Q1647">
        <v>29</v>
      </c>
      <c r="R1647">
        <v>29</v>
      </c>
      <c r="S1647" s="6">
        <f>SUM(Table_marketing_data[[#This Row],[MntWines]:[MntGoldProds]])/6</f>
        <v>16</v>
      </c>
      <c r="T1647">
        <v>1</v>
      </c>
      <c r="U1647">
        <v>1</v>
      </c>
      <c r="V1647">
        <v>2</v>
      </c>
      <c r="W1647">
        <v>2</v>
      </c>
      <c r="X1647">
        <v>4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f>IF(COUNTIF(Table_marketing_data[[#This Row],[AcceptedCmp3]:[AcceptedCmp2]],1)&gt;0,1,0)</f>
        <v>0</v>
      </c>
      <c r="AE1647">
        <f>SUM(Table_marketing_data[[#This Row],[AcceptedCmp3]:[AcceptedCmp2]])</f>
        <v>0</v>
      </c>
      <c r="AF1647">
        <v>0</v>
      </c>
      <c r="AG1647">
        <v>0</v>
      </c>
      <c r="AH1647" t="s">
        <v>30</v>
      </c>
    </row>
    <row r="1648" spans="1:34" x14ac:dyDescent="0.3">
      <c r="A1648">
        <v>6336</v>
      </c>
      <c r="B1648">
        <v>1960</v>
      </c>
      <c r="C1648">
        <f ca="1">YEAR(TODAY()) - Table_marketing_data[[#This Row],[Year_Birth]]</f>
        <v>63</v>
      </c>
      <c r="D16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8" t="s">
        <v>28</v>
      </c>
      <c r="F1648" t="s">
        <v>33</v>
      </c>
      <c r="G1648" s="5">
        <v>29315</v>
      </c>
      <c r="H1648" s="5" t="str">
        <f t="shared" si="25"/>
        <v>20k-50k</v>
      </c>
      <c r="I1648">
        <v>1</v>
      </c>
      <c r="J1648">
        <v>1</v>
      </c>
      <c r="K1648" s="1">
        <v>41735</v>
      </c>
      <c r="L1648">
        <v>55</v>
      </c>
      <c r="M1648">
        <v>13</v>
      </c>
      <c r="N1648">
        <v>2</v>
      </c>
      <c r="O1648">
        <v>14</v>
      </c>
      <c r="P1648">
        <v>8</v>
      </c>
      <c r="Q1648">
        <v>7</v>
      </c>
      <c r="R1648">
        <v>4</v>
      </c>
      <c r="S1648" s="6">
        <f>SUM(Table_marketing_data[[#This Row],[MntWines]:[MntGoldProds]])/6</f>
        <v>8</v>
      </c>
      <c r="T1648">
        <v>4</v>
      </c>
      <c r="U1648">
        <v>2</v>
      </c>
      <c r="V1648">
        <v>0</v>
      </c>
      <c r="W1648">
        <v>4</v>
      </c>
      <c r="X1648">
        <v>6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f>IF(COUNTIF(Table_marketing_data[[#This Row],[AcceptedCmp3]:[AcceptedCmp2]],1)&gt;0,1,0)</f>
        <v>0</v>
      </c>
      <c r="AE1648">
        <f>SUM(Table_marketing_data[[#This Row],[AcceptedCmp3]:[AcceptedCmp2]])</f>
        <v>0</v>
      </c>
      <c r="AF1648">
        <v>0</v>
      </c>
      <c r="AG1648">
        <v>0</v>
      </c>
      <c r="AH1648" t="s">
        <v>43</v>
      </c>
    </row>
    <row r="1649" spans="1:34" x14ac:dyDescent="0.3">
      <c r="A1649">
        <v>2166</v>
      </c>
      <c r="B1649">
        <v>1960</v>
      </c>
      <c r="C1649">
        <f ca="1">YEAR(TODAY()) - Table_marketing_data[[#This Row],[Year_Birth]]</f>
        <v>63</v>
      </c>
      <c r="D16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49" t="s">
        <v>38</v>
      </c>
      <c r="F1649" t="s">
        <v>42</v>
      </c>
      <c r="G1649" s="5">
        <v>46779</v>
      </c>
      <c r="H1649" s="5" t="str">
        <f t="shared" si="25"/>
        <v>20k-50k</v>
      </c>
      <c r="I1649">
        <v>1</v>
      </c>
      <c r="J1649">
        <v>1</v>
      </c>
      <c r="K1649" s="1">
        <v>41467</v>
      </c>
      <c r="L1649">
        <v>55</v>
      </c>
      <c r="M1649">
        <v>12</v>
      </c>
      <c r="N1649">
        <v>1</v>
      </c>
      <c r="O1649">
        <v>3</v>
      </c>
      <c r="P1649">
        <v>0</v>
      </c>
      <c r="Q1649">
        <v>0</v>
      </c>
      <c r="R1649">
        <v>7</v>
      </c>
      <c r="S1649" s="6">
        <f>SUM(Table_marketing_data[[#This Row],[MntWines]:[MntGoldProds]])/6</f>
        <v>3.8333333333333335</v>
      </c>
      <c r="T1649">
        <v>1</v>
      </c>
      <c r="U1649">
        <v>0</v>
      </c>
      <c r="V1649">
        <v>1</v>
      </c>
      <c r="W1649">
        <v>2</v>
      </c>
      <c r="X1649">
        <v>4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f>IF(COUNTIF(Table_marketing_data[[#This Row],[AcceptedCmp3]:[AcceptedCmp2]],1)&gt;0,1,0)</f>
        <v>0</v>
      </c>
      <c r="AE1649">
        <f>SUM(Table_marketing_data[[#This Row],[AcceptedCmp3]:[AcceptedCmp2]])</f>
        <v>0</v>
      </c>
      <c r="AF1649">
        <v>0</v>
      </c>
      <c r="AG1649">
        <v>0</v>
      </c>
      <c r="AH1649" t="s">
        <v>43</v>
      </c>
    </row>
    <row r="1650" spans="1:34" x14ac:dyDescent="0.3">
      <c r="A1650">
        <v>10691</v>
      </c>
      <c r="B1650">
        <v>1960</v>
      </c>
      <c r="C1650">
        <f ca="1">YEAR(TODAY()) - Table_marketing_data[[#This Row],[Year_Birth]]</f>
        <v>63</v>
      </c>
      <c r="D16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0" t="s">
        <v>41</v>
      </c>
      <c r="F1650" t="s">
        <v>33</v>
      </c>
      <c r="G1650" s="5">
        <v>28520</v>
      </c>
      <c r="H1650" s="5" t="str">
        <f t="shared" si="25"/>
        <v>20k-50k</v>
      </c>
      <c r="I1650">
        <v>1</v>
      </c>
      <c r="J1650">
        <v>1</v>
      </c>
      <c r="K1650" s="1">
        <v>41439</v>
      </c>
      <c r="L1650">
        <v>55</v>
      </c>
      <c r="M1650">
        <v>11</v>
      </c>
      <c r="N1650">
        <v>0</v>
      </c>
      <c r="O1650">
        <v>10</v>
      </c>
      <c r="P1650">
        <v>0</v>
      </c>
      <c r="Q1650">
        <v>2</v>
      </c>
      <c r="R1650">
        <v>20</v>
      </c>
      <c r="S1650" s="6">
        <f>SUM(Table_marketing_data[[#This Row],[MntWines]:[MntGoldProds]])/6</f>
        <v>7.166666666666667</v>
      </c>
      <c r="T1650">
        <v>1</v>
      </c>
      <c r="U1650">
        <v>1</v>
      </c>
      <c r="V1650">
        <v>1</v>
      </c>
      <c r="W1650">
        <v>2</v>
      </c>
      <c r="X1650">
        <v>6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f>IF(COUNTIF(Table_marketing_data[[#This Row],[AcceptedCmp3]:[AcceptedCmp2]],1)&gt;0,1,0)</f>
        <v>0</v>
      </c>
      <c r="AE1650">
        <f>SUM(Table_marketing_data[[#This Row],[AcceptedCmp3]:[AcceptedCmp2]])</f>
        <v>0</v>
      </c>
      <c r="AF1650">
        <v>0</v>
      </c>
      <c r="AG1650">
        <v>0</v>
      </c>
      <c r="AH1650" t="s">
        <v>30</v>
      </c>
    </row>
    <row r="1651" spans="1:34" x14ac:dyDescent="0.3">
      <c r="A1651">
        <v>800</v>
      </c>
      <c r="B1651">
        <v>1960</v>
      </c>
      <c r="C1651">
        <f ca="1">YEAR(TODAY()) - Table_marketing_data[[#This Row],[Year_Birth]]</f>
        <v>63</v>
      </c>
      <c r="D16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1" t="s">
        <v>28</v>
      </c>
      <c r="F1651" t="s">
        <v>35</v>
      </c>
      <c r="G1651" s="5">
        <v>44512</v>
      </c>
      <c r="H1651" s="5" t="str">
        <f t="shared" si="25"/>
        <v>20k-50k</v>
      </c>
      <c r="I1651">
        <v>1</v>
      </c>
      <c r="J1651">
        <v>1</v>
      </c>
      <c r="K1651" s="1">
        <v>41516</v>
      </c>
      <c r="L1651">
        <v>57</v>
      </c>
      <c r="M1651">
        <v>23</v>
      </c>
      <c r="N1651">
        <v>1</v>
      </c>
      <c r="O1651">
        <v>6</v>
      </c>
      <c r="P1651">
        <v>0</v>
      </c>
      <c r="Q1651">
        <v>0</v>
      </c>
      <c r="R1651">
        <v>2</v>
      </c>
      <c r="S1651" s="6">
        <f>SUM(Table_marketing_data[[#This Row],[MntWines]:[MntGoldProds]])/6</f>
        <v>5.333333333333333</v>
      </c>
      <c r="T1651">
        <v>2</v>
      </c>
      <c r="U1651">
        <v>1</v>
      </c>
      <c r="V1651">
        <v>0</v>
      </c>
      <c r="W1651">
        <v>3</v>
      </c>
      <c r="X1651">
        <v>4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f>IF(COUNTIF(Table_marketing_data[[#This Row],[AcceptedCmp3]:[AcceptedCmp2]],1)&gt;0,1,0)</f>
        <v>0</v>
      </c>
      <c r="AE1651">
        <f>SUM(Table_marketing_data[[#This Row],[AcceptedCmp3]:[AcceptedCmp2]])</f>
        <v>0</v>
      </c>
      <c r="AF1651">
        <v>0</v>
      </c>
      <c r="AG1651">
        <v>0</v>
      </c>
      <c r="AH1651" t="s">
        <v>43</v>
      </c>
    </row>
    <row r="1652" spans="1:34" x14ac:dyDescent="0.3">
      <c r="A1652">
        <v>5125</v>
      </c>
      <c r="B1652">
        <v>1960</v>
      </c>
      <c r="C1652">
        <f ca="1">YEAR(TODAY()) - Table_marketing_data[[#This Row],[Year_Birth]]</f>
        <v>63</v>
      </c>
      <c r="D16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2" t="s">
        <v>28</v>
      </c>
      <c r="F1652" t="s">
        <v>33</v>
      </c>
      <c r="G1652" s="5">
        <v>79530</v>
      </c>
      <c r="H1652" s="5" t="str">
        <f t="shared" si="25"/>
        <v>50k-100k</v>
      </c>
      <c r="I1652">
        <v>0</v>
      </c>
      <c r="J1652">
        <v>0</v>
      </c>
      <c r="K1652" s="1">
        <v>41411</v>
      </c>
      <c r="L1652">
        <v>64</v>
      </c>
      <c r="M1652">
        <v>333</v>
      </c>
      <c r="N1652">
        <v>0</v>
      </c>
      <c r="O1652">
        <v>815</v>
      </c>
      <c r="P1652">
        <v>129</v>
      </c>
      <c r="Q1652">
        <v>42</v>
      </c>
      <c r="R1652">
        <v>29</v>
      </c>
      <c r="S1652" s="6">
        <f>SUM(Table_marketing_data[[#This Row],[MntWines]:[MntGoldProds]])/6</f>
        <v>224.66666666666666</v>
      </c>
      <c r="T1652">
        <v>1</v>
      </c>
      <c r="U1652">
        <v>4</v>
      </c>
      <c r="V1652">
        <v>10</v>
      </c>
      <c r="W1652">
        <v>11</v>
      </c>
      <c r="X1652">
        <v>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f>IF(COUNTIF(Table_marketing_data[[#This Row],[AcceptedCmp3]:[AcceptedCmp2]],1)&gt;0,1,0)</f>
        <v>0</v>
      </c>
      <c r="AE1652">
        <f>SUM(Table_marketing_data[[#This Row],[AcceptedCmp3]:[AcceptedCmp2]])</f>
        <v>0</v>
      </c>
      <c r="AF1652">
        <v>0</v>
      </c>
      <c r="AG1652">
        <v>0</v>
      </c>
      <c r="AH1652" t="s">
        <v>30</v>
      </c>
    </row>
    <row r="1653" spans="1:34" x14ac:dyDescent="0.3">
      <c r="A1653">
        <v>3536</v>
      </c>
      <c r="B1653">
        <v>1960</v>
      </c>
      <c r="C1653">
        <f ca="1">YEAR(TODAY()) - Table_marketing_data[[#This Row],[Year_Birth]]</f>
        <v>63</v>
      </c>
      <c r="D16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3" t="s">
        <v>28</v>
      </c>
      <c r="F1653" t="s">
        <v>35</v>
      </c>
      <c r="G1653" s="5">
        <v>19740</v>
      </c>
      <c r="H1653" s="5" t="str">
        <f t="shared" si="25"/>
        <v>&lt;20k</v>
      </c>
      <c r="I1653">
        <v>0</v>
      </c>
      <c r="J1653">
        <v>1</v>
      </c>
      <c r="K1653" s="1">
        <v>41357</v>
      </c>
      <c r="L1653">
        <v>65</v>
      </c>
      <c r="M1653">
        <v>7</v>
      </c>
      <c r="N1653">
        <v>11</v>
      </c>
      <c r="O1653">
        <v>3</v>
      </c>
      <c r="P1653">
        <v>10</v>
      </c>
      <c r="Q1653">
        <v>4</v>
      </c>
      <c r="R1653">
        <v>20</v>
      </c>
      <c r="S1653" s="6">
        <f>SUM(Table_marketing_data[[#This Row],[MntWines]:[MntGoldProds]])/6</f>
        <v>9.1666666666666661</v>
      </c>
      <c r="T1653">
        <v>2</v>
      </c>
      <c r="U1653">
        <v>1</v>
      </c>
      <c r="V1653">
        <v>1</v>
      </c>
      <c r="W1653">
        <v>3</v>
      </c>
      <c r="X1653">
        <v>5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f>IF(COUNTIF(Table_marketing_data[[#This Row],[AcceptedCmp3]:[AcceptedCmp2]],1)&gt;0,1,0)</f>
        <v>0</v>
      </c>
      <c r="AE1653">
        <f>SUM(Table_marketing_data[[#This Row],[AcceptedCmp3]:[AcceptedCmp2]])</f>
        <v>0</v>
      </c>
      <c r="AF1653">
        <v>0</v>
      </c>
      <c r="AG1653">
        <v>0</v>
      </c>
      <c r="AH1653" t="s">
        <v>40</v>
      </c>
    </row>
    <row r="1654" spans="1:34" x14ac:dyDescent="0.3">
      <c r="A1654">
        <v>3281</v>
      </c>
      <c r="B1654">
        <v>1960</v>
      </c>
      <c r="C1654">
        <f ca="1">YEAR(TODAY()) - Table_marketing_data[[#This Row],[Year_Birth]]</f>
        <v>63</v>
      </c>
      <c r="D16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4" t="s">
        <v>37</v>
      </c>
      <c r="F1654" t="s">
        <v>33</v>
      </c>
      <c r="G1654" s="5">
        <v>49154</v>
      </c>
      <c r="H1654" s="5" t="str">
        <f t="shared" si="25"/>
        <v>20k-50k</v>
      </c>
      <c r="I1654">
        <v>1</v>
      </c>
      <c r="J1654">
        <v>1</v>
      </c>
      <c r="K1654" s="1">
        <v>41581</v>
      </c>
      <c r="L1654">
        <v>69</v>
      </c>
      <c r="M1654">
        <v>206</v>
      </c>
      <c r="N1654">
        <v>10</v>
      </c>
      <c r="O1654">
        <v>67</v>
      </c>
      <c r="P1654">
        <v>30</v>
      </c>
      <c r="Q1654">
        <v>27</v>
      </c>
      <c r="R1654">
        <v>71</v>
      </c>
      <c r="S1654" s="6">
        <f>SUM(Table_marketing_data[[#This Row],[MntWines]:[MntGoldProds]])/6</f>
        <v>68.5</v>
      </c>
      <c r="T1654">
        <v>6</v>
      </c>
      <c r="U1654">
        <v>4</v>
      </c>
      <c r="V1654">
        <v>1</v>
      </c>
      <c r="W1654">
        <v>8</v>
      </c>
      <c r="X1654">
        <v>6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f>IF(COUNTIF(Table_marketing_data[[#This Row],[AcceptedCmp3]:[AcceptedCmp2]],1)&gt;0,1,0)</f>
        <v>0</v>
      </c>
      <c r="AE1654">
        <f>SUM(Table_marketing_data[[#This Row],[AcceptedCmp3]:[AcceptedCmp2]])</f>
        <v>0</v>
      </c>
      <c r="AF1654">
        <v>0</v>
      </c>
      <c r="AG1654">
        <v>0</v>
      </c>
      <c r="AH1654" t="s">
        <v>30</v>
      </c>
    </row>
    <row r="1655" spans="1:34" x14ac:dyDescent="0.3">
      <c r="A1655">
        <v>7247</v>
      </c>
      <c r="B1655">
        <v>1960</v>
      </c>
      <c r="C1655">
        <f ca="1">YEAR(TODAY()) - Table_marketing_data[[#This Row],[Year_Birth]]</f>
        <v>63</v>
      </c>
      <c r="D16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5" t="s">
        <v>28</v>
      </c>
      <c r="F1655" t="s">
        <v>42</v>
      </c>
      <c r="G1655" s="5">
        <v>47916</v>
      </c>
      <c r="H1655" s="5" t="str">
        <f t="shared" si="25"/>
        <v>20k-50k</v>
      </c>
      <c r="I1655">
        <v>0</v>
      </c>
      <c r="J1655">
        <v>1</v>
      </c>
      <c r="K1655" s="1">
        <v>41235</v>
      </c>
      <c r="L1655">
        <v>72</v>
      </c>
      <c r="M1655">
        <v>505</v>
      </c>
      <c r="N1655">
        <v>0</v>
      </c>
      <c r="O1655">
        <v>26</v>
      </c>
      <c r="P1655">
        <v>0</v>
      </c>
      <c r="Q1655">
        <v>0</v>
      </c>
      <c r="R1655">
        <v>75</v>
      </c>
      <c r="S1655" s="6">
        <f>SUM(Table_marketing_data[[#This Row],[MntWines]:[MntGoldProds]])/6</f>
        <v>101</v>
      </c>
      <c r="T1655">
        <v>5</v>
      </c>
      <c r="U1655">
        <v>7</v>
      </c>
      <c r="V1655">
        <v>4</v>
      </c>
      <c r="W1655">
        <v>6</v>
      </c>
      <c r="X1655">
        <v>6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f>IF(COUNTIF(Table_marketing_data[[#This Row],[AcceptedCmp3]:[AcceptedCmp2]],1)&gt;0,1,0)</f>
        <v>1</v>
      </c>
      <c r="AE1655">
        <f>SUM(Table_marketing_data[[#This Row],[AcceptedCmp3]:[AcceptedCmp2]])</f>
        <v>1</v>
      </c>
      <c r="AF1655">
        <v>0</v>
      </c>
      <c r="AG1655">
        <v>0</v>
      </c>
      <c r="AH1655" t="s">
        <v>39</v>
      </c>
    </row>
    <row r="1656" spans="1:34" x14ac:dyDescent="0.3">
      <c r="A1656">
        <v>954</v>
      </c>
      <c r="B1656">
        <v>1960</v>
      </c>
      <c r="C1656">
        <f ca="1">YEAR(TODAY()) - Table_marketing_data[[#This Row],[Year_Birth]]</f>
        <v>63</v>
      </c>
      <c r="D16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6" t="s">
        <v>44</v>
      </c>
      <c r="F1656" t="s">
        <v>42</v>
      </c>
      <c r="G1656" s="5">
        <v>22123</v>
      </c>
      <c r="H1656" s="5" t="str">
        <f t="shared" si="25"/>
        <v>20k-50k</v>
      </c>
      <c r="I1656">
        <v>0</v>
      </c>
      <c r="J1656">
        <v>0</v>
      </c>
      <c r="K1656" s="1">
        <v>41725</v>
      </c>
      <c r="L1656">
        <v>77</v>
      </c>
      <c r="M1656">
        <v>3</v>
      </c>
      <c r="N1656">
        <v>3</v>
      </c>
      <c r="O1656">
        <v>24</v>
      </c>
      <c r="P1656">
        <v>34</v>
      </c>
      <c r="Q1656">
        <v>7</v>
      </c>
      <c r="R1656">
        <v>31</v>
      </c>
      <c r="S1656" s="6">
        <f>SUM(Table_marketing_data[[#This Row],[MntWines]:[MntGoldProds]])/6</f>
        <v>17</v>
      </c>
      <c r="T1656">
        <v>1</v>
      </c>
      <c r="U1656">
        <v>2</v>
      </c>
      <c r="V1656">
        <v>1</v>
      </c>
      <c r="W1656">
        <v>3</v>
      </c>
      <c r="X1656">
        <v>5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f>IF(COUNTIF(Table_marketing_data[[#This Row],[AcceptedCmp3]:[AcceptedCmp2]],1)&gt;0,1,0)</f>
        <v>0</v>
      </c>
      <c r="AE1656">
        <f>SUM(Table_marketing_data[[#This Row],[AcceptedCmp3]:[AcceptedCmp2]])</f>
        <v>0</v>
      </c>
      <c r="AF1656">
        <v>0</v>
      </c>
      <c r="AG1656">
        <v>0</v>
      </c>
      <c r="AH1656" t="s">
        <v>36</v>
      </c>
    </row>
    <row r="1657" spans="1:34" x14ac:dyDescent="0.3">
      <c r="A1657">
        <v>146</v>
      </c>
      <c r="B1657">
        <v>1960</v>
      </c>
      <c r="C1657">
        <f ca="1">YEAR(TODAY()) - Table_marketing_data[[#This Row],[Year_Birth]]</f>
        <v>63</v>
      </c>
      <c r="D16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7" t="s">
        <v>37</v>
      </c>
      <c r="F1657" t="s">
        <v>31</v>
      </c>
      <c r="G1657" s="5">
        <v>76045</v>
      </c>
      <c r="H1657" s="5" t="str">
        <f t="shared" si="25"/>
        <v>50k-100k</v>
      </c>
      <c r="I1657">
        <v>0</v>
      </c>
      <c r="J1657">
        <v>0</v>
      </c>
      <c r="K1657" s="1">
        <v>41593</v>
      </c>
      <c r="L1657">
        <v>78</v>
      </c>
      <c r="M1657">
        <v>760</v>
      </c>
      <c r="N1657">
        <v>53</v>
      </c>
      <c r="O1657">
        <v>400</v>
      </c>
      <c r="P1657">
        <v>17</v>
      </c>
      <c r="Q1657">
        <v>93</v>
      </c>
      <c r="R1657">
        <v>0</v>
      </c>
      <c r="S1657" s="6">
        <f>SUM(Table_marketing_data[[#This Row],[MntWines]:[MntGoldProds]])/6</f>
        <v>220.5</v>
      </c>
      <c r="T1657">
        <v>1</v>
      </c>
      <c r="U1657">
        <v>4</v>
      </c>
      <c r="V1657">
        <v>5</v>
      </c>
      <c r="W1657">
        <v>11</v>
      </c>
      <c r="X1657">
        <v>2</v>
      </c>
      <c r="Y1657">
        <v>0</v>
      </c>
      <c r="Z1657">
        <v>0</v>
      </c>
      <c r="AA1657">
        <v>0</v>
      </c>
      <c r="AB1657">
        <v>1</v>
      </c>
      <c r="AC1657">
        <v>0</v>
      </c>
      <c r="AD1657">
        <f>IF(COUNTIF(Table_marketing_data[[#This Row],[AcceptedCmp3]:[AcceptedCmp2]],1)&gt;0,1,0)</f>
        <v>1</v>
      </c>
      <c r="AE1657">
        <f>SUM(Table_marketing_data[[#This Row],[AcceptedCmp3]:[AcceptedCmp2]])</f>
        <v>1</v>
      </c>
      <c r="AF1657">
        <v>0</v>
      </c>
      <c r="AG1657">
        <v>0</v>
      </c>
      <c r="AH1657" t="s">
        <v>30</v>
      </c>
    </row>
    <row r="1658" spans="1:34" x14ac:dyDescent="0.3">
      <c r="A1658">
        <v>6202</v>
      </c>
      <c r="B1658">
        <v>1960</v>
      </c>
      <c r="C1658">
        <f ca="1">YEAR(TODAY()) - Table_marketing_data[[#This Row],[Year_Birth]]</f>
        <v>63</v>
      </c>
      <c r="D16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8" t="s">
        <v>28</v>
      </c>
      <c r="F1658" t="s">
        <v>35</v>
      </c>
      <c r="G1658" s="5">
        <v>63381</v>
      </c>
      <c r="H1658" s="5" t="str">
        <f t="shared" si="25"/>
        <v>50k-100k</v>
      </c>
      <c r="I1658">
        <v>0</v>
      </c>
      <c r="J1658">
        <v>1</v>
      </c>
      <c r="K1658" s="1">
        <v>41187</v>
      </c>
      <c r="L1658">
        <v>78</v>
      </c>
      <c r="M1658">
        <v>571</v>
      </c>
      <c r="N1658">
        <v>50</v>
      </c>
      <c r="O1658">
        <v>142</v>
      </c>
      <c r="P1658">
        <v>33</v>
      </c>
      <c r="Q1658">
        <v>50</v>
      </c>
      <c r="R1658">
        <v>159</v>
      </c>
      <c r="S1658" s="6">
        <f>SUM(Table_marketing_data[[#This Row],[MntWines]:[MntGoldProds]])/6</f>
        <v>167.5</v>
      </c>
      <c r="T1658">
        <v>4</v>
      </c>
      <c r="U1658">
        <v>4</v>
      </c>
      <c r="V1658">
        <v>5</v>
      </c>
      <c r="W1658">
        <v>13</v>
      </c>
      <c r="X1658">
        <v>2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f>IF(COUNTIF(Table_marketing_data[[#This Row],[AcceptedCmp3]:[AcceptedCmp2]],1)&gt;0,1,0)</f>
        <v>0</v>
      </c>
      <c r="AE1658">
        <f>SUM(Table_marketing_data[[#This Row],[AcceptedCmp3]:[AcceptedCmp2]])</f>
        <v>0</v>
      </c>
      <c r="AF1658">
        <v>0</v>
      </c>
      <c r="AG1658">
        <v>0</v>
      </c>
      <c r="AH1658" t="s">
        <v>30</v>
      </c>
    </row>
    <row r="1659" spans="1:34" x14ac:dyDescent="0.3">
      <c r="A1659">
        <v>3856</v>
      </c>
      <c r="B1659">
        <v>1960</v>
      </c>
      <c r="C1659">
        <f ca="1">YEAR(TODAY()) - Table_marketing_data[[#This Row],[Year_Birth]]</f>
        <v>63</v>
      </c>
      <c r="D16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59" t="s">
        <v>28</v>
      </c>
      <c r="F1659" t="s">
        <v>35</v>
      </c>
      <c r="G1659" s="5">
        <v>63381</v>
      </c>
      <c r="H1659" s="5" t="str">
        <f t="shared" si="25"/>
        <v>50k-100k</v>
      </c>
      <c r="I1659">
        <v>0</v>
      </c>
      <c r="J1659">
        <v>1</v>
      </c>
      <c r="K1659" s="1">
        <v>41187</v>
      </c>
      <c r="L1659">
        <v>78</v>
      </c>
      <c r="M1659">
        <v>571</v>
      </c>
      <c r="N1659">
        <v>50</v>
      </c>
      <c r="O1659">
        <v>142</v>
      </c>
      <c r="P1659">
        <v>33</v>
      </c>
      <c r="Q1659">
        <v>50</v>
      </c>
      <c r="R1659">
        <v>159</v>
      </c>
      <c r="S1659" s="6">
        <f>SUM(Table_marketing_data[[#This Row],[MntWines]:[MntGoldProds]])/6</f>
        <v>167.5</v>
      </c>
      <c r="T1659">
        <v>4</v>
      </c>
      <c r="U1659">
        <v>4</v>
      </c>
      <c r="V1659">
        <v>5</v>
      </c>
      <c r="W1659">
        <v>13</v>
      </c>
      <c r="X1659">
        <v>2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f>IF(COUNTIF(Table_marketing_data[[#This Row],[AcceptedCmp3]:[AcceptedCmp2]],1)&gt;0,1,0)</f>
        <v>0</v>
      </c>
      <c r="AE1659">
        <f>SUM(Table_marketing_data[[#This Row],[AcceptedCmp3]:[AcceptedCmp2]])</f>
        <v>0</v>
      </c>
      <c r="AF1659">
        <v>0</v>
      </c>
      <c r="AG1659">
        <v>0</v>
      </c>
      <c r="AH1659" t="s">
        <v>30</v>
      </c>
    </row>
    <row r="1660" spans="1:34" x14ac:dyDescent="0.3">
      <c r="A1660">
        <v>2453</v>
      </c>
      <c r="B1660">
        <v>1960</v>
      </c>
      <c r="C1660">
        <f ca="1">YEAR(TODAY()) - Table_marketing_data[[#This Row],[Year_Birth]]</f>
        <v>63</v>
      </c>
      <c r="D16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0" t="s">
        <v>28</v>
      </c>
      <c r="F1660" t="s">
        <v>35</v>
      </c>
      <c r="G1660" s="5">
        <v>62807</v>
      </c>
      <c r="H1660" s="5" t="str">
        <f t="shared" si="25"/>
        <v>50k-100k</v>
      </c>
      <c r="I1660">
        <v>0</v>
      </c>
      <c r="J1660">
        <v>1</v>
      </c>
      <c r="K1660" s="1">
        <v>41152</v>
      </c>
      <c r="L1660">
        <v>83</v>
      </c>
      <c r="M1660">
        <v>526</v>
      </c>
      <c r="N1660">
        <v>28</v>
      </c>
      <c r="O1660">
        <v>135</v>
      </c>
      <c r="P1660">
        <v>10</v>
      </c>
      <c r="Q1660">
        <v>21</v>
      </c>
      <c r="R1660">
        <v>99</v>
      </c>
      <c r="S1660" s="6">
        <f>SUM(Table_marketing_data[[#This Row],[MntWines]:[MntGoldProds]])/6</f>
        <v>136.5</v>
      </c>
      <c r="T1660">
        <v>3</v>
      </c>
      <c r="U1660">
        <v>5</v>
      </c>
      <c r="V1660">
        <v>3</v>
      </c>
      <c r="W1660">
        <v>12</v>
      </c>
      <c r="X1660">
        <v>5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f>IF(COUNTIF(Table_marketing_data[[#This Row],[AcceptedCmp3]:[AcceptedCmp2]],1)&gt;0,1,0)</f>
        <v>0</v>
      </c>
      <c r="AE1660">
        <f>SUM(Table_marketing_data[[#This Row],[AcceptedCmp3]:[AcceptedCmp2]])</f>
        <v>0</v>
      </c>
      <c r="AF1660">
        <v>0</v>
      </c>
      <c r="AG1660">
        <v>0</v>
      </c>
      <c r="AH1660" t="s">
        <v>30</v>
      </c>
    </row>
    <row r="1661" spans="1:34" x14ac:dyDescent="0.3">
      <c r="A1661">
        <v>7787</v>
      </c>
      <c r="B1661">
        <v>1960</v>
      </c>
      <c r="C1661">
        <f ca="1">YEAR(TODAY()) - Table_marketing_data[[#This Row],[Year_Birth]]</f>
        <v>63</v>
      </c>
      <c r="D16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1" t="s">
        <v>28</v>
      </c>
      <c r="F1661" t="s">
        <v>35</v>
      </c>
      <c r="G1661" s="5">
        <v>62807</v>
      </c>
      <c r="H1661" s="5" t="str">
        <f t="shared" si="25"/>
        <v>50k-100k</v>
      </c>
      <c r="I1661">
        <v>0</v>
      </c>
      <c r="J1661">
        <v>1</v>
      </c>
      <c r="K1661" s="1">
        <v>41152</v>
      </c>
      <c r="L1661">
        <v>83</v>
      </c>
      <c r="M1661">
        <v>526</v>
      </c>
      <c r="N1661">
        <v>28</v>
      </c>
      <c r="O1661">
        <v>135</v>
      </c>
      <c r="P1661">
        <v>10</v>
      </c>
      <c r="Q1661">
        <v>21</v>
      </c>
      <c r="R1661">
        <v>99</v>
      </c>
      <c r="S1661" s="6">
        <f>SUM(Table_marketing_data[[#This Row],[MntWines]:[MntGoldProds]])/6</f>
        <v>136.5</v>
      </c>
      <c r="T1661">
        <v>3</v>
      </c>
      <c r="U1661">
        <v>5</v>
      </c>
      <c r="V1661">
        <v>3</v>
      </c>
      <c r="W1661">
        <v>12</v>
      </c>
      <c r="X1661">
        <v>5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f>IF(COUNTIF(Table_marketing_data[[#This Row],[AcceptedCmp3]:[AcceptedCmp2]],1)&gt;0,1,0)</f>
        <v>0</v>
      </c>
      <c r="AE1661">
        <f>SUM(Table_marketing_data[[#This Row],[AcceptedCmp3]:[AcceptedCmp2]])</f>
        <v>0</v>
      </c>
      <c r="AF1661">
        <v>0</v>
      </c>
      <c r="AG1661">
        <v>0</v>
      </c>
      <c r="AH1661" t="s">
        <v>32</v>
      </c>
    </row>
    <row r="1662" spans="1:34" x14ac:dyDescent="0.3">
      <c r="A1662">
        <v>10505</v>
      </c>
      <c r="B1662">
        <v>1960</v>
      </c>
      <c r="C1662">
        <f ca="1">YEAR(TODAY()) - Table_marketing_data[[#This Row],[Year_Birth]]</f>
        <v>63</v>
      </c>
      <c r="D16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2" t="s">
        <v>41</v>
      </c>
      <c r="F1662" t="s">
        <v>35</v>
      </c>
      <c r="G1662" s="5">
        <v>73113</v>
      </c>
      <c r="H1662" s="5" t="str">
        <f t="shared" si="25"/>
        <v>50k-100k</v>
      </c>
      <c r="I1662">
        <v>0</v>
      </c>
      <c r="J1662">
        <v>0</v>
      </c>
      <c r="K1662" s="1">
        <v>41634</v>
      </c>
      <c r="L1662">
        <v>86</v>
      </c>
      <c r="M1662">
        <v>741</v>
      </c>
      <c r="N1662">
        <v>19</v>
      </c>
      <c r="O1662">
        <v>154</v>
      </c>
      <c r="P1662">
        <v>50</v>
      </c>
      <c r="Q1662">
        <v>9</v>
      </c>
      <c r="R1662">
        <v>28</v>
      </c>
      <c r="S1662" s="6">
        <f>SUM(Table_marketing_data[[#This Row],[MntWines]:[MntGoldProds]])/6</f>
        <v>166.83333333333334</v>
      </c>
      <c r="T1662">
        <v>1</v>
      </c>
      <c r="U1662">
        <v>3</v>
      </c>
      <c r="V1662">
        <v>4</v>
      </c>
      <c r="W1662">
        <v>7</v>
      </c>
      <c r="X1662">
        <v>2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f>IF(COUNTIF(Table_marketing_data[[#This Row],[AcceptedCmp3]:[AcceptedCmp2]],1)&gt;0,1,0)</f>
        <v>0</v>
      </c>
      <c r="AE1662">
        <f>SUM(Table_marketing_data[[#This Row],[AcceptedCmp3]:[AcceptedCmp2]])</f>
        <v>0</v>
      </c>
      <c r="AF1662">
        <v>0</v>
      </c>
      <c r="AG1662">
        <v>0</v>
      </c>
      <c r="AH1662" t="s">
        <v>43</v>
      </c>
    </row>
    <row r="1663" spans="1:34" x14ac:dyDescent="0.3">
      <c r="A1663">
        <v>4547</v>
      </c>
      <c r="B1663">
        <v>1960</v>
      </c>
      <c r="C1663">
        <f ca="1">YEAR(TODAY()) - Table_marketing_data[[#This Row],[Year_Birth]]</f>
        <v>63</v>
      </c>
      <c r="D16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3" t="s">
        <v>28</v>
      </c>
      <c r="F1663" t="s">
        <v>35</v>
      </c>
      <c r="G1663" s="5">
        <v>13672</v>
      </c>
      <c r="H1663" s="5" t="str">
        <f t="shared" si="25"/>
        <v>&lt;20k</v>
      </c>
      <c r="I1663">
        <v>1</v>
      </c>
      <c r="J1663">
        <v>1</v>
      </c>
      <c r="K1663" s="1">
        <v>41381</v>
      </c>
      <c r="L1663">
        <v>86</v>
      </c>
      <c r="M1663">
        <v>6</v>
      </c>
      <c r="N1663">
        <v>2</v>
      </c>
      <c r="O1663">
        <v>9</v>
      </c>
      <c r="P1663">
        <v>2</v>
      </c>
      <c r="Q1663">
        <v>1</v>
      </c>
      <c r="R1663">
        <v>5</v>
      </c>
      <c r="S1663" s="6">
        <f>SUM(Table_marketing_data[[#This Row],[MntWines]:[MntGoldProds]])/6</f>
        <v>4.166666666666667</v>
      </c>
      <c r="T1663">
        <v>2</v>
      </c>
      <c r="U1663">
        <v>1</v>
      </c>
      <c r="V1663">
        <v>0</v>
      </c>
      <c r="W1663">
        <v>3</v>
      </c>
      <c r="X1663">
        <v>8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f>IF(COUNTIF(Table_marketing_data[[#This Row],[AcceptedCmp3]:[AcceptedCmp2]],1)&gt;0,1,0)</f>
        <v>0</v>
      </c>
      <c r="AE1663">
        <f>SUM(Table_marketing_data[[#This Row],[AcceptedCmp3]:[AcceptedCmp2]])</f>
        <v>0</v>
      </c>
      <c r="AF1663">
        <v>0</v>
      </c>
      <c r="AG1663">
        <v>0</v>
      </c>
      <c r="AH1663" t="s">
        <v>30</v>
      </c>
    </row>
    <row r="1664" spans="1:34" x14ac:dyDescent="0.3">
      <c r="A1664">
        <v>9140</v>
      </c>
      <c r="B1664">
        <v>1960</v>
      </c>
      <c r="C1664">
        <f ca="1">YEAR(TODAY()) - Table_marketing_data[[#This Row],[Year_Birth]]</f>
        <v>63</v>
      </c>
      <c r="D16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4" t="s">
        <v>38</v>
      </c>
      <c r="F1664" t="s">
        <v>35</v>
      </c>
      <c r="G1664" s="5">
        <v>50523</v>
      </c>
      <c r="H1664" s="5" t="str">
        <f t="shared" si="25"/>
        <v>50k-100k</v>
      </c>
      <c r="I1664">
        <v>1</v>
      </c>
      <c r="J1664">
        <v>1</v>
      </c>
      <c r="K1664" s="1">
        <v>41633</v>
      </c>
      <c r="L1664">
        <v>89</v>
      </c>
      <c r="M1664">
        <v>51</v>
      </c>
      <c r="N1664">
        <v>4</v>
      </c>
      <c r="O1664">
        <v>24</v>
      </c>
      <c r="P1664">
        <v>4</v>
      </c>
      <c r="Q1664">
        <v>7</v>
      </c>
      <c r="R1664">
        <v>1</v>
      </c>
      <c r="S1664" s="6">
        <f>SUM(Table_marketing_data[[#This Row],[MntWines]:[MntGoldProds]])/6</f>
        <v>15.166666666666666</v>
      </c>
      <c r="T1664">
        <v>2</v>
      </c>
      <c r="U1664">
        <v>2</v>
      </c>
      <c r="V1664">
        <v>0</v>
      </c>
      <c r="W1664">
        <v>4</v>
      </c>
      <c r="X1664">
        <v>6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f>IF(COUNTIF(Table_marketing_data[[#This Row],[AcceptedCmp3]:[AcceptedCmp2]],1)&gt;0,1,0)</f>
        <v>0</v>
      </c>
      <c r="AE1664">
        <f>SUM(Table_marketing_data[[#This Row],[AcceptedCmp3]:[AcceptedCmp2]])</f>
        <v>0</v>
      </c>
      <c r="AF1664">
        <v>0</v>
      </c>
      <c r="AG1664">
        <v>0</v>
      </c>
      <c r="AH1664" t="s">
        <v>34</v>
      </c>
    </row>
    <row r="1665" spans="1:34" x14ac:dyDescent="0.3">
      <c r="A1665">
        <v>1604</v>
      </c>
      <c r="B1665">
        <v>1960</v>
      </c>
      <c r="C1665">
        <f ca="1">YEAR(TODAY()) - Table_marketing_data[[#This Row],[Year_Birth]]</f>
        <v>63</v>
      </c>
      <c r="D16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5" t="s">
        <v>41</v>
      </c>
      <c r="F1665" t="s">
        <v>33</v>
      </c>
      <c r="G1665" s="5">
        <v>47353</v>
      </c>
      <c r="H1665" s="5" t="str">
        <f t="shared" si="25"/>
        <v>20k-50k</v>
      </c>
      <c r="I1665">
        <v>0</v>
      </c>
      <c r="J1665">
        <v>1</v>
      </c>
      <c r="K1665" s="1">
        <v>41591</v>
      </c>
      <c r="L1665">
        <v>93</v>
      </c>
      <c r="M1665">
        <v>184</v>
      </c>
      <c r="N1665">
        <v>2</v>
      </c>
      <c r="O1665">
        <v>19</v>
      </c>
      <c r="P1665">
        <v>8</v>
      </c>
      <c r="Q1665">
        <v>8</v>
      </c>
      <c r="R1665">
        <v>4</v>
      </c>
      <c r="S1665" s="6">
        <f>SUM(Table_marketing_data[[#This Row],[MntWines]:[MntGoldProds]])/6</f>
        <v>37.5</v>
      </c>
      <c r="T1665">
        <v>3</v>
      </c>
      <c r="U1665">
        <v>2</v>
      </c>
      <c r="V1665">
        <v>2</v>
      </c>
      <c r="W1665">
        <v>6</v>
      </c>
      <c r="X1665">
        <v>5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f>IF(COUNTIF(Table_marketing_data[[#This Row],[AcceptedCmp3]:[AcceptedCmp2]],1)&gt;0,1,0)</f>
        <v>0</v>
      </c>
      <c r="AE1665">
        <f>SUM(Table_marketing_data[[#This Row],[AcceptedCmp3]:[AcceptedCmp2]])</f>
        <v>0</v>
      </c>
      <c r="AF1665">
        <v>0</v>
      </c>
      <c r="AG1665">
        <v>0</v>
      </c>
      <c r="AH1665" t="s">
        <v>30</v>
      </c>
    </row>
    <row r="1666" spans="1:34" x14ac:dyDescent="0.3">
      <c r="A1666">
        <v>9286</v>
      </c>
      <c r="B1666">
        <v>1960</v>
      </c>
      <c r="C1666">
        <f ca="1">YEAR(TODAY()) - Table_marketing_data[[#This Row],[Year_Birth]]</f>
        <v>63</v>
      </c>
      <c r="D16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6" t="s">
        <v>41</v>
      </c>
      <c r="F1666" t="s">
        <v>35</v>
      </c>
      <c r="G1666" s="5">
        <v>83151</v>
      </c>
      <c r="H1666" s="5" t="str">
        <f t="shared" ref="H1666:H1729" si="26">IF(G1666&lt;20000,"&lt;20k",IF(G1666&lt;50000,"20k-50k",IF(G1666&lt;100000,"50k-100k","100k&lt;")))</f>
        <v>50k-100k</v>
      </c>
      <c r="I1666">
        <v>0</v>
      </c>
      <c r="J1666">
        <v>0</v>
      </c>
      <c r="K1666" s="1">
        <v>41192</v>
      </c>
      <c r="L1666">
        <v>93</v>
      </c>
      <c r="M1666">
        <v>407</v>
      </c>
      <c r="N1666">
        <v>28</v>
      </c>
      <c r="O1666">
        <v>100</v>
      </c>
      <c r="P1666">
        <v>120</v>
      </c>
      <c r="Q1666">
        <v>74</v>
      </c>
      <c r="R1666">
        <v>18</v>
      </c>
      <c r="S1666" s="6">
        <f>SUM(Table_marketing_data[[#This Row],[MntWines]:[MntGoldProds]])/6</f>
        <v>124.5</v>
      </c>
      <c r="T1666">
        <v>1</v>
      </c>
      <c r="U1666">
        <v>5</v>
      </c>
      <c r="V1666">
        <v>9</v>
      </c>
      <c r="W1666">
        <v>4</v>
      </c>
      <c r="X1666">
        <v>3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f>IF(COUNTIF(Table_marketing_data[[#This Row],[AcceptedCmp3]:[AcceptedCmp2]],1)&gt;0,1,0)</f>
        <v>0</v>
      </c>
      <c r="AE1666">
        <f>SUM(Table_marketing_data[[#This Row],[AcceptedCmp3]:[AcceptedCmp2]])</f>
        <v>0</v>
      </c>
      <c r="AF1666">
        <v>0</v>
      </c>
      <c r="AG1666">
        <v>0</v>
      </c>
      <c r="AH1666" t="s">
        <v>30</v>
      </c>
    </row>
    <row r="1667" spans="1:34" x14ac:dyDescent="0.3">
      <c r="A1667">
        <v>5268</v>
      </c>
      <c r="B1667">
        <v>1960</v>
      </c>
      <c r="C1667">
        <f ca="1">YEAR(TODAY()) - Table_marketing_data[[#This Row],[Year_Birth]]</f>
        <v>63</v>
      </c>
      <c r="D16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7" t="s">
        <v>28</v>
      </c>
      <c r="F1667" t="s">
        <v>33</v>
      </c>
      <c r="G1667" s="5">
        <v>29440</v>
      </c>
      <c r="H1667" s="5" t="str">
        <f t="shared" si="26"/>
        <v>20k-50k</v>
      </c>
      <c r="I1667">
        <v>1</v>
      </c>
      <c r="J1667">
        <v>1</v>
      </c>
      <c r="K1667" s="1">
        <v>41497</v>
      </c>
      <c r="L1667">
        <v>95</v>
      </c>
      <c r="M1667">
        <v>17</v>
      </c>
      <c r="N1667">
        <v>8</v>
      </c>
      <c r="O1667">
        <v>14</v>
      </c>
      <c r="P1667">
        <v>10</v>
      </c>
      <c r="Q1667">
        <v>4</v>
      </c>
      <c r="R1667">
        <v>3</v>
      </c>
      <c r="S1667" s="6">
        <f>SUM(Table_marketing_data[[#This Row],[MntWines]:[MntGoldProds]])/6</f>
        <v>9.3333333333333339</v>
      </c>
      <c r="T1667">
        <v>2</v>
      </c>
      <c r="U1667">
        <v>1</v>
      </c>
      <c r="V1667">
        <v>0</v>
      </c>
      <c r="W1667">
        <v>4</v>
      </c>
      <c r="X1667">
        <v>7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f>IF(COUNTIF(Table_marketing_data[[#This Row],[AcceptedCmp3]:[AcceptedCmp2]],1)&gt;0,1,0)</f>
        <v>0</v>
      </c>
      <c r="AE1667">
        <f>SUM(Table_marketing_data[[#This Row],[AcceptedCmp3]:[AcceptedCmp2]])</f>
        <v>0</v>
      </c>
      <c r="AF1667">
        <v>0</v>
      </c>
      <c r="AG1667">
        <v>0</v>
      </c>
      <c r="AH1667" t="s">
        <v>39</v>
      </c>
    </row>
    <row r="1668" spans="1:34" x14ac:dyDescent="0.3">
      <c r="A1668">
        <v>1135</v>
      </c>
      <c r="B1668">
        <v>1960</v>
      </c>
      <c r="C1668">
        <f ca="1">YEAR(TODAY()) - Table_marketing_data[[#This Row],[Year_Birth]]</f>
        <v>63</v>
      </c>
      <c r="D16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8" t="s">
        <v>41</v>
      </c>
      <c r="F1668" t="s">
        <v>35</v>
      </c>
      <c r="G1668" s="5">
        <v>17144</v>
      </c>
      <c r="H1668" s="5" t="str">
        <f t="shared" si="26"/>
        <v>&lt;20k</v>
      </c>
      <c r="I1668">
        <v>1</v>
      </c>
      <c r="J1668">
        <v>1</v>
      </c>
      <c r="K1668" s="1">
        <v>41685</v>
      </c>
      <c r="L1668">
        <v>96</v>
      </c>
      <c r="M1668">
        <v>18</v>
      </c>
      <c r="N1668">
        <v>2</v>
      </c>
      <c r="O1668">
        <v>19</v>
      </c>
      <c r="P1668">
        <v>0</v>
      </c>
      <c r="Q1668">
        <v>2</v>
      </c>
      <c r="R1668">
        <v>6</v>
      </c>
      <c r="S1668" s="6">
        <f>SUM(Table_marketing_data[[#This Row],[MntWines]:[MntGoldProds]])/6</f>
        <v>7.833333333333333</v>
      </c>
      <c r="T1668">
        <v>5</v>
      </c>
      <c r="U1668">
        <v>3</v>
      </c>
      <c r="V1668">
        <v>0</v>
      </c>
      <c r="W1668">
        <v>4</v>
      </c>
      <c r="X1668">
        <v>7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f>IF(COUNTIF(Table_marketing_data[[#This Row],[AcceptedCmp3]:[AcceptedCmp2]],1)&gt;0,1,0)</f>
        <v>0</v>
      </c>
      <c r="AE1668">
        <f>SUM(Table_marketing_data[[#This Row],[AcceptedCmp3]:[AcceptedCmp2]])</f>
        <v>0</v>
      </c>
      <c r="AF1668">
        <v>0</v>
      </c>
      <c r="AG1668">
        <v>0</v>
      </c>
      <c r="AH1668" t="s">
        <v>32</v>
      </c>
    </row>
    <row r="1669" spans="1:34" x14ac:dyDescent="0.3">
      <c r="A1669">
        <v>24</v>
      </c>
      <c r="B1669">
        <v>1960</v>
      </c>
      <c r="C1669">
        <f ca="1">YEAR(TODAY()) - Table_marketing_data[[#This Row],[Year_Birth]]</f>
        <v>63</v>
      </c>
      <c r="D16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69" t="s">
        <v>41</v>
      </c>
      <c r="F1669" t="s">
        <v>35</v>
      </c>
      <c r="G1669" s="5">
        <v>17144</v>
      </c>
      <c r="H1669" s="5" t="str">
        <f t="shared" si="26"/>
        <v>&lt;20k</v>
      </c>
      <c r="I1669">
        <v>1</v>
      </c>
      <c r="J1669">
        <v>1</v>
      </c>
      <c r="K1669" s="1">
        <v>41685</v>
      </c>
      <c r="L1669">
        <v>96</v>
      </c>
      <c r="M1669">
        <v>18</v>
      </c>
      <c r="N1669">
        <v>2</v>
      </c>
      <c r="O1669">
        <v>19</v>
      </c>
      <c r="P1669">
        <v>0</v>
      </c>
      <c r="Q1669">
        <v>2</v>
      </c>
      <c r="R1669">
        <v>6</v>
      </c>
      <c r="S1669" s="6">
        <f>SUM(Table_marketing_data[[#This Row],[MntWines]:[MntGoldProds]])/6</f>
        <v>7.833333333333333</v>
      </c>
      <c r="T1669">
        <v>5</v>
      </c>
      <c r="U1669">
        <v>3</v>
      </c>
      <c r="V1669">
        <v>0</v>
      </c>
      <c r="W1669">
        <v>4</v>
      </c>
      <c r="X1669">
        <v>7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f>IF(COUNTIF(Table_marketing_data[[#This Row],[AcceptedCmp3]:[AcceptedCmp2]],1)&gt;0,1,0)</f>
        <v>0</v>
      </c>
      <c r="AE1669">
        <f>SUM(Table_marketing_data[[#This Row],[AcceptedCmp3]:[AcceptedCmp2]])</f>
        <v>0</v>
      </c>
      <c r="AF1669">
        <v>0</v>
      </c>
      <c r="AG1669">
        <v>0</v>
      </c>
      <c r="AH1669" t="s">
        <v>43</v>
      </c>
    </row>
    <row r="1670" spans="1:34" x14ac:dyDescent="0.3">
      <c r="A1670">
        <v>7230</v>
      </c>
      <c r="B1670">
        <v>1960</v>
      </c>
      <c r="C1670">
        <f ca="1">YEAR(TODAY()) - Table_marketing_data[[#This Row],[Year_Birth]]</f>
        <v>63</v>
      </c>
      <c r="D16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0" t="s">
        <v>37</v>
      </c>
      <c r="F1670" t="s">
        <v>29</v>
      </c>
      <c r="G1670" s="5">
        <v>50611</v>
      </c>
      <c r="H1670" s="5" t="str">
        <f t="shared" si="26"/>
        <v>50k-100k</v>
      </c>
      <c r="I1670">
        <v>0</v>
      </c>
      <c r="J1670">
        <v>1</v>
      </c>
      <c r="K1670" s="1">
        <v>41186</v>
      </c>
      <c r="L1670">
        <v>98</v>
      </c>
      <c r="M1670">
        <v>459</v>
      </c>
      <c r="N1670">
        <v>0</v>
      </c>
      <c r="O1670">
        <v>24</v>
      </c>
      <c r="P1670">
        <v>6</v>
      </c>
      <c r="Q1670">
        <v>0</v>
      </c>
      <c r="R1670">
        <v>4</v>
      </c>
      <c r="S1670" s="6">
        <f>SUM(Table_marketing_data[[#This Row],[MntWines]:[MntGoldProds]])/6</f>
        <v>82.166666666666671</v>
      </c>
      <c r="T1670">
        <v>6</v>
      </c>
      <c r="U1670">
        <v>4</v>
      </c>
      <c r="V1670">
        <v>5</v>
      </c>
      <c r="W1670">
        <v>7</v>
      </c>
      <c r="X1670">
        <v>6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f>IF(COUNTIF(Table_marketing_data[[#This Row],[AcceptedCmp3]:[AcceptedCmp2]],1)&gt;0,1,0)</f>
        <v>1</v>
      </c>
      <c r="AE1670">
        <f>SUM(Table_marketing_data[[#This Row],[AcceptedCmp3]:[AcceptedCmp2]])</f>
        <v>1</v>
      </c>
      <c r="AF1670">
        <v>1</v>
      </c>
      <c r="AG1670">
        <v>0</v>
      </c>
      <c r="AH1670" t="s">
        <v>34</v>
      </c>
    </row>
    <row r="1671" spans="1:34" x14ac:dyDescent="0.3">
      <c r="A1671">
        <v>5675</v>
      </c>
      <c r="B1671">
        <v>1960</v>
      </c>
      <c r="C1671">
        <f ca="1">YEAR(TODAY()) - Table_marketing_data[[#This Row],[Year_Birth]]</f>
        <v>63</v>
      </c>
      <c r="D16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1" t="s">
        <v>37</v>
      </c>
      <c r="F1671" t="s">
        <v>29</v>
      </c>
      <c r="G1671" s="5">
        <v>50611</v>
      </c>
      <c r="H1671" s="5" t="str">
        <f t="shared" si="26"/>
        <v>50k-100k</v>
      </c>
      <c r="I1671">
        <v>0</v>
      </c>
      <c r="J1671">
        <v>1</v>
      </c>
      <c r="K1671" s="1">
        <v>41186</v>
      </c>
      <c r="L1671">
        <v>98</v>
      </c>
      <c r="M1671">
        <v>459</v>
      </c>
      <c r="N1671">
        <v>0</v>
      </c>
      <c r="O1671">
        <v>24</v>
      </c>
      <c r="P1671">
        <v>6</v>
      </c>
      <c r="Q1671">
        <v>0</v>
      </c>
      <c r="R1671">
        <v>4</v>
      </c>
      <c r="S1671" s="6">
        <f>SUM(Table_marketing_data[[#This Row],[MntWines]:[MntGoldProds]])/6</f>
        <v>82.166666666666671</v>
      </c>
      <c r="T1671">
        <v>6</v>
      </c>
      <c r="U1671">
        <v>4</v>
      </c>
      <c r="V1671">
        <v>5</v>
      </c>
      <c r="W1671">
        <v>7</v>
      </c>
      <c r="X1671">
        <v>6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f>IF(COUNTIF(Table_marketing_data[[#This Row],[AcceptedCmp3]:[AcceptedCmp2]],1)&gt;0,1,0)</f>
        <v>1</v>
      </c>
      <c r="AE1671">
        <f>SUM(Table_marketing_data[[#This Row],[AcceptedCmp3]:[AcceptedCmp2]])</f>
        <v>1</v>
      </c>
      <c r="AF1671">
        <v>0</v>
      </c>
      <c r="AG1671">
        <v>0</v>
      </c>
      <c r="AH1671" t="s">
        <v>34</v>
      </c>
    </row>
    <row r="1672" spans="1:34" x14ac:dyDescent="0.3">
      <c r="A1672">
        <v>10530</v>
      </c>
      <c r="B1672">
        <v>1959</v>
      </c>
      <c r="C1672">
        <f ca="1">YEAR(TODAY()) - Table_marketing_data[[#This Row],[Year_Birth]]</f>
        <v>64</v>
      </c>
      <c r="D16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2" t="s">
        <v>37</v>
      </c>
      <c r="F1672" t="s">
        <v>42</v>
      </c>
      <c r="G1672" s="5">
        <v>67786</v>
      </c>
      <c r="H1672" s="5" t="str">
        <f t="shared" si="26"/>
        <v>50k-100k</v>
      </c>
      <c r="I1672">
        <v>0</v>
      </c>
      <c r="J1672">
        <v>0</v>
      </c>
      <c r="K1672" s="1">
        <v>41615</v>
      </c>
      <c r="L1672">
        <v>0</v>
      </c>
      <c r="M1672">
        <v>431</v>
      </c>
      <c r="N1672">
        <v>82</v>
      </c>
      <c r="O1672">
        <v>441</v>
      </c>
      <c r="P1672">
        <v>80</v>
      </c>
      <c r="Q1672">
        <v>20</v>
      </c>
      <c r="R1672">
        <v>102</v>
      </c>
      <c r="S1672" s="6">
        <f>SUM(Table_marketing_data[[#This Row],[MntWines]:[MntGoldProds]])/6</f>
        <v>192.66666666666666</v>
      </c>
      <c r="T1672">
        <v>1</v>
      </c>
      <c r="U1672">
        <v>3</v>
      </c>
      <c r="V1672">
        <v>6</v>
      </c>
      <c r="W1672">
        <v>6</v>
      </c>
      <c r="X1672">
        <v>1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f>IF(COUNTIF(Table_marketing_data[[#This Row],[AcceptedCmp3]:[AcceptedCmp2]],1)&gt;0,1,0)</f>
        <v>0</v>
      </c>
      <c r="AE1672">
        <f>SUM(Table_marketing_data[[#This Row],[AcceptedCmp3]:[AcceptedCmp2]])</f>
        <v>0</v>
      </c>
      <c r="AF1672">
        <v>1</v>
      </c>
      <c r="AG1672">
        <v>0</v>
      </c>
      <c r="AH1672" t="s">
        <v>40</v>
      </c>
    </row>
    <row r="1673" spans="1:34" x14ac:dyDescent="0.3">
      <c r="A1673">
        <v>6343</v>
      </c>
      <c r="B1673">
        <v>1959</v>
      </c>
      <c r="C1673">
        <f ca="1">YEAR(TODAY()) - Table_marketing_data[[#This Row],[Year_Birth]]</f>
        <v>64</v>
      </c>
      <c r="D16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3" t="s">
        <v>28</v>
      </c>
      <c r="F1673" t="s">
        <v>33</v>
      </c>
      <c r="G1673" s="5">
        <v>79823</v>
      </c>
      <c r="H1673" s="5" t="str">
        <f t="shared" si="26"/>
        <v>50k-100k</v>
      </c>
      <c r="I1673">
        <v>0</v>
      </c>
      <c r="J1673">
        <v>1</v>
      </c>
      <c r="K1673" s="1">
        <v>41729</v>
      </c>
      <c r="L1673">
        <v>6</v>
      </c>
      <c r="M1673">
        <v>835</v>
      </c>
      <c r="N1673">
        <v>73</v>
      </c>
      <c r="O1673">
        <v>380</v>
      </c>
      <c r="P1673">
        <v>114</v>
      </c>
      <c r="Q1673">
        <v>73</v>
      </c>
      <c r="R1673">
        <v>43</v>
      </c>
      <c r="S1673" s="6">
        <f>SUM(Table_marketing_data[[#This Row],[MntWines]:[MntGoldProds]])/6</f>
        <v>253</v>
      </c>
      <c r="T1673">
        <v>1</v>
      </c>
      <c r="U1673">
        <v>6</v>
      </c>
      <c r="V1673">
        <v>9</v>
      </c>
      <c r="W1673">
        <v>7</v>
      </c>
      <c r="X1673">
        <v>2</v>
      </c>
      <c r="Y1673">
        <v>0</v>
      </c>
      <c r="Z1673">
        <v>1</v>
      </c>
      <c r="AA1673">
        <v>0</v>
      </c>
      <c r="AB1673">
        <v>0</v>
      </c>
      <c r="AC1673">
        <v>0</v>
      </c>
      <c r="AD1673">
        <f>IF(COUNTIF(Table_marketing_data[[#This Row],[AcceptedCmp3]:[AcceptedCmp2]],1)&gt;0,1,0)</f>
        <v>1</v>
      </c>
      <c r="AE1673">
        <f>SUM(Table_marketing_data[[#This Row],[AcceptedCmp3]:[AcceptedCmp2]])</f>
        <v>1</v>
      </c>
      <c r="AF1673">
        <v>0</v>
      </c>
      <c r="AG1673">
        <v>0</v>
      </c>
      <c r="AH1673" t="s">
        <v>36</v>
      </c>
    </row>
    <row r="1674" spans="1:34" x14ac:dyDescent="0.3">
      <c r="A1674">
        <v>9860</v>
      </c>
      <c r="B1674">
        <v>1959</v>
      </c>
      <c r="C1674">
        <f ca="1">YEAR(TODAY()) - Table_marketing_data[[#This Row],[Year_Birth]]</f>
        <v>64</v>
      </c>
      <c r="D16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4" t="s">
        <v>28</v>
      </c>
      <c r="F1674" t="s">
        <v>35</v>
      </c>
      <c r="G1674" s="5">
        <v>44911</v>
      </c>
      <c r="H1674" s="5" t="str">
        <f t="shared" si="26"/>
        <v>20k-50k</v>
      </c>
      <c r="I1674">
        <v>0</v>
      </c>
      <c r="J1674">
        <v>1</v>
      </c>
      <c r="K1674" s="1">
        <v>41348</v>
      </c>
      <c r="L1674">
        <v>11</v>
      </c>
      <c r="M1674">
        <v>159</v>
      </c>
      <c r="N1674">
        <v>0</v>
      </c>
      <c r="O1674">
        <v>22</v>
      </c>
      <c r="P1674">
        <v>2</v>
      </c>
      <c r="Q1674">
        <v>1</v>
      </c>
      <c r="R1674">
        <v>31</v>
      </c>
      <c r="S1674" s="6">
        <f>SUM(Table_marketing_data[[#This Row],[MntWines]:[MntGoldProds]])/6</f>
        <v>35.833333333333336</v>
      </c>
      <c r="T1674">
        <v>3</v>
      </c>
      <c r="U1674">
        <v>4</v>
      </c>
      <c r="V1674">
        <v>1</v>
      </c>
      <c r="W1674">
        <v>4</v>
      </c>
      <c r="X1674">
        <v>7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f>IF(COUNTIF(Table_marketing_data[[#This Row],[AcceptedCmp3]:[AcceptedCmp2]],1)&gt;0,1,0)</f>
        <v>0</v>
      </c>
      <c r="AE1674">
        <f>SUM(Table_marketing_data[[#This Row],[AcceptedCmp3]:[AcceptedCmp2]])</f>
        <v>0</v>
      </c>
      <c r="AF1674">
        <v>0</v>
      </c>
      <c r="AG1674">
        <v>0</v>
      </c>
      <c r="AH1674" t="s">
        <v>30</v>
      </c>
    </row>
    <row r="1675" spans="1:34" x14ac:dyDescent="0.3">
      <c r="A1675">
        <v>3766</v>
      </c>
      <c r="B1675">
        <v>1959</v>
      </c>
      <c r="C1675">
        <f ca="1">YEAR(TODAY()) - Table_marketing_data[[#This Row],[Year_Birth]]</f>
        <v>64</v>
      </c>
      <c r="D16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5" t="s">
        <v>41</v>
      </c>
      <c r="F1675" t="s">
        <v>42</v>
      </c>
      <c r="G1675" s="5">
        <v>33051</v>
      </c>
      <c r="H1675" s="5" t="str">
        <f t="shared" si="26"/>
        <v>20k-50k</v>
      </c>
      <c r="I1675">
        <v>0</v>
      </c>
      <c r="J1675">
        <v>0</v>
      </c>
      <c r="K1675" s="1">
        <v>41137</v>
      </c>
      <c r="L1675">
        <v>15</v>
      </c>
      <c r="M1675">
        <v>100</v>
      </c>
      <c r="N1675">
        <v>71</v>
      </c>
      <c r="O1675">
        <v>243</v>
      </c>
      <c r="P1675">
        <v>108</v>
      </c>
      <c r="Q1675">
        <v>94</v>
      </c>
      <c r="R1675">
        <v>219</v>
      </c>
      <c r="S1675" s="6">
        <f>SUM(Table_marketing_data[[#This Row],[MntWines]:[MntGoldProds]])/6</f>
        <v>139.16666666666666</v>
      </c>
      <c r="T1675">
        <v>3</v>
      </c>
      <c r="U1675">
        <v>9</v>
      </c>
      <c r="V1675">
        <v>1</v>
      </c>
      <c r="W1675">
        <v>8</v>
      </c>
      <c r="X1675">
        <v>9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f>IF(COUNTIF(Table_marketing_data[[#This Row],[AcceptedCmp3]:[AcceptedCmp2]],1)&gt;0,1,0)</f>
        <v>0</v>
      </c>
      <c r="AE1675">
        <f>SUM(Table_marketing_data[[#This Row],[AcceptedCmp3]:[AcceptedCmp2]])</f>
        <v>0</v>
      </c>
      <c r="AF1675">
        <v>1</v>
      </c>
      <c r="AG1675">
        <v>0</v>
      </c>
      <c r="AH1675" t="s">
        <v>30</v>
      </c>
    </row>
    <row r="1676" spans="1:34" x14ac:dyDescent="0.3">
      <c r="A1676">
        <v>9463</v>
      </c>
      <c r="B1676">
        <v>1959</v>
      </c>
      <c r="C1676">
        <f ca="1">YEAR(TODAY()) - Table_marketing_data[[#This Row],[Year_Birth]]</f>
        <v>64</v>
      </c>
      <c r="D16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6" t="s">
        <v>28</v>
      </c>
      <c r="F1676" t="s">
        <v>35</v>
      </c>
      <c r="G1676" s="5">
        <v>71706</v>
      </c>
      <c r="H1676" s="5" t="str">
        <f t="shared" si="26"/>
        <v>50k-100k</v>
      </c>
      <c r="I1676">
        <v>0</v>
      </c>
      <c r="J1676">
        <v>1</v>
      </c>
      <c r="K1676" s="1">
        <v>41226</v>
      </c>
      <c r="L1676">
        <v>16</v>
      </c>
      <c r="M1676">
        <v>931</v>
      </c>
      <c r="N1676">
        <v>56</v>
      </c>
      <c r="O1676">
        <v>253</v>
      </c>
      <c r="P1676">
        <v>91</v>
      </c>
      <c r="Q1676">
        <v>98</v>
      </c>
      <c r="R1676">
        <v>14</v>
      </c>
      <c r="S1676" s="6">
        <f>SUM(Table_marketing_data[[#This Row],[MntWines]:[MntGoldProds]])/6</f>
        <v>240.5</v>
      </c>
      <c r="T1676">
        <v>4</v>
      </c>
      <c r="U1676">
        <v>9</v>
      </c>
      <c r="V1676">
        <v>5</v>
      </c>
      <c r="W1676">
        <v>7</v>
      </c>
      <c r="X1676">
        <v>5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f>IF(COUNTIF(Table_marketing_data[[#This Row],[AcceptedCmp3]:[AcceptedCmp2]],1)&gt;0,1,0)</f>
        <v>0</v>
      </c>
      <c r="AE1676">
        <f>SUM(Table_marketing_data[[#This Row],[AcceptedCmp3]:[AcceptedCmp2]])</f>
        <v>0</v>
      </c>
      <c r="AF1676">
        <v>0</v>
      </c>
      <c r="AG1676">
        <v>0</v>
      </c>
      <c r="AH1676" t="s">
        <v>32</v>
      </c>
    </row>
    <row r="1677" spans="1:34" x14ac:dyDescent="0.3">
      <c r="A1677">
        <v>1880</v>
      </c>
      <c r="B1677">
        <v>1959</v>
      </c>
      <c r="C1677">
        <f ca="1">YEAR(TODAY()) - Table_marketing_data[[#This Row],[Year_Birth]]</f>
        <v>64</v>
      </c>
      <c r="D16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7" t="s">
        <v>37</v>
      </c>
      <c r="F1677" t="s">
        <v>35</v>
      </c>
      <c r="G1677" s="5">
        <v>53537</v>
      </c>
      <c r="H1677" s="5" t="str">
        <f t="shared" si="26"/>
        <v>50k-100k</v>
      </c>
      <c r="I1677">
        <v>1</v>
      </c>
      <c r="J1677">
        <v>1</v>
      </c>
      <c r="K1677" s="1">
        <v>41669</v>
      </c>
      <c r="L1677">
        <v>17</v>
      </c>
      <c r="M1677">
        <v>81</v>
      </c>
      <c r="N1677">
        <v>0</v>
      </c>
      <c r="O1677">
        <v>6</v>
      </c>
      <c r="P1677">
        <v>0</v>
      </c>
      <c r="Q1677">
        <v>0</v>
      </c>
      <c r="R1677">
        <v>6</v>
      </c>
      <c r="S1677" s="6">
        <f>SUM(Table_marketing_data[[#This Row],[MntWines]:[MntGoldProds]])/6</f>
        <v>15.5</v>
      </c>
      <c r="T1677">
        <v>2</v>
      </c>
      <c r="U1677">
        <v>2</v>
      </c>
      <c r="V1677">
        <v>1</v>
      </c>
      <c r="W1677">
        <v>3</v>
      </c>
      <c r="X1677">
        <v>5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f>IF(COUNTIF(Table_marketing_data[[#This Row],[AcceptedCmp3]:[AcceptedCmp2]],1)&gt;0,1,0)</f>
        <v>0</v>
      </c>
      <c r="AE1677">
        <f>SUM(Table_marketing_data[[#This Row],[AcceptedCmp3]:[AcceptedCmp2]])</f>
        <v>0</v>
      </c>
      <c r="AF1677">
        <v>0</v>
      </c>
      <c r="AG1677">
        <v>0</v>
      </c>
      <c r="AH1677" t="s">
        <v>40</v>
      </c>
    </row>
    <row r="1678" spans="1:34" x14ac:dyDescent="0.3">
      <c r="A1678">
        <v>4607</v>
      </c>
      <c r="B1678">
        <v>1959</v>
      </c>
      <c r="C1678">
        <f ca="1">YEAR(TODAY()) - Table_marketing_data[[#This Row],[Year_Birth]]</f>
        <v>64</v>
      </c>
      <c r="D16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8" t="s">
        <v>28</v>
      </c>
      <c r="F1678" t="s">
        <v>35</v>
      </c>
      <c r="G1678" s="5">
        <v>71367</v>
      </c>
      <c r="H1678" s="5" t="str">
        <f t="shared" si="26"/>
        <v>50k-100k</v>
      </c>
      <c r="I1678">
        <v>0</v>
      </c>
      <c r="J1678">
        <v>0</v>
      </c>
      <c r="K1678" s="1">
        <v>41509</v>
      </c>
      <c r="L1678">
        <v>24</v>
      </c>
      <c r="M1678">
        <v>227</v>
      </c>
      <c r="N1678">
        <v>23</v>
      </c>
      <c r="O1678">
        <v>389</v>
      </c>
      <c r="P1678">
        <v>42</v>
      </c>
      <c r="Q1678">
        <v>21</v>
      </c>
      <c r="R1678">
        <v>75</v>
      </c>
      <c r="S1678" s="6">
        <f>SUM(Table_marketing_data[[#This Row],[MntWines]:[MntGoldProds]])/6</f>
        <v>129.5</v>
      </c>
      <c r="T1678">
        <v>1</v>
      </c>
      <c r="U1678">
        <v>4</v>
      </c>
      <c r="V1678">
        <v>5</v>
      </c>
      <c r="W1678">
        <v>7</v>
      </c>
      <c r="X1678">
        <v>2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f>IF(COUNTIF(Table_marketing_data[[#This Row],[AcceptedCmp3]:[AcceptedCmp2]],1)&gt;0,1,0)</f>
        <v>0</v>
      </c>
      <c r="AE1678">
        <f>SUM(Table_marketing_data[[#This Row],[AcceptedCmp3]:[AcceptedCmp2]])</f>
        <v>0</v>
      </c>
      <c r="AF1678">
        <v>0</v>
      </c>
      <c r="AG1678">
        <v>0</v>
      </c>
      <c r="AH1678" t="s">
        <v>30</v>
      </c>
    </row>
    <row r="1679" spans="1:34" x14ac:dyDescent="0.3">
      <c r="A1679">
        <v>4944</v>
      </c>
      <c r="B1679">
        <v>1959</v>
      </c>
      <c r="C1679">
        <f ca="1">YEAR(TODAY()) - Table_marketing_data[[#This Row],[Year_Birth]]</f>
        <v>64</v>
      </c>
      <c r="D16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79" t="s">
        <v>28</v>
      </c>
      <c r="F1679" t="s">
        <v>35</v>
      </c>
      <c r="G1679" s="5">
        <v>71367</v>
      </c>
      <c r="H1679" s="5" t="str">
        <f t="shared" si="26"/>
        <v>50k-100k</v>
      </c>
      <c r="I1679">
        <v>0</v>
      </c>
      <c r="J1679">
        <v>0</v>
      </c>
      <c r="K1679" s="1">
        <v>41509</v>
      </c>
      <c r="L1679">
        <v>24</v>
      </c>
      <c r="M1679">
        <v>227</v>
      </c>
      <c r="N1679">
        <v>23</v>
      </c>
      <c r="O1679">
        <v>389</v>
      </c>
      <c r="P1679">
        <v>42</v>
      </c>
      <c r="Q1679">
        <v>21</v>
      </c>
      <c r="R1679">
        <v>75</v>
      </c>
      <c r="S1679" s="6">
        <f>SUM(Table_marketing_data[[#This Row],[MntWines]:[MntGoldProds]])/6</f>
        <v>129.5</v>
      </c>
      <c r="T1679">
        <v>1</v>
      </c>
      <c r="U1679">
        <v>4</v>
      </c>
      <c r="V1679">
        <v>5</v>
      </c>
      <c r="W1679">
        <v>7</v>
      </c>
      <c r="X1679">
        <v>2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f>IF(COUNTIF(Table_marketing_data[[#This Row],[AcceptedCmp3]:[AcceptedCmp2]],1)&gt;0,1,0)</f>
        <v>0</v>
      </c>
      <c r="AE1679">
        <f>SUM(Table_marketing_data[[#This Row],[AcceptedCmp3]:[AcceptedCmp2]])</f>
        <v>0</v>
      </c>
      <c r="AF1679">
        <v>0</v>
      </c>
      <c r="AG1679">
        <v>0</v>
      </c>
      <c r="AH1679" t="s">
        <v>30</v>
      </c>
    </row>
    <row r="1680" spans="1:34" x14ac:dyDescent="0.3">
      <c r="A1680">
        <v>9483</v>
      </c>
      <c r="B1680">
        <v>1959</v>
      </c>
      <c r="C1680">
        <f ca="1">YEAR(TODAY()) - Table_marketing_data[[#This Row],[Year_Birth]]</f>
        <v>64</v>
      </c>
      <c r="D16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0" t="s">
        <v>28</v>
      </c>
      <c r="F1680" t="s">
        <v>35</v>
      </c>
      <c r="G1680" s="5">
        <v>57957</v>
      </c>
      <c r="H1680" s="5" t="str">
        <f t="shared" si="26"/>
        <v>50k-100k</v>
      </c>
      <c r="I1680">
        <v>0</v>
      </c>
      <c r="J1680">
        <v>1</v>
      </c>
      <c r="K1680" s="1">
        <v>41505</v>
      </c>
      <c r="L1680">
        <v>24</v>
      </c>
      <c r="M1680">
        <v>290</v>
      </c>
      <c r="N1680">
        <v>59</v>
      </c>
      <c r="O1680">
        <v>177</v>
      </c>
      <c r="P1680">
        <v>77</v>
      </c>
      <c r="Q1680">
        <v>5</v>
      </c>
      <c r="R1680">
        <v>29</v>
      </c>
      <c r="S1680" s="6">
        <f>SUM(Table_marketing_data[[#This Row],[MntWines]:[MntGoldProds]])/6</f>
        <v>106.16666666666667</v>
      </c>
      <c r="T1680">
        <v>7</v>
      </c>
      <c r="U1680">
        <v>4</v>
      </c>
      <c r="V1680">
        <v>6</v>
      </c>
      <c r="W1680">
        <v>8</v>
      </c>
      <c r="X1680">
        <v>3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f>IF(COUNTIF(Table_marketing_data[[#This Row],[AcceptedCmp3]:[AcceptedCmp2]],1)&gt;0,1,0)</f>
        <v>0</v>
      </c>
      <c r="AE1680">
        <f>SUM(Table_marketing_data[[#This Row],[AcceptedCmp3]:[AcceptedCmp2]])</f>
        <v>0</v>
      </c>
      <c r="AF1680">
        <v>0</v>
      </c>
      <c r="AG1680">
        <v>1</v>
      </c>
      <c r="AH1680" t="s">
        <v>32</v>
      </c>
    </row>
    <row r="1681" spans="1:34" x14ac:dyDescent="0.3">
      <c r="A1681">
        <v>9291</v>
      </c>
      <c r="B1681">
        <v>1959</v>
      </c>
      <c r="C1681">
        <f ca="1">YEAR(TODAY()) - Table_marketing_data[[#This Row],[Year_Birth]]</f>
        <v>64</v>
      </c>
      <c r="D16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1" t="s">
        <v>41</v>
      </c>
      <c r="F1681" t="s">
        <v>33</v>
      </c>
      <c r="G1681" s="5">
        <v>34242</v>
      </c>
      <c r="H1681" s="5" t="str">
        <f t="shared" si="26"/>
        <v>20k-50k</v>
      </c>
      <c r="I1681">
        <v>0</v>
      </c>
      <c r="J1681">
        <v>1</v>
      </c>
      <c r="K1681" s="1">
        <v>41721</v>
      </c>
      <c r="L1681">
        <v>25</v>
      </c>
      <c r="M1681">
        <v>8</v>
      </c>
      <c r="N1681">
        <v>2</v>
      </c>
      <c r="O1681">
        <v>4</v>
      </c>
      <c r="P1681">
        <v>0</v>
      </c>
      <c r="Q1681">
        <v>0</v>
      </c>
      <c r="R1681">
        <v>1</v>
      </c>
      <c r="S1681" s="6">
        <f>SUM(Table_marketing_data[[#This Row],[MntWines]:[MntGoldProds]])/6</f>
        <v>2.5</v>
      </c>
      <c r="T1681">
        <v>1</v>
      </c>
      <c r="U1681">
        <v>0</v>
      </c>
      <c r="V1681">
        <v>0</v>
      </c>
      <c r="W1681">
        <v>3</v>
      </c>
      <c r="X1681">
        <v>5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f>IF(COUNTIF(Table_marketing_data[[#This Row],[AcceptedCmp3]:[AcceptedCmp2]],1)&gt;0,1,0)</f>
        <v>0</v>
      </c>
      <c r="AE1681">
        <f>SUM(Table_marketing_data[[#This Row],[AcceptedCmp3]:[AcceptedCmp2]])</f>
        <v>0</v>
      </c>
      <c r="AF1681">
        <v>0</v>
      </c>
      <c r="AG1681">
        <v>0</v>
      </c>
      <c r="AH1681" t="s">
        <v>30</v>
      </c>
    </row>
    <row r="1682" spans="1:34" x14ac:dyDescent="0.3">
      <c r="A1682">
        <v>10390</v>
      </c>
      <c r="B1682">
        <v>1959</v>
      </c>
      <c r="C1682">
        <f ca="1">YEAR(TODAY()) - Table_marketing_data[[#This Row],[Year_Birth]]</f>
        <v>64</v>
      </c>
      <c r="D16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2" t="s">
        <v>38</v>
      </c>
      <c r="F1682" t="s">
        <v>33</v>
      </c>
      <c r="G1682" s="5">
        <v>26887</v>
      </c>
      <c r="H1682" s="5" t="str">
        <f t="shared" si="26"/>
        <v>20k-50k</v>
      </c>
      <c r="I1682">
        <v>0</v>
      </c>
      <c r="J1682">
        <v>1</v>
      </c>
      <c r="K1682" s="1">
        <v>41315</v>
      </c>
      <c r="L1682">
        <v>27</v>
      </c>
      <c r="M1682">
        <v>6</v>
      </c>
      <c r="N1682">
        <v>7</v>
      </c>
      <c r="O1682">
        <v>4</v>
      </c>
      <c r="P1682">
        <v>3</v>
      </c>
      <c r="Q1682">
        <v>4</v>
      </c>
      <c r="R1682">
        <v>6</v>
      </c>
      <c r="S1682" s="6">
        <f>SUM(Table_marketing_data[[#This Row],[MntWines]:[MntGoldProds]])/6</f>
        <v>5</v>
      </c>
      <c r="T1682">
        <v>1</v>
      </c>
      <c r="U1682">
        <v>1</v>
      </c>
      <c r="V1682">
        <v>0</v>
      </c>
      <c r="W1682">
        <v>3</v>
      </c>
      <c r="X1682">
        <v>6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f>IF(COUNTIF(Table_marketing_data[[#This Row],[AcceptedCmp3]:[AcceptedCmp2]],1)&gt;0,1,0)</f>
        <v>0</v>
      </c>
      <c r="AE1682">
        <f>SUM(Table_marketing_data[[#This Row],[AcceptedCmp3]:[AcceptedCmp2]])</f>
        <v>0</v>
      </c>
      <c r="AF1682">
        <v>0</v>
      </c>
      <c r="AG1682">
        <v>0</v>
      </c>
      <c r="AH1682" t="s">
        <v>30</v>
      </c>
    </row>
    <row r="1683" spans="1:34" x14ac:dyDescent="0.3">
      <c r="A1683">
        <v>6357</v>
      </c>
      <c r="B1683">
        <v>1959</v>
      </c>
      <c r="C1683">
        <f ca="1">YEAR(TODAY()) - Table_marketing_data[[#This Row],[Year_Birth]]</f>
        <v>64</v>
      </c>
      <c r="D16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3" t="s">
        <v>38</v>
      </c>
      <c r="F1683" t="s">
        <v>29</v>
      </c>
      <c r="G1683" s="5">
        <v>59052</v>
      </c>
      <c r="H1683" s="5" t="str">
        <f t="shared" si="26"/>
        <v>50k-100k</v>
      </c>
      <c r="I1683">
        <v>0</v>
      </c>
      <c r="J1683">
        <v>1</v>
      </c>
      <c r="K1683" s="1">
        <v>41595</v>
      </c>
      <c r="L1683">
        <v>29</v>
      </c>
      <c r="M1683">
        <v>230</v>
      </c>
      <c r="N1683">
        <v>35</v>
      </c>
      <c r="O1683">
        <v>75</v>
      </c>
      <c r="P1683">
        <v>63</v>
      </c>
      <c r="Q1683">
        <v>57</v>
      </c>
      <c r="R1683">
        <v>31</v>
      </c>
      <c r="S1683" s="6">
        <f>SUM(Table_marketing_data[[#This Row],[MntWines]:[MntGoldProds]])/6</f>
        <v>81.833333333333329</v>
      </c>
      <c r="T1683">
        <v>3</v>
      </c>
      <c r="U1683">
        <v>7</v>
      </c>
      <c r="V1683">
        <v>1</v>
      </c>
      <c r="W1683">
        <v>7</v>
      </c>
      <c r="X1683">
        <v>5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f>IF(COUNTIF(Table_marketing_data[[#This Row],[AcceptedCmp3]:[AcceptedCmp2]],1)&gt;0,1,0)</f>
        <v>0</v>
      </c>
      <c r="AE1683">
        <f>SUM(Table_marketing_data[[#This Row],[AcceptedCmp3]:[AcceptedCmp2]])</f>
        <v>0</v>
      </c>
      <c r="AF1683">
        <v>0</v>
      </c>
      <c r="AG1683">
        <v>0</v>
      </c>
      <c r="AH1683" t="s">
        <v>43</v>
      </c>
    </row>
    <row r="1684" spans="1:34" x14ac:dyDescent="0.3">
      <c r="A1684">
        <v>6312</v>
      </c>
      <c r="B1684">
        <v>1959</v>
      </c>
      <c r="C1684">
        <f ca="1">YEAR(TODAY()) - Table_marketing_data[[#This Row],[Year_Birth]]</f>
        <v>64</v>
      </c>
      <c r="D16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4" t="s">
        <v>28</v>
      </c>
      <c r="F1684" t="s">
        <v>33</v>
      </c>
      <c r="G1684" s="5">
        <v>65031</v>
      </c>
      <c r="H1684" s="5" t="str">
        <f t="shared" si="26"/>
        <v>50k-100k</v>
      </c>
      <c r="I1684">
        <v>0</v>
      </c>
      <c r="J1684">
        <v>1</v>
      </c>
      <c r="K1684" s="1">
        <v>41350</v>
      </c>
      <c r="L1684">
        <v>29</v>
      </c>
      <c r="M1684">
        <v>258</v>
      </c>
      <c r="N1684">
        <v>107</v>
      </c>
      <c r="O1684">
        <v>291</v>
      </c>
      <c r="P1684">
        <v>84</v>
      </c>
      <c r="Q1684">
        <v>37</v>
      </c>
      <c r="R1684">
        <v>86</v>
      </c>
      <c r="S1684" s="6">
        <f>SUM(Table_marketing_data[[#This Row],[MntWines]:[MntGoldProds]])/6</f>
        <v>143.83333333333334</v>
      </c>
      <c r="T1684">
        <v>4</v>
      </c>
      <c r="U1684">
        <v>10</v>
      </c>
      <c r="V1684">
        <v>3</v>
      </c>
      <c r="W1684">
        <v>13</v>
      </c>
      <c r="X1684">
        <v>7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f>IF(COUNTIF(Table_marketing_data[[#This Row],[AcceptedCmp3]:[AcceptedCmp2]],1)&gt;0,1,0)</f>
        <v>0</v>
      </c>
      <c r="AE1684">
        <f>SUM(Table_marketing_data[[#This Row],[AcceptedCmp3]:[AcceptedCmp2]])</f>
        <v>0</v>
      </c>
      <c r="AF1684">
        <v>0</v>
      </c>
      <c r="AG1684">
        <v>0</v>
      </c>
      <c r="AH1684" t="s">
        <v>39</v>
      </c>
    </row>
    <row r="1685" spans="1:34" x14ac:dyDescent="0.3">
      <c r="A1685">
        <v>7832</v>
      </c>
      <c r="B1685">
        <v>1959</v>
      </c>
      <c r="C1685">
        <f ca="1">YEAR(TODAY()) - Table_marketing_data[[#This Row],[Year_Birth]]</f>
        <v>64</v>
      </c>
      <c r="D16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5" t="s">
        <v>41</v>
      </c>
      <c r="F1685" t="s">
        <v>33</v>
      </c>
      <c r="G1685" s="5">
        <v>77520</v>
      </c>
      <c r="H1685" s="5" t="str">
        <f t="shared" si="26"/>
        <v>50k-100k</v>
      </c>
      <c r="I1685">
        <v>0</v>
      </c>
      <c r="J1685">
        <v>1</v>
      </c>
      <c r="K1685" s="1">
        <v>41514</v>
      </c>
      <c r="L1685">
        <v>30</v>
      </c>
      <c r="M1685">
        <v>940</v>
      </c>
      <c r="N1685">
        <v>44</v>
      </c>
      <c r="O1685">
        <v>396</v>
      </c>
      <c r="P1685">
        <v>0</v>
      </c>
      <c r="Q1685">
        <v>88</v>
      </c>
      <c r="R1685">
        <v>58</v>
      </c>
      <c r="S1685" s="6">
        <f>SUM(Table_marketing_data[[#This Row],[MntWines]:[MntGoldProds]])/6</f>
        <v>254.33333333333334</v>
      </c>
      <c r="T1685">
        <v>1</v>
      </c>
      <c r="U1685">
        <v>8</v>
      </c>
      <c r="V1685">
        <v>7</v>
      </c>
      <c r="W1685">
        <v>7</v>
      </c>
      <c r="X1685">
        <v>4</v>
      </c>
      <c r="Y1685">
        <v>1</v>
      </c>
      <c r="Z1685">
        <v>0</v>
      </c>
      <c r="AA1685">
        <v>1</v>
      </c>
      <c r="AB1685">
        <v>1</v>
      </c>
      <c r="AC1685">
        <v>0</v>
      </c>
      <c r="AD1685">
        <f>IF(COUNTIF(Table_marketing_data[[#This Row],[AcceptedCmp3]:[AcceptedCmp2]],1)&gt;0,1,0)</f>
        <v>1</v>
      </c>
      <c r="AE1685">
        <f>SUM(Table_marketing_data[[#This Row],[AcceptedCmp3]:[AcceptedCmp2]])</f>
        <v>3</v>
      </c>
      <c r="AF1685">
        <v>1</v>
      </c>
      <c r="AG1685">
        <v>0</v>
      </c>
      <c r="AH1685" t="s">
        <v>30</v>
      </c>
    </row>
    <row r="1686" spans="1:34" x14ac:dyDescent="0.3">
      <c r="A1686">
        <v>8086</v>
      </c>
      <c r="B1686">
        <v>1959</v>
      </c>
      <c r="C1686">
        <f ca="1">YEAR(TODAY()) - Table_marketing_data[[#This Row],[Year_Birth]]</f>
        <v>64</v>
      </c>
      <c r="D16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6" t="s">
        <v>28</v>
      </c>
      <c r="F1686" t="s">
        <v>33</v>
      </c>
      <c r="G1686" s="5">
        <v>42243</v>
      </c>
      <c r="H1686" s="5" t="str">
        <f t="shared" si="26"/>
        <v>20k-50k</v>
      </c>
      <c r="I1686">
        <v>1</v>
      </c>
      <c r="J1686">
        <v>1</v>
      </c>
      <c r="K1686" s="1">
        <v>41619</v>
      </c>
      <c r="L1686">
        <v>34</v>
      </c>
      <c r="M1686">
        <v>48</v>
      </c>
      <c r="N1686">
        <v>0</v>
      </c>
      <c r="O1686">
        <v>2</v>
      </c>
      <c r="P1686">
        <v>0</v>
      </c>
      <c r="Q1686">
        <v>0</v>
      </c>
      <c r="R1686">
        <v>5</v>
      </c>
      <c r="S1686" s="6">
        <f>SUM(Table_marketing_data[[#This Row],[MntWines]:[MntGoldProds]])/6</f>
        <v>9.1666666666666661</v>
      </c>
      <c r="T1686">
        <v>2</v>
      </c>
      <c r="U1686">
        <v>2</v>
      </c>
      <c r="V1686">
        <v>0</v>
      </c>
      <c r="W1686">
        <v>3</v>
      </c>
      <c r="X1686">
        <v>7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f>IF(COUNTIF(Table_marketing_data[[#This Row],[AcceptedCmp3]:[AcceptedCmp2]],1)&gt;0,1,0)</f>
        <v>0</v>
      </c>
      <c r="AE1686">
        <f>SUM(Table_marketing_data[[#This Row],[AcceptedCmp3]:[AcceptedCmp2]])</f>
        <v>0</v>
      </c>
      <c r="AF1686">
        <v>0</v>
      </c>
      <c r="AG1686">
        <v>0</v>
      </c>
      <c r="AH1686" t="s">
        <v>43</v>
      </c>
    </row>
    <row r="1687" spans="1:34" x14ac:dyDescent="0.3">
      <c r="A1687">
        <v>8908</v>
      </c>
      <c r="B1687">
        <v>1959</v>
      </c>
      <c r="C1687">
        <f ca="1">YEAR(TODAY()) - Table_marketing_data[[#This Row],[Year_Birth]]</f>
        <v>64</v>
      </c>
      <c r="D16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7" t="s">
        <v>28</v>
      </c>
      <c r="F1687" t="s">
        <v>33</v>
      </c>
      <c r="G1687" s="5">
        <v>87195</v>
      </c>
      <c r="H1687" s="5" t="str">
        <f t="shared" si="26"/>
        <v>50k-100k</v>
      </c>
      <c r="I1687">
        <v>0</v>
      </c>
      <c r="J1687">
        <v>0</v>
      </c>
      <c r="K1687" s="1">
        <v>41767</v>
      </c>
      <c r="L1687">
        <v>35</v>
      </c>
      <c r="M1687">
        <v>217</v>
      </c>
      <c r="N1687">
        <v>76</v>
      </c>
      <c r="O1687">
        <v>690</v>
      </c>
      <c r="P1687">
        <v>50</v>
      </c>
      <c r="Q1687">
        <v>26</v>
      </c>
      <c r="R1687">
        <v>38</v>
      </c>
      <c r="S1687" s="6">
        <f>SUM(Table_marketing_data[[#This Row],[MntWines]:[MntGoldProds]])/6</f>
        <v>182.83333333333334</v>
      </c>
      <c r="T1687">
        <v>1</v>
      </c>
      <c r="U1687">
        <v>3</v>
      </c>
      <c r="V1687">
        <v>11</v>
      </c>
      <c r="W1687">
        <v>5</v>
      </c>
      <c r="X1687">
        <v>1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f>IF(COUNTIF(Table_marketing_data[[#This Row],[AcceptedCmp3]:[AcceptedCmp2]],1)&gt;0,1,0)</f>
        <v>0</v>
      </c>
      <c r="AE1687">
        <f>SUM(Table_marketing_data[[#This Row],[AcceptedCmp3]:[AcceptedCmp2]])</f>
        <v>0</v>
      </c>
      <c r="AF1687">
        <v>1</v>
      </c>
      <c r="AG1687">
        <v>0</v>
      </c>
      <c r="AH1687" t="s">
        <v>32</v>
      </c>
    </row>
    <row r="1688" spans="1:34" x14ac:dyDescent="0.3">
      <c r="A1688">
        <v>3265</v>
      </c>
      <c r="B1688">
        <v>1959</v>
      </c>
      <c r="C1688">
        <f ca="1">YEAR(TODAY()) - Table_marketing_data[[#This Row],[Year_Birth]]</f>
        <v>64</v>
      </c>
      <c r="D16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8" t="s">
        <v>28</v>
      </c>
      <c r="F1688" t="s">
        <v>33</v>
      </c>
      <c r="G1688" s="5">
        <v>35701</v>
      </c>
      <c r="H1688" s="5" t="str">
        <f t="shared" si="26"/>
        <v>20k-50k</v>
      </c>
      <c r="I1688">
        <v>0</v>
      </c>
      <c r="J1688">
        <v>0</v>
      </c>
      <c r="K1688" s="1">
        <v>41352</v>
      </c>
      <c r="L1688">
        <v>36</v>
      </c>
      <c r="M1688">
        <v>21</v>
      </c>
      <c r="N1688">
        <v>1</v>
      </c>
      <c r="O1688">
        <v>9</v>
      </c>
      <c r="P1688">
        <v>7</v>
      </c>
      <c r="Q1688">
        <v>3</v>
      </c>
      <c r="R1688">
        <v>5</v>
      </c>
      <c r="S1688" s="6">
        <f>SUM(Table_marketing_data[[#This Row],[MntWines]:[MntGoldProds]])/6</f>
        <v>7.666666666666667</v>
      </c>
      <c r="T1688">
        <v>1</v>
      </c>
      <c r="U1688">
        <v>1</v>
      </c>
      <c r="V1688">
        <v>0</v>
      </c>
      <c r="W1688">
        <v>3</v>
      </c>
      <c r="X1688">
        <v>6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f>IF(COUNTIF(Table_marketing_data[[#This Row],[AcceptedCmp3]:[AcceptedCmp2]],1)&gt;0,1,0)</f>
        <v>0</v>
      </c>
      <c r="AE1688">
        <f>SUM(Table_marketing_data[[#This Row],[AcceptedCmp3]:[AcceptedCmp2]])</f>
        <v>0</v>
      </c>
      <c r="AF1688">
        <v>0</v>
      </c>
      <c r="AG1688">
        <v>0</v>
      </c>
      <c r="AH1688" t="s">
        <v>30</v>
      </c>
    </row>
    <row r="1689" spans="1:34" x14ac:dyDescent="0.3">
      <c r="A1689">
        <v>2131</v>
      </c>
      <c r="B1689">
        <v>1959</v>
      </c>
      <c r="C1689">
        <f ca="1">YEAR(TODAY()) - Table_marketing_data[[#This Row],[Year_Birth]]</f>
        <v>64</v>
      </c>
      <c r="D16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89" t="s">
        <v>37</v>
      </c>
      <c r="F1689" t="s">
        <v>29</v>
      </c>
      <c r="G1689" s="5">
        <v>62859</v>
      </c>
      <c r="H1689" s="5" t="str">
        <f t="shared" si="26"/>
        <v>50k-100k</v>
      </c>
      <c r="I1689">
        <v>0</v>
      </c>
      <c r="J1689">
        <v>1</v>
      </c>
      <c r="K1689" s="1">
        <v>41273</v>
      </c>
      <c r="L1689">
        <v>37</v>
      </c>
      <c r="M1689">
        <v>1063</v>
      </c>
      <c r="N1689">
        <v>89</v>
      </c>
      <c r="O1689">
        <v>102</v>
      </c>
      <c r="P1689">
        <v>16</v>
      </c>
      <c r="Q1689">
        <v>12</v>
      </c>
      <c r="R1689">
        <v>25</v>
      </c>
      <c r="S1689" s="6">
        <f>SUM(Table_marketing_data[[#This Row],[MntWines]:[MntGoldProds]])/6</f>
        <v>217.83333333333334</v>
      </c>
      <c r="T1689">
        <v>4</v>
      </c>
      <c r="U1689">
        <v>9</v>
      </c>
      <c r="V1689">
        <v>4</v>
      </c>
      <c r="W1689">
        <v>6</v>
      </c>
      <c r="X1689">
        <v>6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f>IF(COUNTIF(Table_marketing_data[[#This Row],[AcceptedCmp3]:[AcceptedCmp2]],1)&gt;0,1,0)</f>
        <v>0</v>
      </c>
      <c r="AE1689">
        <f>SUM(Table_marketing_data[[#This Row],[AcceptedCmp3]:[AcceptedCmp2]])</f>
        <v>0</v>
      </c>
      <c r="AF1689">
        <v>0</v>
      </c>
      <c r="AG1689">
        <v>0</v>
      </c>
      <c r="AH1689" t="s">
        <v>30</v>
      </c>
    </row>
    <row r="1690" spans="1:34" x14ac:dyDescent="0.3">
      <c r="A1690">
        <v>1016</v>
      </c>
      <c r="B1690">
        <v>1959</v>
      </c>
      <c r="C1690">
        <f ca="1">YEAR(TODAY()) - Table_marketing_data[[#This Row],[Year_Birth]]</f>
        <v>64</v>
      </c>
      <c r="D16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0" t="s">
        <v>37</v>
      </c>
      <c r="F1690" t="s">
        <v>31</v>
      </c>
      <c r="G1690" s="5">
        <v>34554</v>
      </c>
      <c r="H1690" s="5" t="str">
        <f t="shared" si="26"/>
        <v>20k-50k</v>
      </c>
      <c r="I1690">
        <v>0</v>
      </c>
      <c r="J1690">
        <v>1</v>
      </c>
      <c r="K1690" s="1">
        <v>41728</v>
      </c>
      <c r="L1690">
        <v>43</v>
      </c>
      <c r="M1690">
        <v>41</v>
      </c>
      <c r="N1690">
        <v>1</v>
      </c>
      <c r="O1690">
        <v>6</v>
      </c>
      <c r="P1690">
        <v>2</v>
      </c>
      <c r="Q1690">
        <v>0</v>
      </c>
      <c r="R1690">
        <v>5</v>
      </c>
      <c r="S1690" s="6">
        <f>SUM(Table_marketing_data[[#This Row],[MntWines]:[MntGoldProds]])/6</f>
        <v>9.1666666666666661</v>
      </c>
      <c r="T1690">
        <v>2</v>
      </c>
      <c r="U1690">
        <v>2</v>
      </c>
      <c r="V1690">
        <v>0</v>
      </c>
      <c r="W1690">
        <v>3</v>
      </c>
      <c r="X1690">
        <v>6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f>IF(COUNTIF(Table_marketing_data[[#This Row],[AcceptedCmp3]:[AcceptedCmp2]],1)&gt;0,1,0)</f>
        <v>0</v>
      </c>
      <c r="AE1690">
        <f>SUM(Table_marketing_data[[#This Row],[AcceptedCmp3]:[AcceptedCmp2]])</f>
        <v>0</v>
      </c>
      <c r="AF1690">
        <v>0</v>
      </c>
      <c r="AG1690">
        <v>0</v>
      </c>
      <c r="AH1690" t="s">
        <v>32</v>
      </c>
    </row>
    <row r="1691" spans="1:34" x14ac:dyDescent="0.3">
      <c r="A1691">
        <v>3783</v>
      </c>
      <c r="B1691">
        <v>1959</v>
      </c>
      <c r="C1691">
        <f ca="1">YEAR(TODAY()) - Table_marketing_data[[#This Row],[Year_Birth]]</f>
        <v>64</v>
      </c>
      <c r="D16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1" t="s">
        <v>37</v>
      </c>
      <c r="F1691" t="s">
        <v>33</v>
      </c>
      <c r="G1691" s="5">
        <v>52854</v>
      </c>
      <c r="H1691" s="5" t="str">
        <f t="shared" si="26"/>
        <v>50k-100k</v>
      </c>
      <c r="I1691">
        <v>1</v>
      </c>
      <c r="J1691">
        <v>1</v>
      </c>
      <c r="K1691" s="1">
        <v>41722</v>
      </c>
      <c r="L1691">
        <v>43</v>
      </c>
      <c r="M1691">
        <v>105</v>
      </c>
      <c r="N1691">
        <v>0</v>
      </c>
      <c r="O1691">
        <v>10</v>
      </c>
      <c r="P1691">
        <v>0</v>
      </c>
      <c r="Q1691">
        <v>1</v>
      </c>
      <c r="R1691">
        <v>0</v>
      </c>
      <c r="S1691" s="6">
        <f>SUM(Table_marketing_data[[#This Row],[MntWines]:[MntGoldProds]])/6</f>
        <v>19.333333333333332</v>
      </c>
      <c r="T1691">
        <v>2</v>
      </c>
      <c r="U1691">
        <v>2</v>
      </c>
      <c r="V1691">
        <v>1</v>
      </c>
      <c r="W1691">
        <v>4</v>
      </c>
      <c r="X1691">
        <v>5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f>IF(COUNTIF(Table_marketing_data[[#This Row],[AcceptedCmp3]:[AcceptedCmp2]],1)&gt;0,1,0)</f>
        <v>0</v>
      </c>
      <c r="AE1691">
        <f>SUM(Table_marketing_data[[#This Row],[AcceptedCmp3]:[AcceptedCmp2]])</f>
        <v>0</v>
      </c>
      <c r="AF1691">
        <v>0</v>
      </c>
      <c r="AG1691">
        <v>0</v>
      </c>
      <c r="AH1691" t="s">
        <v>43</v>
      </c>
    </row>
    <row r="1692" spans="1:34" x14ac:dyDescent="0.3">
      <c r="A1692">
        <v>7966</v>
      </c>
      <c r="B1692">
        <v>1959</v>
      </c>
      <c r="C1692">
        <f ca="1">YEAR(TODAY()) - Table_marketing_data[[#This Row],[Year_Birth]]</f>
        <v>64</v>
      </c>
      <c r="D16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2" t="s">
        <v>28</v>
      </c>
      <c r="F1692" t="s">
        <v>31</v>
      </c>
      <c r="G1692" s="5">
        <v>80982</v>
      </c>
      <c r="H1692" s="5" t="str">
        <f t="shared" si="26"/>
        <v>50k-100k</v>
      </c>
      <c r="I1692">
        <v>1</v>
      </c>
      <c r="J1692">
        <v>1</v>
      </c>
      <c r="K1692" s="1">
        <v>41282</v>
      </c>
      <c r="L1692">
        <v>48</v>
      </c>
      <c r="M1692">
        <v>505</v>
      </c>
      <c r="N1692">
        <v>137</v>
      </c>
      <c r="O1692">
        <v>401</v>
      </c>
      <c r="P1692">
        <v>104</v>
      </c>
      <c r="Q1692">
        <v>22</v>
      </c>
      <c r="R1692">
        <v>22</v>
      </c>
      <c r="S1692" s="6">
        <f>SUM(Table_marketing_data[[#This Row],[MntWines]:[MntGoldProds]])/6</f>
        <v>198.5</v>
      </c>
      <c r="T1692">
        <v>3</v>
      </c>
      <c r="U1692">
        <v>11</v>
      </c>
      <c r="V1692">
        <v>5</v>
      </c>
      <c r="W1692">
        <v>11</v>
      </c>
      <c r="X1692">
        <v>5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f>IF(COUNTIF(Table_marketing_data[[#This Row],[AcceptedCmp3]:[AcceptedCmp2]],1)&gt;0,1,0)</f>
        <v>0</v>
      </c>
      <c r="AE1692">
        <f>SUM(Table_marketing_data[[#This Row],[AcceptedCmp3]:[AcceptedCmp2]])</f>
        <v>0</v>
      </c>
      <c r="AF1692">
        <v>0</v>
      </c>
      <c r="AG1692">
        <v>1</v>
      </c>
      <c r="AH1692" t="s">
        <v>30</v>
      </c>
    </row>
    <row r="1693" spans="1:34" x14ac:dyDescent="0.3">
      <c r="A1693">
        <v>2591</v>
      </c>
      <c r="B1693">
        <v>1959</v>
      </c>
      <c r="C1693">
        <f ca="1">YEAR(TODAY()) - Table_marketing_data[[#This Row],[Year_Birth]]</f>
        <v>64</v>
      </c>
      <c r="D16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3" t="s">
        <v>28</v>
      </c>
      <c r="F1693" t="s">
        <v>42</v>
      </c>
      <c r="G1693" s="5">
        <v>76320</v>
      </c>
      <c r="H1693" s="5" t="str">
        <f t="shared" si="26"/>
        <v>50k-100k</v>
      </c>
      <c r="I1693">
        <v>0</v>
      </c>
      <c r="J1693">
        <v>1</v>
      </c>
      <c r="K1693" s="1">
        <v>41812</v>
      </c>
      <c r="L1693">
        <v>49</v>
      </c>
      <c r="M1693">
        <v>526</v>
      </c>
      <c r="N1693">
        <v>35</v>
      </c>
      <c r="O1693">
        <v>214</v>
      </c>
      <c r="P1693">
        <v>69</v>
      </c>
      <c r="Q1693">
        <v>53</v>
      </c>
      <c r="R1693">
        <v>35</v>
      </c>
      <c r="S1693" s="6">
        <f>SUM(Table_marketing_data[[#This Row],[MntWines]:[MntGoldProds]])/6</f>
        <v>155.33333333333334</v>
      </c>
      <c r="T1693">
        <v>2</v>
      </c>
      <c r="U1693">
        <v>6</v>
      </c>
      <c r="V1693">
        <v>3</v>
      </c>
      <c r="W1693">
        <v>4</v>
      </c>
      <c r="X1693">
        <v>2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f>IF(COUNTIF(Table_marketing_data[[#This Row],[AcceptedCmp3]:[AcceptedCmp2]],1)&gt;0,1,0)</f>
        <v>0</v>
      </c>
      <c r="AE1693">
        <f>SUM(Table_marketing_data[[#This Row],[AcceptedCmp3]:[AcceptedCmp2]])</f>
        <v>0</v>
      </c>
      <c r="AF1693">
        <v>0</v>
      </c>
      <c r="AG1693">
        <v>0</v>
      </c>
      <c r="AH1693" t="s">
        <v>34</v>
      </c>
    </row>
    <row r="1694" spans="1:34" x14ac:dyDescent="0.3">
      <c r="A1694">
        <v>8939</v>
      </c>
      <c r="B1694">
        <v>1959</v>
      </c>
      <c r="C1694">
        <f ca="1">YEAR(TODAY()) - Table_marketing_data[[#This Row],[Year_Birth]]</f>
        <v>64</v>
      </c>
      <c r="D16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4" t="s">
        <v>28</v>
      </c>
      <c r="F1694" t="s">
        <v>29</v>
      </c>
      <c r="G1694" s="5">
        <v>61250</v>
      </c>
      <c r="H1694" s="5" t="str">
        <f t="shared" si="26"/>
        <v>50k-100k</v>
      </c>
      <c r="I1694">
        <v>0</v>
      </c>
      <c r="J1694">
        <v>1</v>
      </c>
      <c r="K1694" s="1">
        <v>41259</v>
      </c>
      <c r="L1694">
        <v>49</v>
      </c>
      <c r="M1694">
        <v>382</v>
      </c>
      <c r="N1694">
        <v>138</v>
      </c>
      <c r="O1694">
        <v>65</v>
      </c>
      <c r="P1694">
        <v>60</v>
      </c>
      <c r="Q1694">
        <v>26</v>
      </c>
      <c r="R1694">
        <v>59</v>
      </c>
      <c r="S1694" s="6">
        <f>SUM(Table_marketing_data[[#This Row],[MntWines]:[MntGoldProds]])/6</f>
        <v>121.66666666666667</v>
      </c>
      <c r="T1694">
        <v>6</v>
      </c>
      <c r="U1694">
        <v>5</v>
      </c>
      <c r="V1694">
        <v>2</v>
      </c>
      <c r="W1694">
        <v>12</v>
      </c>
      <c r="X1694">
        <v>5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f>IF(COUNTIF(Table_marketing_data[[#This Row],[AcceptedCmp3]:[AcceptedCmp2]],1)&gt;0,1,0)</f>
        <v>0</v>
      </c>
      <c r="AE1694">
        <f>SUM(Table_marketing_data[[#This Row],[AcceptedCmp3]:[AcceptedCmp2]])</f>
        <v>0</v>
      </c>
      <c r="AF1694">
        <v>0</v>
      </c>
      <c r="AG1694">
        <v>0</v>
      </c>
      <c r="AH1694" t="s">
        <v>30</v>
      </c>
    </row>
    <row r="1695" spans="1:34" x14ac:dyDescent="0.3">
      <c r="A1695">
        <v>4268</v>
      </c>
      <c r="B1695">
        <v>1959</v>
      </c>
      <c r="C1695">
        <f ca="1">YEAR(TODAY()) - Table_marketing_data[[#This Row],[Year_Birth]]</f>
        <v>64</v>
      </c>
      <c r="D16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5" t="s">
        <v>28</v>
      </c>
      <c r="F1695" t="s">
        <v>33</v>
      </c>
      <c r="G1695" s="5">
        <v>53154</v>
      </c>
      <c r="H1695" s="5" t="str">
        <f t="shared" si="26"/>
        <v>50k-100k</v>
      </c>
      <c r="I1695">
        <v>0</v>
      </c>
      <c r="J1695">
        <v>1</v>
      </c>
      <c r="K1695" s="1">
        <v>41799</v>
      </c>
      <c r="L1695">
        <v>50</v>
      </c>
      <c r="M1695">
        <v>129</v>
      </c>
      <c r="N1695">
        <v>0</v>
      </c>
      <c r="O1695">
        <v>21</v>
      </c>
      <c r="P1695">
        <v>0</v>
      </c>
      <c r="Q1695">
        <v>1</v>
      </c>
      <c r="R1695">
        <v>7</v>
      </c>
      <c r="S1695" s="6">
        <f>SUM(Table_marketing_data[[#This Row],[MntWines]:[MntGoldProds]])/6</f>
        <v>26.333333333333332</v>
      </c>
      <c r="T1695">
        <v>1</v>
      </c>
      <c r="U1695">
        <v>3</v>
      </c>
      <c r="V1695">
        <v>1</v>
      </c>
      <c r="W1695">
        <v>4</v>
      </c>
      <c r="X1695">
        <v>4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f>IF(COUNTIF(Table_marketing_data[[#This Row],[AcceptedCmp3]:[AcceptedCmp2]],1)&gt;0,1,0)</f>
        <v>0</v>
      </c>
      <c r="AE1695">
        <f>SUM(Table_marketing_data[[#This Row],[AcceptedCmp3]:[AcceptedCmp2]])</f>
        <v>0</v>
      </c>
      <c r="AF1695">
        <v>0</v>
      </c>
      <c r="AG1695">
        <v>0</v>
      </c>
      <c r="AH1695" t="s">
        <v>34</v>
      </c>
    </row>
    <row r="1696" spans="1:34" x14ac:dyDescent="0.3">
      <c r="A1696">
        <v>10556</v>
      </c>
      <c r="B1696">
        <v>1959</v>
      </c>
      <c r="C1696">
        <f ca="1">YEAR(TODAY()) - Table_marketing_data[[#This Row],[Year_Birth]]</f>
        <v>64</v>
      </c>
      <c r="D16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6" t="s">
        <v>28</v>
      </c>
      <c r="F1696" t="s">
        <v>33</v>
      </c>
      <c r="G1696" s="5">
        <v>54984</v>
      </c>
      <c r="H1696" s="5" t="str">
        <f t="shared" si="26"/>
        <v>50k-100k</v>
      </c>
      <c r="I1696">
        <v>0</v>
      </c>
      <c r="J1696">
        <v>1</v>
      </c>
      <c r="K1696" s="1">
        <v>41783</v>
      </c>
      <c r="L1696">
        <v>51</v>
      </c>
      <c r="M1696">
        <v>173</v>
      </c>
      <c r="N1696">
        <v>13</v>
      </c>
      <c r="O1696">
        <v>131</v>
      </c>
      <c r="P1696">
        <v>32</v>
      </c>
      <c r="Q1696">
        <v>3</v>
      </c>
      <c r="R1696">
        <v>6</v>
      </c>
      <c r="S1696" s="6">
        <f>SUM(Table_marketing_data[[#This Row],[MntWines]:[MntGoldProds]])/6</f>
        <v>59.666666666666664</v>
      </c>
      <c r="T1696">
        <v>4</v>
      </c>
      <c r="U1696">
        <v>6</v>
      </c>
      <c r="V1696">
        <v>1</v>
      </c>
      <c r="W1696">
        <v>6</v>
      </c>
      <c r="X1696">
        <v>7</v>
      </c>
      <c r="Y1696">
        <v>0</v>
      </c>
      <c r="Z1696">
        <v>0</v>
      </c>
      <c r="AA1696">
        <v>0</v>
      </c>
      <c r="AB1696">
        <v>1</v>
      </c>
      <c r="AC1696">
        <v>0</v>
      </c>
      <c r="AD1696">
        <f>IF(COUNTIF(Table_marketing_data[[#This Row],[AcceptedCmp3]:[AcceptedCmp2]],1)&gt;0,1,0)</f>
        <v>1</v>
      </c>
      <c r="AE1696">
        <f>SUM(Table_marketing_data[[#This Row],[AcceptedCmp3]:[AcceptedCmp2]])</f>
        <v>1</v>
      </c>
      <c r="AF1696">
        <v>0</v>
      </c>
      <c r="AG1696">
        <v>0</v>
      </c>
      <c r="AH1696" t="s">
        <v>30</v>
      </c>
    </row>
    <row r="1697" spans="1:34" x14ac:dyDescent="0.3">
      <c r="A1697">
        <v>5989</v>
      </c>
      <c r="B1697">
        <v>1959</v>
      </c>
      <c r="C1697">
        <f ca="1">YEAR(TODAY()) - Table_marketing_data[[#This Row],[Year_Birth]]</f>
        <v>64</v>
      </c>
      <c r="D16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7" t="s">
        <v>38</v>
      </c>
      <c r="F1697" t="s">
        <v>29</v>
      </c>
      <c r="G1697" s="5">
        <v>78353</v>
      </c>
      <c r="H1697" s="5" t="str">
        <f t="shared" si="26"/>
        <v>50k-100k</v>
      </c>
      <c r="I1697">
        <v>0</v>
      </c>
      <c r="J1697">
        <v>1</v>
      </c>
      <c r="K1697" s="1">
        <v>41380</v>
      </c>
      <c r="L1697">
        <v>51</v>
      </c>
      <c r="M1697">
        <v>752</v>
      </c>
      <c r="N1697">
        <v>122</v>
      </c>
      <c r="O1697">
        <v>476</v>
      </c>
      <c r="P1697">
        <v>39</v>
      </c>
      <c r="Q1697">
        <v>153</v>
      </c>
      <c r="R1697">
        <v>34</v>
      </c>
      <c r="S1697" s="6">
        <f>SUM(Table_marketing_data[[#This Row],[MntWines]:[MntGoldProds]])/6</f>
        <v>262.66666666666669</v>
      </c>
      <c r="T1697">
        <v>1</v>
      </c>
      <c r="U1697">
        <v>10</v>
      </c>
      <c r="V1697">
        <v>2</v>
      </c>
      <c r="W1697">
        <v>11</v>
      </c>
      <c r="X1697">
        <v>8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f>IF(COUNTIF(Table_marketing_data[[#This Row],[AcceptedCmp3]:[AcceptedCmp2]],1)&gt;0,1,0)</f>
        <v>0</v>
      </c>
      <c r="AE1697">
        <f>SUM(Table_marketing_data[[#This Row],[AcceptedCmp3]:[AcceptedCmp2]])</f>
        <v>0</v>
      </c>
      <c r="AF1697">
        <v>0</v>
      </c>
      <c r="AG1697">
        <v>0</v>
      </c>
      <c r="AH1697" t="s">
        <v>32</v>
      </c>
    </row>
    <row r="1698" spans="1:34" x14ac:dyDescent="0.3">
      <c r="A1698">
        <v>9353</v>
      </c>
      <c r="B1698">
        <v>1959</v>
      </c>
      <c r="C1698">
        <f ca="1">YEAR(TODAY()) - Table_marketing_data[[#This Row],[Year_Birth]]</f>
        <v>64</v>
      </c>
      <c r="D16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8" t="s">
        <v>28</v>
      </c>
      <c r="F1698" t="s">
        <v>31</v>
      </c>
      <c r="G1698" s="5">
        <v>62450</v>
      </c>
      <c r="H1698" s="5" t="str">
        <f t="shared" si="26"/>
        <v>50k-100k</v>
      </c>
      <c r="I1698">
        <v>0</v>
      </c>
      <c r="J1698">
        <v>1</v>
      </c>
      <c r="K1698" s="1">
        <v>41645</v>
      </c>
      <c r="L1698">
        <v>61</v>
      </c>
      <c r="M1698">
        <v>515</v>
      </c>
      <c r="N1698">
        <v>47</v>
      </c>
      <c r="O1698">
        <v>267</v>
      </c>
      <c r="P1698">
        <v>62</v>
      </c>
      <c r="Q1698">
        <v>66</v>
      </c>
      <c r="R1698">
        <v>38</v>
      </c>
      <c r="S1698" s="6">
        <f>SUM(Table_marketing_data[[#This Row],[MntWines]:[MntGoldProds]])/6</f>
        <v>165.83333333333334</v>
      </c>
      <c r="T1698">
        <v>2</v>
      </c>
      <c r="U1698">
        <v>5</v>
      </c>
      <c r="V1698">
        <v>5</v>
      </c>
      <c r="W1698">
        <v>4</v>
      </c>
      <c r="X1698">
        <v>3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f>IF(COUNTIF(Table_marketing_data[[#This Row],[AcceptedCmp3]:[AcceptedCmp2]],1)&gt;0,1,0)</f>
        <v>1</v>
      </c>
      <c r="AE1698">
        <f>SUM(Table_marketing_data[[#This Row],[AcceptedCmp3]:[AcceptedCmp2]])</f>
        <v>1</v>
      </c>
      <c r="AF1698">
        <v>0</v>
      </c>
      <c r="AG1698">
        <v>0</v>
      </c>
      <c r="AH1698" t="s">
        <v>40</v>
      </c>
    </row>
    <row r="1699" spans="1:34" x14ac:dyDescent="0.3">
      <c r="A1699">
        <v>9579</v>
      </c>
      <c r="B1699">
        <v>1959</v>
      </c>
      <c r="C1699">
        <f ca="1">YEAR(TODAY()) - Table_marketing_data[[#This Row],[Year_Birth]]</f>
        <v>64</v>
      </c>
      <c r="D16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699" t="s">
        <v>37</v>
      </c>
      <c r="F1699" t="s">
        <v>33</v>
      </c>
      <c r="G1699" s="5">
        <v>33762</v>
      </c>
      <c r="H1699" s="5" t="str">
        <f t="shared" si="26"/>
        <v>20k-50k</v>
      </c>
      <c r="I1699">
        <v>2</v>
      </c>
      <c r="J1699">
        <v>1</v>
      </c>
      <c r="K1699" s="1">
        <v>41462</v>
      </c>
      <c r="L1699">
        <v>61</v>
      </c>
      <c r="M1699">
        <v>53</v>
      </c>
      <c r="N1699">
        <v>1</v>
      </c>
      <c r="O1699">
        <v>34</v>
      </c>
      <c r="P1699">
        <v>2</v>
      </c>
      <c r="Q1699">
        <v>0</v>
      </c>
      <c r="R1699">
        <v>16</v>
      </c>
      <c r="S1699" s="6">
        <f>SUM(Table_marketing_data[[#This Row],[MntWines]:[MntGoldProds]])/6</f>
        <v>17.666666666666668</v>
      </c>
      <c r="T1699">
        <v>3</v>
      </c>
      <c r="U1699">
        <v>2</v>
      </c>
      <c r="V1699">
        <v>2</v>
      </c>
      <c r="W1699">
        <v>2</v>
      </c>
      <c r="X1699">
        <v>8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f>IF(COUNTIF(Table_marketing_data[[#This Row],[AcceptedCmp3]:[AcceptedCmp2]],1)&gt;0,1,0)</f>
        <v>0</v>
      </c>
      <c r="AE1699">
        <f>SUM(Table_marketing_data[[#This Row],[AcceptedCmp3]:[AcceptedCmp2]])</f>
        <v>0</v>
      </c>
      <c r="AF1699">
        <v>0</v>
      </c>
      <c r="AG1699">
        <v>0</v>
      </c>
      <c r="AH1699" t="s">
        <v>32</v>
      </c>
    </row>
    <row r="1700" spans="1:34" x14ac:dyDescent="0.3">
      <c r="A1700">
        <v>3174</v>
      </c>
      <c r="B1700">
        <v>1959</v>
      </c>
      <c r="C1700">
        <f ca="1">YEAR(TODAY()) - Table_marketing_data[[#This Row],[Year_Birth]]</f>
        <v>64</v>
      </c>
      <c r="D17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0" t="s">
        <v>28</v>
      </c>
      <c r="F1700" t="s">
        <v>35</v>
      </c>
      <c r="G1700" s="5">
        <v>87771</v>
      </c>
      <c r="H1700" s="5" t="str">
        <f t="shared" si="26"/>
        <v>50k-100k</v>
      </c>
      <c r="I1700">
        <v>0</v>
      </c>
      <c r="J1700">
        <v>1</v>
      </c>
      <c r="K1700" s="1">
        <v>41416</v>
      </c>
      <c r="L1700">
        <v>61</v>
      </c>
      <c r="M1700">
        <v>1492</v>
      </c>
      <c r="N1700">
        <v>38</v>
      </c>
      <c r="O1700">
        <v>287</v>
      </c>
      <c r="P1700">
        <v>50</v>
      </c>
      <c r="Q1700">
        <v>57</v>
      </c>
      <c r="R1700">
        <v>33</v>
      </c>
      <c r="S1700" s="6">
        <f>SUM(Table_marketing_data[[#This Row],[MntWines]:[MntGoldProds]])/6</f>
        <v>326.16666666666669</v>
      </c>
      <c r="T1700">
        <v>1</v>
      </c>
      <c r="U1700">
        <v>5</v>
      </c>
      <c r="V1700">
        <v>10</v>
      </c>
      <c r="W1700">
        <v>4</v>
      </c>
      <c r="X1700">
        <v>6</v>
      </c>
      <c r="Y1700">
        <v>0</v>
      </c>
      <c r="Z1700">
        <v>1</v>
      </c>
      <c r="AA1700">
        <v>1</v>
      </c>
      <c r="AB1700">
        <v>1</v>
      </c>
      <c r="AC1700">
        <v>1</v>
      </c>
      <c r="AD1700">
        <f>IF(COUNTIF(Table_marketing_data[[#This Row],[AcceptedCmp3]:[AcceptedCmp2]],1)&gt;0,1,0)</f>
        <v>1</v>
      </c>
      <c r="AE1700">
        <f>SUM(Table_marketing_data[[#This Row],[AcceptedCmp3]:[AcceptedCmp2]])</f>
        <v>4</v>
      </c>
      <c r="AF1700">
        <v>1</v>
      </c>
      <c r="AG1700">
        <v>0</v>
      </c>
      <c r="AH1700" t="s">
        <v>30</v>
      </c>
    </row>
    <row r="1701" spans="1:34" x14ac:dyDescent="0.3">
      <c r="A1701">
        <v>5536</v>
      </c>
      <c r="B1701">
        <v>1959</v>
      </c>
      <c r="C1701">
        <f ca="1">YEAR(TODAY()) - Table_marketing_data[[#This Row],[Year_Birth]]</f>
        <v>64</v>
      </c>
      <c r="D17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1" t="s">
        <v>28</v>
      </c>
      <c r="F1701" t="s">
        <v>35</v>
      </c>
      <c r="G1701" s="5">
        <v>87771</v>
      </c>
      <c r="H1701" s="5" t="str">
        <f t="shared" si="26"/>
        <v>50k-100k</v>
      </c>
      <c r="I1701">
        <v>0</v>
      </c>
      <c r="J1701">
        <v>1</v>
      </c>
      <c r="K1701" s="1">
        <v>41416</v>
      </c>
      <c r="L1701">
        <v>61</v>
      </c>
      <c r="M1701">
        <v>1492</v>
      </c>
      <c r="N1701">
        <v>38</v>
      </c>
      <c r="O1701">
        <v>287</v>
      </c>
      <c r="P1701">
        <v>50</v>
      </c>
      <c r="Q1701">
        <v>57</v>
      </c>
      <c r="R1701">
        <v>33</v>
      </c>
      <c r="S1701" s="6">
        <f>SUM(Table_marketing_data[[#This Row],[MntWines]:[MntGoldProds]])/6</f>
        <v>326.16666666666669</v>
      </c>
      <c r="T1701">
        <v>1</v>
      </c>
      <c r="U1701">
        <v>5</v>
      </c>
      <c r="V1701">
        <v>10</v>
      </c>
      <c r="W1701">
        <v>4</v>
      </c>
      <c r="X1701">
        <v>6</v>
      </c>
      <c r="Y1701">
        <v>0</v>
      </c>
      <c r="Z1701">
        <v>1</v>
      </c>
      <c r="AA1701">
        <v>1</v>
      </c>
      <c r="AB1701">
        <v>1</v>
      </c>
      <c r="AC1701">
        <v>1</v>
      </c>
      <c r="AD1701">
        <f>IF(COUNTIF(Table_marketing_data[[#This Row],[AcceptedCmp3]:[AcceptedCmp2]],1)&gt;0,1,0)</f>
        <v>1</v>
      </c>
      <c r="AE1701">
        <f>SUM(Table_marketing_data[[#This Row],[AcceptedCmp3]:[AcceptedCmp2]])</f>
        <v>4</v>
      </c>
      <c r="AF1701">
        <v>1</v>
      </c>
      <c r="AG1701">
        <v>0</v>
      </c>
      <c r="AH1701" t="s">
        <v>32</v>
      </c>
    </row>
    <row r="1702" spans="1:34" x14ac:dyDescent="0.3">
      <c r="A1702">
        <v>3712</v>
      </c>
      <c r="B1702">
        <v>1959</v>
      </c>
      <c r="C1702">
        <f ca="1">YEAR(TODAY()) - Table_marketing_data[[#This Row],[Year_Birth]]</f>
        <v>64</v>
      </c>
      <c r="D17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2" t="s">
        <v>28</v>
      </c>
      <c r="F1702" t="s">
        <v>29</v>
      </c>
      <c r="G1702" s="5">
        <v>52332</v>
      </c>
      <c r="H1702" s="5" t="str">
        <f t="shared" si="26"/>
        <v>50k-100k</v>
      </c>
      <c r="I1702">
        <v>0</v>
      </c>
      <c r="J1702">
        <v>0</v>
      </c>
      <c r="K1702" s="1">
        <v>41514</v>
      </c>
      <c r="L1702">
        <v>63</v>
      </c>
      <c r="M1702">
        <v>212</v>
      </c>
      <c r="N1702">
        <v>5</v>
      </c>
      <c r="O1702">
        <v>33</v>
      </c>
      <c r="P1702">
        <v>7</v>
      </c>
      <c r="Q1702">
        <v>0</v>
      </c>
      <c r="R1702">
        <v>2</v>
      </c>
      <c r="S1702" s="6">
        <f>SUM(Table_marketing_data[[#This Row],[MntWines]:[MntGoldProds]])/6</f>
        <v>43.166666666666664</v>
      </c>
      <c r="T1702">
        <v>1</v>
      </c>
      <c r="U1702">
        <v>3</v>
      </c>
      <c r="V1702">
        <v>2</v>
      </c>
      <c r="W1702">
        <v>6</v>
      </c>
      <c r="X1702">
        <v>4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f>IF(COUNTIF(Table_marketing_data[[#This Row],[AcceptedCmp3]:[AcceptedCmp2]],1)&gt;0,1,0)</f>
        <v>1</v>
      </c>
      <c r="AE1702">
        <f>SUM(Table_marketing_data[[#This Row],[AcceptedCmp3]:[AcceptedCmp2]])</f>
        <v>1</v>
      </c>
      <c r="AF1702">
        <v>0</v>
      </c>
      <c r="AG1702">
        <v>0</v>
      </c>
      <c r="AH1702" t="s">
        <v>40</v>
      </c>
    </row>
    <row r="1703" spans="1:34" x14ac:dyDescent="0.3">
      <c r="A1703">
        <v>6097</v>
      </c>
      <c r="B1703">
        <v>1959</v>
      </c>
      <c r="C1703">
        <f ca="1">YEAR(TODAY()) - Table_marketing_data[[#This Row],[Year_Birth]]</f>
        <v>64</v>
      </c>
      <c r="D17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3" t="s">
        <v>28</v>
      </c>
      <c r="F1703" t="s">
        <v>31</v>
      </c>
      <c r="G1703" s="5">
        <v>50664</v>
      </c>
      <c r="H1703" s="5" t="str">
        <f t="shared" si="26"/>
        <v>50k-100k</v>
      </c>
      <c r="I1703">
        <v>1</v>
      </c>
      <c r="J1703">
        <v>1</v>
      </c>
      <c r="K1703" s="1">
        <v>41290</v>
      </c>
      <c r="L1703">
        <v>64</v>
      </c>
      <c r="M1703">
        <v>313</v>
      </c>
      <c r="N1703">
        <v>8</v>
      </c>
      <c r="O1703">
        <v>104</v>
      </c>
      <c r="P1703">
        <v>6</v>
      </c>
      <c r="Q1703">
        <v>4</v>
      </c>
      <c r="R1703">
        <v>126</v>
      </c>
      <c r="S1703" s="6">
        <f>SUM(Table_marketing_data[[#This Row],[MntWines]:[MntGoldProds]])/6</f>
        <v>93.5</v>
      </c>
      <c r="T1703">
        <v>9</v>
      </c>
      <c r="U1703">
        <v>8</v>
      </c>
      <c r="V1703">
        <v>1</v>
      </c>
      <c r="W1703">
        <v>6</v>
      </c>
      <c r="X1703">
        <v>9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f>IF(COUNTIF(Table_marketing_data[[#This Row],[AcceptedCmp3]:[AcceptedCmp2]],1)&gt;0,1,0)</f>
        <v>0</v>
      </c>
      <c r="AE1703">
        <f>SUM(Table_marketing_data[[#This Row],[AcceptedCmp3]:[AcceptedCmp2]])</f>
        <v>0</v>
      </c>
      <c r="AF1703">
        <v>0</v>
      </c>
      <c r="AG1703">
        <v>0</v>
      </c>
      <c r="AH1703" t="s">
        <v>43</v>
      </c>
    </row>
    <row r="1704" spans="1:34" x14ac:dyDescent="0.3">
      <c r="A1704">
        <v>9500</v>
      </c>
      <c r="B1704">
        <v>1959</v>
      </c>
      <c r="C1704">
        <f ca="1">YEAR(TODAY()) - Table_marketing_data[[#This Row],[Year_Birth]]</f>
        <v>64</v>
      </c>
      <c r="D17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4" t="s">
        <v>28</v>
      </c>
      <c r="F1704" t="s">
        <v>33</v>
      </c>
      <c r="G1704" s="5">
        <v>58113</v>
      </c>
      <c r="H1704" s="5" t="str">
        <f t="shared" si="26"/>
        <v>50k-100k</v>
      </c>
      <c r="I1704">
        <v>0</v>
      </c>
      <c r="J1704">
        <v>1</v>
      </c>
      <c r="K1704" s="1">
        <v>41299</v>
      </c>
      <c r="L1704">
        <v>66</v>
      </c>
      <c r="M1704">
        <v>221</v>
      </c>
      <c r="N1704">
        <v>104</v>
      </c>
      <c r="O1704">
        <v>169</v>
      </c>
      <c r="P1704">
        <v>102</v>
      </c>
      <c r="Q1704">
        <v>78</v>
      </c>
      <c r="R1704">
        <v>84</v>
      </c>
      <c r="S1704" s="6">
        <f>SUM(Table_marketing_data[[#This Row],[MntWines]:[MntGoldProds]])/6</f>
        <v>126.33333333333333</v>
      </c>
      <c r="T1704">
        <v>3</v>
      </c>
      <c r="U1704">
        <v>9</v>
      </c>
      <c r="V1704">
        <v>2</v>
      </c>
      <c r="W1704">
        <v>8</v>
      </c>
      <c r="X1704">
        <v>7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f>IF(COUNTIF(Table_marketing_data[[#This Row],[AcceptedCmp3]:[AcceptedCmp2]],1)&gt;0,1,0)</f>
        <v>0</v>
      </c>
      <c r="AE1704">
        <f>SUM(Table_marketing_data[[#This Row],[AcceptedCmp3]:[AcceptedCmp2]])</f>
        <v>0</v>
      </c>
      <c r="AF1704">
        <v>0</v>
      </c>
      <c r="AG1704">
        <v>1</v>
      </c>
      <c r="AH1704" t="s">
        <v>30</v>
      </c>
    </row>
    <row r="1705" spans="1:34" x14ac:dyDescent="0.3">
      <c r="A1705">
        <v>2611</v>
      </c>
      <c r="B1705">
        <v>1959</v>
      </c>
      <c r="C1705">
        <f ca="1">YEAR(TODAY()) - Table_marketing_data[[#This Row],[Year_Birth]]</f>
        <v>64</v>
      </c>
      <c r="D17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5" t="s">
        <v>41</v>
      </c>
      <c r="F1705" t="s">
        <v>35</v>
      </c>
      <c r="G1705" s="5">
        <v>82576</v>
      </c>
      <c r="H1705" s="5" t="str">
        <f t="shared" si="26"/>
        <v>50k-100k</v>
      </c>
      <c r="I1705">
        <v>0</v>
      </c>
      <c r="J1705">
        <v>0</v>
      </c>
      <c r="K1705" s="1">
        <v>41122</v>
      </c>
      <c r="L1705">
        <v>66</v>
      </c>
      <c r="M1705">
        <v>1206</v>
      </c>
      <c r="N1705">
        <v>55</v>
      </c>
      <c r="O1705">
        <v>445</v>
      </c>
      <c r="P1705">
        <v>168</v>
      </c>
      <c r="Q1705">
        <v>18</v>
      </c>
      <c r="R1705">
        <v>18</v>
      </c>
      <c r="S1705" s="6">
        <f>SUM(Table_marketing_data[[#This Row],[MntWines]:[MntGoldProds]])/6</f>
        <v>318.33333333333331</v>
      </c>
      <c r="T1705">
        <v>1</v>
      </c>
      <c r="U1705">
        <v>2</v>
      </c>
      <c r="V1705">
        <v>4</v>
      </c>
      <c r="W1705">
        <v>12</v>
      </c>
      <c r="X1705">
        <v>1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f>IF(COUNTIF(Table_marketing_data[[#This Row],[AcceptedCmp3]:[AcceptedCmp2]],1)&gt;0,1,0)</f>
        <v>1</v>
      </c>
      <c r="AE1705">
        <f>SUM(Table_marketing_data[[#This Row],[AcceptedCmp3]:[AcceptedCmp2]])</f>
        <v>1</v>
      </c>
      <c r="AF1705">
        <v>0</v>
      </c>
      <c r="AG1705">
        <v>0</v>
      </c>
      <c r="AH1705" t="s">
        <v>43</v>
      </c>
    </row>
    <row r="1706" spans="1:34" x14ac:dyDescent="0.3">
      <c r="A1706">
        <v>3717</v>
      </c>
      <c r="B1706">
        <v>1959</v>
      </c>
      <c r="C1706">
        <f ca="1">YEAR(TODAY()) - Table_marketing_data[[#This Row],[Year_Birth]]</f>
        <v>64</v>
      </c>
      <c r="D17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6" t="s">
        <v>28</v>
      </c>
      <c r="F1706" t="s">
        <v>33</v>
      </c>
      <c r="G1706" s="5">
        <v>61180</v>
      </c>
      <c r="H1706" s="5" t="str">
        <f t="shared" si="26"/>
        <v>50k-100k</v>
      </c>
      <c r="I1706">
        <v>0</v>
      </c>
      <c r="J1706">
        <v>1</v>
      </c>
      <c r="K1706" s="1">
        <v>41752</v>
      </c>
      <c r="L1706">
        <v>70</v>
      </c>
      <c r="M1706">
        <v>403</v>
      </c>
      <c r="N1706">
        <v>24</v>
      </c>
      <c r="O1706">
        <v>29</v>
      </c>
      <c r="P1706">
        <v>6</v>
      </c>
      <c r="Q1706">
        <v>24</v>
      </c>
      <c r="R1706">
        <v>218</v>
      </c>
      <c r="S1706" s="6">
        <f>SUM(Table_marketing_data[[#This Row],[MntWines]:[MntGoldProds]])/6</f>
        <v>117.33333333333333</v>
      </c>
      <c r="T1706">
        <v>2</v>
      </c>
      <c r="U1706">
        <v>5</v>
      </c>
      <c r="V1706">
        <v>5</v>
      </c>
      <c r="W1706">
        <v>6</v>
      </c>
      <c r="X1706">
        <v>3</v>
      </c>
      <c r="Y1706">
        <v>1</v>
      </c>
      <c r="Z1706">
        <v>0</v>
      </c>
      <c r="AA1706">
        <v>0</v>
      </c>
      <c r="AB1706">
        <v>0</v>
      </c>
      <c r="AC1706">
        <v>0</v>
      </c>
      <c r="AD1706">
        <f>IF(COUNTIF(Table_marketing_data[[#This Row],[AcceptedCmp3]:[AcceptedCmp2]],1)&gt;0,1,0)</f>
        <v>1</v>
      </c>
      <c r="AE1706">
        <f>SUM(Table_marketing_data[[#This Row],[AcceptedCmp3]:[AcceptedCmp2]])</f>
        <v>1</v>
      </c>
      <c r="AF1706">
        <v>0</v>
      </c>
      <c r="AG1706">
        <v>0</v>
      </c>
      <c r="AH1706" t="s">
        <v>30</v>
      </c>
    </row>
    <row r="1707" spans="1:34" x14ac:dyDescent="0.3">
      <c r="A1707">
        <v>7327</v>
      </c>
      <c r="B1707">
        <v>1959</v>
      </c>
      <c r="C1707">
        <f ca="1">YEAR(TODAY()) - Table_marketing_data[[#This Row],[Year_Birth]]</f>
        <v>64</v>
      </c>
      <c r="D17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7" t="s">
        <v>37</v>
      </c>
      <c r="F1707" t="s">
        <v>33</v>
      </c>
      <c r="G1707" s="5">
        <v>36732</v>
      </c>
      <c r="H1707" s="5" t="str">
        <f t="shared" si="26"/>
        <v>20k-50k</v>
      </c>
      <c r="I1707">
        <v>1</v>
      </c>
      <c r="J1707">
        <v>1</v>
      </c>
      <c r="K1707" s="1">
        <v>41637</v>
      </c>
      <c r="L1707">
        <v>71</v>
      </c>
      <c r="M1707">
        <v>21</v>
      </c>
      <c r="N1707">
        <v>5</v>
      </c>
      <c r="O1707">
        <v>3</v>
      </c>
      <c r="P1707">
        <v>10</v>
      </c>
      <c r="Q1707">
        <v>1</v>
      </c>
      <c r="R1707">
        <v>7</v>
      </c>
      <c r="S1707" s="6">
        <f>SUM(Table_marketing_data[[#This Row],[MntWines]:[MntGoldProds]])/6</f>
        <v>7.833333333333333</v>
      </c>
      <c r="T1707">
        <v>3</v>
      </c>
      <c r="U1707">
        <v>1</v>
      </c>
      <c r="V1707">
        <v>1</v>
      </c>
      <c r="W1707">
        <v>4</v>
      </c>
      <c r="X1707">
        <v>2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f>IF(COUNTIF(Table_marketing_data[[#This Row],[AcceptedCmp3]:[AcceptedCmp2]],1)&gt;0,1,0)</f>
        <v>0</v>
      </c>
      <c r="AE1707">
        <f>SUM(Table_marketing_data[[#This Row],[AcceptedCmp3]:[AcceptedCmp2]])</f>
        <v>0</v>
      </c>
      <c r="AF1707">
        <v>0</v>
      </c>
      <c r="AG1707">
        <v>0</v>
      </c>
      <c r="AH1707" t="s">
        <v>30</v>
      </c>
    </row>
    <row r="1708" spans="1:34" x14ac:dyDescent="0.3">
      <c r="A1708">
        <v>10364</v>
      </c>
      <c r="B1708">
        <v>1959</v>
      </c>
      <c r="C1708">
        <f ca="1">YEAR(TODAY()) - Table_marketing_data[[#This Row],[Year_Birth]]</f>
        <v>64</v>
      </c>
      <c r="D17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8" t="s">
        <v>28</v>
      </c>
      <c r="F1708" t="s">
        <v>29</v>
      </c>
      <c r="G1708" s="5">
        <v>23295</v>
      </c>
      <c r="H1708" s="5" t="str">
        <f t="shared" si="26"/>
        <v>20k-50k</v>
      </c>
      <c r="I1708">
        <v>0</v>
      </c>
      <c r="J1708">
        <v>0</v>
      </c>
      <c r="K1708" s="1">
        <v>41468</v>
      </c>
      <c r="L1708">
        <v>72</v>
      </c>
      <c r="M1708">
        <v>0</v>
      </c>
      <c r="N1708">
        <v>0</v>
      </c>
      <c r="O1708">
        <v>1</v>
      </c>
      <c r="P1708">
        <v>2</v>
      </c>
      <c r="Q1708">
        <v>12</v>
      </c>
      <c r="R1708">
        <v>5</v>
      </c>
      <c r="S1708" s="6">
        <f>SUM(Table_marketing_data[[#This Row],[MntWines]:[MntGoldProds]])/6</f>
        <v>3.3333333333333335</v>
      </c>
      <c r="T1708">
        <v>1</v>
      </c>
      <c r="U1708">
        <v>1</v>
      </c>
      <c r="V1708">
        <v>0</v>
      </c>
      <c r="W1708">
        <v>2</v>
      </c>
      <c r="X1708">
        <v>8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f>IF(COUNTIF(Table_marketing_data[[#This Row],[AcceptedCmp3]:[AcceptedCmp2]],1)&gt;0,1,0)</f>
        <v>0</v>
      </c>
      <c r="AE1708">
        <f>SUM(Table_marketing_data[[#This Row],[AcceptedCmp3]:[AcceptedCmp2]])</f>
        <v>0</v>
      </c>
      <c r="AF1708">
        <v>0</v>
      </c>
      <c r="AG1708">
        <v>0</v>
      </c>
      <c r="AH1708" t="s">
        <v>30</v>
      </c>
    </row>
    <row r="1709" spans="1:34" x14ac:dyDescent="0.3">
      <c r="A1709">
        <v>10770</v>
      </c>
      <c r="B1709">
        <v>1959</v>
      </c>
      <c r="C1709">
        <f ca="1">YEAR(TODAY()) - Table_marketing_data[[#This Row],[Year_Birth]]</f>
        <v>64</v>
      </c>
      <c r="D17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09" t="s">
        <v>28</v>
      </c>
      <c r="F1709" t="s">
        <v>33</v>
      </c>
      <c r="G1709" s="5">
        <v>65492</v>
      </c>
      <c r="H1709" s="5" t="str">
        <f t="shared" si="26"/>
        <v>50k-100k</v>
      </c>
      <c r="I1709">
        <v>0</v>
      </c>
      <c r="J1709">
        <v>0</v>
      </c>
      <c r="K1709" s="1">
        <v>41665</v>
      </c>
      <c r="L1709">
        <v>73</v>
      </c>
      <c r="M1709">
        <v>247</v>
      </c>
      <c r="N1709">
        <v>161</v>
      </c>
      <c r="O1709">
        <v>295</v>
      </c>
      <c r="P1709">
        <v>210</v>
      </c>
      <c r="Q1709">
        <v>85</v>
      </c>
      <c r="R1709">
        <v>47</v>
      </c>
      <c r="S1709" s="6">
        <f>SUM(Table_marketing_data[[#This Row],[MntWines]:[MntGoldProds]])/6</f>
        <v>174.16666666666666</v>
      </c>
      <c r="T1709">
        <v>2</v>
      </c>
      <c r="U1709">
        <v>4</v>
      </c>
      <c r="V1709">
        <v>7</v>
      </c>
      <c r="W1709">
        <v>13</v>
      </c>
      <c r="X1709">
        <v>2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f>IF(COUNTIF(Table_marketing_data[[#This Row],[AcceptedCmp3]:[AcceptedCmp2]],1)&gt;0,1,0)</f>
        <v>0</v>
      </c>
      <c r="AE1709">
        <f>SUM(Table_marketing_data[[#This Row],[AcceptedCmp3]:[AcceptedCmp2]])</f>
        <v>0</v>
      </c>
      <c r="AF1709">
        <v>0</v>
      </c>
      <c r="AG1709">
        <v>0</v>
      </c>
      <c r="AH1709" t="s">
        <v>32</v>
      </c>
    </row>
    <row r="1710" spans="1:34" x14ac:dyDescent="0.3">
      <c r="A1710">
        <v>6870</v>
      </c>
      <c r="B1710">
        <v>1959</v>
      </c>
      <c r="C1710">
        <f ca="1">YEAR(TODAY()) - Table_marketing_data[[#This Row],[Year_Birth]]</f>
        <v>64</v>
      </c>
      <c r="D17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0" t="s">
        <v>37</v>
      </c>
      <c r="F1710" t="s">
        <v>29</v>
      </c>
      <c r="G1710" s="5">
        <v>68805</v>
      </c>
      <c r="H1710" s="5" t="str">
        <f t="shared" si="26"/>
        <v>50k-100k</v>
      </c>
      <c r="I1710">
        <v>0</v>
      </c>
      <c r="J1710">
        <v>1</v>
      </c>
      <c r="K1710" s="1">
        <v>41534</v>
      </c>
      <c r="L1710">
        <v>73</v>
      </c>
      <c r="M1710">
        <v>182</v>
      </c>
      <c r="N1710">
        <v>2</v>
      </c>
      <c r="O1710">
        <v>49</v>
      </c>
      <c r="P1710">
        <v>17</v>
      </c>
      <c r="Q1710">
        <v>13</v>
      </c>
      <c r="R1710">
        <v>20</v>
      </c>
      <c r="S1710" s="6">
        <f>SUM(Table_marketing_data[[#This Row],[MntWines]:[MntGoldProds]])/6</f>
        <v>47.166666666666664</v>
      </c>
      <c r="T1710">
        <v>1</v>
      </c>
      <c r="U1710">
        <v>3</v>
      </c>
      <c r="V1710">
        <v>1</v>
      </c>
      <c r="W1710">
        <v>7</v>
      </c>
      <c r="X1710">
        <v>2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f>IF(COUNTIF(Table_marketing_data[[#This Row],[AcceptedCmp3]:[AcceptedCmp2]],1)&gt;0,1,0)</f>
        <v>0</v>
      </c>
      <c r="AE1710">
        <f>SUM(Table_marketing_data[[#This Row],[AcceptedCmp3]:[AcceptedCmp2]])</f>
        <v>0</v>
      </c>
      <c r="AF1710">
        <v>0</v>
      </c>
      <c r="AG1710">
        <v>0</v>
      </c>
      <c r="AH1710" t="s">
        <v>30</v>
      </c>
    </row>
    <row r="1711" spans="1:34" x14ac:dyDescent="0.3">
      <c r="A1711">
        <v>257</v>
      </c>
      <c r="B1711">
        <v>1959</v>
      </c>
      <c r="C1711">
        <f ca="1">YEAR(TODAY()) - Table_marketing_data[[#This Row],[Year_Birth]]</f>
        <v>64</v>
      </c>
      <c r="D17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1" t="s">
        <v>37</v>
      </c>
      <c r="F1711" t="s">
        <v>33</v>
      </c>
      <c r="G1711" s="5">
        <v>75032</v>
      </c>
      <c r="H1711" s="5" t="str">
        <f t="shared" si="26"/>
        <v>50k-100k</v>
      </c>
      <c r="I1711">
        <v>0</v>
      </c>
      <c r="J1711">
        <v>1</v>
      </c>
      <c r="K1711" s="1">
        <v>41392</v>
      </c>
      <c r="L1711">
        <v>74</v>
      </c>
      <c r="M1711">
        <v>952</v>
      </c>
      <c r="N1711">
        <v>12</v>
      </c>
      <c r="O1711">
        <v>180</v>
      </c>
      <c r="P1711">
        <v>47</v>
      </c>
      <c r="Q1711">
        <v>12</v>
      </c>
      <c r="R1711">
        <v>12</v>
      </c>
      <c r="S1711" s="6">
        <f>SUM(Table_marketing_data[[#This Row],[MntWines]:[MntGoldProds]])/6</f>
        <v>202.5</v>
      </c>
      <c r="T1711">
        <v>2</v>
      </c>
      <c r="U1711">
        <v>5</v>
      </c>
      <c r="V1711">
        <v>4</v>
      </c>
      <c r="W1711">
        <v>9</v>
      </c>
      <c r="X1711">
        <v>3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f>IF(COUNTIF(Table_marketing_data[[#This Row],[AcceptedCmp3]:[AcceptedCmp2]],1)&gt;0,1,0)</f>
        <v>0</v>
      </c>
      <c r="AE1711">
        <f>SUM(Table_marketing_data[[#This Row],[AcceptedCmp3]:[AcceptedCmp2]])</f>
        <v>0</v>
      </c>
      <c r="AF1711">
        <v>0</v>
      </c>
      <c r="AG1711">
        <v>0</v>
      </c>
      <c r="AH1711" t="s">
        <v>30</v>
      </c>
    </row>
    <row r="1712" spans="1:34" x14ac:dyDescent="0.3">
      <c r="A1712">
        <v>10826</v>
      </c>
      <c r="B1712">
        <v>1959</v>
      </c>
      <c r="C1712">
        <f ca="1">YEAR(TODAY()) - Table_marketing_data[[#This Row],[Year_Birth]]</f>
        <v>64</v>
      </c>
      <c r="D17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2" t="s">
        <v>28</v>
      </c>
      <c r="F1712" t="s">
        <v>33</v>
      </c>
      <c r="G1712" s="5">
        <v>18690</v>
      </c>
      <c r="H1712" s="5" t="str">
        <f t="shared" si="26"/>
        <v>&lt;20k</v>
      </c>
      <c r="I1712">
        <v>0</v>
      </c>
      <c r="J1712">
        <v>0</v>
      </c>
      <c r="K1712" s="1">
        <v>41271</v>
      </c>
      <c r="L1712">
        <v>77</v>
      </c>
      <c r="M1712">
        <v>6</v>
      </c>
      <c r="N1712">
        <v>1</v>
      </c>
      <c r="O1712">
        <v>7</v>
      </c>
      <c r="P1712">
        <v>23</v>
      </c>
      <c r="Q1712">
        <v>4</v>
      </c>
      <c r="R1712">
        <v>19</v>
      </c>
      <c r="S1712" s="6">
        <f>SUM(Table_marketing_data[[#This Row],[MntWines]:[MntGoldProds]])/6</f>
        <v>10</v>
      </c>
      <c r="T1712">
        <v>1</v>
      </c>
      <c r="U1712">
        <v>1</v>
      </c>
      <c r="V1712">
        <v>1</v>
      </c>
      <c r="W1712">
        <v>2</v>
      </c>
      <c r="X1712">
        <v>8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f>IF(COUNTIF(Table_marketing_data[[#This Row],[AcceptedCmp3]:[AcceptedCmp2]],1)&gt;0,1,0)</f>
        <v>0</v>
      </c>
      <c r="AE1712">
        <f>SUM(Table_marketing_data[[#This Row],[AcceptedCmp3]:[AcceptedCmp2]])</f>
        <v>0</v>
      </c>
      <c r="AF1712">
        <v>0</v>
      </c>
      <c r="AG1712">
        <v>0</v>
      </c>
      <c r="AH1712" t="s">
        <v>30</v>
      </c>
    </row>
    <row r="1713" spans="1:34" x14ac:dyDescent="0.3">
      <c r="A1713">
        <v>4086</v>
      </c>
      <c r="B1713">
        <v>1959</v>
      </c>
      <c r="C1713">
        <f ca="1">YEAR(TODAY()) - Table_marketing_data[[#This Row],[Year_Birth]]</f>
        <v>64</v>
      </c>
      <c r="D17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3" t="s">
        <v>28</v>
      </c>
      <c r="F1713" t="s">
        <v>33</v>
      </c>
      <c r="G1713" s="5">
        <v>18690</v>
      </c>
      <c r="H1713" s="5" t="str">
        <f t="shared" si="26"/>
        <v>&lt;20k</v>
      </c>
      <c r="I1713">
        <v>0</v>
      </c>
      <c r="J1713">
        <v>0</v>
      </c>
      <c r="K1713" s="1">
        <v>41271</v>
      </c>
      <c r="L1713">
        <v>77</v>
      </c>
      <c r="M1713">
        <v>6</v>
      </c>
      <c r="N1713">
        <v>1</v>
      </c>
      <c r="O1713">
        <v>7</v>
      </c>
      <c r="P1713">
        <v>23</v>
      </c>
      <c r="Q1713">
        <v>4</v>
      </c>
      <c r="R1713">
        <v>19</v>
      </c>
      <c r="S1713" s="6">
        <f>SUM(Table_marketing_data[[#This Row],[MntWines]:[MntGoldProds]])/6</f>
        <v>10</v>
      </c>
      <c r="T1713">
        <v>1</v>
      </c>
      <c r="U1713">
        <v>1</v>
      </c>
      <c r="V1713">
        <v>1</v>
      </c>
      <c r="W1713">
        <v>2</v>
      </c>
      <c r="X1713">
        <v>8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f>IF(COUNTIF(Table_marketing_data[[#This Row],[AcceptedCmp3]:[AcceptedCmp2]],1)&gt;0,1,0)</f>
        <v>0</v>
      </c>
      <c r="AE1713">
        <f>SUM(Table_marketing_data[[#This Row],[AcceptedCmp3]:[AcceptedCmp2]])</f>
        <v>0</v>
      </c>
      <c r="AF1713">
        <v>0</v>
      </c>
      <c r="AG1713">
        <v>0</v>
      </c>
      <c r="AH1713" t="s">
        <v>39</v>
      </c>
    </row>
    <row r="1714" spans="1:34" x14ac:dyDescent="0.3">
      <c r="A1714">
        <v>10304</v>
      </c>
      <c r="B1714">
        <v>1959</v>
      </c>
      <c r="C1714">
        <f ca="1">YEAR(TODAY()) - Table_marketing_data[[#This Row],[Year_Birth]]</f>
        <v>64</v>
      </c>
      <c r="D17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4" t="s">
        <v>28</v>
      </c>
      <c r="F1714" t="s">
        <v>33</v>
      </c>
      <c r="G1714" s="5">
        <v>18690</v>
      </c>
      <c r="H1714" s="5" t="str">
        <f t="shared" si="26"/>
        <v>&lt;20k</v>
      </c>
      <c r="I1714">
        <v>0</v>
      </c>
      <c r="J1714">
        <v>0</v>
      </c>
      <c r="K1714" s="1">
        <v>41271</v>
      </c>
      <c r="L1714">
        <v>77</v>
      </c>
      <c r="M1714">
        <v>6</v>
      </c>
      <c r="N1714">
        <v>1</v>
      </c>
      <c r="O1714">
        <v>7</v>
      </c>
      <c r="P1714">
        <v>23</v>
      </c>
      <c r="Q1714">
        <v>4</v>
      </c>
      <c r="R1714">
        <v>19</v>
      </c>
      <c r="S1714" s="6">
        <f>SUM(Table_marketing_data[[#This Row],[MntWines]:[MntGoldProds]])/6</f>
        <v>10</v>
      </c>
      <c r="T1714">
        <v>1</v>
      </c>
      <c r="U1714">
        <v>1</v>
      </c>
      <c r="V1714">
        <v>1</v>
      </c>
      <c r="W1714">
        <v>2</v>
      </c>
      <c r="X1714">
        <v>8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f>IF(COUNTIF(Table_marketing_data[[#This Row],[AcceptedCmp3]:[AcceptedCmp2]],1)&gt;0,1,0)</f>
        <v>0</v>
      </c>
      <c r="AE1714">
        <f>SUM(Table_marketing_data[[#This Row],[AcceptedCmp3]:[AcceptedCmp2]])</f>
        <v>0</v>
      </c>
      <c r="AF1714">
        <v>0</v>
      </c>
      <c r="AG1714">
        <v>0</v>
      </c>
      <c r="AH1714" t="s">
        <v>30</v>
      </c>
    </row>
    <row r="1715" spans="1:34" x14ac:dyDescent="0.3">
      <c r="A1715">
        <v>6036</v>
      </c>
      <c r="B1715">
        <v>1959</v>
      </c>
      <c r="C1715">
        <f ca="1">YEAR(TODAY()) - Table_marketing_data[[#This Row],[Year_Birth]]</f>
        <v>64</v>
      </c>
      <c r="D17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5" t="s">
        <v>41</v>
      </c>
      <c r="F1715" t="s">
        <v>35</v>
      </c>
      <c r="G1715" s="5">
        <v>89120</v>
      </c>
      <c r="H1715" s="5" t="str">
        <f t="shared" si="26"/>
        <v>50k-100k</v>
      </c>
      <c r="I1715">
        <v>0</v>
      </c>
      <c r="J1715">
        <v>0</v>
      </c>
      <c r="K1715" s="1">
        <v>41715</v>
      </c>
      <c r="L1715">
        <v>78</v>
      </c>
      <c r="M1715">
        <v>1168</v>
      </c>
      <c r="N1715">
        <v>92</v>
      </c>
      <c r="O1715">
        <v>408</v>
      </c>
      <c r="P1715">
        <v>72</v>
      </c>
      <c r="Q1715">
        <v>129</v>
      </c>
      <c r="R1715">
        <v>55</v>
      </c>
      <c r="S1715" s="6">
        <f>SUM(Table_marketing_data[[#This Row],[MntWines]:[MntGoldProds]])/6</f>
        <v>320.66666666666669</v>
      </c>
      <c r="T1715">
        <v>1</v>
      </c>
      <c r="U1715">
        <v>5</v>
      </c>
      <c r="V1715">
        <v>6</v>
      </c>
      <c r="W1715">
        <v>7</v>
      </c>
      <c r="X1715">
        <v>1</v>
      </c>
      <c r="Y1715">
        <v>0</v>
      </c>
      <c r="Z1715">
        <v>0</v>
      </c>
      <c r="AA1715">
        <v>1</v>
      </c>
      <c r="AB1715">
        <v>0</v>
      </c>
      <c r="AC1715">
        <v>0</v>
      </c>
      <c r="AD1715">
        <f>IF(COUNTIF(Table_marketing_data[[#This Row],[AcceptedCmp3]:[AcceptedCmp2]],1)&gt;0,1,0)</f>
        <v>1</v>
      </c>
      <c r="AE1715">
        <f>SUM(Table_marketing_data[[#This Row],[AcceptedCmp3]:[AcceptedCmp2]])</f>
        <v>1</v>
      </c>
      <c r="AF1715">
        <v>0</v>
      </c>
      <c r="AG1715">
        <v>0</v>
      </c>
      <c r="AH1715" t="s">
        <v>30</v>
      </c>
    </row>
    <row r="1716" spans="1:34" x14ac:dyDescent="0.3">
      <c r="A1716">
        <v>7281</v>
      </c>
      <c r="B1716">
        <v>1959</v>
      </c>
      <c r="C1716">
        <f ca="1">YEAR(TODAY()) - Table_marketing_data[[#This Row],[Year_Birth]]</f>
        <v>64</v>
      </c>
      <c r="D17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6" t="s">
        <v>37</v>
      </c>
      <c r="F1716" t="s">
        <v>31</v>
      </c>
      <c r="H1716" s="5" t="str">
        <f t="shared" si="26"/>
        <v>&lt;20k</v>
      </c>
      <c r="I1716">
        <v>0</v>
      </c>
      <c r="J1716">
        <v>0</v>
      </c>
      <c r="K1716" s="1">
        <v>41583</v>
      </c>
      <c r="L1716">
        <v>80</v>
      </c>
      <c r="M1716">
        <v>81</v>
      </c>
      <c r="N1716">
        <v>11</v>
      </c>
      <c r="O1716">
        <v>50</v>
      </c>
      <c r="P1716">
        <v>3</v>
      </c>
      <c r="Q1716">
        <v>2</v>
      </c>
      <c r="R1716">
        <v>39</v>
      </c>
      <c r="S1716" s="6">
        <f>SUM(Table_marketing_data[[#This Row],[MntWines]:[MntGoldProds]])/6</f>
        <v>31</v>
      </c>
      <c r="T1716">
        <v>1</v>
      </c>
      <c r="U1716">
        <v>1</v>
      </c>
      <c r="V1716">
        <v>3</v>
      </c>
      <c r="W1716">
        <v>4</v>
      </c>
      <c r="X1716">
        <v>2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f>IF(COUNTIF(Table_marketing_data[[#This Row],[AcceptedCmp3]:[AcceptedCmp2]],1)&gt;0,1,0)</f>
        <v>0</v>
      </c>
      <c r="AE1716">
        <f>SUM(Table_marketing_data[[#This Row],[AcceptedCmp3]:[AcceptedCmp2]])</f>
        <v>0</v>
      </c>
      <c r="AF1716">
        <v>0</v>
      </c>
      <c r="AG1716">
        <v>0</v>
      </c>
      <c r="AH1716" t="s">
        <v>36</v>
      </c>
    </row>
    <row r="1717" spans="1:34" x14ac:dyDescent="0.3">
      <c r="A1717">
        <v>2125</v>
      </c>
      <c r="B1717">
        <v>1959</v>
      </c>
      <c r="C1717">
        <f ca="1">YEAR(TODAY()) - Table_marketing_data[[#This Row],[Year_Birth]]</f>
        <v>64</v>
      </c>
      <c r="D17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7" t="s">
        <v>28</v>
      </c>
      <c r="F1717" t="s">
        <v>29</v>
      </c>
      <c r="G1717" s="5">
        <v>63033</v>
      </c>
      <c r="H1717" s="5" t="str">
        <f t="shared" si="26"/>
        <v>50k-100k</v>
      </c>
      <c r="I1717">
        <v>0</v>
      </c>
      <c r="J1717">
        <v>0</v>
      </c>
      <c r="K1717" s="1">
        <v>41593</v>
      </c>
      <c r="L1717">
        <v>82</v>
      </c>
      <c r="M1717">
        <v>194</v>
      </c>
      <c r="N1717">
        <v>61</v>
      </c>
      <c r="O1717">
        <v>480</v>
      </c>
      <c r="P1717">
        <v>225</v>
      </c>
      <c r="Q1717">
        <v>112</v>
      </c>
      <c r="R1717">
        <v>30</v>
      </c>
      <c r="S1717" s="6">
        <f>SUM(Table_marketing_data[[#This Row],[MntWines]:[MntGoldProds]])/6</f>
        <v>183.66666666666666</v>
      </c>
      <c r="T1717">
        <v>1</v>
      </c>
      <c r="U1717">
        <v>3</v>
      </c>
      <c r="V1717">
        <v>4</v>
      </c>
      <c r="W1717">
        <v>8</v>
      </c>
      <c r="X1717">
        <v>2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f>IF(COUNTIF(Table_marketing_data[[#This Row],[AcceptedCmp3]:[AcceptedCmp2]],1)&gt;0,1,0)</f>
        <v>0</v>
      </c>
      <c r="AE1717">
        <f>SUM(Table_marketing_data[[#This Row],[AcceptedCmp3]:[AcceptedCmp2]])</f>
        <v>0</v>
      </c>
      <c r="AF1717">
        <v>0</v>
      </c>
      <c r="AG1717">
        <v>0</v>
      </c>
      <c r="AH1717" t="s">
        <v>34</v>
      </c>
    </row>
    <row r="1718" spans="1:34" x14ac:dyDescent="0.3">
      <c r="A1718">
        <v>6488</v>
      </c>
      <c r="B1718">
        <v>1959</v>
      </c>
      <c r="C1718">
        <f ca="1">YEAR(TODAY()) - Table_marketing_data[[#This Row],[Year_Birth]]</f>
        <v>64</v>
      </c>
      <c r="D17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8" t="s">
        <v>37</v>
      </c>
      <c r="F1718" t="s">
        <v>33</v>
      </c>
      <c r="G1718" s="5">
        <v>38829</v>
      </c>
      <c r="H1718" s="5" t="str">
        <f t="shared" si="26"/>
        <v>20k-50k</v>
      </c>
      <c r="I1718">
        <v>0</v>
      </c>
      <c r="J1718">
        <v>1</v>
      </c>
      <c r="K1718" s="1">
        <v>41735</v>
      </c>
      <c r="L1718">
        <v>86</v>
      </c>
      <c r="M1718">
        <v>76</v>
      </c>
      <c r="N1718">
        <v>0</v>
      </c>
      <c r="O1718">
        <v>7</v>
      </c>
      <c r="P1718">
        <v>0</v>
      </c>
      <c r="Q1718">
        <v>0</v>
      </c>
      <c r="R1718">
        <v>16</v>
      </c>
      <c r="S1718" s="6">
        <f>SUM(Table_marketing_data[[#This Row],[MntWines]:[MntGoldProds]])/6</f>
        <v>16.5</v>
      </c>
      <c r="T1718">
        <v>1</v>
      </c>
      <c r="U1718">
        <v>3</v>
      </c>
      <c r="V1718">
        <v>2</v>
      </c>
      <c r="W1718">
        <v>2</v>
      </c>
      <c r="X1718">
        <v>5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f>IF(COUNTIF(Table_marketing_data[[#This Row],[AcceptedCmp3]:[AcceptedCmp2]],1)&gt;0,1,0)</f>
        <v>0</v>
      </c>
      <c r="AE1718">
        <f>SUM(Table_marketing_data[[#This Row],[AcceptedCmp3]:[AcceptedCmp2]])</f>
        <v>0</v>
      </c>
      <c r="AF1718">
        <v>0</v>
      </c>
      <c r="AG1718">
        <v>0</v>
      </c>
      <c r="AH1718" t="s">
        <v>39</v>
      </c>
    </row>
    <row r="1719" spans="1:34" x14ac:dyDescent="0.3">
      <c r="A1719">
        <v>7801</v>
      </c>
      <c r="B1719">
        <v>1959</v>
      </c>
      <c r="C1719">
        <f ca="1">YEAR(TODAY()) - Table_marketing_data[[#This Row],[Year_Birth]]</f>
        <v>64</v>
      </c>
      <c r="D17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19" t="s">
        <v>28</v>
      </c>
      <c r="F1719" t="s">
        <v>35</v>
      </c>
      <c r="G1719" s="5">
        <v>54753</v>
      </c>
      <c r="H1719" s="5" t="str">
        <f t="shared" si="26"/>
        <v>50k-100k</v>
      </c>
      <c r="I1719">
        <v>0</v>
      </c>
      <c r="J1719">
        <v>1</v>
      </c>
      <c r="K1719" s="1">
        <v>41529</v>
      </c>
      <c r="L1719">
        <v>87</v>
      </c>
      <c r="M1719">
        <v>197</v>
      </c>
      <c r="N1719">
        <v>107</v>
      </c>
      <c r="O1719">
        <v>227</v>
      </c>
      <c r="P1719">
        <v>7</v>
      </c>
      <c r="Q1719">
        <v>59</v>
      </c>
      <c r="R1719">
        <v>131</v>
      </c>
      <c r="S1719" s="6">
        <f>SUM(Table_marketing_data[[#This Row],[MntWines]:[MntGoldProds]])/6</f>
        <v>121.33333333333333</v>
      </c>
      <c r="T1719">
        <v>3</v>
      </c>
      <c r="U1719">
        <v>5</v>
      </c>
      <c r="V1719">
        <v>2</v>
      </c>
      <c r="W1719">
        <v>11</v>
      </c>
      <c r="X1719">
        <v>4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f>IF(COUNTIF(Table_marketing_data[[#This Row],[AcceptedCmp3]:[AcceptedCmp2]],1)&gt;0,1,0)</f>
        <v>0</v>
      </c>
      <c r="AE1719">
        <f>SUM(Table_marketing_data[[#This Row],[AcceptedCmp3]:[AcceptedCmp2]])</f>
        <v>0</v>
      </c>
      <c r="AF1719">
        <v>0</v>
      </c>
      <c r="AG1719">
        <v>0</v>
      </c>
      <c r="AH1719" t="s">
        <v>43</v>
      </c>
    </row>
    <row r="1720" spans="1:34" x14ac:dyDescent="0.3">
      <c r="A1720">
        <v>10678</v>
      </c>
      <c r="B1720">
        <v>1959</v>
      </c>
      <c r="C1720">
        <f ca="1">YEAR(TODAY()) - Table_marketing_data[[#This Row],[Year_Birth]]</f>
        <v>64</v>
      </c>
      <c r="D17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0" t="s">
        <v>28</v>
      </c>
      <c r="F1720" t="s">
        <v>35</v>
      </c>
      <c r="G1720" s="5">
        <v>71232</v>
      </c>
      <c r="H1720" s="5" t="str">
        <f t="shared" si="26"/>
        <v>50k-100k</v>
      </c>
      <c r="I1720">
        <v>0</v>
      </c>
      <c r="J1720">
        <v>1</v>
      </c>
      <c r="K1720" s="1">
        <v>41606</v>
      </c>
      <c r="L1720">
        <v>91</v>
      </c>
      <c r="M1720">
        <v>653</v>
      </c>
      <c r="N1720">
        <v>17</v>
      </c>
      <c r="O1720">
        <v>170</v>
      </c>
      <c r="P1720">
        <v>34</v>
      </c>
      <c r="Q1720">
        <v>26</v>
      </c>
      <c r="R1720">
        <v>17</v>
      </c>
      <c r="S1720" s="6">
        <f>SUM(Table_marketing_data[[#This Row],[MntWines]:[MntGoldProds]])/6</f>
        <v>152.83333333333334</v>
      </c>
      <c r="T1720">
        <v>2</v>
      </c>
      <c r="U1720">
        <v>11</v>
      </c>
      <c r="V1720">
        <v>2</v>
      </c>
      <c r="W1720">
        <v>10</v>
      </c>
      <c r="X1720">
        <v>7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f>IF(COUNTIF(Table_marketing_data[[#This Row],[AcceptedCmp3]:[AcceptedCmp2]],1)&gt;0,1,0)</f>
        <v>0</v>
      </c>
      <c r="AE1720">
        <f>SUM(Table_marketing_data[[#This Row],[AcceptedCmp3]:[AcceptedCmp2]])</f>
        <v>0</v>
      </c>
      <c r="AF1720">
        <v>0</v>
      </c>
      <c r="AG1720">
        <v>0</v>
      </c>
      <c r="AH1720" t="s">
        <v>30</v>
      </c>
    </row>
    <row r="1721" spans="1:34" x14ac:dyDescent="0.3">
      <c r="A1721">
        <v>4179</v>
      </c>
      <c r="B1721">
        <v>1959</v>
      </c>
      <c r="C1721">
        <f ca="1">YEAR(TODAY()) - Table_marketing_data[[#This Row],[Year_Birth]]</f>
        <v>64</v>
      </c>
      <c r="D17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1" t="s">
        <v>28</v>
      </c>
      <c r="F1721" t="s">
        <v>35</v>
      </c>
      <c r="G1721" s="5">
        <v>24221</v>
      </c>
      <c r="H1721" s="5" t="str">
        <f t="shared" si="26"/>
        <v>20k-50k</v>
      </c>
      <c r="I1721">
        <v>0</v>
      </c>
      <c r="J1721">
        <v>0</v>
      </c>
      <c r="K1721" s="1">
        <v>41506</v>
      </c>
      <c r="L1721">
        <v>94</v>
      </c>
      <c r="M1721">
        <v>8</v>
      </c>
      <c r="N1721">
        <v>9</v>
      </c>
      <c r="O1721">
        <v>9</v>
      </c>
      <c r="P1721">
        <v>2</v>
      </c>
      <c r="Q1721">
        <v>5</v>
      </c>
      <c r="R1721">
        <v>22</v>
      </c>
      <c r="S1721" s="6">
        <f>SUM(Table_marketing_data[[#This Row],[MntWines]:[MntGoldProds]])/6</f>
        <v>9.1666666666666661</v>
      </c>
      <c r="T1721">
        <v>1</v>
      </c>
      <c r="U1721">
        <v>1</v>
      </c>
      <c r="V1721">
        <v>1</v>
      </c>
      <c r="W1721">
        <v>3</v>
      </c>
      <c r="X1721">
        <v>4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f>IF(COUNTIF(Table_marketing_data[[#This Row],[AcceptedCmp3]:[AcceptedCmp2]],1)&gt;0,1,0)</f>
        <v>0</v>
      </c>
      <c r="AE1721">
        <f>SUM(Table_marketing_data[[#This Row],[AcceptedCmp3]:[AcceptedCmp2]])</f>
        <v>0</v>
      </c>
      <c r="AF1721">
        <v>0</v>
      </c>
      <c r="AG1721">
        <v>0</v>
      </c>
      <c r="AH1721" t="s">
        <v>30</v>
      </c>
    </row>
    <row r="1722" spans="1:34" x14ac:dyDescent="0.3">
      <c r="A1722">
        <v>10492</v>
      </c>
      <c r="B1722">
        <v>1959</v>
      </c>
      <c r="C1722">
        <f ca="1">YEAR(TODAY()) - Table_marketing_data[[#This Row],[Year_Birth]]</f>
        <v>64</v>
      </c>
      <c r="D17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2" t="s">
        <v>28</v>
      </c>
      <c r="F1722" t="s">
        <v>35</v>
      </c>
      <c r="G1722" s="5">
        <v>38285</v>
      </c>
      <c r="H1722" s="5" t="str">
        <f t="shared" si="26"/>
        <v>20k-50k</v>
      </c>
      <c r="I1722">
        <v>2</v>
      </c>
      <c r="J1722">
        <v>1</v>
      </c>
      <c r="K1722" s="1">
        <v>41814</v>
      </c>
      <c r="L1722">
        <v>96</v>
      </c>
      <c r="M1722">
        <v>2</v>
      </c>
      <c r="N1722">
        <v>0</v>
      </c>
      <c r="O1722">
        <v>5</v>
      </c>
      <c r="P1722">
        <v>2</v>
      </c>
      <c r="Q1722">
        <v>0</v>
      </c>
      <c r="R1722">
        <v>1</v>
      </c>
      <c r="S1722" s="6">
        <f>SUM(Table_marketing_data[[#This Row],[MntWines]:[MntGoldProds]])/6</f>
        <v>1.6666666666666667</v>
      </c>
      <c r="T1722">
        <v>1</v>
      </c>
      <c r="U1722">
        <v>0</v>
      </c>
      <c r="V1722">
        <v>0</v>
      </c>
      <c r="W1722">
        <v>3</v>
      </c>
      <c r="X1722">
        <v>2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f>IF(COUNTIF(Table_marketing_data[[#This Row],[AcceptedCmp3]:[AcceptedCmp2]],1)&gt;0,1,0)</f>
        <v>0</v>
      </c>
      <c r="AE1722">
        <f>SUM(Table_marketing_data[[#This Row],[AcceptedCmp3]:[AcceptedCmp2]])</f>
        <v>0</v>
      </c>
      <c r="AF1722">
        <v>0</v>
      </c>
      <c r="AG1722">
        <v>0</v>
      </c>
      <c r="AH1722" t="s">
        <v>40</v>
      </c>
    </row>
    <row r="1723" spans="1:34" x14ac:dyDescent="0.3">
      <c r="A1723">
        <v>10476</v>
      </c>
      <c r="B1723">
        <v>1958</v>
      </c>
      <c r="C1723">
        <f ca="1">YEAR(TODAY()) - Table_marketing_data[[#This Row],[Year_Birth]]</f>
        <v>65</v>
      </c>
      <c r="D17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3" t="s">
        <v>28</v>
      </c>
      <c r="F1723" t="s">
        <v>33</v>
      </c>
      <c r="G1723" s="5">
        <v>67267</v>
      </c>
      <c r="H1723" s="5" t="str">
        <f t="shared" si="26"/>
        <v>50k-100k</v>
      </c>
      <c r="I1723">
        <v>0</v>
      </c>
      <c r="J1723">
        <v>1</v>
      </c>
      <c r="K1723" s="1">
        <v>41772</v>
      </c>
      <c r="L1723">
        <v>0</v>
      </c>
      <c r="M1723">
        <v>134</v>
      </c>
      <c r="N1723">
        <v>11</v>
      </c>
      <c r="O1723">
        <v>59</v>
      </c>
      <c r="P1723">
        <v>15</v>
      </c>
      <c r="Q1723">
        <v>2</v>
      </c>
      <c r="R1723">
        <v>30</v>
      </c>
      <c r="S1723" s="6">
        <f>SUM(Table_marketing_data[[#This Row],[MntWines]:[MntGoldProds]])/6</f>
        <v>41.833333333333336</v>
      </c>
      <c r="T1723">
        <v>1</v>
      </c>
      <c r="U1723">
        <v>3</v>
      </c>
      <c r="V1723">
        <v>2</v>
      </c>
      <c r="W1723">
        <v>5</v>
      </c>
      <c r="X1723">
        <v>2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f>IF(COUNTIF(Table_marketing_data[[#This Row],[AcceptedCmp3]:[AcceptedCmp2]],1)&gt;0,1,0)</f>
        <v>0</v>
      </c>
      <c r="AE1723">
        <f>SUM(Table_marketing_data[[#This Row],[AcceptedCmp3]:[AcceptedCmp2]])</f>
        <v>0</v>
      </c>
      <c r="AF1723">
        <v>0</v>
      </c>
      <c r="AG1723">
        <v>0</v>
      </c>
      <c r="AH1723" t="s">
        <v>34</v>
      </c>
    </row>
    <row r="1724" spans="1:34" x14ac:dyDescent="0.3">
      <c r="A1724">
        <v>7348</v>
      </c>
      <c r="B1724">
        <v>1958</v>
      </c>
      <c r="C1724">
        <f ca="1">YEAR(TODAY()) - Table_marketing_data[[#This Row],[Year_Birth]]</f>
        <v>65</v>
      </c>
      <c r="D17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4" t="s">
        <v>37</v>
      </c>
      <c r="F1724" t="s">
        <v>31</v>
      </c>
      <c r="G1724" s="5">
        <v>71691</v>
      </c>
      <c r="H1724" s="5" t="str">
        <f t="shared" si="26"/>
        <v>50k-100k</v>
      </c>
      <c r="I1724">
        <v>0</v>
      </c>
      <c r="J1724">
        <v>0</v>
      </c>
      <c r="K1724" s="1">
        <v>41715</v>
      </c>
      <c r="L1724">
        <v>0</v>
      </c>
      <c r="M1724">
        <v>336</v>
      </c>
      <c r="N1724">
        <v>130</v>
      </c>
      <c r="O1724">
        <v>411</v>
      </c>
      <c r="P1724">
        <v>240</v>
      </c>
      <c r="Q1724">
        <v>32</v>
      </c>
      <c r="R1724">
        <v>43</v>
      </c>
      <c r="S1724" s="6">
        <f>SUM(Table_marketing_data[[#This Row],[MntWines]:[MntGoldProds]])/6</f>
        <v>198.66666666666666</v>
      </c>
      <c r="T1724">
        <v>1</v>
      </c>
      <c r="U1724">
        <v>4</v>
      </c>
      <c r="V1724">
        <v>7</v>
      </c>
      <c r="W1724">
        <v>5</v>
      </c>
      <c r="X1724">
        <v>2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f>IF(COUNTIF(Table_marketing_data[[#This Row],[AcceptedCmp3]:[AcceptedCmp2]],1)&gt;0,1,0)</f>
        <v>0</v>
      </c>
      <c r="AE1724">
        <f>SUM(Table_marketing_data[[#This Row],[AcceptedCmp3]:[AcceptedCmp2]])</f>
        <v>0</v>
      </c>
      <c r="AF1724">
        <v>1</v>
      </c>
      <c r="AG1724">
        <v>0</v>
      </c>
      <c r="AH1724" t="s">
        <v>30</v>
      </c>
    </row>
    <row r="1725" spans="1:34" x14ac:dyDescent="0.3">
      <c r="A1725">
        <v>10175</v>
      </c>
      <c r="B1725">
        <v>1958</v>
      </c>
      <c r="C1725">
        <f ca="1">YEAR(TODAY()) - Table_marketing_data[[#This Row],[Year_Birth]]</f>
        <v>65</v>
      </c>
      <c r="D17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5" t="s">
        <v>37</v>
      </c>
      <c r="F1725" t="s">
        <v>29</v>
      </c>
      <c r="G1725" s="5">
        <v>32173</v>
      </c>
      <c r="H1725" s="5" t="str">
        <f t="shared" si="26"/>
        <v>20k-50k</v>
      </c>
      <c r="I1725">
        <v>0</v>
      </c>
      <c r="J1725">
        <v>1</v>
      </c>
      <c r="K1725" s="1">
        <v>41487</v>
      </c>
      <c r="L1725">
        <v>0</v>
      </c>
      <c r="M1725">
        <v>18</v>
      </c>
      <c r="N1725">
        <v>0</v>
      </c>
      <c r="O1725">
        <v>2</v>
      </c>
      <c r="P1725">
        <v>0</v>
      </c>
      <c r="Q1725">
        <v>0</v>
      </c>
      <c r="R1725">
        <v>2</v>
      </c>
      <c r="S1725" s="6">
        <f>SUM(Table_marketing_data[[#This Row],[MntWines]:[MntGoldProds]])/6</f>
        <v>3.6666666666666665</v>
      </c>
      <c r="T1725">
        <v>1</v>
      </c>
      <c r="U1725">
        <v>1</v>
      </c>
      <c r="V1725">
        <v>0</v>
      </c>
      <c r="W1725">
        <v>3</v>
      </c>
      <c r="X1725">
        <v>4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f>IF(COUNTIF(Table_marketing_data[[#This Row],[AcceptedCmp3]:[AcceptedCmp2]],1)&gt;0,1,0)</f>
        <v>0</v>
      </c>
      <c r="AE1725">
        <f>SUM(Table_marketing_data[[#This Row],[AcceptedCmp3]:[AcceptedCmp2]])</f>
        <v>0</v>
      </c>
      <c r="AF1725">
        <v>0</v>
      </c>
      <c r="AG1725">
        <v>0</v>
      </c>
      <c r="AH1725" t="s">
        <v>30</v>
      </c>
    </row>
    <row r="1726" spans="1:34" x14ac:dyDescent="0.3">
      <c r="A1726">
        <v>2795</v>
      </c>
      <c r="B1726">
        <v>1958</v>
      </c>
      <c r="C1726">
        <f ca="1">YEAR(TODAY()) - Table_marketing_data[[#This Row],[Year_Birth]]</f>
        <v>65</v>
      </c>
      <c r="D17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6" t="s">
        <v>41</v>
      </c>
      <c r="F1726" t="s">
        <v>31</v>
      </c>
      <c r="G1726" s="5">
        <v>30523</v>
      </c>
      <c r="H1726" s="5" t="str">
        <f t="shared" si="26"/>
        <v>20k-50k</v>
      </c>
      <c r="I1726">
        <v>2</v>
      </c>
      <c r="J1726">
        <v>1</v>
      </c>
      <c r="K1726" s="1">
        <v>41456</v>
      </c>
      <c r="L1726">
        <v>0</v>
      </c>
      <c r="M1726">
        <v>5</v>
      </c>
      <c r="N1726">
        <v>0</v>
      </c>
      <c r="O1726">
        <v>3</v>
      </c>
      <c r="P1726">
        <v>0</v>
      </c>
      <c r="Q1726">
        <v>0</v>
      </c>
      <c r="R1726">
        <v>5</v>
      </c>
      <c r="S1726" s="6">
        <f>SUM(Table_marketing_data[[#This Row],[MntWines]:[MntGoldProds]])/6</f>
        <v>2.1666666666666665</v>
      </c>
      <c r="T1726">
        <v>1</v>
      </c>
      <c r="U1726">
        <v>1</v>
      </c>
      <c r="V1726">
        <v>0</v>
      </c>
      <c r="W1726">
        <v>2</v>
      </c>
      <c r="X1726">
        <v>7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f>IF(COUNTIF(Table_marketing_data[[#This Row],[AcceptedCmp3]:[AcceptedCmp2]],1)&gt;0,1,0)</f>
        <v>0</v>
      </c>
      <c r="AE1726">
        <f>SUM(Table_marketing_data[[#This Row],[AcceptedCmp3]:[AcceptedCmp2]])</f>
        <v>0</v>
      </c>
      <c r="AF1726">
        <v>0</v>
      </c>
      <c r="AG1726">
        <v>0</v>
      </c>
      <c r="AH1726" t="s">
        <v>32</v>
      </c>
    </row>
    <row r="1727" spans="1:34" x14ac:dyDescent="0.3">
      <c r="A1727">
        <v>4477</v>
      </c>
      <c r="B1727">
        <v>1958</v>
      </c>
      <c r="C1727">
        <f ca="1">YEAR(TODAY()) - Table_marketing_data[[#This Row],[Year_Birth]]</f>
        <v>65</v>
      </c>
      <c r="D17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7" t="s">
        <v>28</v>
      </c>
      <c r="F1727" t="s">
        <v>35</v>
      </c>
      <c r="G1727" s="5">
        <v>69096</v>
      </c>
      <c r="H1727" s="5" t="str">
        <f t="shared" si="26"/>
        <v>50k-100k</v>
      </c>
      <c r="I1727">
        <v>0</v>
      </c>
      <c r="J1727">
        <v>1</v>
      </c>
      <c r="K1727" s="1">
        <v>41544</v>
      </c>
      <c r="L1727">
        <v>4</v>
      </c>
      <c r="M1727">
        <v>247</v>
      </c>
      <c r="N1727">
        <v>49</v>
      </c>
      <c r="O1727">
        <v>159</v>
      </c>
      <c r="P1727">
        <v>7</v>
      </c>
      <c r="Q1727">
        <v>82</v>
      </c>
      <c r="R1727">
        <v>109</v>
      </c>
      <c r="S1727" s="6">
        <f>SUM(Table_marketing_data[[#This Row],[MntWines]:[MntGoldProds]])/6</f>
        <v>108.83333333333333</v>
      </c>
      <c r="T1727">
        <v>1</v>
      </c>
      <c r="U1727">
        <v>5</v>
      </c>
      <c r="V1727">
        <v>2</v>
      </c>
      <c r="W1727">
        <v>10</v>
      </c>
      <c r="X1727">
        <v>4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f>IF(COUNTIF(Table_marketing_data[[#This Row],[AcceptedCmp3]:[AcceptedCmp2]],1)&gt;0,1,0)</f>
        <v>0</v>
      </c>
      <c r="AE1727">
        <f>SUM(Table_marketing_data[[#This Row],[AcceptedCmp3]:[AcceptedCmp2]])</f>
        <v>0</v>
      </c>
      <c r="AF1727">
        <v>0</v>
      </c>
      <c r="AG1727">
        <v>0</v>
      </c>
      <c r="AH1727" t="s">
        <v>39</v>
      </c>
    </row>
    <row r="1728" spans="1:34" x14ac:dyDescent="0.3">
      <c r="A1728">
        <v>10832</v>
      </c>
      <c r="B1728">
        <v>1958</v>
      </c>
      <c r="C1728">
        <f ca="1">YEAR(TODAY()) - Table_marketing_data[[#This Row],[Year_Birth]]</f>
        <v>65</v>
      </c>
      <c r="D17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8" t="s">
        <v>28</v>
      </c>
      <c r="F1728" t="s">
        <v>35</v>
      </c>
      <c r="G1728" s="5">
        <v>46610</v>
      </c>
      <c r="H1728" s="5" t="str">
        <f t="shared" si="26"/>
        <v>20k-50k</v>
      </c>
      <c r="I1728">
        <v>0</v>
      </c>
      <c r="J1728">
        <v>0</v>
      </c>
      <c r="K1728" s="1">
        <v>41473</v>
      </c>
      <c r="L1728">
        <v>4</v>
      </c>
      <c r="M1728">
        <v>288</v>
      </c>
      <c r="N1728">
        <v>10</v>
      </c>
      <c r="O1728">
        <v>30</v>
      </c>
      <c r="P1728">
        <v>4</v>
      </c>
      <c r="Q1728">
        <v>10</v>
      </c>
      <c r="R1728">
        <v>125</v>
      </c>
      <c r="S1728" s="6">
        <f>SUM(Table_marketing_data[[#This Row],[MntWines]:[MntGoldProds]])/6</f>
        <v>77.833333333333329</v>
      </c>
      <c r="T1728">
        <v>1</v>
      </c>
      <c r="U1728">
        <v>6</v>
      </c>
      <c r="V1728">
        <v>1</v>
      </c>
      <c r="W1728">
        <v>6</v>
      </c>
      <c r="X1728">
        <v>6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f>IF(COUNTIF(Table_marketing_data[[#This Row],[AcceptedCmp3]:[AcceptedCmp2]],1)&gt;0,1,0)</f>
        <v>0</v>
      </c>
      <c r="AE1728">
        <f>SUM(Table_marketing_data[[#This Row],[AcceptedCmp3]:[AcceptedCmp2]])</f>
        <v>0</v>
      </c>
      <c r="AF1728">
        <v>0</v>
      </c>
      <c r="AG1728">
        <v>0</v>
      </c>
      <c r="AH1728" t="s">
        <v>30</v>
      </c>
    </row>
    <row r="1729" spans="1:34" x14ac:dyDescent="0.3">
      <c r="A1729">
        <v>3025</v>
      </c>
      <c r="B1729">
        <v>1958</v>
      </c>
      <c r="C1729">
        <f ca="1">YEAR(TODAY()) - Table_marketing_data[[#This Row],[Year_Birth]]</f>
        <v>65</v>
      </c>
      <c r="D17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29" t="s">
        <v>28</v>
      </c>
      <c r="F1729" t="s">
        <v>31</v>
      </c>
      <c r="G1729" s="5">
        <v>49967</v>
      </c>
      <c r="H1729" s="5" t="str">
        <f t="shared" si="26"/>
        <v>20k-50k</v>
      </c>
      <c r="I1729">
        <v>0</v>
      </c>
      <c r="J1729">
        <v>1</v>
      </c>
      <c r="K1729" s="1">
        <v>41463</v>
      </c>
      <c r="L1729">
        <v>4</v>
      </c>
      <c r="M1729">
        <v>212</v>
      </c>
      <c r="N1729">
        <v>6</v>
      </c>
      <c r="O1729">
        <v>69</v>
      </c>
      <c r="P1729">
        <v>4</v>
      </c>
      <c r="Q1729">
        <v>12</v>
      </c>
      <c r="R1729">
        <v>3</v>
      </c>
      <c r="S1729" s="6">
        <f>SUM(Table_marketing_data[[#This Row],[MntWines]:[MntGoldProds]])/6</f>
        <v>51</v>
      </c>
      <c r="T1729">
        <v>3</v>
      </c>
      <c r="U1729">
        <v>6</v>
      </c>
      <c r="V1729">
        <v>1</v>
      </c>
      <c r="W1729">
        <v>5</v>
      </c>
      <c r="X1729">
        <v>7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f>IF(COUNTIF(Table_marketing_data[[#This Row],[AcceptedCmp3]:[AcceptedCmp2]],1)&gt;0,1,0)</f>
        <v>0</v>
      </c>
      <c r="AE1729">
        <f>SUM(Table_marketing_data[[#This Row],[AcceptedCmp3]:[AcceptedCmp2]])</f>
        <v>0</v>
      </c>
      <c r="AF1729">
        <v>0</v>
      </c>
      <c r="AG1729">
        <v>0</v>
      </c>
      <c r="AH1729" t="s">
        <v>32</v>
      </c>
    </row>
    <row r="1730" spans="1:34" x14ac:dyDescent="0.3">
      <c r="A1730">
        <v>1463</v>
      </c>
      <c r="B1730">
        <v>1958</v>
      </c>
      <c r="C1730">
        <f ca="1">YEAR(TODAY()) - Table_marketing_data[[#This Row],[Year_Birth]]</f>
        <v>65</v>
      </c>
      <c r="D17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0" t="s">
        <v>28</v>
      </c>
      <c r="F1730" t="s">
        <v>31</v>
      </c>
      <c r="G1730" s="5">
        <v>45160</v>
      </c>
      <c r="H1730" s="5" t="str">
        <f t="shared" ref="H1730:H1793" si="27">IF(G1730&lt;20000,"&lt;20k",IF(G1730&lt;50000,"20k-50k",IF(G1730&lt;100000,"50k-100k","100k&lt;")))</f>
        <v>20k-50k</v>
      </c>
      <c r="I1730">
        <v>1</v>
      </c>
      <c r="J1730">
        <v>1</v>
      </c>
      <c r="K1730" s="1">
        <v>41727</v>
      </c>
      <c r="L1730">
        <v>9</v>
      </c>
      <c r="M1730">
        <v>8</v>
      </c>
      <c r="N1730">
        <v>2</v>
      </c>
      <c r="O1730">
        <v>5</v>
      </c>
      <c r="P1730">
        <v>3</v>
      </c>
      <c r="Q1730">
        <v>0</v>
      </c>
      <c r="R1730">
        <v>3</v>
      </c>
      <c r="S1730" s="6">
        <f>SUM(Table_marketing_data[[#This Row],[MntWines]:[MntGoldProds]])/6</f>
        <v>3.5</v>
      </c>
      <c r="T1730">
        <v>1</v>
      </c>
      <c r="U1730">
        <v>1</v>
      </c>
      <c r="V1730">
        <v>0</v>
      </c>
      <c r="W1730">
        <v>2</v>
      </c>
      <c r="X1730">
        <v>7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f>IF(COUNTIF(Table_marketing_data[[#This Row],[AcceptedCmp3]:[AcceptedCmp2]],1)&gt;0,1,0)</f>
        <v>0</v>
      </c>
      <c r="AE1730">
        <f>SUM(Table_marketing_data[[#This Row],[AcceptedCmp3]:[AcceptedCmp2]])</f>
        <v>0</v>
      </c>
      <c r="AF1730">
        <v>0</v>
      </c>
      <c r="AG1730">
        <v>0</v>
      </c>
      <c r="AH1730" t="s">
        <v>36</v>
      </c>
    </row>
    <row r="1731" spans="1:34" x14ac:dyDescent="0.3">
      <c r="A1731">
        <v>25</v>
      </c>
      <c r="B1731">
        <v>1958</v>
      </c>
      <c r="C1731">
        <f ca="1">YEAR(TODAY()) - Table_marketing_data[[#This Row],[Year_Birth]]</f>
        <v>65</v>
      </c>
      <c r="D17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1" t="s">
        <v>28</v>
      </c>
      <c r="F1731" t="s">
        <v>33</v>
      </c>
      <c r="G1731" s="5">
        <v>65148</v>
      </c>
      <c r="H1731" s="5" t="str">
        <f t="shared" si="27"/>
        <v>50k-100k</v>
      </c>
      <c r="I1731">
        <v>0</v>
      </c>
      <c r="J1731">
        <v>1</v>
      </c>
      <c r="K1731" s="1">
        <v>41229</v>
      </c>
      <c r="L1731">
        <v>9</v>
      </c>
      <c r="M1731">
        <v>460</v>
      </c>
      <c r="N1731">
        <v>35</v>
      </c>
      <c r="O1731">
        <v>422</v>
      </c>
      <c r="P1731">
        <v>33</v>
      </c>
      <c r="Q1731">
        <v>12</v>
      </c>
      <c r="R1731">
        <v>153</v>
      </c>
      <c r="S1731" s="6">
        <f>SUM(Table_marketing_data[[#This Row],[MntWines]:[MntGoldProds]])/6</f>
        <v>185.83333333333334</v>
      </c>
      <c r="T1731">
        <v>2</v>
      </c>
      <c r="U1731">
        <v>6</v>
      </c>
      <c r="V1731">
        <v>6</v>
      </c>
      <c r="W1731">
        <v>7</v>
      </c>
      <c r="X1731">
        <v>4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f>IF(COUNTIF(Table_marketing_data[[#This Row],[AcceptedCmp3]:[AcceptedCmp2]],1)&gt;0,1,0)</f>
        <v>0</v>
      </c>
      <c r="AE1731">
        <f>SUM(Table_marketing_data[[#This Row],[AcceptedCmp3]:[AcceptedCmp2]])</f>
        <v>0</v>
      </c>
      <c r="AF1731">
        <v>0</v>
      </c>
      <c r="AG1731">
        <v>0</v>
      </c>
      <c r="AH1731" t="s">
        <v>32</v>
      </c>
    </row>
    <row r="1732" spans="1:34" x14ac:dyDescent="0.3">
      <c r="A1732">
        <v>3403</v>
      </c>
      <c r="B1732">
        <v>1958</v>
      </c>
      <c r="C1732">
        <f ca="1">YEAR(TODAY()) - Table_marketing_data[[#This Row],[Year_Birth]]</f>
        <v>65</v>
      </c>
      <c r="D17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2" t="s">
        <v>37</v>
      </c>
      <c r="F1732" t="s">
        <v>35</v>
      </c>
      <c r="G1732" s="5">
        <v>78952</v>
      </c>
      <c r="H1732" s="5" t="str">
        <f t="shared" si="27"/>
        <v>50k-100k</v>
      </c>
      <c r="I1732">
        <v>0</v>
      </c>
      <c r="J1732">
        <v>1</v>
      </c>
      <c r="K1732" s="1">
        <v>41176</v>
      </c>
      <c r="L1732">
        <v>11</v>
      </c>
      <c r="M1732">
        <v>1170</v>
      </c>
      <c r="N1732">
        <v>19</v>
      </c>
      <c r="O1732">
        <v>594</v>
      </c>
      <c r="P1732">
        <v>99</v>
      </c>
      <c r="Q1732">
        <v>76</v>
      </c>
      <c r="R1732">
        <v>134</v>
      </c>
      <c r="S1732" s="6">
        <f>SUM(Table_marketing_data[[#This Row],[MntWines]:[MntGoldProds]])/6</f>
        <v>348.66666666666669</v>
      </c>
      <c r="T1732">
        <v>2</v>
      </c>
      <c r="U1732">
        <v>2</v>
      </c>
      <c r="V1732">
        <v>5</v>
      </c>
      <c r="W1732">
        <v>12</v>
      </c>
      <c r="X1732">
        <v>6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f>IF(COUNTIF(Table_marketing_data[[#This Row],[AcceptedCmp3]:[AcceptedCmp2]],1)&gt;0,1,0)</f>
        <v>0</v>
      </c>
      <c r="AE1732">
        <f>SUM(Table_marketing_data[[#This Row],[AcceptedCmp3]:[AcceptedCmp2]])</f>
        <v>0</v>
      </c>
      <c r="AF1732">
        <v>0</v>
      </c>
      <c r="AG1732">
        <v>0</v>
      </c>
      <c r="AH1732" t="s">
        <v>30</v>
      </c>
    </row>
    <row r="1733" spans="1:34" x14ac:dyDescent="0.3">
      <c r="A1733">
        <v>4322</v>
      </c>
      <c r="B1733">
        <v>1958</v>
      </c>
      <c r="C1733">
        <f ca="1">YEAR(TODAY()) - Table_marketing_data[[#This Row],[Year_Birth]]</f>
        <v>65</v>
      </c>
      <c r="D17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3" t="s">
        <v>37</v>
      </c>
      <c r="F1733" t="s">
        <v>35</v>
      </c>
      <c r="G1733" s="5">
        <v>77863</v>
      </c>
      <c r="H1733" s="5" t="str">
        <f t="shared" si="27"/>
        <v>50k-100k</v>
      </c>
      <c r="I1733">
        <v>0</v>
      </c>
      <c r="J1733">
        <v>0</v>
      </c>
      <c r="K1733" s="1">
        <v>41605</v>
      </c>
      <c r="L1733">
        <v>20</v>
      </c>
      <c r="M1733">
        <v>881</v>
      </c>
      <c r="N1733">
        <v>38</v>
      </c>
      <c r="O1733">
        <v>319</v>
      </c>
      <c r="P1733">
        <v>16</v>
      </c>
      <c r="Q1733">
        <v>25</v>
      </c>
      <c r="R1733">
        <v>12</v>
      </c>
      <c r="S1733" s="6">
        <f>SUM(Table_marketing_data[[#This Row],[MntWines]:[MntGoldProds]])/6</f>
        <v>215.16666666666666</v>
      </c>
      <c r="T1733">
        <v>1</v>
      </c>
      <c r="U1733">
        <v>4</v>
      </c>
      <c r="V1733">
        <v>5</v>
      </c>
      <c r="W1733">
        <v>10</v>
      </c>
      <c r="X1733">
        <v>2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f>IF(COUNTIF(Table_marketing_data[[#This Row],[AcceptedCmp3]:[AcceptedCmp2]],1)&gt;0,1,0)</f>
        <v>0</v>
      </c>
      <c r="AE1733">
        <f>SUM(Table_marketing_data[[#This Row],[AcceptedCmp3]:[AcceptedCmp2]])</f>
        <v>0</v>
      </c>
      <c r="AF1733">
        <v>0</v>
      </c>
      <c r="AG1733">
        <v>0</v>
      </c>
      <c r="AH1733" t="s">
        <v>30</v>
      </c>
    </row>
    <row r="1734" spans="1:34" x14ac:dyDescent="0.3">
      <c r="A1734">
        <v>10128</v>
      </c>
      <c r="B1734">
        <v>1958</v>
      </c>
      <c r="C1734">
        <f ca="1">YEAR(TODAY()) - Table_marketing_data[[#This Row],[Year_Birth]]</f>
        <v>65</v>
      </c>
      <c r="D17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4" t="s">
        <v>28</v>
      </c>
      <c r="F1734" t="s">
        <v>35</v>
      </c>
      <c r="G1734" s="5">
        <v>53977</v>
      </c>
      <c r="H1734" s="5" t="str">
        <f t="shared" si="27"/>
        <v>50k-100k</v>
      </c>
      <c r="I1734">
        <v>0</v>
      </c>
      <c r="J1734">
        <v>1</v>
      </c>
      <c r="K1734" s="1">
        <v>41433</v>
      </c>
      <c r="L1734">
        <v>21</v>
      </c>
      <c r="M1734">
        <v>620</v>
      </c>
      <c r="N1734">
        <v>16</v>
      </c>
      <c r="O1734">
        <v>165</v>
      </c>
      <c r="P1734">
        <v>0</v>
      </c>
      <c r="Q1734">
        <v>24</v>
      </c>
      <c r="R1734">
        <v>82</v>
      </c>
      <c r="S1734" s="6">
        <f>SUM(Table_marketing_data[[#This Row],[MntWines]:[MntGoldProds]])/6</f>
        <v>151.16666666666666</v>
      </c>
      <c r="T1734">
        <v>5</v>
      </c>
      <c r="U1734">
        <v>5</v>
      </c>
      <c r="V1734">
        <v>5</v>
      </c>
      <c r="W1734">
        <v>12</v>
      </c>
      <c r="X1734">
        <v>5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f>IF(COUNTIF(Table_marketing_data[[#This Row],[AcceptedCmp3]:[AcceptedCmp2]],1)&gt;0,1,0)</f>
        <v>0</v>
      </c>
      <c r="AE1734">
        <f>SUM(Table_marketing_data[[#This Row],[AcceptedCmp3]:[AcceptedCmp2]])</f>
        <v>0</v>
      </c>
      <c r="AF1734">
        <v>0</v>
      </c>
      <c r="AG1734">
        <v>0</v>
      </c>
      <c r="AH1734" t="s">
        <v>32</v>
      </c>
    </row>
    <row r="1735" spans="1:34" x14ac:dyDescent="0.3">
      <c r="A1735">
        <v>9284</v>
      </c>
      <c r="B1735">
        <v>1958</v>
      </c>
      <c r="C1735">
        <f ca="1">YEAR(TODAY()) - Table_marketing_data[[#This Row],[Year_Birth]]</f>
        <v>65</v>
      </c>
      <c r="D17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5" t="s">
        <v>28</v>
      </c>
      <c r="F1735" t="s">
        <v>35</v>
      </c>
      <c r="G1735" s="5">
        <v>53977</v>
      </c>
      <c r="H1735" s="5" t="str">
        <f t="shared" si="27"/>
        <v>50k-100k</v>
      </c>
      <c r="I1735">
        <v>0</v>
      </c>
      <c r="J1735">
        <v>1</v>
      </c>
      <c r="K1735" s="1">
        <v>41433</v>
      </c>
      <c r="L1735">
        <v>21</v>
      </c>
      <c r="M1735">
        <v>620</v>
      </c>
      <c r="N1735">
        <v>16</v>
      </c>
      <c r="O1735">
        <v>165</v>
      </c>
      <c r="P1735">
        <v>0</v>
      </c>
      <c r="Q1735">
        <v>24</v>
      </c>
      <c r="R1735">
        <v>82</v>
      </c>
      <c r="S1735" s="6">
        <f>SUM(Table_marketing_data[[#This Row],[MntWines]:[MntGoldProds]])/6</f>
        <v>151.16666666666666</v>
      </c>
      <c r="T1735">
        <v>5</v>
      </c>
      <c r="U1735">
        <v>5</v>
      </c>
      <c r="V1735">
        <v>5</v>
      </c>
      <c r="W1735">
        <v>12</v>
      </c>
      <c r="X1735">
        <v>5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f>IF(COUNTIF(Table_marketing_data[[#This Row],[AcceptedCmp3]:[AcceptedCmp2]],1)&gt;0,1,0)</f>
        <v>0</v>
      </c>
      <c r="AE1735">
        <f>SUM(Table_marketing_data[[#This Row],[AcceptedCmp3]:[AcceptedCmp2]])</f>
        <v>0</v>
      </c>
      <c r="AF1735">
        <v>0</v>
      </c>
      <c r="AG1735">
        <v>0</v>
      </c>
      <c r="AH1735" t="s">
        <v>30</v>
      </c>
    </row>
    <row r="1736" spans="1:34" x14ac:dyDescent="0.3">
      <c r="A1736">
        <v>8594</v>
      </c>
      <c r="B1736">
        <v>1958</v>
      </c>
      <c r="C1736">
        <f ca="1">YEAR(TODAY()) - Table_marketing_data[[#This Row],[Year_Birth]]</f>
        <v>65</v>
      </c>
      <c r="D17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6" t="s">
        <v>37</v>
      </c>
      <c r="F1736" t="s">
        <v>42</v>
      </c>
      <c r="G1736" s="5">
        <v>50520</v>
      </c>
      <c r="H1736" s="5" t="str">
        <f t="shared" si="27"/>
        <v>50k-100k</v>
      </c>
      <c r="I1736">
        <v>0</v>
      </c>
      <c r="J1736">
        <v>1</v>
      </c>
      <c r="K1736" s="1">
        <v>41667</v>
      </c>
      <c r="L1736">
        <v>25</v>
      </c>
      <c r="M1736">
        <v>112</v>
      </c>
      <c r="N1736">
        <v>0</v>
      </c>
      <c r="O1736">
        <v>6</v>
      </c>
      <c r="P1736">
        <v>2</v>
      </c>
      <c r="Q1736">
        <v>1</v>
      </c>
      <c r="R1736">
        <v>14</v>
      </c>
      <c r="S1736" s="6">
        <f>SUM(Table_marketing_data[[#This Row],[MntWines]:[MntGoldProds]])/6</f>
        <v>22.5</v>
      </c>
      <c r="T1736">
        <v>2</v>
      </c>
      <c r="U1736">
        <v>3</v>
      </c>
      <c r="V1736">
        <v>1</v>
      </c>
      <c r="W1736">
        <v>3</v>
      </c>
      <c r="X1736">
        <v>6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f>IF(COUNTIF(Table_marketing_data[[#This Row],[AcceptedCmp3]:[AcceptedCmp2]],1)&gt;0,1,0)</f>
        <v>0</v>
      </c>
      <c r="AE1736">
        <f>SUM(Table_marketing_data[[#This Row],[AcceptedCmp3]:[AcceptedCmp2]])</f>
        <v>0</v>
      </c>
      <c r="AF1736">
        <v>0</v>
      </c>
      <c r="AG1736">
        <v>0</v>
      </c>
      <c r="AH1736" t="s">
        <v>30</v>
      </c>
    </row>
    <row r="1737" spans="1:34" x14ac:dyDescent="0.3">
      <c r="A1737">
        <v>6950</v>
      </c>
      <c r="B1737">
        <v>1958</v>
      </c>
      <c r="C1737">
        <f ca="1">YEAR(TODAY()) - Table_marketing_data[[#This Row],[Year_Birth]]</f>
        <v>65</v>
      </c>
      <c r="D17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7" t="s">
        <v>41</v>
      </c>
      <c r="F1737" t="s">
        <v>33</v>
      </c>
      <c r="G1737" s="5">
        <v>49572</v>
      </c>
      <c r="H1737" s="5" t="str">
        <f t="shared" si="27"/>
        <v>20k-50k</v>
      </c>
      <c r="I1737">
        <v>1</v>
      </c>
      <c r="J1737">
        <v>1</v>
      </c>
      <c r="K1737" s="1">
        <v>41623</v>
      </c>
      <c r="L1737">
        <v>25</v>
      </c>
      <c r="M1737">
        <v>35</v>
      </c>
      <c r="N1737">
        <v>1</v>
      </c>
      <c r="O1737">
        <v>16</v>
      </c>
      <c r="P1737">
        <v>0</v>
      </c>
      <c r="Q1737">
        <v>1</v>
      </c>
      <c r="R1737">
        <v>1</v>
      </c>
      <c r="S1737" s="6">
        <f>SUM(Table_marketing_data[[#This Row],[MntWines]:[MntGoldProds]])/6</f>
        <v>9</v>
      </c>
      <c r="T1737">
        <v>2</v>
      </c>
      <c r="U1737">
        <v>2</v>
      </c>
      <c r="V1737">
        <v>0</v>
      </c>
      <c r="W1737">
        <v>3</v>
      </c>
      <c r="X1737">
        <v>7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f>IF(COUNTIF(Table_marketing_data[[#This Row],[AcceptedCmp3]:[AcceptedCmp2]],1)&gt;0,1,0)</f>
        <v>0</v>
      </c>
      <c r="AE1737">
        <f>SUM(Table_marketing_data[[#This Row],[AcceptedCmp3]:[AcceptedCmp2]])</f>
        <v>0</v>
      </c>
      <c r="AF1737">
        <v>0</v>
      </c>
      <c r="AG1737">
        <v>0</v>
      </c>
      <c r="AH1737" t="s">
        <v>32</v>
      </c>
    </row>
    <row r="1738" spans="1:34" x14ac:dyDescent="0.3">
      <c r="A1738">
        <v>10928</v>
      </c>
      <c r="B1738">
        <v>1958</v>
      </c>
      <c r="C1738">
        <f ca="1">YEAR(TODAY()) - Table_marketing_data[[#This Row],[Year_Birth]]</f>
        <v>65</v>
      </c>
      <c r="D17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8" t="s">
        <v>28</v>
      </c>
      <c r="F1738" t="s">
        <v>35</v>
      </c>
      <c r="G1738" s="5">
        <v>66886</v>
      </c>
      <c r="H1738" s="5" t="str">
        <f t="shared" si="27"/>
        <v>50k-100k</v>
      </c>
      <c r="I1738">
        <v>0</v>
      </c>
      <c r="J1738">
        <v>1</v>
      </c>
      <c r="K1738" s="1">
        <v>41533</v>
      </c>
      <c r="L1738">
        <v>28</v>
      </c>
      <c r="M1738">
        <v>315</v>
      </c>
      <c r="N1738">
        <v>4</v>
      </c>
      <c r="O1738">
        <v>62</v>
      </c>
      <c r="P1738">
        <v>41</v>
      </c>
      <c r="Q1738">
        <v>31</v>
      </c>
      <c r="R1738">
        <v>146</v>
      </c>
      <c r="S1738" s="6">
        <f>SUM(Table_marketing_data[[#This Row],[MntWines]:[MntGoldProds]])/6</f>
        <v>99.833333333333329</v>
      </c>
      <c r="T1738">
        <v>2</v>
      </c>
      <c r="U1738">
        <v>7</v>
      </c>
      <c r="V1738">
        <v>1</v>
      </c>
      <c r="W1738">
        <v>7</v>
      </c>
      <c r="X1738">
        <v>5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f>IF(COUNTIF(Table_marketing_data[[#This Row],[AcceptedCmp3]:[AcceptedCmp2]],1)&gt;0,1,0)</f>
        <v>0</v>
      </c>
      <c r="AE1738">
        <f>SUM(Table_marketing_data[[#This Row],[AcceptedCmp3]:[AcceptedCmp2]])</f>
        <v>0</v>
      </c>
      <c r="AF1738">
        <v>0</v>
      </c>
      <c r="AG1738">
        <v>0</v>
      </c>
      <c r="AH1738" t="s">
        <v>30</v>
      </c>
    </row>
    <row r="1739" spans="1:34" x14ac:dyDescent="0.3">
      <c r="A1739">
        <v>3262</v>
      </c>
      <c r="B1739">
        <v>1958</v>
      </c>
      <c r="C1739">
        <f ca="1">YEAR(TODAY()) - Table_marketing_data[[#This Row],[Year_Birth]]</f>
        <v>65</v>
      </c>
      <c r="D17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39" t="s">
        <v>28</v>
      </c>
      <c r="F1739" t="s">
        <v>31</v>
      </c>
      <c r="G1739" s="5">
        <v>68281</v>
      </c>
      <c r="H1739" s="5" t="str">
        <f t="shared" si="27"/>
        <v>50k-100k</v>
      </c>
      <c r="I1739">
        <v>0</v>
      </c>
      <c r="J1739">
        <v>0</v>
      </c>
      <c r="K1739" s="1">
        <v>41128</v>
      </c>
      <c r="L1739">
        <v>31</v>
      </c>
      <c r="M1739">
        <v>995</v>
      </c>
      <c r="N1739">
        <v>112</v>
      </c>
      <c r="O1739">
        <v>417</v>
      </c>
      <c r="P1739">
        <v>42</v>
      </c>
      <c r="Q1739">
        <v>48</v>
      </c>
      <c r="R1739">
        <v>41</v>
      </c>
      <c r="S1739" s="6">
        <f>SUM(Table_marketing_data[[#This Row],[MntWines]:[MntGoldProds]])/6</f>
        <v>275.83333333333331</v>
      </c>
      <c r="T1739">
        <v>1</v>
      </c>
      <c r="U1739">
        <v>2</v>
      </c>
      <c r="V1739">
        <v>9</v>
      </c>
      <c r="W1739">
        <v>13</v>
      </c>
      <c r="X1739">
        <v>5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f>IF(COUNTIF(Table_marketing_data[[#This Row],[AcceptedCmp3]:[AcceptedCmp2]],1)&gt;0,1,0)</f>
        <v>0</v>
      </c>
      <c r="AE1739">
        <f>SUM(Table_marketing_data[[#This Row],[AcceptedCmp3]:[AcceptedCmp2]])</f>
        <v>0</v>
      </c>
      <c r="AF1739">
        <v>1</v>
      </c>
      <c r="AG1739">
        <v>0</v>
      </c>
      <c r="AH1739" t="s">
        <v>30</v>
      </c>
    </row>
    <row r="1740" spans="1:34" x14ac:dyDescent="0.3">
      <c r="A1740">
        <v>9449</v>
      </c>
      <c r="B1740">
        <v>1958</v>
      </c>
      <c r="C1740">
        <f ca="1">YEAR(TODAY()) - Table_marketing_data[[#This Row],[Year_Birth]]</f>
        <v>65</v>
      </c>
      <c r="D17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0" t="s">
        <v>37</v>
      </c>
      <c r="F1740" t="s">
        <v>31</v>
      </c>
      <c r="G1740" s="5">
        <v>79761</v>
      </c>
      <c r="H1740" s="5" t="str">
        <f t="shared" si="27"/>
        <v>50k-100k</v>
      </c>
      <c r="I1740">
        <v>0</v>
      </c>
      <c r="J1740">
        <v>1</v>
      </c>
      <c r="K1740" s="1">
        <v>41551</v>
      </c>
      <c r="L1740">
        <v>32</v>
      </c>
      <c r="M1740">
        <v>415</v>
      </c>
      <c r="N1740">
        <v>5</v>
      </c>
      <c r="O1740">
        <v>124</v>
      </c>
      <c r="P1740">
        <v>15</v>
      </c>
      <c r="Q1740">
        <v>35</v>
      </c>
      <c r="R1740">
        <v>11</v>
      </c>
      <c r="S1740" s="6">
        <f>SUM(Table_marketing_data[[#This Row],[MntWines]:[MntGoldProds]])/6</f>
        <v>100.83333333333333</v>
      </c>
      <c r="T1740">
        <v>1</v>
      </c>
      <c r="U1740">
        <v>5</v>
      </c>
      <c r="V1740">
        <v>2</v>
      </c>
      <c r="W1740">
        <v>11</v>
      </c>
      <c r="X1740">
        <v>3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f>IF(COUNTIF(Table_marketing_data[[#This Row],[AcceptedCmp3]:[AcceptedCmp2]],1)&gt;0,1,0)</f>
        <v>0</v>
      </c>
      <c r="AE1740">
        <f>SUM(Table_marketing_data[[#This Row],[AcceptedCmp3]:[AcceptedCmp2]])</f>
        <v>0</v>
      </c>
      <c r="AF1740">
        <v>0</v>
      </c>
      <c r="AG1740">
        <v>0</v>
      </c>
      <c r="AH1740" t="s">
        <v>43</v>
      </c>
    </row>
    <row r="1741" spans="1:34" x14ac:dyDescent="0.3">
      <c r="A1741">
        <v>3759</v>
      </c>
      <c r="B1741">
        <v>1958</v>
      </c>
      <c r="C1741">
        <f ca="1">YEAR(TODAY()) - Table_marketing_data[[#This Row],[Year_Birth]]</f>
        <v>65</v>
      </c>
      <c r="D17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1" t="s">
        <v>28</v>
      </c>
      <c r="F1741" t="s">
        <v>35</v>
      </c>
      <c r="G1741" s="5">
        <v>65196</v>
      </c>
      <c r="H1741" s="5" t="str">
        <f t="shared" si="27"/>
        <v>50k-100k</v>
      </c>
      <c r="I1741">
        <v>0</v>
      </c>
      <c r="J1741">
        <v>2</v>
      </c>
      <c r="K1741" s="1">
        <v>41480</v>
      </c>
      <c r="L1741">
        <v>34</v>
      </c>
      <c r="M1741">
        <v>743</v>
      </c>
      <c r="N1741">
        <v>19</v>
      </c>
      <c r="O1741">
        <v>181</v>
      </c>
      <c r="P1741">
        <v>12</v>
      </c>
      <c r="Q1741">
        <v>0</v>
      </c>
      <c r="R1741">
        <v>200</v>
      </c>
      <c r="S1741" s="6">
        <f>SUM(Table_marketing_data[[#This Row],[MntWines]:[MntGoldProds]])/6</f>
        <v>192.5</v>
      </c>
      <c r="T1741">
        <v>2</v>
      </c>
      <c r="U1741">
        <v>7</v>
      </c>
      <c r="V1741">
        <v>6</v>
      </c>
      <c r="W1741">
        <v>11</v>
      </c>
      <c r="X1741">
        <v>5</v>
      </c>
      <c r="Y1741">
        <v>1</v>
      </c>
      <c r="Z1741">
        <v>0</v>
      </c>
      <c r="AA1741">
        <v>0</v>
      </c>
      <c r="AB1741">
        <v>0</v>
      </c>
      <c r="AC1741">
        <v>0</v>
      </c>
      <c r="AD1741">
        <f>IF(COUNTIF(Table_marketing_data[[#This Row],[AcceptedCmp3]:[AcceptedCmp2]],1)&gt;0,1,0)</f>
        <v>1</v>
      </c>
      <c r="AE1741">
        <f>SUM(Table_marketing_data[[#This Row],[AcceptedCmp3]:[AcceptedCmp2]])</f>
        <v>1</v>
      </c>
      <c r="AF1741">
        <v>0</v>
      </c>
      <c r="AG1741">
        <v>0</v>
      </c>
      <c r="AH1741" t="s">
        <v>30</v>
      </c>
    </row>
    <row r="1742" spans="1:34" x14ac:dyDescent="0.3">
      <c r="A1742">
        <v>10377</v>
      </c>
      <c r="B1742">
        <v>1958</v>
      </c>
      <c r="C1742">
        <f ca="1">YEAR(TODAY()) - Table_marketing_data[[#This Row],[Year_Birth]]</f>
        <v>65</v>
      </c>
      <c r="D17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2" t="s">
        <v>41</v>
      </c>
      <c r="F1742" t="s">
        <v>35</v>
      </c>
      <c r="G1742" s="5">
        <v>46692</v>
      </c>
      <c r="H1742" s="5" t="str">
        <f t="shared" si="27"/>
        <v>20k-50k</v>
      </c>
      <c r="I1742">
        <v>0</v>
      </c>
      <c r="J1742">
        <v>1</v>
      </c>
      <c r="K1742" s="1">
        <v>41431</v>
      </c>
      <c r="L1742">
        <v>37</v>
      </c>
      <c r="M1742">
        <v>170</v>
      </c>
      <c r="N1742">
        <v>6</v>
      </c>
      <c r="O1742">
        <v>97</v>
      </c>
      <c r="P1742">
        <v>24</v>
      </c>
      <c r="Q1742">
        <v>12</v>
      </c>
      <c r="R1742">
        <v>88</v>
      </c>
      <c r="S1742" s="6">
        <f>SUM(Table_marketing_data[[#This Row],[MntWines]:[MntGoldProds]])/6</f>
        <v>66.166666666666671</v>
      </c>
      <c r="T1742">
        <v>3</v>
      </c>
      <c r="U1742">
        <v>6</v>
      </c>
      <c r="V1742">
        <v>1</v>
      </c>
      <c r="W1742">
        <v>5</v>
      </c>
      <c r="X1742">
        <v>6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f>IF(COUNTIF(Table_marketing_data[[#This Row],[AcceptedCmp3]:[AcceptedCmp2]],1)&gt;0,1,0)</f>
        <v>0</v>
      </c>
      <c r="AE1742">
        <f>SUM(Table_marketing_data[[#This Row],[AcceptedCmp3]:[AcceptedCmp2]])</f>
        <v>0</v>
      </c>
      <c r="AF1742">
        <v>0</v>
      </c>
      <c r="AG1742">
        <v>0</v>
      </c>
      <c r="AH1742" t="s">
        <v>30</v>
      </c>
    </row>
    <row r="1743" spans="1:34" x14ac:dyDescent="0.3">
      <c r="A1743">
        <v>6439</v>
      </c>
      <c r="B1743">
        <v>1958</v>
      </c>
      <c r="C1743">
        <f ca="1">YEAR(TODAY()) - Table_marketing_data[[#This Row],[Year_Birth]]</f>
        <v>65</v>
      </c>
      <c r="D17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3" t="s">
        <v>28</v>
      </c>
      <c r="F1743" t="s">
        <v>33</v>
      </c>
      <c r="G1743" s="5">
        <v>61074</v>
      </c>
      <c r="H1743" s="5" t="str">
        <f t="shared" si="27"/>
        <v>50k-100k</v>
      </c>
      <c r="I1743">
        <v>0</v>
      </c>
      <c r="J1743">
        <v>1</v>
      </c>
      <c r="K1743" s="1">
        <v>41138</v>
      </c>
      <c r="L1743">
        <v>37</v>
      </c>
      <c r="M1743">
        <v>789</v>
      </c>
      <c r="N1743">
        <v>0</v>
      </c>
      <c r="O1743">
        <v>133</v>
      </c>
      <c r="P1743">
        <v>0</v>
      </c>
      <c r="Q1743">
        <v>28</v>
      </c>
      <c r="R1743">
        <v>152</v>
      </c>
      <c r="S1743" s="6">
        <f>SUM(Table_marketing_data[[#This Row],[MntWines]:[MntGoldProds]])/6</f>
        <v>183.66666666666666</v>
      </c>
      <c r="T1743">
        <v>7</v>
      </c>
      <c r="U1743">
        <v>11</v>
      </c>
      <c r="V1743">
        <v>5</v>
      </c>
      <c r="W1743">
        <v>8</v>
      </c>
      <c r="X1743">
        <v>7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f>IF(COUNTIF(Table_marketing_data[[#This Row],[AcceptedCmp3]:[AcceptedCmp2]],1)&gt;0,1,0)</f>
        <v>0</v>
      </c>
      <c r="AE1743">
        <f>SUM(Table_marketing_data[[#This Row],[AcceptedCmp3]:[AcceptedCmp2]])</f>
        <v>0</v>
      </c>
      <c r="AF1743">
        <v>0</v>
      </c>
      <c r="AG1743">
        <v>0</v>
      </c>
      <c r="AH1743" t="s">
        <v>43</v>
      </c>
    </row>
    <row r="1744" spans="1:34" x14ac:dyDescent="0.3">
      <c r="A1744">
        <v>2499</v>
      </c>
      <c r="B1744">
        <v>1958</v>
      </c>
      <c r="C1744">
        <f ca="1">YEAR(TODAY()) - Table_marketing_data[[#This Row],[Year_Birth]]</f>
        <v>65</v>
      </c>
      <c r="D17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4" t="s">
        <v>38</v>
      </c>
      <c r="F1744" t="s">
        <v>31</v>
      </c>
      <c r="G1744" s="5">
        <v>75342</v>
      </c>
      <c r="H1744" s="5" t="str">
        <f t="shared" si="27"/>
        <v>50k-100k</v>
      </c>
      <c r="I1744">
        <v>0</v>
      </c>
      <c r="J1744">
        <v>1</v>
      </c>
      <c r="K1744" s="1">
        <v>41400</v>
      </c>
      <c r="L1744">
        <v>38</v>
      </c>
      <c r="M1744">
        <v>204</v>
      </c>
      <c r="N1744">
        <v>97</v>
      </c>
      <c r="O1744">
        <v>97</v>
      </c>
      <c r="P1744">
        <v>21</v>
      </c>
      <c r="Q1744">
        <v>118</v>
      </c>
      <c r="R1744">
        <v>26</v>
      </c>
      <c r="S1744" s="6">
        <f>SUM(Table_marketing_data[[#This Row],[MntWines]:[MntGoldProds]])/6</f>
        <v>93.833333333333329</v>
      </c>
      <c r="T1744">
        <v>1</v>
      </c>
      <c r="U1744">
        <v>5</v>
      </c>
      <c r="V1744">
        <v>2</v>
      </c>
      <c r="W1744">
        <v>10</v>
      </c>
      <c r="X1744">
        <v>4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f>IF(COUNTIF(Table_marketing_data[[#This Row],[AcceptedCmp3]:[AcceptedCmp2]],1)&gt;0,1,0)</f>
        <v>0</v>
      </c>
      <c r="AE1744">
        <f>SUM(Table_marketing_data[[#This Row],[AcceptedCmp3]:[AcceptedCmp2]])</f>
        <v>0</v>
      </c>
      <c r="AF1744">
        <v>0</v>
      </c>
      <c r="AG1744">
        <v>0</v>
      </c>
      <c r="AH1744" t="s">
        <v>30</v>
      </c>
    </row>
    <row r="1745" spans="1:34" x14ac:dyDescent="0.3">
      <c r="A1745">
        <v>3602</v>
      </c>
      <c r="B1745">
        <v>1958</v>
      </c>
      <c r="C1745">
        <f ca="1">YEAR(TODAY()) - Table_marketing_data[[#This Row],[Year_Birth]]</f>
        <v>65</v>
      </c>
      <c r="D17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5" t="s">
        <v>41</v>
      </c>
      <c r="F1745" t="s">
        <v>33</v>
      </c>
      <c r="G1745" s="5">
        <v>51412</v>
      </c>
      <c r="H1745" s="5" t="str">
        <f t="shared" si="27"/>
        <v>50k-100k</v>
      </c>
      <c r="I1745">
        <v>0</v>
      </c>
      <c r="J1745">
        <v>1</v>
      </c>
      <c r="K1745" s="1">
        <v>41639</v>
      </c>
      <c r="L1745">
        <v>42</v>
      </c>
      <c r="M1745">
        <v>140</v>
      </c>
      <c r="N1745">
        <v>3</v>
      </c>
      <c r="O1745">
        <v>29</v>
      </c>
      <c r="P1745">
        <v>4</v>
      </c>
      <c r="Q1745">
        <v>5</v>
      </c>
      <c r="R1745">
        <v>14</v>
      </c>
      <c r="S1745" s="6">
        <f>SUM(Table_marketing_data[[#This Row],[MntWines]:[MntGoldProds]])/6</f>
        <v>32.5</v>
      </c>
      <c r="T1745">
        <v>2</v>
      </c>
      <c r="U1745">
        <v>3</v>
      </c>
      <c r="V1745">
        <v>2</v>
      </c>
      <c r="W1745">
        <v>4</v>
      </c>
      <c r="X1745">
        <v>4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f>IF(COUNTIF(Table_marketing_data[[#This Row],[AcceptedCmp3]:[AcceptedCmp2]],1)&gt;0,1,0)</f>
        <v>0</v>
      </c>
      <c r="AE1745">
        <f>SUM(Table_marketing_data[[#This Row],[AcceptedCmp3]:[AcceptedCmp2]])</f>
        <v>0</v>
      </c>
      <c r="AF1745">
        <v>0</v>
      </c>
      <c r="AG1745">
        <v>0</v>
      </c>
      <c r="AH1745" t="s">
        <v>30</v>
      </c>
    </row>
    <row r="1746" spans="1:34" x14ac:dyDescent="0.3">
      <c r="A1746">
        <v>433</v>
      </c>
      <c r="B1746">
        <v>1958</v>
      </c>
      <c r="C1746">
        <f ca="1">YEAR(TODAY()) - Table_marketing_data[[#This Row],[Year_Birth]]</f>
        <v>65</v>
      </c>
      <c r="D17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6" t="s">
        <v>41</v>
      </c>
      <c r="F1746" t="s">
        <v>47</v>
      </c>
      <c r="G1746" s="5">
        <v>61331</v>
      </c>
      <c r="H1746" s="5" t="str">
        <f t="shared" si="27"/>
        <v>50k-100k</v>
      </c>
      <c r="I1746">
        <v>1</v>
      </c>
      <c r="J1746">
        <v>1</v>
      </c>
      <c r="K1746" s="1">
        <v>41343</v>
      </c>
      <c r="L1746">
        <v>42</v>
      </c>
      <c r="M1746">
        <v>534</v>
      </c>
      <c r="N1746">
        <v>5</v>
      </c>
      <c r="O1746">
        <v>47</v>
      </c>
      <c r="P1746">
        <v>0</v>
      </c>
      <c r="Q1746">
        <v>5</v>
      </c>
      <c r="R1746">
        <v>41</v>
      </c>
      <c r="S1746" s="6">
        <f>SUM(Table_marketing_data[[#This Row],[MntWines]:[MntGoldProds]])/6</f>
        <v>105.33333333333333</v>
      </c>
      <c r="T1746">
        <v>5</v>
      </c>
      <c r="U1746">
        <v>11</v>
      </c>
      <c r="V1746">
        <v>1</v>
      </c>
      <c r="W1746">
        <v>6</v>
      </c>
      <c r="X1746">
        <v>8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f>IF(COUNTIF(Table_marketing_data[[#This Row],[AcceptedCmp3]:[AcceptedCmp2]],1)&gt;0,1,0)</f>
        <v>0</v>
      </c>
      <c r="AE1746">
        <f>SUM(Table_marketing_data[[#This Row],[AcceptedCmp3]:[AcceptedCmp2]])</f>
        <v>0</v>
      </c>
      <c r="AF1746">
        <v>0</v>
      </c>
      <c r="AG1746">
        <v>0</v>
      </c>
      <c r="AH1746" t="s">
        <v>32</v>
      </c>
    </row>
    <row r="1747" spans="1:34" x14ac:dyDescent="0.3">
      <c r="A1747">
        <v>10613</v>
      </c>
      <c r="B1747">
        <v>1958</v>
      </c>
      <c r="C1747">
        <f ca="1">YEAR(TODAY()) - Table_marketing_data[[#This Row],[Year_Birth]]</f>
        <v>65</v>
      </c>
      <c r="D17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7" t="s">
        <v>37</v>
      </c>
      <c r="F1747" t="s">
        <v>35</v>
      </c>
      <c r="G1747" s="5">
        <v>37334</v>
      </c>
      <c r="H1747" s="5" t="str">
        <f t="shared" si="27"/>
        <v>20k-50k</v>
      </c>
      <c r="I1747">
        <v>1</v>
      </c>
      <c r="J1747">
        <v>1</v>
      </c>
      <c r="K1747" s="1">
        <v>41696</v>
      </c>
      <c r="L1747">
        <v>44</v>
      </c>
      <c r="M1747">
        <v>26</v>
      </c>
      <c r="N1747">
        <v>1</v>
      </c>
      <c r="O1747">
        <v>16</v>
      </c>
      <c r="P1747">
        <v>2</v>
      </c>
      <c r="Q1747">
        <v>2</v>
      </c>
      <c r="R1747">
        <v>15</v>
      </c>
      <c r="S1747" s="6">
        <f>SUM(Table_marketing_data[[#This Row],[MntWines]:[MntGoldProds]])/6</f>
        <v>10.333333333333334</v>
      </c>
      <c r="T1747">
        <v>4</v>
      </c>
      <c r="U1747">
        <v>3</v>
      </c>
      <c r="V1747">
        <v>0</v>
      </c>
      <c r="W1747">
        <v>4</v>
      </c>
      <c r="X1747">
        <v>4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f>IF(COUNTIF(Table_marketing_data[[#This Row],[AcceptedCmp3]:[AcceptedCmp2]],1)&gt;0,1,0)</f>
        <v>0</v>
      </c>
      <c r="AE1747">
        <f>SUM(Table_marketing_data[[#This Row],[AcceptedCmp3]:[AcceptedCmp2]])</f>
        <v>0</v>
      </c>
      <c r="AF1747">
        <v>0</v>
      </c>
      <c r="AG1747">
        <v>0</v>
      </c>
      <c r="AH1747" t="s">
        <v>30</v>
      </c>
    </row>
    <row r="1748" spans="1:34" x14ac:dyDescent="0.3">
      <c r="A1748">
        <v>9624</v>
      </c>
      <c r="B1748">
        <v>1958</v>
      </c>
      <c r="C1748">
        <f ca="1">YEAR(TODAY()) - Table_marketing_data[[#This Row],[Year_Birth]]</f>
        <v>65</v>
      </c>
      <c r="D17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8" t="s">
        <v>37</v>
      </c>
      <c r="F1748" t="s">
        <v>35</v>
      </c>
      <c r="G1748" s="5">
        <v>65488</v>
      </c>
      <c r="H1748" s="5" t="str">
        <f t="shared" si="27"/>
        <v>50k-100k</v>
      </c>
      <c r="I1748">
        <v>0</v>
      </c>
      <c r="J1748">
        <v>0</v>
      </c>
      <c r="K1748" s="1">
        <v>41803</v>
      </c>
      <c r="L1748">
        <v>46</v>
      </c>
      <c r="M1748">
        <v>603</v>
      </c>
      <c r="N1748">
        <v>45</v>
      </c>
      <c r="O1748">
        <v>207</v>
      </c>
      <c r="P1748">
        <v>36</v>
      </c>
      <c r="Q1748">
        <v>18</v>
      </c>
      <c r="R1748">
        <v>54</v>
      </c>
      <c r="S1748" s="6">
        <f>SUM(Table_marketing_data[[#This Row],[MntWines]:[MntGoldProds]])/6</f>
        <v>160.5</v>
      </c>
      <c r="T1748">
        <v>1</v>
      </c>
      <c r="U1748">
        <v>3</v>
      </c>
      <c r="V1748">
        <v>4</v>
      </c>
      <c r="W1748">
        <v>6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f>IF(COUNTIF(Table_marketing_data[[#This Row],[AcceptedCmp3]:[AcceptedCmp2]],1)&gt;0,1,0)</f>
        <v>0</v>
      </c>
      <c r="AE1748">
        <f>SUM(Table_marketing_data[[#This Row],[AcceptedCmp3]:[AcceptedCmp2]])</f>
        <v>0</v>
      </c>
      <c r="AF1748">
        <v>0</v>
      </c>
      <c r="AG1748">
        <v>0</v>
      </c>
      <c r="AH1748" t="s">
        <v>30</v>
      </c>
    </row>
    <row r="1749" spans="1:34" x14ac:dyDescent="0.3">
      <c r="A1749">
        <v>1399</v>
      </c>
      <c r="B1749">
        <v>1958</v>
      </c>
      <c r="C1749">
        <f ca="1">YEAR(TODAY()) - Table_marketing_data[[#This Row],[Year_Birth]]</f>
        <v>65</v>
      </c>
      <c r="D17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49" t="s">
        <v>28</v>
      </c>
      <c r="F1749" t="s">
        <v>33</v>
      </c>
      <c r="G1749" s="5">
        <v>72905</v>
      </c>
      <c r="H1749" s="5" t="str">
        <f t="shared" si="27"/>
        <v>50k-100k</v>
      </c>
      <c r="I1749">
        <v>0</v>
      </c>
      <c r="J1749">
        <v>0</v>
      </c>
      <c r="K1749" s="1">
        <v>41660</v>
      </c>
      <c r="L1749">
        <v>52</v>
      </c>
      <c r="M1749">
        <v>407</v>
      </c>
      <c r="N1749">
        <v>114</v>
      </c>
      <c r="O1749">
        <v>445</v>
      </c>
      <c r="P1749">
        <v>181</v>
      </c>
      <c r="Q1749">
        <v>165</v>
      </c>
      <c r="R1749">
        <v>203</v>
      </c>
      <c r="S1749" s="6">
        <f>SUM(Table_marketing_data[[#This Row],[MntWines]:[MntGoldProds]])/6</f>
        <v>252.5</v>
      </c>
      <c r="T1749">
        <v>1</v>
      </c>
      <c r="U1749">
        <v>3</v>
      </c>
      <c r="V1749">
        <v>7</v>
      </c>
      <c r="W1749">
        <v>9</v>
      </c>
      <c r="X1749">
        <v>1</v>
      </c>
      <c r="Y1749">
        <v>0</v>
      </c>
      <c r="Z1749">
        <v>0</v>
      </c>
      <c r="AA1749">
        <v>0</v>
      </c>
      <c r="AB1749">
        <v>1</v>
      </c>
      <c r="AC1749">
        <v>0</v>
      </c>
      <c r="AD1749">
        <f>IF(COUNTIF(Table_marketing_data[[#This Row],[AcceptedCmp3]:[AcceptedCmp2]],1)&gt;0,1,0)</f>
        <v>1</v>
      </c>
      <c r="AE1749">
        <f>SUM(Table_marketing_data[[#This Row],[AcceptedCmp3]:[AcceptedCmp2]])</f>
        <v>1</v>
      </c>
      <c r="AF1749">
        <v>0</v>
      </c>
      <c r="AG1749">
        <v>0</v>
      </c>
      <c r="AH1749" t="s">
        <v>30</v>
      </c>
    </row>
    <row r="1750" spans="1:34" x14ac:dyDescent="0.3">
      <c r="A1750">
        <v>5827</v>
      </c>
      <c r="B1750">
        <v>1958</v>
      </c>
      <c r="C1750">
        <f ca="1">YEAR(TODAY()) - Table_marketing_data[[#This Row],[Year_Birth]]</f>
        <v>65</v>
      </c>
      <c r="D17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0" t="s">
        <v>28</v>
      </c>
      <c r="F1750" t="s">
        <v>29</v>
      </c>
      <c r="G1750" s="5">
        <v>35246</v>
      </c>
      <c r="H1750" s="5" t="str">
        <f t="shared" si="27"/>
        <v>20k-50k</v>
      </c>
      <c r="I1750">
        <v>1</v>
      </c>
      <c r="J1750">
        <v>1</v>
      </c>
      <c r="K1750" s="1">
        <v>41745</v>
      </c>
      <c r="L1750">
        <v>53</v>
      </c>
      <c r="M1750">
        <v>36</v>
      </c>
      <c r="N1750">
        <v>0</v>
      </c>
      <c r="O1750">
        <v>12</v>
      </c>
      <c r="P1750">
        <v>2</v>
      </c>
      <c r="Q1750">
        <v>2</v>
      </c>
      <c r="R1750">
        <v>10</v>
      </c>
      <c r="S1750" s="6">
        <f>SUM(Table_marketing_data[[#This Row],[MntWines]:[MntGoldProds]])/6</f>
        <v>10.333333333333334</v>
      </c>
      <c r="T1750">
        <v>4</v>
      </c>
      <c r="U1750">
        <v>3</v>
      </c>
      <c r="V1750">
        <v>1</v>
      </c>
      <c r="W1750">
        <v>3</v>
      </c>
      <c r="X1750">
        <v>5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f>IF(COUNTIF(Table_marketing_data[[#This Row],[AcceptedCmp3]:[AcceptedCmp2]],1)&gt;0,1,0)</f>
        <v>0</v>
      </c>
      <c r="AE1750">
        <f>SUM(Table_marketing_data[[#This Row],[AcceptedCmp3]:[AcceptedCmp2]])</f>
        <v>0</v>
      </c>
      <c r="AF1750">
        <v>0</v>
      </c>
      <c r="AG1750">
        <v>0</v>
      </c>
      <c r="AH1750" t="s">
        <v>43</v>
      </c>
    </row>
    <row r="1751" spans="1:34" x14ac:dyDescent="0.3">
      <c r="A1751">
        <v>4790</v>
      </c>
      <c r="B1751">
        <v>1958</v>
      </c>
      <c r="C1751">
        <f ca="1">YEAR(TODAY()) - Table_marketing_data[[#This Row],[Year_Birth]]</f>
        <v>65</v>
      </c>
      <c r="D17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1" t="s">
        <v>28</v>
      </c>
      <c r="F1751" t="s">
        <v>29</v>
      </c>
      <c r="G1751" s="5">
        <v>79803</v>
      </c>
      <c r="H1751" s="5" t="str">
        <f t="shared" si="27"/>
        <v>50k-100k</v>
      </c>
      <c r="I1751">
        <v>0</v>
      </c>
      <c r="J1751">
        <v>1</v>
      </c>
      <c r="K1751" s="1">
        <v>41792</v>
      </c>
      <c r="L1751">
        <v>54</v>
      </c>
      <c r="M1751">
        <v>574</v>
      </c>
      <c r="N1751">
        <v>8</v>
      </c>
      <c r="O1751">
        <v>216</v>
      </c>
      <c r="P1751">
        <v>21</v>
      </c>
      <c r="Q1751">
        <v>16</v>
      </c>
      <c r="R1751">
        <v>33</v>
      </c>
      <c r="S1751" s="6">
        <f>SUM(Table_marketing_data[[#This Row],[MntWines]:[MntGoldProds]])/6</f>
        <v>144.66666666666666</v>
      </c>
      <c r="T1751">
        <v>1</v>
      </c>
      <c r="U1751">
        <v>4</v>
      </c>
      <c r="V1751">
        <v>3</v>
      </c>
      <c r="W1751">
        <v>5</v>
      </c>
      <c r="X1751">
        <v>1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f>IF(COUNTIF(Table_marketing_data[[#This Row],[AcceptedCmp3]:[AcceptedCmp2]],1)&gt;0,1,0)</f>
        <v>0</v>
      </c>
      <c r="AE1751">
        <f>SUM(Table_marketing_data[[#This Row],[AcceptedCmp3]:[AcceptedCmp2]])</f>
        <v>0</v>
      </c>
      <c r="AF1751">
        <v>0</v>
      </c>
      <c r="AG1751">
        <v>0</v>
      </c>
      <c r="AH1751" t="s">
        <v>30</v>
      </c>
    </row>
    <row r="1752" spans="1:34" x14ac:dyDescent="0.3">
      <c r="A1752">
        <v>8418</v>
      </c>
      <c r="B1752">
        <v>1958</v>
      </c>
      <c r="C1752">
        <f ca="1">YEAR(TODAY()) - Table_marketing_data[[#This Row],[Year_Birth]]</f>
        <v>65</v>
      </c>
      <c r="D17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2" t="s">
        <v>38</v>
      </c>
      <c r="F1752" t="s">
        <v>31</v>
      </c>
      <c r="G1752" s="5">
        <v>38741</v>
      </c>
      <c r="H1752" s="5" t="str">
        <f t="shared" si="27"/>
        <v>20k-50k</v>
      </c>
      <c r="I1752">
        <v>1</v>
      </c>
      <c r="J1752">
        <v>1</v>
      </c>
      <c r="K1752" s="1">
        <v>41728</v>
      </c>
      <c r="L1752">
        <v>60</v>
      </c>
      <c r="M1752">
        <v>7</v>
      </c>
      <c r="N1752">
        <v>10</v>
      </c>
      <c r="O1752">
        <v>17</v>
      </c>
      <c r="P1752">
        <v>8</v>
      </c>
      <c r="Q1752">
        <v>6</v>
      </c>
      <c r="R1752">
        <v>13</v>
      </c>
      <c r="S1752" s="6">
        <f>SUM(Table_marketing_data[[#This Row],[MntWines]:[MntGoldProds]])/6</f>
        <v>10.166666666666666</v>
      </c>
      <c r="T1752">
        <v>2</v>
      </c>
      <c r="U1752">
        <v>2</v>
      </c>
      <c r="V1752">
        <v>0</v>
      </c>
      <c r="W1752">
        <v>3</v>
      </c>
      <c r="X1752">
        <v>7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f>IF(COUNTIF(Table_marketing_data[[#This Row],[AcceptedCmp3]:[AcceptedCmp2]],1)&gt;0,1,0)</f>
        <v>0</v>
      </c>
      <c r="AE1752">
        <f>SUM(Table_marketing_data[[#This Row],[AcceptedCmp3]:[AcceptedCmp2]])</f>
        <v>0</v>
      </c>
      <c r="AF1752">
        <v>0</v>
      </c>
      <c r="AG1752">
        <v>0</v>
      </c>
      <c r="AH1752" t="s">
        <v>39</v>
      </c>
    </row>
    <row r="1753" spans="1:34" x14ac:dyDescent="0.3">
      <c r="A1753">
        <v>8624</v>
      </c>
      <c r="B1753">
        <v>1958</v>
      </c>
      <c r="C1753">
        <f ca="1">YEAR(TODAY()) - Table_marketing_data[[#This Row],[Year_Birth]]</f>
        <v>65</v>
      </c>
      <c r="D17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3" t="s">
        <v>28</v>
      </c>
      <c r="F1753" t="s">
        <v>33</v>
      </c>
      <c r="G1753" s="5">
        <v>81320</v>
      </c>
      <c r="H1753" s="5" t="str">
        <f t="shared" si="27"/>
        <v>50k-100k</v>
      </c>
      <c r="I1753">
        <v>0</v>
      </c>
      <c r="J1753">
        <v>0</v>
      </c>
      <c r="K1753" s="1">
        <v>41311</v>
      </c>
      <c r="L1753">
        <v>61</v>
      </c>
      <c r="M1753">
        <v>183</v>
      </c>
      <c r="N1753">
        <v>33</v>
      </c>
      <c r="O1753">
        <v>493</v>
      </c>
      <c r="P1753">
        <v>59</v>
      </c>
      <c r="Q1753">
        <v>103</v>
      </c>
      <c r="R1753">
        <v>57</v>
      </c>
      <c r="S1753" s="6">
        <f>SUM(Table_marketing_data[[#This Row],[MntWines]:[MntGoldProds]])/6</f>
        <v>154.66666666666666</v>
      </c>
      <c r="T1753">
        <v>1</v>
      </c>
      <c r="U1753">
        <v>4</v>
      </c>
      <c r="V1753">
        <v>3</v>
      </c>
      <c r="W1753">
        <v>10</v>
      </c>
      <c r="X1753">
        <v>2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f>IF(COUNTIF(Table_marketing_data[[#This Row],[AcceptedCmp3]:[AcceptedCmp2]],1)&gt;0,1,0)</f>
        <v>0</v>
      </c>
      <c r="AE1753">
        <f>SUM(Table_marketing_data[[#This Row],[AcceptedCmp3]:[AcceptedCmp2]])</f>
        <v>0</v>
      </c>
      <c r="AF1753">
        <v>0</v>
      </c>
      <c r="AG1753">
        <v>0</v>
      </c>
      <c r="AH1753" t="s">
        <v>43</v>
      </c>
    </row>
    <row r="1754" spans="1:34" x14ac:dyDescent="0.3">
      <c r="A1754">
        <v>1165</v>
      </c>
      <c r="B1754">
        <v>1958</v>
      </c>
      <c r="C1754">
        <f ca="1">YEAR(TODAY()) - Table_marketing_data[[#This Row],[Year_Birth]]</f>
        <v>65</v>
      </c>
      <c r="D17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4" t="s">
        <v>37</v>
      </c>
      <c r="F1754" t="s">
        <v>31</v>
      </c>
      <c r="G1754" s="5">
        <v>50729</v>
      </c>
      <c r="H1754" s="5" t="str">
        <f t="shared" si="27"/>
        <v>50k-100k</v>
      </c>
      <c r="I1754">
        <v>1</v>
      </c>
      <c r="J1754">
        <v>1</v>
      </c>
      <c r="K1754" s="1">
        <v>41396</v>
      </c>
      <c r="L1754">
        <v>62</v>
      </c>
      <c r="M1754">
        <v>239</v>
      </c>
      <c r="N1754">
        <v>13</v>
      </c>
      <c r="O1754">
        <v>143</v>
      </c>
      <c r="P1754">
        <v>45</v>
      </c>
      <c r="Q1754">
        <v>4</v>
      </c>
      <c r="R1754">
        <v>52</v>
      </c>
      <c r="S1754" s="6">
        <f>SUM(Table_marketing_data[[#This Row],[MntWines]:[MntGoldProds]])/6</f>
        <v>82.666666666666671</v>
      </c>
      <c r="T1754">
        <v>9</v>
      </c>
      <c r="U1754">
        <v>6</v>
      </c>
      <c r="V1754">
        <v>2</v>
      </c>
      <c r="W1754">
        <v>7</v>
      </c>
      <c r="X1754">
        <v>6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f>IF(COUNTIF(Table_marketing_data[[#This Row],[AcceptedCmp3]:[AcceptedCmp2]],1)&gt;0,1,0)</f>
        <v>0</v>
      </c>
      <c r="AE1754">
        <f>SUM(Table_marketing_data[[#This Row],[AcceptedCmp3]:[AcceptedCmp2]])</f>
        <v>0</v>
      </c>
      <c r="AF1754">
        <v>0</v>
      </c>
      <c r="AG1754">
        <v>0</v>
      </c>
      <c r="AH1754" t="s">
        <v>43</v>
      </c>
    </row>
    <row r="1755" spans="1:34" x14ac:dyDescent="0.3">
      <c r="A1755">
        <v>125</v>
      </c>
      <c r="B1755">
        <v>1958</v>
      </c>
      <c r="C1755">
        <f ca="1">YEAR(TODAY()) - Table_marketing_data[[#This Row],[Year_Birth]]</f>
        <v>65</v>
      </c>
      <c r="D17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5" t="s">
        <v>38</v>
      </c>
      <c r="F1755" t="s">
        <v>35</v>
      </c>
      <c r="G1755" s="5">
        <v>53083</v>
      </c>
      <c r="H1755" s="5" t="str">
        <f t="shared" si="27"/>
        <v>50k-100k</v>
      </c>
      <c r="I1755">
        <v>1</v>
      </c>
      <c r="J1755">
        <v>1</v>
      </c>
      <c r="K1755" s="1">
        <v>41409</v>
      </c>
      <c r="L1755">
        <v>65</v>
      </c>
      <c r="M1755">
        <v>215</v>
      </c>
      <c r="N1755">
        <v>7</v>
      </c>
      <c r="O1755">
        <v>33</v>
      </c>
      <c r="P1755">
        <v>3</v>
      </c>
      <c r="Q1755">
        <v>0</v>
      </c>
      <c r="R1755">
        <v>13</v>
      </c>
      <c r="S1755" s="6">
        <f>SUM(Table_marketing_data[[#This Row],[MntWines]:[MntGoldProds]])/6</f>
        <v>45.166666666666664</v>
      </c>
      <c r="T1755">
        <v>6</v>
      </c>
      <c r="U1755">
        <v>5</v>
      </c>
      <c r="V1755">
        <v>1</v>
      </c>
      <c r="W1755">
        <v>5</v>
      </c>
      <c r="X1755">
        <v>7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f>IF(COUNTIF(Table_marketing_data[[#This Row],[AcceptedCmp3]:[AcceptedCmp2]],1)&gt;0,1,0)</f>
        <v>1</v>
      </c>
      <c r="AE1755">
        <f>SUM(Table_marketing_data[[#This Row],[AcceptedCmp3]:[AcceptedCmp2]])</f>
        <v>1</v>
      </c>
      <c r="AF1755">
        <v>0</v>
      </c>
      <c r="AG1755">
        <v>0</v>
      </c>
      <c r="AH1755" t="s">
        <v>40</v>
      </c>
    </row>
    <row r="1756" spans="1:34" x14ac:dyDescent="0.3">
      <c r="A1756">
        <v>9400</v>
      </c>
      <c r="B1756">
        <v>1958</v>
      </c>
      <c r="C1756">
        <f ca="1">YEAR(TODAY()) - Table_marketing_data[[#This Row],[Year_Birth]]</f>
        <v>65</v>
      </c>
      <c r="D17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6" t="s">
        <v>38</v>
      </c>
      <c r="F1756" t="s">
        <v>31</v>
      </c>
      <c r="G1756" s="5">
        <v>85485</v>
      </c>
      <c r="H1756" s="5" t="str">
        <f t="shared" si="27"/>
        <v>50k-100k</v>
      </c>
      <c r="I1756">
        <v>0</v>
      </c>
      <c r="J1756">
        <v>0</v>
      </c>
      <c r="K1756" s="1">
        <v>41811</v>
      </c>
      <c r="L1756">
        <v>73</v>
      </c>
      <c r="M1756">
        <v>630</v>
      </c>
      <c r="N1756">
        <v>26</v>
      </c>
      <c r="O1756">
        <v>611</v>
      </c>
      <c r="P1756">
        <v>44</v>
      </c>
      <c r="Q1756">
        <v>18</v>
      </c>
      <c r="R1756">
        <v>54</v>
      </c>
      <c r="S1756" s="6">
        <f>SUM(Table_marketing_data[[#This Row],[MntWines]:[MntGoldProds]])/6</f>
        <v>230.5</v>
      </c>
      <c r="T1756">
        <v>1</v>
      </c>
      <c r="U1756">
        <v>6</v>
      </c>
      <c r="V1756">
        <v>6</v>
      </c>
      <c r="W1756">
        <v>6</v>
      </c>
      <c r="X1756">
        <v>2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f>IF(COUNTIF(Table_marketing_data[[#This Row],[AcceptedCmp3]:[AcceptedCmp2]],1)&gt;0,1,0)</f>
        <v>0</v>
      </c>
      <c r="AE1756">
        <f>SUM(Table_marketing_data[[#This Row],[AcceptedCmp3]:[AcceptedCmp2]])</f>
        <v>0</v>
      </c>
      <c r="AF1756">
        <v>0</v>
      </c>
      <c r="AG1756">
        <v>0</v>
      </c>
      <c r="AH1756" t="s">
        <v>30</v>
      </c>
    </row>
    <row r="1757" spans="1:34" x14ac:dyDescent="0.3">
      <c r="A1757">
        <v>10164</v>
      </c>
      <c r="B1757">
        <v>1958</v>
      </c>
      <c r="C1757">
        <f ca="1">YEAR(TODAY()) - Table_marketing_data[[#This Row],[Year_Birth]]</f>
        <v>65</v>
      </c>
      <c r="D17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7" t="s">
        <v>28</v>
      </c>
      <c r="F1757" t="s">
        <v>31</v>
      </c>
      <c r="G1757" s="5">
        <v>94472</v>
      </c>
      <c r="H1757" s="5" t="str">
        <f t="shared" si="27"/>
        <v>50k-100k</v>
      </c>
      <c r="I1757">
        <v>0</v>
      </c>
      <c r="J1757">
        <v>1</v>
      </c>
      <c r="K1757" s="1">
        <v>41732</v>
      </c>
      <c r="L1757">
        <v>75</v>
      </c>
      <c r="M1757">
        <v>1017</v>
      </c>
      <c r="N1757">
        <v>33</v>
      </c>
      <c r="O1757">
        <v>417</v>
      </c>
      <c r="P1757">
        <v>108</v>
      </c>
      <c r="Q1757">
        <v>100</v>
      </c>
      <c r="R1757">
        <v>16</v>
      </c>
      <c r="S1757" s="6">
        <f>SUM(Table_marketing_data[[#This Row],[MntWines]:[MntGoldProds]])/6</f>
        <v>281.83333333333331</v>
      </c>
      <c r="T1757">
        <v>1</v>
      </c>
      <c r="U1757">
        <v>5</v>
      </c>
      <c r="V1757">
        <v>5</v>
      </c>
      <c r="W1757">
        <v>5</v>
      </c>
      <c r="X1757">
        <v>5</v>
      </c>
      <c r="Y1757">
        <v>0</v>
      </c>
      <c r="Z1757">
        <v>1</v>
      </c>
      <c r="AA1757">
        <v>1</v>
      </c>
      <c r="AB1757">
        <v>0</v>
      </c>
      <c r="AC1757">
        <v>0</v>
      </c>
      <c r="AD1757">
        <f>IF(COUNTIF(Table_marketing_data[[#This Row],[AcceptedCmp3]:[AcceptedCmp2]],1)&gt;0,1,0)</f>
        <v>1</v>
      </c>
      <c r="AE1757">
        <f>SUM(Table_marketing_data[[#This Row],[AcceptedCmp3]:[AcceptedCmp2]])</f>
        <v>2</v>
      </c>
      <c r="AF1757">
        <v>0</v>
      </c>
      <c r="AG1757">
        <v>0</v>
      </c>
      <c r="AH1757" t="s">
        <v>30</v>
      </c>
    </row>
    <row r="1758" spans="1:34" x14ac:dyDescent="0.3">
      <c r="A1758">
        <v>3839</v>
      </c>
      <c r="B1758">
        <v>1958</v>
      </c>
      <c r="C1758">
        <f ca="1">YEAR(TODAY()) - Table_marketing_data[[#This Row],[Year_Birth]]</f>
        <v>65</v>
      </c>
      <c r="D17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8" t="s">
        <v>44</v>
      </c>
      <c r="F1758" t="s">
        <v>31</v>
      </c>
      <c r="G1758" s="5">
        <v>15056</v>
      </c>
      <c r="H1758" s="5" t="str">
        <f t="shared" si="27"/>
        <v>&lt;20k</v>
      </c>
      <c r="I1758">
        <v>1</v>
      </c>
      <c r="J1758">
        <v>1</v>
      </c>
      <c r="K1758" s="1">
        <v>41397</v>
      </c>
      <c r="L1758">
        <v>76</v>
      </c>
      <c r="M1758">
        <v>6</v>
      </c>
      <c r="N1758">
        <v>12</v>
      </c>
      <c r="O1758">
        <v>3</v>
      </c>
      <c r="P1758">
        <v>21</v>
      </c>
      <c r="Q1758">
        <v>6</v>
      </c>
      <c r="R1758">
        <v>40</v>
      </c>
      <c r="S1758" s="6">
        <f>SUM(Table_marketing_data[[#This Row],[MntWines]:[MntGoldProds]])/6</f>
        <v>14.666666666666666</v>
      </c>
      <c r="T1758">
        <v>5</v>
      </c>
      <c r="U1758">
        <v>2</v>
      </c>
      <c r="V1758">
        <v>2</v>
      </c>
      <c r="W1758">
        <v>3</v>
      </c>
      <c r="X1758">
        <v>5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f>IF(COUNTIF(Table_marketing_data[[#This Row],[AcceptedCmp3]:[AcceptedCmp2]],1)&gt;0,1,0)</f>
        <v>0</v>
      </c>
      <c r="AE1758">
        <f>SUM(Table_marketing_data[[#This Row],[AcceptedCmp3]:[AcceptedCmp2]])</f>
        <v>0</v>
      </c>
      <c r="AF1758">
        <v>0</v>
      </c>
      <c r="AG1758">
        <v>0</v>
      </c>
      <c r="AH1758" t="s">
        <v>30</v>
      </c>
    </row>
    <row r="1759" spans="1:34" x14ac:dyDescent="0.3">
      <c r="A1759">
        <v>3483</v>
      </c>
      <c r="B1759">
        <v>1958</v>
      </c>
      <c r="C1759">
        <f ca="1">YEAR(TODAY()) - Table_marketing_data[[#This Row],[Year_Birth]]</f>
        <v>65</v>
      </c>
      <c r="D17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59" t="s">
        <v>28</v>
      </c>
      <c r="F1759" t="s">
        <v>33</v>
      </c>
      <c r="G1759" s="5">
        <v>48192</v>
      </c>
      <c r="H1759" s="5" t="str">
        <f t="shared" si="27"/>
        <v>20k-50k</v>
      </c>
      <c r="I1759">
        <v>0</v>
      </c>
      <c r="J1759">
        <v>0</v>
      </c>
      <c r="K1759" s="1">
        <v>41370</v>
      </c>
      <c r="L1759">
        <v>76</v>
      </c>
      <c r="M1759">
        <v>1039</v>
      </c>
      <c r="N1759">
        <v>43</v>
      </c>
      <c r="O1759">
        <v>204</v>
      </c>
      <c r="P1759">
        <v>153</v>
      </c>
      <c r="Q1759">
        <v>58</v>
      </c>
      <c r="R1759">
        <v>29</v>
      </c>
      <c r="S1759" s="6">
        <f>SUM(Table_marketing_data[[#This Row],[MntWines]:[MntGoldProds]])/6</f>
        <v>254.33333333333334</v>
      </c>
      <c r="T1759">
        <v>3</v>
      </c>
      <c r="U1759">
        <v>2</v>
      </c>
      <c r="V1759">
        <v>8</v>
      </c>
      <c r="W1759">
        <v>12</v>
      </c>
      <c r="X1759">
        <v>8</v>
      </c>
      <c r="Y1759">
        <v>0</v>
      </c>
      <c r="Z1759">
        <v>1</v>
      </c>
      <c r="AA1759">
        <v>0</v>
      </c>
      <c r="AB1759">
        <v>1</v>
      </c>
      <c r="AC1759">
        <v>1</v>
      </c>
      <c r="AD1759">
        <f>IF(COUNTIF(Table_marketing_data[[#This Row],[AcceptedCmp3]:[AcceptedCmp2]],1)&gt;0,1,0)</f>
        <v>1</v>
      </c>
      <c r="AE1759">
        <f>SUM(Table_marketing_data[[#This Row],[AcceptedCmp3]:[AcceptedCmp2]])</f>
        <v>3</v>
      </c>
      <c r="AF1759">
        <v>1</v>
      </c>
      <c r="AG1759">
        <v>0</v>
      </c>
      <c r="AH1759" t="s">
        <v>32</v>
      </c>
    </row>
    <row r="1760" spans="1:34" x14ac:dyDescent="0.3">
      <c r="A1760">
        <v>7998</v>
      </c>
      <c r="B1760">
        <v>1958</v>
      </c>
      <c r="C1760">
        <f ca="1">YEAR(TODAY()) - Table_marketing_data[[#This Row],[Year_Birth]]</f>
        <v>65</v>
      </c>
      <c r="D17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0" t="s">
        <v>28</v>
      </c>
      <c r="F1760" t="s">
        <v>35</v>
      </c>
      <c r="G1760" s="5">
        <v>28087</v>
      </c>
      <c r="H1760" s="5" t="str">
        <f t="shared" si="27"/>
        <v>20k-50k</v>
      </c>
      <c r="I1760">
        <v>1</v>
      </c>
      <c r="J1760">
        <v>1</v>
      </c>
      <c r="K1760" s="1">
        <v>41254</v>
      </c>
      <c r="L1760">
        <v>77</v>
      </c>
      <c r="M1760">
        <v>53</v>
      </c>
      <c r="N1760">
        <v>8</v>
      </c>
      <c r="O1760">
        <v>17</v>
      </c>
      <c r="P1760">
        <v>13</v>
      </c>
      <c r="Q1760">
        <v>0</v>
      </c>
      <c r="R1760">
        <v>21</v>
      </c>
      <c r="S1760" s="6">
        <f>SUM(Table_marketing_data[[#This Row],[MntWines]:[MntGoldProds]])/6</f>
        <v>18.666666666666668</v>
      </c>
      <c r="T1760">
        <v>3</v>
      </c>
      <c r="U1760">
        <v>2</v>
      </c>
      <c r="V1760">
        <v>2</v>
      </c>
      <c r="W1760">
        <v>2</v>
      </c>
      <c r="X1760">
        <v>7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f>IF(COUNTIF(Table_marketing_data[[#This Row],[AcceptedCmp3]:[AcceptedCmp2]],1)&gt;0,1,0)</f>
        <v>0</v>
      </c>
      <c r="AE1760">
        <f>SUM(Table_marketing_data[[#This Row],[AcceptedCmp3]:[AcceptedCmp2]])</f>
        <v>0</v>
      </c>
      <c r="AF1760">
        <v>0</v>
      </c>
      <c r="AG1760">
        <v>0</v>
      </c>
      <c r="AH1760" t="s">
        <v>40</v>
      </c>
    </row>
    <row r="1761" spans="1:34" x14ac:dyDescent="0.3">
      <c r="A1761">
        <v>2674</v>
      </c>
      <c r="B1761">
        <v>1958</v>
      </c>
      <c r="C1761">
        <f ca="1">YEAR(TODAY()) - Table_marketing_data[[#This Row],[Year_Birth]]</f>
        <v>65</v>
      </c>
      <c r="D17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1" t="s">
        <v>41</v>
      </c>
      <c r="F1761" t="s">
        <v>31</v>
      </c>
      <c r="G1761" s="5">
        <v>75154</v>
      </c>
      <c r="H1761" s="5" t="str">
        <f t="shared" si="27"/>
        <v>50k-100k</v>
      </c>
      <c r="I1761">
        <v>0</v>
      </c>
      <c r="J1761">
        <v>1</v>
      </c>
      <c r="K1761" s="1">
        <v>41156</v>
      </c>
      <c r="L1761">
        <v>79</v>
      </c>
      <c r="M1761">
        <v>543</v>
      </c>
      <c r="N1761">
        <v>10</v>
      </c>
      <c r="O1761">
        <v>205</v>
      </c>
      <c r="P1761">
        <v>160</v>
      </c>
      <c r="Q1761">
        <v>143</v>
      </c>
      <c r="R1761">
        <v>82</v>
      </c>
      <c r="S1761" s="6">
        <f>SUM(Table_marketing_data[[#This Row],[MntWines]:[MntGoldProds]])/6</f>
        <v>190.5</v>
      </c>
      <c r="T1761">
        <v>1</v>
      </c>
      <c r="U1761">
        <v>6</v>
      </c>
      <c r="V1761">
        <v>3</v>
      </c>
      <c r="W1761">
        <v>6</v>
      </c>
      <c r="X1761">
        <v>3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f>IF(COUNTIF(Table_marketing_data[[#This Row],[AcceptedCmp3]:[AcceptedCmp2]],1)&gt;0,1,0)</f>
        <v>0</v>
      </c>
      <c r="AE1761">
        <f>SUM(Table_marketing_data[[#This Row],[AcceptedCmp3]:[AcceptedCmp2]])</f>
        <v>0</v>
      </c>
      <c r="AF1761">
        <v>1</v>
      </c>
      <c r="AG1761">
        <v>0</v>
      </c>
      <c r="AH1761" t="s">
        <v>34</v>
      </c>
    </row>
    <row r="1762" spans="1:34" x14ac:dyDescent="0.3">
      <c r="A1762">
        <v>1509</v>
      </c>
      <c r="B1762">
        <v>1958</v>
      </c>
      <c r="C1762">
        <f ca="1">YEAR(TODAY()) - Table_marketing_data[[#This Row],[Year_Birth]]</f>
        <v>65</v>
      </c>
      <c r="D17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2" t="s">
        <v>37</v>
      </c>
      <c r="F1762" t="s">
        <v>35</v>
      </c>
      <c r="G1762" s="5">
        <v>84460</v>
      </c>
      <c r="H1762" s="5" t="str">
        <f t="shared" si="27"/>
        <v>50k-100k</v>
      </c>
      <c r="I1762">
        <v>0</v>
      </c>
      <c r="J1762">
        <v>0</v>
      </c>
      <c r="K1762" s="1">
        <v>41278</v>
      </c>
      <c r="L1762">
        <v>80</v>
      </c>
      <c r="M1762">
        <v>152</v>
      </c>
      <c r="N1762">
        <v>27</v>
      </c>
      <c r="O1762">
        <v>103</v>
      </c>
      <c r="P1762">
        <v>106</v>
      </c>
      <c r="Q1762">
        <v>54</v>
      </c>
      <c r="R1762">
        <v>81</v>
      </c>
      <c r="S1762" s="6">
        <f>SUM(Table_marketing_data[[#This Row],[MntWines]:[MntGoldProds]])/6</f>
        <v>87.166666666666671</v>
      </c>
      <c r="T1762">
        <v>0</v>
      </c>
      <c r="U1762">
        <v>9</v>
      </c>
      <c r="V1762">
        <v>9</v>
      </c>
      <c r="W1762">
        <v>4</v>
      </c>
      <c r="X1762">
        <v>5</v>
      </c>
      <c r="Y1762">
        <v>0</v>
      </c>
      <c r="Z1762">
        <v>1</v>
      </c>
      <c r="AA1762">
        <v>1</v>
      </c>
      <c r="AB1762">
        <v>1</v>
      </c>
      <c r="AC1762">
        <v>1</v>
      </c>
      <c r="AD1762">
        <f>IF(COUNTIF(Table_marketing_data[[#This Row],[AcceptedCmp3]:[AcceptedCmp2]],1)&gt;0,1,0)</f>
        <v>1</v>
      </c>
      <c r="AE1762">
        <f>SUM(Table_marketing_data[[#This Row],[AcceptedCmp3]:[AcceptedCmp2]])</f>
        <v>4</v>
      </c>
      <c r="AF1762">
        <v>1</v>
      </c>
      <c r="AG1762">
        <v>0</v>
      </c>
      <c r="AH1762" t="s">
        <v>30</v>
      </c>
    </row>
    <row r="1763" spans="1:34" x14ac:dyDescent="0.3">
      <c r="A1763">
        <v>2740</v>
      </c>
      <c r="B1763">
        <v>1958</v>
      </c>
      <c r="C1763">
        <f ca="1">YEAR(TODAY()) - Table_marketing_data[[#This Row],[Year_Birth]]</f>
        <v>65</v>
      </c>
      <c r="D17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3" t="s">
        <v>37</v>
      </c>
      <c r="F1763" t="s">
        <v>42</v>
      </c>
      <c r="G1763" s="5">
        <v>33438</v>
      </c>
      <c r="H1763" s="5" t="str">
        <f t="shared" si="27"/>
        <v>20k-50k</v>
      </c>
      <c r="I1763">
        <v>1</v>
      </c>
      <c r="J1763">
        <v>1</v>
      </c>
      <c r="K1763" s="1">
        <v>41539</v>
      </c>
      <c r="L1763">
        <v>81</v>
      </c>
      <c r="M1763">
        <v>62</v>
      </c>
      <c r="N1763">
        <v>1</v>
      </c>
      <c r="O1763">
        <v>16</v>
      </c>
      <c r="P1763">
        <v>3</v>
      </c>
      <c r="Q1763">
        <v>2</v>
      </c>
      <c r="R1763">
        <v>6</v>
      </c>
      <c r="S1763" s="6">
        <f>SUM(Table_marketing_data[[#This Row],[MntWines]:[MntGoldProds]])/6</f>
        <v>15</v>
      </c>
      <c r="T1763">
        <v>4</v>
      </c>
      <c r="U1763">
        <v>2</v>
      </c>
      <c r="V1763">
        <v>1</v>
      </c>
      <c r="W1763">
        <v>4</v>
      </c>
      <c r="X1763">
        <v>5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f>IF(COUNTIF(Table_marketing_data[[#This Row],[AcceptedCmp3]:[AcceptedCmp2]],1)&gt;0,1,0)</f>
        <v>0</v>
      </c>
      <c r="AE1763">
        <f>SUM(Table_marketing_data[[#This Row],[AcceptedCmp3]:[AcceptedCmp2]])</f>
        <v>0</v>
      </c>
      <c r="AF1763">
        <v>0</v>
      </c>
      <c r="AG1763">
        <v>0</v>
      </c>
      <c r="AH1763" t="s">
        <v>30</v>
      </c>
    </row>
    <row r="1764" spans="1:34" x14ac:dyDescent="0.3">
      <c r="A1764">
        <v>2002</v>
      </c>
      <c r="B1764">
        <v>1958</v>
      </c>
      <c r="C1764">
        <f ca="1">YEAR(TODAY()) - Table_marketing_data[[#This Row],[Year_Birth]]</f>
        <v>65</v>
      </c>
      <c r="D17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4" t="s">
        <v>28</v>
      </c>
      <c r="F1764" t="s">
        <v>29</v>
      </c>
      <c r="G1764" s="5">
        <v>71964</v>
      </c>
      <c r="H1764" s="5" t="str">
        <f t="shared" si="27"/>
        <v>50k-100k</v>
      </c>
      <c r="I1764">
        <v>0</v>
      </c>
      <c r="J1764">
        <v>0</v>
      </c>
      <c r="K1764" s="1">
        <v>41414</v>
      </c>
      <c r="L1764">
        <v>81</v>
      </c>
      <c r="M1764">
        <v>587</v>
      </c>
      <c r="N1764">
        <v>51</v>
      </c>
      <c r="O1764">
        <v>932</v>
      </c>
      <c r="P1764">
        <v>180</v>
      </c>
      <c r="Q1764">
        <v>34</v>
      </c>
      <c r="R1764">
        <v>86</v>
      </c>
      <c r="S1764" s="6">
        <f>SUM(Table_marketing_data[[#This Row],[MntWines]:[MntGoldProds]])/6</f>
        <v>311.66666666666669</v>
      </c>
      <c r="T1764">
        <v>1</v>
      </c>
      <c r="U1764">
        <v>5</v>
      </c>
      <c r="V1764">
        <v>6</v>
      </c>
      <c r="W1764">
        <v>5</v>
      </c>
      <c r="X1764">
        <v>3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f>IF(COUNTIF(Table_marketing_data[[#This Row],[AcceptedCmp3]:[AcceptedCmp2]],1)&gt;0,1,0)</f>
        <v>0</v>
      </c>
      <c r="AE1764">
        <f>SUM(Table_marketing_data[[#This Row],[AcceptedCmp3]:[AcceptedCmp2]])</f>
        <v>0</v>
      </c>
      <c r="AF1764">
        <v>0</v>
      </c>
      <c r="AG1764">
        <v>0</v>
      </c>
      <c r="AH1764" t="s">
        <v>30</v>
      </c>
    </row>
    <row r="1765" spans="1:34" x14ac:dyDescent="0.3">
      <c r="A1765">
        <v>2150</v>
      </c>
      <c r="B1765">
        <v>1958</v>
      </c>
      <c r="C1765">
        <f ca="1">YEAR(TODAY()) - Table_marketing_data[[#This Row],[Year_Birth]]</f>
        <v>65</v>
      </c>
      <c r="D17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5" t="s">
        <v>37</v>
      </c>
      <c r="F1765" t="s">
        <v>42</v>
      </c>
      <c r="G1765" s="5">
        <v>80995</v>
      </c>
      <c r="H1765" s="5" t="str">
        <f t="shared" si="27"/>
        <v>50k-100k</v>
      </c>
      <c r="I1765">
        <v>0</v>
      </c>
      <c r="J1765">
        <v>1</v>
      </c>
      <c r="K1765" s="1">
        <v>41405</v>
      </c>
      <c r="L1765">
        <v>83</v>
      </c>
      <c r="M1765">
        <v>860</v>
      </c>
      <c r="N1765">
        <v>28</v>
      </c>
      <c r="O1765">
        <v>409</v>
      </c>
      <c r="P1765">
        <v>73</v>
      </c>
      <c r="Q1765">
        <v>56</v>
      </c>
      <c r="R1765">
        <v>56</v>
      </c>
      <c r="S1765" s="6">
        <f>SUM(Table_marketing_data[[#This Row],[MntWines]:[MntGoldProds]])/6</f>
        <v>247</v>
      </c>
      <c r="T1765">
        <v>1</v>
      </c>
      <c r="U1765">
        <v>8</v>
      </c>
      <c r="V1765">
        <v>9</v>
      </c>
      <c r="W1765">
        <v>4</v>
      </c>
      <c r="X1765">
        <v>4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f>IF(COUNTIF(Table_marketing_data[[#This Row],[AcceptedCmp3]:[AcceptedCmp2]],1)&gt;0,1,0)</f>
        <v>0</v>
      </c>
      <c r="AE1765">
        <f>SUM(Table_marketing_data[[#This Row],[AcceptedCmp3]:[AcceptedCmp2]])</f>
        <v>0</v>
      </c>
      <c r="AF1765">
        <v>0</v>
      </c>
      <c r="AG1765">
        <v>0</v>
      </c>
      <c r="AH1765" t="s">
        <v>32</v>
      </c>
    </row>
    <row r="1766" spans="1:34" x14ac:dyDescent="0.3">
      <c r="A1766">
        <v>2902</v>
      </c>
      <c r="B1766">
        <v>1958</v>
      </c>
      <c r="C1766">
        <f ca="1">YEAR(TODAY()) - Table_marketing_data[[#This Row],[Year_Birth]]</f>
        <v>65</v>
      </c>
      <c r="D17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6" t="s">
        <v>28</v>
      </c>
      <c r="F1766" t="s">
        <v>35</v>
      </c>
      <c r="H1766" s="5" t="str">
        <f t="shared" si="27"/>
        <v>&lt;20k</v>
      </c>
      <c r="I1766">
        <v>1</v>
      </c>
      <c r="J1766">
        <v>1</v>
      </c>
      <c r="K1766" s="1">
        <v>41155</v>
      </c>
      <c r="L1766">
        <v>87</v>
      </c>
      <c r="M1766">
        <v>19</v>
      </c>
      <c r="N1766">
        <v>4</v>
      </c>
      <c r="O1766">
        <v>12</v>
      </c>
      <c r="P1766">
        <v>2</v>
      </c>
      <c r="Q1766">
        <v>2</v>
      </c>
      <c r="R1766">
        <v>6</v>
      </c>
      <c r="S1766" s="6">
        <f>SUM(Table_marketing_data[[#This Row],[MntWines]:[MntGoldProds]])/6</f>
        <v>7.5</v>
      </c>
      <c r="T1766">
        <v>1</v>
      </c>
      <c r="U1766">
        <v>1</v>
      </c>
      <c r="V1766">
        <v>0</v>
      </c>
      <c r="W1766">
        <v>3</v>
      </c>
      <c r="X1766">
        <v>5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f>IF(COUNTIF(Table_marketing_data[[#This Row],[AcceptedCmp3]:[AcceptedCmp2]],1)&gt;0,1,0)</f>
        <v>0</v>
      </c>
      <c r="AE1766">
        <f>SUM(Table_marketing_data[[#This Row],[AcceptedCmp3]:[AcceptedCmp2]])</f>
        <v>0</v>
      </c>
      <c r="AF1766">
        <v>0</v>
      </c>
      <c r="AG1766">
        <v>0</v>
      </c>
      <c r="AH1766" t="s">
        <v>36</v>
      </c>
    </row>
    <row r="1767" spans="1:34" x14ac:dyDescent="0.3">
      <c r="A1767">
        <v>4682</v>
      </c>
      <c r="B1767">
        <v>1958</v>
      </c>
      <c r="C1767">
        <f ca="1">YEAR(TODAY()) - Table_marketing_data[[#This Row],[Year_Birth]]</f>
        <v>65</v>
      </c>
      <c r="D17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7" t="s">
        <v>28</v>
      </c>
      <c r="F1767" t="s">
        <v>33</v>
      </c>
      <c r="G1767" s="5">
        <v>51876</v>
      </c>
      <c r="H1767" s="5" t="str">
        <f t="shared" si="27"/>
        <v>50k-100k</v>
      </c>
      <c r="I1767">
        <v>0</v>
      </c>
      <c r="J1767">
        <v>0</v>
      </c>
      <c r="K1767" s="1">
        <v>41562</v>
      </c>
      <c r="L1767">
        <v>88</v>
      </c>
      <c r="M1767">
        <v>99</v>
      </c>
      <c r="N1767">
        <v>27</v>
      </c>
      <c r="O1767">
        <v>102</v>
      </c>
      <c r="P1767">
        <v>28</v>
      </c>
      <c r="Q1767">
        <v>48</v>
      </c>
      <c r="R1767">
        <v>6</v>
      </c>
      <c r="S1767" s="6">
        <f>SUM(Table_marketing_data[[#This Row],[MntWines]:[MntGoldProds]])/6</f>
        <v>51.666666666666664</v>
      </c>
      <c r="T1767">
        <v>1</v>
      </c>
      <c r="U1767">
        <v>2</v>
      </c>
      <c r="V1767">
        <v>2</v>
      </c>
      <c r="W1767">
        <v>8</v>
      </c>
      <c r="X1767">
        <v>1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f>IF(COUNTIF(Table_marketing_data[[#This Row],[AcceptedCmp3]:[AcceptedCmp2]],1)&gt;0,1,0)</f>
        <v>0</v>
      </c>
      <c r="AE1767">
        <f>SUM(Table_marketing_data[[#This Row],[AcceptedCmp3]:[AcceptedCmp2]])</f>
        <v>0</v>
      </c>
      <c r="AF1767">
        <v>0</v>
      </c>
      <c r="AG1767">
        <v>0</v>
      </c>
      <c r="AH1767" t="s">
        <v>39</v>
      </c>
    </row>
    <row r="1768" spans="1:34" x14ac:dyDescent="0.3">
      <c r="A1768">
        <v>4964</v>
      </c>
      <c r="B1768">
        <v>1958</v>
      </c>
      <c r="C1768">
        <f ca="1">YEAR(TODAY()) - Table_marketing_data[[#This Row],[Year_Birth]]</f>
        <v>65</v>
      </c>
      <c r="D17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8" t="s">
        <v>37</v>
      </c>
      <c r="F1768" t="s">
        <v>35</v>
      </c>
      <c r="G1768" s="5">
        <v>74250</v>
      </c>
      <c r="H1768" s="5" t="str">
        <f t="shared" si="27"/>
        <v>50k-100k</v>
      </c>
      <c r="I1768">
        <v>0</v>
      </c>
      <c r="J1768">
        <v>0</v>
      </c>
      <c r="K1768" s="1">
        <v>41665</v>
      </c>
      <c r="L1768">
        <v>90</v>
      </c>
      <c r="M1768">
        <v>680</v>
      </c>
      <c r="N1768">
        <v>11</v>
      </c>
      <c r="O1768">
        <v>392</v>
      </c>
      <c r="P1768">
        <v>75</v>
      </c>
      <c r="Q1768">
        <v>0</v>
      </c>
      <c r="R1768">
        <v>0</v>
      </c>
      <c r="S1768" s="6">
        <f>SUM(Table_marketing_data[[#This Row],[MntWines]:[MntGoldProds]])/6</f>
        <v>193</v>
      </c>
      <c r="T1768">
        <v>1</v>
      </c>
      <c r="U1768">
        <v>2</v>
      </c>
      <c r="V1768">
        <v>11</v>
      </c>
      <c r="W1768">
        <v>4</v>
      </c>
      <c r="X1768">
        <v>1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f>IF(COUNTIF(Table_marketing_data[[#This Row],[AcceptedCmp3]:[AcceptedCmp2]],1)&gt;0,1,0)</f>
        <v>0</v>
      </c>
      <c r="AE1768">
        <f>SUM(Table_marketing_data[[#This Row],[AcceptedCmp3]:[AcceptedCmp2]])</f>
        <v>0</v>
      </c>
      <c r="AF1768">
        <v>0</v>
      </c>
      <c r="AG1768">
        <v>0</v>
      </c>
      <c r="AH1768" t="s">
        <v>32</v>
      </c>
    </row>
    <row r="1769" spans="1:34" x14ac:dyDescent="0.3">
      <c r="A1769">
        <v>450</v>
      </c>
      <c r="B1769">
        <v>1958</v>
      </c>
      <c r="C1769">
        <f ca="1">YEAR(TODAY()) - Table_marketing_data[[#This Row],[Year_Birth]]</f>
        <v>65</v>
      </c>
      <c r="D17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69" t="s">
        <v>41</v>
      </c>
      <c r="F1769" t="s">
        <v>35</v>
      </c>
      <c r="G1769" s="5">
        <v>42315</v>
      </c>
      <c r="H1769" s="5" t="str">
        <f t="shared" si="27"/>
        <v>20k-50k</v>
      </c>
      <c r="I1769">
        <v>0</v>
      </c>
      <c r="J1769">
        <v>1</v>
      </c>
      <c r="K1769" s="1">
        <v>41467</v>
      </c>
      <c r="L1769">
        <v>90</v>
      </c>
      <c r="M1769">
        <v>67</v>
      </c>
      <c r="N1769">
        <v>15</v>
      </c>
      <c r="O1769">
        <v>80</v>
      </c>
      <c r="P1769">
        <v>17</v>
      </c>
      <c r="Q1769">
        <v>11</v>
      </c>
      <c r="R1769">
        <v>80</v>
      </c>
      <c r="S1769" s="6">
        <f>SUM(Table_marketing_data[[#This Row],[MntWines]:[MntGoldProds]])/6</f>
        <v>45</v>
      </c>
      <c r="T1769">
        <v>3</v>
      </c>
      <c r="U1769">
        <v>1</v>
      </c>
      <c r="V1769">
        <v>4</v>
      </c>
      <c r="W1769">
        <v>4</v>
      </c>
      <c r="X1769">
        <v>3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f>IF(COUNTIF(Table_marketing_data[[#This Row],[AcceptedCmp3]:[AcceptedCmp2]],1)&gt;0,1,0)</f>
        <v>0</v>
      </c>
      <c r="AE1769">
        <f>SUM(Table_marketing_data[[#This Row],[AcceptedCmp3]:[AcceptedCmp2]])</f>
        <v>0</v>
      </c>
      <c r="AF1769">
        <v>0</v>
      </c>
      <c r="AG1769">
        <v>0</v>
      </c>
      <c r="AH1769" t="s">
        <v>34</v>
      </c>
    </row>
    <row r="1770" spans="1:34" x14ac:dyDescent="0.3">
      <c r="A1770">
        <v>7938</v>
      </c>
      <c r="B1770">
        <v>1958</v>
      </c>
      <c r="C1770">
        <f ca="1">YEAR(TODAY()) - Table_marketing_data[[#This Row],[Year_Birth]]</f>
        <v>65</v>
      </c>
      <c r="D17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0" t="s">
        <v>37</v>
      </c>
      <c r="F1770" t="s">
        <v>35</v>
      </c>
      <c r="G1770" s="5">
        <v>51518</v>
      </c>
      <c r="H1770" s="5" t="str">
        <f t="shared" si="27"/>
        <v>50k-100k</v>
      </c>
      <c r="I1770">
        <v>0</v>
      </c>
      <c r="J1770">
        <v>1</v>
      </c>
      <c r="K1770" s="1">
        <v>41550</v>
      </c>
      <c r="L1770">
        <v>92</v>
      </c>
      <c r="M1770">
        <v>350</v>
      </c>
      <c r="N1770">
        <v>8</v>
      </c>
      <c r="O1770">
        <v>66</v>
      </c>
      <c r="P1770">
        <v>17</v>
      </c>
      <c r="Q1770">
        <v>4</v>
      </c>
      <c r="R1770">
        <v>4</v>
      </c>
      <c r="S1770" s="6">
        <f>SUM(Table_marketing_data[[#This Row],[MntWines]:[MntGoldProds]])/6</f>
        <v>74.833333333333329</v>
      </c>
      <c r="T1770">
        <v>2</v>
      </c>
      <c r="U1770">
        <v>3</v>
      </c>
      <c r="V1770">
        <v>2</v>
      </c>
      <c r="W1770">
        <v>10</v>
      </c>
      <c r="X1770">
        <v>3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f>IF(COUNTIF(Table_marketing_data[[#This Row],[AcceptedCmp3]:[AcceptedCmp2]],1)&gt;0,1,0)</f>
        <v>0</v>
      </c>
      <c r="AE1770">
        <f>SUM(Table_marketing_data[[#This Row],[AcceptedCmp3]:[AcceptedCmp2]])</f>
        <v>0</v>
      </c>
      <c r="AF1770">
        <v>0</v>
      </c>
      <c r="AG1770">
        <v>0</v>
      </c>
      <c r="AH1770" t="s">
        <v>39</v>
      </c>
    </row>
    <row r="1771" spans="1:34" x14ac:dyDescent="0.3">
      <c r="A1771">
        <v>4687</v>
      </c>
      <c r="B1771">
        <v>1958</v>
      </c>
      <c r="C1771">
        <f ca="1">YEAR(TODAY()) - Table_marketing_data[[#This Row],[Year_Birth]]</f>
        <v>65</v>
      </c>
      <c r="D17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1" t="s">
        <v>41</v>
      </c>
      <c r="F1771" t="s">
        <v>33</v>
      </c>
      <c r="G1771" s="5">
        <v>80739</v>
      </c>
      <c r="H1771" s="5" t="str">
        <f t="shared" si="27"/>
        <v>50k-100k</v>
      </c>
      <c r="I1771">
        <v>0</v>
      </c>
      <c r="J1771">
        <v>0</v>
      </c>
      <c r="K1771" s="1">
        <v>41417</v>
      </c>
      <c r="L1771">
        <v>92</v>
      </c>
      <c r="M1771">
        <v>674</v>
      </c>
      <c r="N1771">
        <v>92</v>
      </c>
      <c r="O1771">
        <v>736</v>
      </c>
      <c r="P1771">
        <v>39</v>
      </c>
      <c r="Q1771">
        <v>0</v>
      </c>
      <c r="R1771">
        <v>92</v>
      </c>
      <c r="S1771" s="6">
        <f>SUM(Table_marketing_data[[#This Row],[MntWines]:[MntGoldProds]])/6</f>
        <v>272.16666666666669</v>
      </c>
      <c r="T1771">
        <v>1</v>
      </c>
      <c r="U1771">
        <v>3</v>
      </c>
      <c r="V1771">
        <v>11</v>
      </c>
      <c r="W1771">
        <v>9</v>
      </c>
      <c r="X1771">
        <v>1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f>IF(COUNTIF(Table_marketing_data[[#This Row],[AcceptedCmp3]:[AcceptedCmp2]],1)&gt;0,1,0)</f>
        <v>0</v>
      </c>
      <c r="AE1771">
        <f>SUM(Table_marketing_data[[#This Row],[AcceptedCmp3]:[AcceptedCmp2]])</f>
        <v>0</v>
      </c>
      <c r="AF1771">
        <v>0</v>
      </c>
      <c r="AG1771">
        <v>0</v>
      </c>
      <c r="AH1771" t="s">
        <v>30</v>
      </c>
    </row>
    <row r="1772" spans="1:34" x14ac:dyDescent="0.3">
      <c r="A1772">
        <v>2227</v>
      </c>
      <c r="B1772">
        <v>1958</v>
      </c>
      <c r="C1772">
        <f ca="1">YEAR(TODAY()) - Table_marketing_data[[#This Row],[Year_Birth]]</f>
        <v>65</v>
      </c>
      <c r="D17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2" t="s">
        <v>38</v>
      </c>
      <c r="F1772" t="s">
        <v>35</v>
      </c>
      <c r="G1772" s="5">
        <v>26490</v>
      </c>
      <c r="H1772" s="5" t="str">
        <f t="shared" si="27"/>
        <v>20k-50k</v>
      </c>
      <c r="I1772">
        <v>0</v>
      </c>
      <c r="J1772">
        <v>0</v>
      </c>
      <c r="K1772" s="1">
        <v>41174</v>
      </c>
      <c r="L1772">
        <v>92</v>
      </c>
      <c r="M1772">
        <v>45</v>
      </c>
      <c r="N1772">
        <v>47</v>
      </c>
      <c r="O1772">
        <v>52</v>
      </c>
      <c r="P1772">
        <v>21</v>
      </c>
      <c r="Q1772">
        <v>20</v>
      </c>
      <c r="R1772">
        <v>25</v>
      </c>
      <c r="S1772" s="6">
        <f>SUM(Table_marketing_data[[#This Row],[MntWines]:[MntGoldProds]])/6</f>
        <v>35</v>
      </c>
      <c r="T1772">
        <v>2</v>
      </c>
      <c r="U1772">
        <v>3</v>
      </c>
      <c r="V1772">
        <v>1</v>
      </c>
      <c r="W1772">
        <v>5</v>
      </c>
      <c r="X1772">
        <v>6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f>IF(COUNTIF(Table_marketing_data[[#This Row],[AcceptedCmp3]:[AcceptedCmp2]],1)&gt;0,1,0)</f>
        <v>0</v>
      </c>
      <c r="AE1772">
        <f>SUM(Table_marketing_data[[#This Row],[AcceptedCmp3]:[AcceptedCmp2]])</f>
        <v>0</v>
      </c>
      <c r="AF1772">
        <v>0</v>
      </c>
      <c r="AG1772">
        <v>0</v>
      </c>
      <c r="AH1772" t="s">
        <v>43</v>
      </c>
    </row>
    <row r="1773" spans="1:34" x14ac:dyDescent="0.3">
      <c r="A1773">
        <v>946</v>
      </c>
      <c r="B1773">
        <v>1958</v>
      </c>
      <c r="C1773">
        <f ca="1">YEAR(TODAY()) - Table_marketing_data[[#This Row],[Year_Birth]]</f>
        <v>65</v>
      </c>
      <c r="D17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3" t="s">
        <v>38</v>
      </c>
      <c r="F1773" t="s">
        <v>35</v>
      </c>
      <c r="G1773" s="5">
        <v>26490</v>
      </c>
      <c r="H1773" s="5" t="str">
        <f t="shared" si="27"/>
        <v>20k-50k</v>
      </c>
      <c r="I1773">
        <v>0</v>
      </c>
      <c r="J1773">
        <v>0</v>
      </c>
      <c r="K1773" s="1">
        <v>41174</v>
      </c>
      <c r="L1773">
        <v>92</v>
      </c>
      <c r="M1773">
        <v>45</v>
      </c>
      <c r="N1773">
        <v>47</v>
      </c>
      <c r="O1773">
        <v>52</v>
      </c>
      <c r="P1773">
        <v>21</v>
      </c>
      <c r="Q1773">
        <v>20</v>
      </c>
      <c r="R1773">
        <v>25</v>
      </c>
      <c r="S1773" s="6">
        <f>SUM(Table_marketing_data[[#This Row],[MntWines]:[MntGoldProds]])/6</f>
        <v>35</v>
      </c>
      <c r="T1773">
        <v>2</v>
      </c>
      <c r="U1773">
        <v>3</v>
      </c>
      <c r="V1773">
        <v>1</v>
      </c>
      <c r="W1773">
        <v>5</v>
      </c>
      <c r="X1773">
        <v>6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f>IF(COUNTIF(Table_marketing_data[[#This Row],[AcceptedCmp3]:[AcceptedCmp2]],1)&gt;0,1,0)</f>
        <v>0</v>
      </c>
      <c r="AE1773">
        <f>SUM(Table_marketing_data[[#This Row],[AcceptedCmp3]:[AcceptedCmp2]])</f>
        <v>0</v>
      </c>
      <c r="AF1773">
        <v>0</v>
      </c>
      <c r="AG1773">
        <v>0</v>
      </c>
      <c r="AH1773" t="s">
        <v>30</v>
      </c>
    </row>
    <row r="1774" spans="1:34" x14ac:dyDescent="0.3">
      <c r="A1774">
        <v>5046</v>
      </c>
      <c r="B1774">
        <v>1958</v>
      </c>
      <c r="C1774">
        <f ca="1">YEAR(TODAY()) - Table_marketing_data[[#This Row],[Year_Birth]]</f>
        <v>65</v>
      </c>
      <c r="D17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4" t="s">
        <v>28</v>
      </c>
      <c r="F1774" t="s">
        <v>29</v>
      </c>
      <c r="G1774" s="5">
        <v>78331</v>
      </c>
      <c r="H1774" s="5" t="str">
        <f t="shared" si="27"/>
        <v>50k-100k</v>
      </c>
      <c r="I1774">
        <v>0</v>
      </c>
      <c r="J1774">
        <v>1</v>
      </c>
      <c r="K1774" s="1">
        <v>41662</v>
      </c>
      <c r="L1774">
        <v>97</v>
      </c>
      <c r="M1774">
        <v>756</v>
      </c>
      <c r="N1774">
        <v>138</v>
      </c>
      <c r="O1774">
        <v>354</v>
      </c>
      <c r="P1774">
        <v>160</v>
      </c>
      <c r="Q1774">
        <v>169</v>
      </c>
      <c r="R1774">
        <v>61</v>
      </c>
      <c r="S1774" s="6">
        <f>SUM(Table_marketing_data[[#This Row],[MntWines]:[MntGoldProds]])/6</f>
        <v>273</v>
      </c>
      <c r="T1774">
        <v>2</v>
      </c>
      <c r="U1774">
        <v>10</v>
      </c>
      <c r="V1774">
        <v>6</v>
      </c>
      <c r="W1774">
        <v>7</v>
      </c>
      <c r="X1774">
        <v>4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f>IF(COUNTIF(Table_marketing_data[[#This Row],[AcceptedCmp3]:[AcceptedCmp2]],1)&gt;0,1,0)</f>
        <v>0</v>
      </c>
      <c r="AE1774">
        <f>SUM(Table_marketing_data[[#This Row],[AcceptedCmp3]:[AcceptedCmp2]])</f>
        <v>0</v>
      </c>
      <c r="AF1774">
        <v>0</v>
      </c>
      <c r="AG1774">
        <v>0</v>
      </c>
      <c r="AH1774" t="s">
        <v>43</v>
      </c>
    </row>
    <row r="1775" spans="1:34" x14ac:dyDescent="0.3">
      <c r="A1775">
        <v>9940</v>
      </c>
      <c r="B1775">
        <v>1958</v>
      </c>
      <c r="C1775">
        <f ca="1">YEAR(TODAY()) - Table_marketing_data[[#This Row],[Year_Birth]]</f>
        <v>65</v>
      </c>
      <c r="D17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5" t="s">
        <v>28</v>
      </c>
      <c r="F1775" t="s">
        <v>35</v>
      </c>
      <c r="G1775" s="5">
        <v>64961</v>
      </c>
      <c r="H1775" s="5" t="str">
        <f t="shared" si="27"/>
        <v>50k-100k</v>
      </c>
      <c r="I1775">
        <v>0</v>
      </c>
      <c r="J1775">
        <v>1</v>
      </c>
      <c r="K1775" s="1">
        <v>41266</v>
      </c>
      <c r="L1775">
        <v>97</v>
      </c>
      <c r="M1775">
        <v>382</v>
      </c>
      <c r="N1775">
        <v>114</v>
      </c>
      <c r="O1775">
        <v>276</v>
      </c>
      <c r="P1775">
        <v>75</v>
      </c>
      <c r="Q1775">
        <v>124</v>
      </c>
      <c r="R1775">
        <v>38</v>
      </c>
      <c r="S1775" s="6">
        <f>SUM(Table_marketing_data[[#This Row],[MntWines]:[MntGoldProds]])/6</f>
        <v>168.16666666666666</v>
      </c>
      <c r="T1775">
        <v>2</v>
      </c>
      <c r="U1775">
        <v>6</v>
      </c>
      <c r="V1775">
        <v>4</v>
      </c>
      <c r="W1775">
        <v>4</v>
      </c>
      <c r="X1775">
        <v>3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f>IF(COUNTIF(Table_marketing_data[[#This Row],[AcceptedCmp3]:[AcceptedCmp2]],1)&gt;0,1,0)</f>
        <v>0</v>
      </c>
      <c r="AE1775">
        <f>SUM(Table_marketing_data[[#This Row],[AcceptedCmp3]:[AcceptedCmp2]])</f>
        <v>0</v>
      </c>
      <c r="AF1775">
        <v>0</v>
      </c>
      <c r="AG1775">
        <v>0</v>
      </c>
      <c r="AH1775" t="s">
        <v>43</v>
      </c>
    </row>
    <row r="1776" spans="1:34" x14ac:dyDescent="0.3">
      <c r="A1776">
        <v>4452</v>
      </c>
      <c r="B1776">
        <v>1957</v>
      </c>
      <c r="C1776">
        <f ca="1">YEAR(TODAY()) - Table_marketing_data[[#This Row],[Year_Birth]]</f>
        <v>66</v>
      </c>
      <c r="D17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6" t="s">
        <v>28</v>
      </c>
      <c r="F1776" t="s">
        <v>31</v>
      </c>
      <c r="G1776" s="5">
        <v>50388</v>
      </c>
      <c r="H1776" s="5" t="str">
        <f t="shared" si="27"/>
        <v>50k-100k</v>
      </c>
      <c r="I1776">
        <v>0</v>
      </c>
      <c r="J1776">
        <v>1</v>
      </c>
      <c r="K1776" s="1">
        <v>41787</v>
      </c>
      <c r="L1776">
        <v>3</v>
      </c>
      <c r="M1776">
        <v>292</v>
      </c>
      <c r="N1776">
        <v>6</v>
      </c>
      <c r="O1776">
        <v>37</v>
      </c>
      <c r="P1776">
        <v>0</v>
      </c>
      <c r="Q1776">
        <v>3</v>
      </c>
      <c r="R1776">
        <v>34</v>
      </c>
      <c r="S1776" s="6">
        <f>SUM(Table_marketing_data[[#This Row],[MntWines]:[MntGoldProds]])/6</f>
        <v>62</v>
      </c>
      <c r="T1776">
        <v>4</v>
      </c>
      <c r="U1776">
        <v>6</v>
      </c>
      <c r="V1776">
        <v>1</v>
      </c>
      <c r="W1776">
        <v>6</v>
      </c>
      <c r="X1776">
        <v>7</v>
      </c>
      <c r="Y1776">
        <v>0</v>
      </c>
      <c r="Z1776">
        <v>1</v>
      </c>
      <c r="AA1776">
        <v>0</v>
      </c>
      <c r="AB1776">
        <v>1</v>
      </c>
      <c r="AC1776">
        <v>0</v>
      </c>
      <c r="AD1776">
        <f>IF(COUNTIF(Table_marketing_data[[#This Row],[AcceptedCmp3]:[AcceptedCmp2]],1)&gt;0,1,0)</f>
        <v>1</v>
      </c>
      <c r="AE1776">
        <f>SUM(Table_marketing_data[[#This Row],[AcceptedCmp3]:[AcceptedCmp2]])</f>
        <v>2</v>
      </c>
      <c r="AF1776">
        <v>1</v>
      </c>
      <c r="AG1776">
        <v>0</v>
      </c>
      <c r="AH1776" t="s">
        <v>39</v>
      </c>
    </row>
    <row r="1777" spans="1:34" x14ac:dyDescent="0.3">
      <c r="A1777">
        <v>8430</v>
      </c>
      <c r="B1777">
        <v>1957</v>
      </c>
      <c r="C1777">
        <f ca="1">YEAR(TODAY()) - Table_marketing_data[[#This Row],[Year_Birth]]</f>
        <v>66</v>
      </c>
      <c r="D17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7" t="s">
        <v>28</v>
      </c>
      <c r="F1777" t="s">
        <v>35</v>
      </c>
      <c r="G1777" s="5">
        <v>21994</v>
      </c>
      <c r="H1777" s="5" t="str">
        <f t="shared" si="27"/>
        <v>20k-50k</v>
      </c>
      <c r="I1777">
        <v>0</v>
      </c>
      <c r="J1777">
        <v>1</v>
      </c>
      <c r="K1777" s="1">
        <v>41267</v>
      </c>
      <c r="L1777">
        <v>4</v>
      </c>
      <c r="M1777">
        <v>9</v>
      </c>
      <c r="N1777">
        <v>0</v>
      </c>
      <c r="O1777">
        <v>6</v>
      </c>
      <c r="P1777">
        <v>3</v>
      </c>
      <c r="Q1777">
        <v>1</v>
      </c>
      <c r="R1777">
        <v>3</v>
      </c>
      <c r="S1777" s="6">
        <f>SUM(Table_marketing_data[[#This Row],[MntWines]:[MntGoldProds]])/6</f>
        <v>3.6666666666666665</v>
      </c>
      <c r="T1777">
        <v>1</v>
      </c>
      <c r="U1777">
        <v>0</v>
      </c>
      <c r="V1777">
        <v>0</v>
      </c>
      <c r="W1777">
        <v>3</v>
      </c>
      <c r="X1777">
        <v>5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f>IF(COUNTIF(Table_marketing_data[[#This Row],[AcceptedCmp3]:[AcceptedCmp2]],1)&gt;0,1,0)</f>
        <v>0</v>
      </c>
      <c r="AE1777">
        <f>SUM(Table_marketing_data[[#This Row],[AcceptedCmp3]:[AcceptedCmp2]])</f>
        <v>0</v>
      </c>
      <c r="AF1777">
        <v>0</v>
      </c>
      <c r="AG1777">
        <v>0</v>
      </c>
      <c r="AH1777" t="s">
        <v>36</v>
      </c>
    </row>
    <row r="1778" spans="1:34" x14ac:dyDescent="0.3">
      <c r="A1778">
        <v>8619</v>
      </c>
      <c r="B1778">
        <v>1957</v>
      </c>
      <c r="C1778">
        <f ca="1">YEAR(TODAY()) - Table_marketing_data[[#This Row],[Year_Birth]]</f>
        <v>66</v>
      </c>
      <c r="D17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8" t="s">
        <v>28</v>
      </c>
      <c r="F1778" t="s">
        <v>35</v>
      </c>
      <c r="G1778" s="5">
        <v>21994</v>
      </c>
      <c r="H1778" s="5" t="str">
        <f t="shared" si="27"/>
        <v>20k-50k</v>
      </c>
      <c r="I1778">
        <v>0</v>
      </c>
      <c r="J1778">
        <v>1</v>
      </c>
      <c r="K1778" s="1">
        <v>41267</v>
      </c>
      <c r="L1778">
        <v>4</v>
      </c>
      <c r="M1778">
        <v>9</v>
      </c>
      <c r="N1778">
        <v>0</v>
      </c>
      <c r="O1778">
        <v>6</v>
      </c>
      <c r="P1778">
        <v>3</v>
      </c>
      <c r="Q1778">
        <v>1</v>
      </c>
      <c r="R1778">
        <v>3</v>
      </c>
      <c r="S1778" s="6">
        <f>SUM(Table_marketing_data[[#This Row],[MntWines]:[MntGoldProds]])/6</f>
        <v>3.6666666666666665</v>
      </c>
      <c r="T1778">
        <v>1</v>
      </c>
      <c r="U1778">
        <v>0</v>
      </c>
      <c r="V1778">
        <v>0</v>
      </c>
      <c r="W1778">
        <v>3</v>
      </c>
      <c r="X1778">
        <v>5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f>IF(COUNTIF(Table_marketing_data[[#This Row],[AcceptedCmp3]:[AcceptedCmp2]],1)&gt;0,1,0)</f>
        <v>0</v>
      </c>
      <c r="AE1778">
        <f>SUM(Table_marketing_data[[#This Row],[AcceptedCmp3]:[AcceptedCmp2]])</f>
        <v>0</v>
      </c>
      <c r="AF1778">
        <v>0</v>
      </c>
      <c r="AG1778">
        <v>0</v>
      </c>
      <c r="AH1778" t="s">
        <v>30</v>
      </c>
    </row>
    <row r="1779" spans="1:34" x14ac:dyDescent="0.3">
      <c r="A1779">
        <v>8996</v>
      </c>
      <c r="B1779">
        <v>1957</v>
      </c>
      <c r="C1779">
        <f ca="1">YEAR(TODAY()) - Table_marketing_data[[#This Row],[Year_Birth]]</f>
        <v>66</v>
      </c>
      <c r="D17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79" t="s">
        <v>37</v>
      </c>
      <c r="F1779" t="s">
        <v>33</v>
      </c>
      <c r="H1779" s="5" t="str">
        <f t="shared" si="27"/>
        <v>&lt;20k</v>
      </c>
      <c r="I1779">
        <v>2</v>
      </c>
      <c r="J1779">
        <v>1</v>
      </c>
      <c r="K1779" s="1">
        <v>41232</v>
      </c>
      <c r="L1779">
        <v>4</v>
      </c>
      <c r="M1779">
        <v>230</v>
      </c>
      <c r="N1779">
        <v>42</v>
      </c>
      <c r="O1779">
        <v>192</v>
      </c>
      <c r="P1779">
        <v>49</v>
      </c>
      <c r="Q1779">
        <v>37</v>
      </c>
      <c r="R1779">
        <v>53</v>
      </c>
      <c r="S1779" s="6">
        <f>SUM(Table_marketing_data[[#This Row],[MntWines]:[MntGoldProds]])/6</f>
        <v>100.5</v>
      </c>
      <c r="T1779">
        <v>12</v>
      </c>
      <c r="U1779">
        <v>7</v>
      </c>
      <c r="V1779">
        <v>2</v>
      </c>
      <c r="W1779">
        <v>8</v>
      </c>
      <c r="X1779">
        <v>9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f>IF(COUNTIF(Table_marketing_data[[#This Row],[AcceptedCmp3]:[AcceptedCmp2]],1)&gt;0,1,0)</f>
        <v>0</v>
      </c>
      <c r="AE1779">
        <f>SUM(Table_marketing_data[[#This Row],[AcceptedCmp3]:[AcceptedCmp2]])</f>
        <v>0</v>
      </c>
      <c r="AF1779">
        <v>0</v>
      </c>
      <c r="AG1779">
        <v>0</v>
      </c>
      <c r="AH1779" t="s">
        <v>39</v>
      </c>
    </row>
    <row r="1780" spans="1:34" x14ac:dyDescent="0.3">
      <c r="A1780">
        <v>10356</v>
      </c>
      <c r="B1780">
        <v>1957</v>
      </c>
      <c r="C1780">
        <f ca="1">YEAR(TODAY()) - Table_marketing_data[[#This Row],[Year_Birth]]</f>
        <v>66</v>
      </c>
      <c r="D17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0" t="s">
        <v>37</v>
      </c>
      <c r="F1780" t="s">
        <v>29</v>
      </c>
      <c r="G1780" s="5">
        <v>41437</v>
      </c>
      <c r="H1780" s="5" t="str">
        <f t="shared" si="27"/>
        <v>20k-50k</v>
      </c>
      <c r="I1780">
        <v>1</v>
      </c>
      <c r="J1780">
        <v>1</v>
      </c>
      <c r="K1780" s="1">
        <v>41174</v>
      </c>
      <c r="L1780">
        <v>5</v>
      </c>
      <c r="M1780">
        <v>29</v>
      </c>
      <c r="N1780">
        <v>0</v>
      </c>
      <c r="O1780">
        <v>2</v>
      </c>
      <c r="P1780">
        <v>0</v>
      </c>
      <c r="Q1780">
        <v>0</v>
      </c>
      <c r="R1780">
        <v>1</v>
      </c>
      <c r="S1780" s="6">
        <f>SUM(Table_marketing_data[[#This Row],[MntWines]:[MntGoldProds]])/6</f>
        <v>5.333333333333333</v>
      </c>
      <c r="T1780">
        <v>1</v>
      </c>
      <c r="U1780">
        <v>1</v>
      </c>
      <c r="V1780">
        <v>0</v>
      </c>
      <c r="W1780">
        <v>3</v>
      </c>
      <c r="X1780">
        <v>7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f>IF(COUNTIF(Table_marketing_data[[#This Row],[AcceptedCmp3]:[AcceptedCmp2]],1)&gt;0,1,0)</f>
        <v>0</v>
      </c>
      <c r="AE1780">
        <f>SUM(Table_marketing_data[[#This Row],[AcceptedCmp3]:[AcceptedCmp2]])</f>
        <v>0</v>
      </c>
      <c r="AF1780">
        <v>0</v>
      </c>
      <c r="AG1780">
        <v>0</v>
      </c>
      <c r="AH1780" t="s">
        <v>30</v>
      </c>
    </row>
    <row r="1781" spans="1:34" x14ac:dyDescent="0.3">
      <c r="A1781">
        <v>977</v>
      </c>
      <c r="B1781">
        <v>1957</v>
      </c>
      <c r="C1781">
        <f ca="1">YEAR(TODAY()) - Table_marketing_data[[#This Row],[Year_Birth]]</f>
        <v>66</v>
      </c>
      <c r="D17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1" t="s">
        <v>28</v>
      </c>
      <c r="F1781" t="s">
        <v>35</v>
      </c>
      <c r="G1781" s="5">
        <v>47320</v>
      </c>
      <c r="H1781" s="5" t="str">
        <f t="shared" si="27"/>
        <v>20k-50k</v>
      </c>
      <c r="I1781">
        <v>0</v>
      </c>
      <c r="J1781">
        <v>1</v>
      </c>
      <c r="K1781" s="1">
        <v>41487</v>
      </c>
      <c r="L1781">
        <v>10</v>
      </c>
      <c r="M1781">
        <v>200</v>
      </c>
      <c r="N1781">
        <v>19</v>
      </c>
      <c r="O1781">
        <v>111</v>
      </c>
      <c r="P1781">
        <v>50</v>
      </c>
      <c r="Q1781">
        <v>15</v>
      </c>
      <c r="R1781">
        <v>19</v>
      </c>
      <c r="S1781" s="6">
        <f>SUM(Table_marketing_data[[#This Row],[MntWines]:[MntGoldProds]])/6</f>
        <v>69</v>
      </c>
      <c r="T1781">
        <v>6</v>
      </c>
      <c r="U1781">
        <v>5</v>
      </c>
      <c r="V1781">
        <v>1</v>
      </c>
      <c r="W1781">
        <v>8</v>
      </c>
      <c r="X1781">
        <v>6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f>IF(COUNTIF(Table_marketing_data[[#This Row],[AcceptedCmp3]:[AcceptedCmp2]],1)&gt;0,1,0)</f>
        <v>0</v>
      </c>
      <c r="AE1781">
        <f>SUM(Table_marketing_data[[#This Row],[AcceptedCmp3]:[AcceptedCmp2]])</f>
        <v>0</v>
      </c>
      <c r="AF1781">
        <v>0</v>
      </c>
      <c r="AG1781">
        <v>0</v>
      </c>
      <c r="AH1781" t="s">
        <v>32</v>
      </c>
    </row>
    <row r="1782" spans="1:34" x14ac:dyDescent="0.3">
      <c r="A1782">
        <v>9790</v>
      </c>
      <c r="B1782">
        <v>1957</v>
      </c>
      <c r="C1782">
        <f ca="1">YEAR(TODAY()) - Table_marketing_data[[#This Row],[Year_Birth]]</f>
        <v>66</v>
      </c>
      <c r="D17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2" t="s">
        <v>28</v>
      </c>
      <c r="F1782" t="s">
        <v>31</v>
      </c>
      <c r="G1782" s="5">
        <v>78499</v>
      </c>
      <c r="H1782" s="5" t="str">
        <f t="shared" si="27"/>
        <v>50k-100k</v>
      </c>
      <c r="I1782">
        <v>0</v>
      </c>
      <c r="J1782">
        <v>0</v>
      </c>
      <c r="K1782" s="1">
        <v>41601</v>
      </c>
      <c r="L1782">
        <v>12</v>
      </c>
      <c r="M1782">
        <v>912</v>
      </c>
      <c r="N1782">
        <v>72</v>
      </c>
      <c r="O1782">
        <v>170</v>
      </c>
      <c r="P1782">
        <v>47</v>
      </c>
      <c r="Q1782">
        <v>36</v>
      </c>
      <c r="R1782">
        <v>97</v>
      </c>
      <c r="S1782" s="6">
        <f>SUM(Table_marketing_data[[#This Row],[MntWines]:[MntGoldProds]])/6</f>
        <v>222.33333333333334</v>
      </c>
      <c r="T1782">
        <v>1</v>
      </c>
      <c r="U1782">
        <v>11</v>
      </c>
      <c r="V1782">
        <v>3</v>
      </c>
      <c r="W1782">
        <v>4</v>
      </c>
      <c r="X1782">
        <v>4</v>
      </c>
      <c r="Y1782">
        <v>0</v>
      </c>
      <c r="Z1782">
        <v>0</v>
      </c>
      <c r="AA1782">
        <v>1</v>
      </c>
      <c r="AB1782">
        <v>0</v>
      </c>
      <c r="AC1782">
        <v>0</v>
      </c>
      <c r="AD1782">
        <f>IF(COUNTIF(Table_marketing_data[[#This Row],[AcceptedCmp3]:[AcceptedCmp2]],1)&gt;0,1,0)</f>
        <v>1</v>
      </c>
      <c r="AE1782">
        <f>SUM(Table_marketing_data[[#This Row],[AcceptedCmp3]:[AcceptedCmp2]])</f>
        <v>1</v>
      </c>
      <c r="AF1782">
        <v>1</v>
      </c>
      <c r="AG1782">
        <v>0</v>
      </c>
      <c r="AH1782" t="s">
        <v>32</v>
      </c>
    </row>
    <row r="1783" spans="1:34" x14ac:dyDescent="0.3">
      <c r="A1783">
        <v>9727</v>
      </c>
      <c r="B1783">
        <v>1957</v>
      </c>
      <c r="C1783">
        <f ca="1">YEAR(TODAY()) - Table_marketing_data[[#This Row],[Year_Birth]]</f>
        <v>66</v>
      </c>
      <c r="D17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3" t="s">
        <v>28</v>
      </c>
      <c r="F1783" t="s">
        <v>33</v>
      </c>
      <c r="G1783" s="5">
        <v>23539</v>
      </c>
      <c r="H1783" s="5" t="str">
        <f t="shared" si="27"/>
        <v>20k-50k</v>
      </c>
      <c r="I1783">
        <v>0</v>
      </c>
      <c r="J1783">
        <v>0</v>
      </c>
      <c r="K1783" s="1">
        <v>41698</v>
      </c>
      <c r="L1783">
        <v>13</v>
      </c>
      <c r="M1783">
        <v>4</v>
      </c>
      <c r="N1783">
        <v>24</v>
      </c>
      <c r="O1783">
        <v>11</v>
      </c>
      <c r="P1783">
        <v>16</v>
      </c>
      <c r="Q1783">
        <v>1</v>
      </c>
      <c r="R1783">
        <v>25</v>
      </c>
      <c r="S1783" s="6">
        <f>SUM(Table_marketing_data[[#This Row],[MntWines]:[MntGoldProds]])/6</f>
        <v>13.5</v>
      </c>
      <c r="T1783">
        <v>1</v>
      </c>
      <c r="U1783">
        <v>2</v>
      </c>
      <c r="V1783">
        <v>0</v>
      </c>
      <c r="W1783">
        <v>4</v>
      </c>
      <c r="X1783">
        <v>6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f>IF(COUNTIF(Table_marketing_data[[#This Row],[AcceptedCmp3]:[AcceptedCmp2]],1)&gt;0,1,0)</f>
        <v>0</v>
      </c>
      <c r="AE1783">
        <f>SUM(Table_marketing_data[[#This Row],[AcceptedCmp3]:[AcceptedCmp2]])</f>
        <v>0</v>
      </c>
      <c r="AF1783">
        <v>0</v>
      </c>
      <c r="AG1783">
        <v>0</v>
      </c>
      <c r="AH1783" t="s">
        <v>32</v>
      </c>
    </row>
    <row r="1784" spans="1:34" x14ac:dyDescent="0.3">
      <c r="A1784">
        <v>8207</v>
      </c>
      <c r="B1784">
        <v>1957</v>
      </c>
      <c r="C1784">
        <f ca="1">YEAR(TODAY()) - Table_marketing_data[[#This Row],[Year_Birth]]</f>
        <v>66</v>
      </c>
      <c r="D17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4" t="s">
        <v>38</v>
      </c>
      <c r="F1784" t="s">
        <v>33</v>
      </c>
      <c r="G1784" s="5">
        <v>53233</v>
      </c>
      <c r="H1784" s="5" t="str">
        <f t="shared" si="27"/>
        <v>50k-100k</v>
      </c>
      <c r="I1784">
        <v>0</v>
      </c>
      <c r="J1784">
        <v>1</v>
      </c>
      <c r="K1784" s="1">
        <v>41716</v>
      </c>
      <c r="L1784">
        <v>18</v>
      </c>
      <c r="M1784">
        <v>28</v>
      </c>
      <c r="N1784">
        <v>0</v>
      </c>
      <c r="O1784">
        <v>9</v>
      </c>
      <c r="P1784">
        <v>3</v>
      </c>
      <c r="Q1784">
        <v>0</v>
      </c>
      <c r="R1784">
        <v>0</v>
      </c>
      <c r="S1784" s="6">
        <f>SUM(Table_marketing_data[[#This Row],[MntWines]:[MntGoldProds]])/6</f>
        <v>6.666666666666667</v>
      </c>
      <c r="T1784">
        <v>1</v>
      </c>
      <c r="U1784">
        <v>1</v>
      </c>
      <c r="V1784">
        <v>0</v>
      </c>
      <c r="W1784">
        <v>3</v>
      </c>
      <c r="X1784">
        <v>4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f>IF(COUNTIF(Table_marketing_data[[#This Row],[AcceptedCmp3]:[AcceptedCmp2]],1)&gt;0,1,0)</f>
        <v>0</v>
      </c>
      <c r="AE1784">
        <f>SUM(Table_marketing_data[[#This Row],[AcceptedCmp3]:[AcceptedCmp2]])</f>
        <v>0</v>
      </c>
      <c r="AF1784">
        <v>0</v>
      </c>
      <c r="AG1784">
        <v>0</v>
      </c>
      <c r="AH1784" t="s">
        <v>32</v>
      </c>
    </row>
    <row r="1785" spans="1:34" x14ac:dyDescent="0.3">
      <c r="A1785">
        <v>7505</v>
      </c>
      <c r="B1785">
        <v>1957</v>
      </c>
      <c r="C1785">
        <f ca="1">YEAR(TODAY()) - Table_marketing_data[[#This Row],[Year_Birth]]</f>
        <v>66</v>
      </c>
      <c r="D17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5" t="s">
        <v>37</v>
      </c>
      <c r="F1785" t="s">
        <v>33</v>
      </c>
      <c r="G1785" s="5">
        <v>44155</v>
      </c>
      <c r="H1785" s="5" t="str">
        <f t="shared" si="27"/>
        <v>20k-50k</v>
      </c>
      <c r="I1785">
        <v>1</v>
      </c>
      <c r="J1785">
        <v>1</v>
      </c>
      <c r="K1785" s="1">
        <v>41658</v>
      </c>
      <c r="L1785">
        <v>24</v>
      </c>
      <c r="M1785">
        <v>22</v>
      </c>
      <c r="N1785">
        <v>1</v>
      </c>
      <c r="O1785">
        <v>9</v>
      </c>
      <c r="P1785">
        <v>0</v>
      </c>
      <c r="Q1785">
        <v>0</v>
      </c>
      <c r="R1785">
        <v>14</v>
      </c>
      <c r="S1785" s="6">
        <f>SUM(Table_marketing_data[[#This Row],[MntWines]:[MntGoldProds]])/6</f>
        <v>7.666666666666667</v>
      </c>
      <c r="T1785">
        <v>1</v>
      </c>
      <c r="U1785">
        <v>1</v>
      </c>
      <c r="V1785">
        <v>1</v>
      </c>
      <c r="W1785">
        <v>2</v>
      </c>
      <c r="X1785">
        <v>4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f>IF(COUNTIF(Table_marketing_data[[#This Row],[AcceptedCmp3]:[AcceptedCmp2]],1)&gt;0,1,0)</f>
        <v>0</v>
      </c>
      <c r="AE1785">
        <f>SUM(Table_marketing_data[[#This Row],[AcceptedCmp3]:[AcceptedCmp2]])</f>
        <v>0</v>
      </c>
      <c r="AF1785">
        <v>0</v>
      </c>
      <c r="AG1785">
        <v>0</v>
      </c>
      <c r="AH1785" t="s">
        <v>30</v>
      </c>
    </row>
    <row r="1786" spans="1:34" x14ac:dyDescent="0.3">
      <c r="A1786">
        <v>3153</v>
      </c>
      <c r="B1786">
        <v>1957</v>
      </c>
      <c r="C1786">
        <f ca="1">YEAR(TODAY()) - Table_marketing_data[[#This Row],[Year_Birth]]</f>
        <v>66</v>
      </c>
      <c r="D17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6" t="s">
        <v>37</v>
      </c>
      <c r="F1786" t="s">
        <v>31</v>
      </c>
      <c r="G1786" s="5">
        <v>40737</v>
      </c>
      <c r="H1786" s="5" t="str">
        <f t="shared" si="27"/>
        <v>20k-50k</v>
      </c>
      <c r="I1786">
        <v>2</v>
      </c>
      <c r="J1786">
        <v>1</v>
      </c>
      <c r="K1786" s="1">
        <v>41616</v>
      </c>
      <c r="L1786">
        <v>24</v>
      </c>
      <c r="M1786">
        <v>11</v>
      </c>
      <c r="N1786">
        <v>0</v>
      </c>
      <c r="O1786">
        <v>4</v>
      </c>
      <c r="P1786">
        <v>0</v>
      </c>
      <c r="Q1786">
        <v>0</v>
      </c>
      <c r="R1786">
        <v>2</v>
      </c>
      <c r="S1786" s="6">
        <f>SUM(Table_marketing_data[[#This Row],[MntWines]:[MntGoldProds]])/6</f>
        <v>2.8333333333333335</v>
      </c>
      <c r="T1786">
        <v>1</v>
      </c>
      <c r="U1786">
        <v>1</v>
      </c>
      <c r="V1786">
        <v>0</v>
      </c>
      <c r="W1786">
        <v>2</v>
      </c>
      <c r="X1786">
        <v>8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f>IF(COUNTIF(Table_marketing_data[[#This Row],[AcceptedCmp3]:[AcceptedCmp2]],1)&gt;0,1,0)</f>
        <v>0</v>
      </c>
      <c r="AE1786">
        <f>SUM(Table_marketing_data[[#This Row],[AcceptedCmp3]:[AcceptedCmp2]])</f>
        <v>0</v>
      </c>
      <c r="AF1786">
        <v>0</v>
      </c>
      <c r="AG1786">
        <v>0</v>
      </c>
      <c r="AH1786" t="s">
        <v>43</v>
      </c>
    </row>
    <row r="1787" spans="1:34" x14ac:dyDescent="0.3">
      <c r="A1787">
        <v>1081</v>
      </c>
      <c r="B1787">
        <v>1957</v>
      </c>
      <c r="C1787">
        <f ca="1">YEAR(TODAY()) - Table_marketing_data[[#This Row],[Year_Birth]]</f>
        <v>66</v>
      </c>
      <c r="D17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7" t="s">
        <v>37</v>
      </c>
      <c r="F1787" t="s">
        <v>33</v>
      </c>
      <c r="G1787" s="5">
        <v>75283</v>
      </c>
      <c r="H1787" s="5" t="str">
        <f t="shared" si="27"/>
        <v>50k-100k</v>
      </c>
      <c r="I1787">
        <v>1</v>
      </c>
      <c r="J1787">
        <v>2</v>
      </c>
      <c r="K1787" s="1">
        <v>41360</v>
      </c>
      <c r="L1787">
        <v>26</v>
      </c>
      <c r="M1787">
        <v>733</v>
      </c>
      <c r="N1787">
        <v>9</v>
      </c>
      <c r="O1787">
        <v>180</v>
      </c>
      <c r="P1787">
        <v>12</v>
      </c>
      <c r="Q1787">
        <v>19</v>
      </c>
      <c r="R1787">
        <v>66</v>
      </c>
      <c r="S1787" s="6">
        <f>SUM(Table_marketing_data[[#This Row],[MntWines]:[MntGoldProds]])/6</f>
        <v>169.83333333333334</v>
      </c>
      <c r="T1787">
        <v>11</v>
      </c>
      <c r="U1787">
        <v>6</v>
      </c>
      <c r="V1787">
        <v>3</v>
      </c>
      <c r="W1787">
        <v>5</v>
      </c>
      <c r="X1787">
        <v>4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f>IF(COUNTIF(Table_marketing_data[[#This Row],[AcceptedCmp3]:[AcceptedCmp2]],1)&gt;0,1,0)</f>
        <v>0</v>
      </c>
      <c r="AE1787">
        <f>SUM(Table_marketing_data[[#This Row],[AcceptedCmp3]:[AcceptedCmp2]])</f>
        <v>0</v>
      </c>
      <c r="AF1787">
        <v>0</v>
      </c>
      <c r="AG1787">
        <v>0</v>
      </c>
      <c r="AH1787" t="s">
        <v>43</v>
      </c>
    </row>
    <row r="1788" spans="1:34" x14ac:dyDescent="0.3">
      <c r="A1788">
        <v>7352</v>
      </c>
      <c r="B1788">
        <v>1957</v>
      </c>
      <c r="C1788">
        <f ca="1">YEAR(TODAY()) - Table_marketing_data[[#This Row],[Year_Birth]]</f>
        <v>66</v>
      </c>
      <c r="D17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8" t="s">
        <v>28</v>
      </c>
      <c r="F1788" t="s">
        <v>33</v>
      </c>
      <c r="G1788" s="5">
        <v>55267</v>
      </c>
      <c r="H1788" s="5" t="str">
        <f t="shared" si="27"/>
        <v>50k-100k</v>
      </c>
      <c r="I1788">
        <v>0</v>
      </c>
      <c r="J1788">
        <v>1</v>
      </c>
      <c r="K1788" s="1">
        <v>41568</v>
      </c>
      <c r="L1788">
        <v>28</v>
      </c>
      <c r="M1788">
        <v>161</v>
      </c>
      <c r="N1788">
        <v>28</v>
      </c>
      <c r="O1788">
        <v>136</v>
      </c>
      <c r="P1788">
        <v>32</v>
      </c>
      <c r="Q1788">
        <v>3</v>
      </c>
      <c r="R1788">
        <v>45</v>
      </c>
      <c r="S1788" s="6">
        <f>SUM(Table_marketing_data[[#This Row],[MntWines]:[MntGoldProds]])/6</f>
        <v>67.5</v>
      </c>
      <c r="T1788">
        <v>4</v>
      </c>
      <c r="U1788">
        <v>3</v>
      </c>
      <c r="V1788">
        <v>4</v>
      </c>
      <c r="W1788">
        <v>6</v>
      </c>
      <c r="X1788">
        <v>3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f>IF(COUNTIF(Table_marketing_data[[#This Row],[AcceptedCmp3]:[AcceptedCmp2]],1)&gt;0,1,0)</f>
        <v>0</v>
      </c>
      <c r="AE1788">
        <f>SUM(Table_marketing_data[[#This Row],[AcceptedCmp3]:[AcceptedCmp2]])</f>
        <v>0</v>
      </c>
      <c r="AF1788">
        <v>0</v>
      </c>
      <c r="AG1788">
        <v>0</v>
      </c>
      <c r="AH1788" t="s">
        <v>32</v>
      </c>
    </row>
    <row r="1789" spans="1:34" x14ac:dyDescent="0.3">
      <c r="A1789">
        <v>8614</v>
      </c>
      <c r="B1789">
        <v>1957</v>
      </c>
      <c r="C1789">
        <f ca="1">YEAR(TODAY()) - Table_marketing_data[[#This Row],[Year_Birth]]</f>
        <v>66</v>
      </c>
      <c r="D17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89" t="s">
        <v>28</v>
      </c>
      <c r="F1789" t="s">
        <v>42</v>
      </c>
      <c r="G1789" s="5">
        <v>65486</v>
      </c>
      <c r="H1789" s="5" t="str">
        <f t="shared" si="27"/>
        <v>50k-100k</v>
      </c>
      <c r="I1789">
        <v>0</v>
      </c>
      <c r="J1789">
        <v>1</v>
      </c>
      <c r="K1789" s="1">
        <v>41771</v>
      </c>
      <c r="L1789">
        <v>29</v>
      </c>
      <c r="M1789">
        <v>245</v>
      </c>
      <c r="N1789">
        <v>19</v>
      </c>
      <c r="O1789">
        <v>125</v>
      </c>
      <c r="P1789">
        <v>37</v>
      </c>
      <c r="Q1789">
        <v>67</v>
      </c>
      <c r="R1789">
        <v>14</v>
      </c>
      <c r="S1789" s="6">
        <f>SUM(Table_marketing_data[[#This Row],[MntWines]:[MntGoldProds]])/6</f>
        <v>84.5</v>
      </c>
      <c r="T1789">
        <v>1</v>
      </c>
      <c r="U1789">
        <v>4</v>
      </c>
      <c r="V1789">
        <v>2</v>
      </c>
      <c r="W1789">
        <v>10</v>
      </c>
      <c r="X1789">
        <v>2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f>IF(COUNTIF(Table_marketing_data[[#This Row],[AcceptedCmp3]:[AcceptedCmp2]],1)&gt;0,1,0)</f>
        <v>0</v>
      </c>
      <c r="AE1789">
        <f>SUM(Table_marketing_data[[#This Row],[AcceptedCmp3]:[AcceptedCmp2]])</f>
        <v>0</v>
      </c>
      <c r="AF1789">
        <v>0</v>
      </c>
      <c r="AG1789">
        <v>0</v>
      </c>
      <c r="AH1789" t="s">
        <v>36</v>
      </c>
    </row>
    <row r="1790" spans="1:34" x14ac:dyDescent="0.3">
      <c r="A1790">
        <v>4856</v>
      </c>
      <c r="B1790">
        <v>1957</v>
      </c>
      <c r="C1790">
        <f ca="1">YEAR(TODAY()) - Table_marketing_data[[#This Row],[Year_Birth]]</f>
        <v>66</v>
      </c>
      <c r="D17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0" t="s">
        <v>38</v>
      </c>
      <c r="F1790" t="s">
        <v>33</v>
      </c>
      <c r="G1790" s="5">
        <v>82347</v>
      </c>
      <c r="H1790" s="5" t="str">
        <f t="shared" si="27"/>
        <v>50k-100k</v>
      </c>
      <c r="I1790">
        <v>0</v>
      </c>
      <c r="J1790">
        <v>0</v>
      </c>
      <c r="K1790" s="1">
        <v>41219</v>
      </c>
      <c r="L1790">
        <v>38</v>
      </c>
      <c r="M1790">
        <v>556</v>
      </c>
      <c r="N1790">
        <v>54</v>
      </c>
      <c r="O1790">
        <v>845</v>
      </c>
      <c r="P1790">
        <v>202</v>
      </c>
      <c r="Q1790">
        <v>133</v>
      </c>
      <c r="R1790">
        <v>63</v>
      </c>
      <c r="S1790" s="6">
        <f>SUM(Table_marketing_data[[#This Row],[MntWines]:[MntGoldProds]])/6</f>
        <v>308.83333333333331</v>
      </c>
      <c r="T1790">
        <v>1</v>
      </c>
      <c r="U1790">
        <v>7</v>
      </c>
      <c r="V1790">
        <v>7</v>
      </c>
      <c r="W1790">
        <v>10</v>
      </c>
      <c r="X1790">
        <v>3</v>
      </c>
      <c r="Y1790">
        <v>1</v>
      </c>
      <c r="Z1790">
        <v>0</v>
      </c>
      <c r="AA1790">
        <v>0</v>
      </c>
      <c r="AB1790">
        <v>1</v>
      </c>
      <c r="AC1790">
        <v>0</v>
      </c>
      <c r="AD1790">
        <f>IF(COUNTIF(Table_marketing_data[[#This Row],[AcceptedCmp3]:[AcceptedCmp2]],1)&gt;0,1,0)</f>
        <v>1</v>
      </c>
      <c r="AE1790">
        <f>SUM(Table_marketing_data[[#This Row],[AcceptedCmp3]:[AcceptedCmp2]])</f>
        <v>2</v>
      </c>
      <c r="AF1790">
        <v>0</v>
      </c>
      <c r="AG1790">
        <v>0</v>
      </c>
      <c r="AH1790" t="s">
        <v>40</v>
      </c>
    </row>
    <row r="1791" spans="1:34" x14ac:dyDescent="0.3">
      <c r="A1791">
        <v>8722</v>
      </c>
      <c r="B1791">
        <v>1957</v>
      </c>
      <c r="C1791">
        <f ca="1">YEAR(TODAY()) - Table_marketing_data[[#This Row],[Year_Birth]]</f>
        <v>66</v>
      </c>
      <c r="D17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1" t="s">
        <v>38</v>
      </c>
      <c r="F1791" t="s">
        <v>33</v>
      </c>
      <c r="G1791" s="5">
        <v>82347</v>
      </c>
      <c r="H1791" s="5" t="str">
        <f t="shared" si="27"/>
        <v>50k-100k</v>
      </c>
      <c r="I1791">
        <v>0</v>
      </c>
      <c r="J1791">
        <v>0</v>
      </c>
      <c r="K1791" s="1">
        <v>41219</v>
      </c>
      <c r="L1791">
        <v>38</v>
      </c>
      <c r="M1791">
        <v>556</v>
      </c>
      <c r="N1791">
        <v>54</v>
      </c>
      <c r="O1791">
        <v>845</v>
      </c>
      <c r="P1791">
        <v>202</v>
      </c>
      <c r="Q1791">
        <v>133</v>
      </c>
      <c r="R1791">
        <v>63</v>
      </c>
      <c r="S1791" s="6">
        <f>SUM(Table_marketing_data[[#This Row],[MntWines]:[MntGoldProds]])/6</f>
        <v>308.83333333333331</v>
      </c>
      <c r="T1791">
        <v>1</v>
      </c>
      <c r="U1791">
        <v>7</v>
      </c>
      <c r="V1791">
        <v>7</v>
      </c>
      <c r="W1791">
        <v>10</v>
      </c>
      <c r="X1791">
        <v>3</v>
      </c>
      <c r="Y1791">
        <v>1</v>
      </c>
      <c r="Z1791">
        <v>0</v>
      </c>
      <c r="AA1791">
        <v>0</v>
      </c>
      <c r="AB1791">
        <v>1</v>
      </c>
      <c r="AC1791">
        <v>0</v>
      </c>
      <c r="AD1791">
        <f>IF(COUNTIF(Table_marketing_data[[#This Row],[AcceptedCmp3]:[AcceptedCmp2]],1)&gt;0,1,0)</f>
        <v>1</v>
      </c>
      <c r="AE1791">
        <f>SUM(Table_marketing_data[[#This Row],[AcceptedCmp3]:[AcceptedCmp2]])</f>
        <v>2</v>
      </c>
      <c r="AF1791">
        <v>1</v>
      </c>
      <c r="AG1791">
        <v>0</v>
      </c>
      <c r="AH1791" t="s">
        <v>32</v>
      </c>
    </row>
    <row r="1792" spans="1:34" x14ac:dyDescent="0.3">
      <c r="A1792">
        <v>1867</v>
      </c>
      <c r="B1792">
        <v>1957</v>
      </c>
      <c r="C1792">
        <f ca="1">YEAR(TODAY()) - Table_marketing_data[[#This Row],[Year_Birth]]</f>
        <v>66</v>
      </c>
      <c r="D17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2" t="s">
        <v>28</v>
      </c>
      <c r="F1792" t="s">
        <v>31</v>
      </c>
      <c r="G1792" s="5">
        <v>64849</v>
      </c>
      <c r="H1792" s="5" t="str">
        <f t="shared" si="27"/>
        <v>50k-100k</v>
      </c>
      <c r="I1792">
        <v>0</v>
      </c>
      <c r="J1792">
        <v>0</v>
      </c>
      <c r="K1792" s="1">
        <v>41226</v>
      </c>
      <c r="L1792">
        <v>42</v>
      </c>
      <c r="M1792">
        <v>652</v>
      </c>
      <c r="N1792">
        <v>48</v>
      </c>
      <c r="O1792">
        <v>350</v>
      </c>
      <c r="P1792">
        <v>94</v>
      </c>
      <c r="Q1792">
        <v>84</v>
      </c>
      <c r="R1792">
        <v>108</v>
      </c>
      <c r="S1792" s="6">
        <f>SUM(Table_marketing_data[[#This Row],[MntWines]:[MntGoldProds]])/6</f>
        <v>222.66666666666666</v>
      </c>
      <c r="T1792">
        <v>1</v>
      </c>
      <c r="U1792">
        <v>9</v>
      </c>
      <c r="V1792">
        <v>3</v>
      </c>
      <c r="W1792">
        <v>6</v>
      </c>
      <c r="X1792">
        <v>5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f>IF(COUNTIF(Table_marketing_data[[#This Row],[AcceptedCmp3]:[AcceptedCmp2]],1)&gt;0,1,0)</f>
        <v>0</v>
      </c>
      <c r="AE1792">
        <f>SUM(Table_marketing_data[[#This Row],[AcceptedCmp3]:[AcceptedCmp2]])</f>
        <v>0</v>
      </c>
      <c r="AF1792">
        <v>1</v>
      </c>
      <c r="AG1792">
        <v>0</v>
      </c>
      <c r="AH1792" t="s">
        <v>30</v>
      </c>
    </row>
    <row r="1793" spans="1:34" x14ac:dyDescent="0.3">
      <c r="A1793">
        <v>9235</v>
      </c>
      <c r="B1793">
        <v>1957</v>
      </c>
      <c r="C1793">
        <f ca="1">YEAR(TODAY()) - Table_marketing_data[[#This Row],[Year_Birth]]</f>
        <v>66</v>
      </c>
      <c r="D17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3" t="s">
        <v>28</v>
      </c>
      <c r="F1793" t="s">
        <v>31</v>
      </c>
      <c r="H1793" s="5" t="str">
        <f t="shared" si="27"/>
        <v>&lt;20k</v>
      </c>
      <c r="I1793">
        <v>1</v>
      </c>
      <c r="J1793">
        <v>1</v>
      </c>
      <c r="K1793" s="1">
        <v>41786</v>
      </c>
      <c r="L1793">
        <v>45</v>
      </c>
      <c r="M1793">
        <v>7</v>
      </c>
      <c r="N1793">
        <v>0</v>
      </c>
      <c r="O1793">
        <v>8</v>
      </c>
      <c r="P1793">
        <v>2</v>
      </c>
      <c r="Q1793">
        <v>0</v>
      </c>
      <c r="R1793">
        <v>1</v>
      </c>
      <c r="S1793" s="6">
        <f>SUM(Table_marketing_data[[#This Row],[MntWines]:[MntGoldProds]])/6</f>
        <v>3</v>
      </c>
      <c r="T1793">
        <v>1</v>
      </c>
      <c r="U1793">
        <v>1</v>
      </c>
      <c r="V1793">
        <v>0</v>
      </c>
      <c r="W1793">
        <v>2</v>
      </c>
      <c r="X1793">
        <v>7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f>IF(COUNTIF(Table_marketing_data[[#This Row],[AcceptedCmp3]:[AcceptedCmp2]],1)&gt;0,1,0)</f>
        <v>0</v>
      </c>
      <c r="AE1793">
        <f>SUM(Table_marketing_data[[#This Row],[AcceptedCmp3]:[AcceptedCmp2]])</f>
        <v>0</v>
      </c>
      <c r="AF1793">
        <v>0</v>
      </c>
      <c r="AG1793">
        <v>0</v>
      </c>
      <c r="AH1793" t="s">
        <v>39</v>
      </c>
    </row>
    <row r="1794" spans="1:34" x14ac:dyDescent="0.3">
      <c r="A1794">
        <v>4369</v>
      </c>
      <c r="B1794">
        <v>1957</v>
      </c>
      <c r="C1794">
        <f ca="1">YEAR(TODAY()) - Table_marketing_data[[#This Row],[Year_Birth]]</f>
        <v>66</v>
      </c>
      <c r="D17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4" t="s">
        <v>41</v>
      </c>
      <c r="F1794" t="s">
        <v>48</v>
      </c>
      <c r="G1794" s="5">
        <v>65487</v>
      </c>
      <c r="H1794" s="5" t="str">
        <f t="shared" ref="H1794:H1857" si="28">IF(G1794&lt;20000,"&lt;20k",IF(G1794&lt;50000,"20k-50k",IF(G1794&lt;100000,"50k-100k","100k&lt;")))</f>
        <v>50k-100k</v>
      </c>
      <c r="I1794">
        <v>0</v>
      </c>
      <c r="J1794">
        <v>0</v>
      </c>
      <c r="K1794" s="1">
        <v>41649</v>
      </c>
      <c r="L1794">
        <v>48</v>
      </c>
      <c r="M1794">
        <v>240</v>
      </c>
      <c r="N1794">
        <v>67</v>
      </c>
      <c r="O1794">
        <v>500</v>
      </c>
      <c r="P1794">
        <v>199</v>
      </c>
      <c r="Q1794">
        <v>0</v>
      </c>
      <c r="R1794">
        <v>163</v>
      </c>
      <c r="S1794" s="6">
        <f>SUM(Table_marketing_data[[#This Row],[MntWines]:[MntGoldProds]])/6</f>
        <v>194.83333333333334</v>
      </c>
      <c r="T1794">
        <v>3</v>
      </c>
      <c r="U1794">
        <v>3</v>
      </c>
      <c r="V1794">
        <v>5</v>
      </c>
      <c r="W1794">
        <v>6</v>
      </c>
      <c r="X1794">
        <v>2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f>IF(COUNTIF(Table_marketing_data[[#This Row],[AcceptedCmp3]:[AcceptedCmp2]],1)&gt;0,1,0)</f>
        <v>0</v>
      </c>
      <c r="AE1794">
        <f>SUM(Table_marketing_data[[#This Row],[AcceptedCmp3]:[AcceptedCmp2]])</f>
        <v>0</v>
      </c>
      <c r="AF1794">
        <v>0</v>
      </c>
      <c r="AG1794">
        <v>0</v>
      </c>
      <c r="AH1794" t="s">
        <v>32</v>
      </c>
    </row>
    <row r="1795" spans="1:34" x14ac:dyDescent="0.3">
      <c r="A1795">
        <v>10652</v>
      </c>
      <c r="B1795">
        <v>1957</v>
      </c>
      <c r="C1795">
        <f ca="1">YEAR(TODAY()) - Table_marketing_data[[#This Row],[Year_Birth]]</f>
        <v>66</v>
      </c>
      <c r="D17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5" t="s">
        <v>41</v>
      </c>
      <c r="F1795" t="s">
        <v>35</v>
      </c>
      <c r="G1795" s="5">
        <v>65487</v>
      </c>
      <c r="H1795" s="5" t="str">
        <f t="shared" si="28"/>
        <v>50k-100k</v>
      </c>
      <c r="I1795">
        <v>0</v>
      </c>
      <c r="J1795">
        <v>0</v>
      </c>
      <c r="K1795" s="1">
        <v>41649</v>
      </c>
      <c r="L1795">
        <v>48</v>
      </c>
      <c r="M1795">
        <v>240</v>
      </c>
      <c r="N1795">
        <v>67</v>
      </c>
      <c r="O1795">
        <v>500</v>
      </c>
      <c r="P1795">
        <v>199</v>
      </c>
      <c r="Q1795">
        <v>0</v>
      </c>
      <c r="R1795">
        <v>163</v>
      </c>
      <c r="S1795" s="6">
        <f>SUM(Table_marketing_data[[#This Row],[MntWines]:[MntGoldProds]])/6</f>
        <v>194.83333333333334</v>
      </c>
      <c r="T1795">
        <v>3</v>
      </c>
      <c r="U1795">
        <v>3</v>
      </c>
      <c r="V1795">
        <v>5</v>
      </c>
      <c r="W1795">
        <v>6</v>
      </c>
      <c r="X1795">
        <v>2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f>IF(COUNTIF(Table_marketing_data[[#This Row],[AcceptedCmp3]:[AcceptedCmp2]],1)&gt;0,1,0)</f>
        <v>0</v>
      </c>
      <c r="AE1795">
        <f>SUM(Table_marketing_data[[#This Row],[AcceptedCmp3]:[AcceptedCmp2]])</f>
        <v>0</v>
      </c>
      <c r="AF1795">
        <v>0</v>
      </c>
      <c r="AG1795">
        <v>0</v>
      </c>
      <c r="AH1795" t="s">
        <v>32</v>
      </c>
    </row>
    <row r="1796" spans="1:34" x14ac:dyDescent="0.3">
      <c r="A1796">
        <v>9665</v>
      </c>
      <c r="B1796">
        <v>1957</v>
      </c>
      <c r="C1796">
        <f ca="1">YEAR(TODAY()) - Table_marketing_data[[#This Row],[Year_Birth]]</f>
        <v>66</v>
      </c>
      <c r="D17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6" t="s">
        <v>37</v>
      </c>
      <c r="F1796" t="s">
        <v>29</v>
      </c>
      <c r="G1796" s="5">
        <v>54237</v>
      </c>
      <c r="H1796" s="5" t="str">
        <f t="shared" si="28"/>
        <v>50k-100k</v>
      </c>
      <c r="I1796">
        <v>0</v>
      </c>
      <c r="J1796">
        <v>1</v>
      </c>
      <c r="K1796" s="1">
        <v>41391</v>
      </c>
      <c r="L1796">
        <v>48</v>
      </c>
      <c r="M1796">
        <v>267</v>
      </c>
      <c r="N1796">
        <v>3</v>
      </c>
      <c r="O1796">
        <v>30</v>
      </c>
      <c r="P1796">
        <v>4</v>
      </c>
      <c r="Q1796">
        <v>0</v>
      </c>
      <c r="R1796">
        <v>57</v>
      </c>
      <c r="S1796" s="6">
        <f>SUM(Table_marketing_data[[#This Row],[MntWines]:[MntGoldProds]])/6</f>
        <v>60.166666666666664</v>
      </c>
      <c r="T1796">
        <v>4</v>
      </c>
      <c r="U1796">
        <v>5</v>
      </c>
      <c r="V1796">
        <v>2</v>
      </c>
      <c r="W1796">
        <v>5</v>
      </c>
      <c r="X1796">
        <v>6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f>IF(COUNTIF(Table_marketing_data[[#This Row],[AcceptedCmp3]:[AcceptedCmp2]],1)&gt;0,1,0)</f>
        <v>0</v>
      </c>
      <c r="AE1796">
        <f>SUM(Table_marketing_data[[#This Row],[AcceptedCmp3]:[AcceptedCmp2]])</f>
        <v>0</v>
      </c>
      <c r="AF1796">
        <v>0</v>
      </c>
      <c r="AG1796">
        <v>0</v>
      </c>
      <c r="AH1796" t="s">
        <v>43</v>
      </c>
    </row>
    <row r="1797" spans="1:34" x14ac:dyDescent="0.3">
      <c r="A1797">
        <v>7214</v>
      </c>
      <c r="B1797">
        <v>1957</v>
      </c>
      <c r="C1797">
        <f ca="1">YEAR(TODAY()) - Table_marketing_data[[#This Row],[Year_Birth]]</f>
        <v>66</v>
      </c>
      <c r="D17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7" t="s">
        <v>28</v>
      </c>
      <c r="F1797" t="s">
        <v>33</v>
      </c>
      <c r="G1797" s="5">
        <v>62187</v>
      </c>
      <c r="H1797" s="5" t="str">
        <f t="shared" si="28"/>
        <v>50k-100k</v>
      </c>
      <c r="I1797">
        <v>0</v>
      </c>
      <c r="J1797">
        <v>0</v>
      </c>
      <c r="K1797" s="1">
        <v>41460</v>
      </c>
      <c r="L1797">
        <v>49</v>
      </c>
      <c r="M1797">
        <v>792</v>
      </c>
      <c r="N1797">
        <v>0</v>
      </c>
      <c r="O1797">
        <v>275</v>
      </c>
      <c r="P1797">
        <v>45</v>
      </c>
      <c r="Q1797">
        <v>45</v>
      </c>
      <c r="R1797">
        <v>126</v>
      </c>
      <c r="S1797" s="6">
        <f>SUM(Table_marketing_data[[#This Row],[MntWines]:[MntGoldProds]])/6</f>
        <v>213.83333333333334</v>
      </c>
      <c r="T1797">
        <v>1</v>
      </c>
      <c r="U1797">
        <v>4</v>
      </c>
      <c r="V1797">
        <v>8</v>
      </c>
      <c r="W1797">
        <v>5</v>
      </c>
      <c r="X1797">
        <v>3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f>IF(COUNTIF(Table_marketing_data[[#This Row],[AcceptedCmp3]:[AcceptedCmp2]],1)&gt;0,1,0)</f>
        <v>0</v>
      </c>
      <c r="AE1797">
        <f>SUM(Table_marketing_data[[#This Row],[AcceptedCmp3]:[AcceptedCmp2]])</f>
        <v>0</v>
      </c>
      <c r="AF1797">
        <v>0</v>
      </c>
      <c r="AG1797">
        <v>0</v>
      </c>
      <c r="AH1797" t="s">
        <v>30</v>
      </c>
    </row>
    <row r="1798" spans="1:34" x14ac:dyDescent="0.3">
      <c r="A1798">
        <v>679</v>
      </c>
      <c r="B1798">
        <v>1957</v>
      </c>
      <c r="C1798">
        <f ca="1">YEAR(TODAY()) - Table_marketing_data[[#This Row],[Year_Birth]]</f>
        <v>66</v>
      </c>
      <c r="D17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8" t="s">
        <v>37</v>
      </c>
      <c r="F1798" t="s">
        <v>33</v>
      </c>
      <c r="G1798" s="5">
        <v>37633</v>
      </c>
      <c r="H1798" s="5" t="str">
        <f t="shared" si="28"/>
        <v>20k-50k</v>
      </c>
      <c r="I1798">
        <v>1</v>
      </c>
      <c r="J1798">
        <v>1</v>
      </c>
      <c r="K1798" s="1">
        <v>41172</v>
      </c>
      <c r="L1798">
        <v>49</v>
      </c>
      <c r="M1798">
        <v>13</v>
      </c>
      <c r="N1798">
        <v>4</v>
      </c>
      <c r="O1798">
        <v>20</v>
      </c>
      <c r="P1798">
        <v>0</v>
      </c>
      <c r="Q1798">
        <v>0</v>
      </c>
      <c r="R1798">
        <v>1</v>
      </c>
      <c r="S1798" s="6">
        <f>SUM(Table_marketing_data[[#This Row],[MntWines]:[MntGoldProds]])/6</f>
        <v>6.333333333333333</v>
      </c>
      <c r="T1798">
        <v>2</v>
      </c>
      <c r="U1798">
        <v>1</v>
      </c>
      <c r="V1798">
        <v>0</v>
      </c>
      <c r="W1798">
        <v>3</v>
      </c>
      <c r="X1798">
        <v>9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f>IF(COUNTIF(Table_marketing_data[[#This Row],[AcceptedCmp3]:[AcceptedCmp2]],1)&gt;0,1,0)</f>
        <v>0</v>
      </c>
      <c r="AE1798">
        <f>SUM(Table_marketing_data[[#This Row],[AcceptedCmp3]:[AcceptedCmp2]])</f>
        <v>0</v>
      </c>
      <c r="AF1798">
        <v>0</v>
      </c>
      <c r="AG1798">
        <v>0</v>
      </c>
      <c r="AH1798" t="s">
        <v>30</v>
      </c>
    </row>
    <row r="1799" spans="1:34" x14ac:dyDescent="0.3">
      <c r="A1799">
        <v>4188</v>
      </c>
      <c r="B1799">
        <v>1957</v>
      </c>
      <c r="C1799">
        <f ca="1">YEAR(TODAY()) - Table_marketing_data[[#This Row],[Year_Birth]]</f>
        <v>66</v>
      </c>
      <c r="D17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799" t="s">
        <v>28</v>
      </c>
      <c r="F1799" t="s">
        <v>31</v>
      </c>
      <c r="G1799" s="5">
        <v>36864</v>
      </c>
      <c r="H1799" s="5" t="str">
        <f t="shared" si="28"/>
        <v>20k-50k</v>
      </c>
      <c r="I1799">
        <v>0</v>
      </c>
      <c r="J1799">
        <v>1</v>
      </c>
      <c r="K1799" s="1">
        <v>41134</v>
      </c>
      <c r="L1799">
        <v>53</v>
      </c>
      <c r="M1799">
        <v>204</v>
      </c>
      <c r="N1799">
        <v>5</v>
      </c>
      <c r="O1799">
        <v>39</v>
      </c>
      <c r="P1799">
        <v>17</v>
      </c>
      <c r="Q1799">
        <v>0</v>
      </c>
      <c r="R1799">
        <v>89</v>
      </c>
      <c r="S1799" s="6">
        <f>SUM(Table_marketing_data[[#This Row],[MntWines]:[MntGoldProds]])/6</f>
        <v>59</v>
      </c>
      <c r="T1799">
        <v>3</v>
      </c>
      <c r="U1799">
        <v>5</v>
      </c>
      <c r="V1799">
        <v>2</v>
      </c>
      <c r="W1799">
        <v>4</v>
      </c>
      <c r="X1799">
        <v>8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f>IF(COUNTIF(Table_marketing_data[[#This Row],[AcceptedCmp3]:[AcceptedCmp2]],1)&gt;0,1,0)</f>
        <v>0</v>
      </c>
      <c r="AE1799">
        <f>SUM(Table_marketing_data[[#This Row],[AcceptedCmp3]:[AcceptedCmp2]])</f>
        <v>0</v>
      </c>
      <c r="AF1799">
        <v>1</v>
      </c>
      <c r="AG1799">
        <v>0</v>
      </c>
      <c r="AH1799" t="s">
        <v>36</v>
      </c>
    </row>
    <row r="1800" spans="1:34" x14ac:dyDescent="0.3">
      <c r="A1800">
        <v>8955</v>
      </c>
      <c r="B1800">
        <v>1957</v>
      </c>
      <c r="C1800">
        <f ca="1">YEAR(TODAY()) - Table_marketing_data[[#This Row],[Year_Birth]]</f>
        <v>66</v>
      </c>
      <c r="D18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0" t="s">
        <v>37</v>
      </c>
      <c r="F1800" t="s">
        <v>35</v>
      </c>
      <c r="G1800" s="5">
        <v>40451</v>
      </c>
      <c r="H1800" s="5" t="str">
        <f t="shared" si="28"/>
        <v>20k-50k</v>
      </c>
      <c r="I1800">
        <v>0</v>
      </c>
      <c r="J1800">
        <v>2</v>
      </c>
      <c r="K1800" s="1">
        <v>41686</v>
      </c>
      <c r="L1800">
        <v>54</v>
      </c>
      <c r="M1800">
        <v>35</v>
      </c>
      <c r="N1800">
        <v>0</v>
      </c>
      <c r="O1800">
        <v>4</v>
      </c>
      <c r="P1800">
        <v>0</v>
      </c>
      <c r="Q1800">
        <v>0</v>
      </c>
      <c r="R1800">
        <v>10</v>
      </c>
      <c r="S1800" s="6">
        <f>SUM(Table_marketing_data[[#This Row],[MntWines]:[MntGoldProds]])/6</f>
        <v>8.1666666666666661</v>
      </c>
      <c r="T1800">
        <v>1</v>
      </c>
      <c r="U1800">
        <v>1</v>
      </c>
      <c r="V1800">
        <v>1</v>
      </c>
      <c r="W1800">
        <v>2</v>
      </c>
      <c r="X1800">
        <v>5</v>
      </c>
      <c r="Y1800">
        <v>1</v>
      </c>
      <c r="Z1800">
        <v>0</v>
      </c>
      <c r="AA1800">
        <v>0</v>
      </c>
      <c r="AB1800">
        <v>0</v>
      </c>
      <c r="AC1800">
        <v>0</v>
      </c>
      <c r="AD1800">
        <f>IF(COUNTIF(Table_marketing_data[[#This Row],[AcceptedCmp3]:[AcceptedCmp2]],1)&gt;0,1,0)</f>
        <v>1</v>
      </c>
      <c r="AE1800">
        <f>SUM(Table_marketing_data[[#This Row],[AcceptedCmp3]:[AcceptedCmp2]])</f>
        <v>1</v>
      </c>
      <c r="AF1800">
        <v>0</v>
      </c>
      <c r="AG1800">
        <v>0</v>
      </c>
      <c r="AH1800" t="s">
        <v>30</v>
      </c>
    </row>
    <row r="1801" spans="1:34" x14ac:dyDescent="0.3">
      <c r="A1801">
        <v>332</v>
      </c>
      <c r="B1801">
        <v>1957</v>
      </c>
      <c r="C1801">
        <f ca="1">YEAR(TODAY()) - Table_marketing_data[[#This Row],[Year_Birth]]</f>
        <v>66</v>
      </c>
      <c r="D18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1" t="s">
        <v>28</v>
      </c>
      <c r="F1801" t="s">
        <v>33</v>
      </c>
      <c r="G1801" s="5">
        <v>47743</v>
      </c>
      <c r="H1801" s="5" t="str">
        <f t="shared" si="28"/>
        <v>20k-50k</v>
      </c>
      <c r="I1801">
        <v>0</v>
      </c>
      <c r="J1801">
        <v>1</v>
      </c>
      <c r="K1801" s="1">
        <v>41355</v>
      </c>
      <c r="L1801">
        <v>56</v>
      </c>
      <c r="M1801">
        <v>198</v>
      </c>
      <c r="N1801">
        <v>2</v>
      </c>
      <c r="O1801">
        <v>43</v>
      </c>
      <c r="P1801">
        <v>0</v>
      </c>
      <c r="Q1801">
        <v>12</v>
      </c>
      <c r="R1801">
        <v>20</v>
      </c>
      <c r="S1801" s="6">
        <f>SUM(Table_marketing_data[[#This Row],[MntWines]:[MntGoldProds]])/6</f>
        <v>45.833333333333336</v>
      </c>
      <c r="T1801">
        <v>3</v>
      </c>
      <c r="U1801">
        <v>4</v>
      </c>
      <c r="V1801">
        <v>1</v>
      </c>
      <c r="W1801">
        <v>6</v>
      </c>
      <c r="X1801">
        <v>6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f>IF(COUNTIF(Table_marketing_data[[#This Row],[AcceptedCmp3]:[AcceptedCmp2]],1)&gt;0,1,0)</f>
        <v>1</v>
      </c>
      <c r="AE1801">
        <f>SUM(Table_marketing_data[[#This Row],[AcceptedCmp3]:[AcceptedCmp2]])</f>
        <v>1</v>
      </c>
      <c r="AF1801">
        <v>0</v>
      </c>
      <c r="AG1801">
        <v>0</v>
      </c>
      <c r="AH1801" t="s">
        <v>30</v>
      </c>
    </row>
    <row r="1802" spans="1:34" x14ac:dyDescent="0.3">
      <c r="A1802">
        <v>10446</v>
      </c>
      <c r="B1802">
        <v>1957</v>
      </c>
      <c r="C1802">
        <f ca="1">YEAR(TODAY()) - Table_marketing_data[[#This Row],[Year_Birth]]</f>
        <v>66</v>
      </c>
      <c r="D18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2" t="s">
        <v>37</v>
      </c>
      <c r="F1802" t="s">
        <v>33</v>
      </c>
      <c r="G1802" s="5">
        <v>82017</v>
      </c>
      <c r="H1802" s="5" t="str">
        <f t="shared" si="28"/>
        <v>50k-100k</v>
      </c>
      <c r="I1802">
        <v>0</v>
      </c>
      <c r="J1802">
        <v>0</v>
      </c>
      <c r="K1802" s="1">
        <v>41220</v>
      </c>
      <c r="L1802">
        <v>58</v>
      </c>
      <c r="M1802">
        <v>184</v>
      </c>
      <c r="N1802">
        <v>23</v>
      </c>
      <c r="O1802">
        <v>446</v>
      </c>
      <c r="P1802">
        <v>30</v>
      </c>
      <c r="Q1802">
        <v>23</v>
      </c>
      <c r="R1802">
        <v>23</v>
      </c>
      <c r="S1802" s="6">
        <f>SUM(Table_marketing_data[[#This Row],[MntWines]:[MntGoldProds]])/6</f>
        <v>121.5</v>
      </c>
      <c r="T1802">
        <v>1</v>
      </c>
      <c r="U1802">
        <v>5</v>
      </c>
      <c r="V1802">
        <v>4</v>
      </c>
      <c r="W1802">
        <v>7</v>
      </c>
      <c r="X1802">
        <v>2</v>
      </c>
      <c r="Y1802">
        <v>0</v>
      </c>
      <c r="Z1802">
        <v>1</v>
      </c>
      <c r="AA1802">
        <v>1</v>
      </c>
      <c r="AB1802">
        <v>1</v>
      </c>
      <c r="AC1802">
        <v>0</v>
      </c>
      <c r="AD1802">
        <f>IF(COUNTIF(Table_marketing_data[[#This Row],[AcceptedCmp3]:[AcceptedCmp2]],1)&gt;0,1,0)</f>
        <v>1</v>
      </c>
      <c r="AE1802">
        <f>SUM(Table_marketing_data[[#This Row],[AcceptedCmp3]:[AcceptedCmp2]])</f>
        <v>3</v>
      </c>
      <c r="AF1802">
        <v>1</v>
      </c>
      <c r="AG1802">
        <v>0</v>
      </c>
      <c r="AH1802" t="s">
        <v>32</v>
      </c>
    </row>
    <row r="1803" spans="1:34" x14ac:dyDescent="0.3">
      <c r="A1803">
        <v>5524</v>
      </c>
      <c r="B1803">
        <v>1957</v>
      </c>
      <c r="C1803">
        <f ca="1">YEAR(TODAY()) - Table_marketing_data[[#This Row],[Year_Birth]]</f>
        <v>66</v>
      </c>
      <c r="D18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3" t="s">
        <v>28</v>
      </c>
      <c r="F1803" t="s">
        <v>31</v>
      </c>
      <c r="G1803" s="5">
        <v>58138</v>
      </c>
      <c r="H1803" s="5" t="str">
        <f t="shared" si="28"/>
        <v>50k-100k</v>
      </c>
      <c r="I1803">
        <v>0</v>
      </c>
      <c r="J1803">
        <v>0</v>
      </c>
      <c r="K1803" s="1">
        <v>41156</v>
      </c>
      <c r="L1803">
        <v>58</v>
      </c>
      <c r="M1803">
        <v>635</v>
      </c>
      <c r="N1803">
        <v>88</v>
      </c>
      <c r="O1803">
        <v>546</v>
      </c>
      <c r="P1803">
        <v>172</v>
      </c>
      <c r="Q1803">
        <v>88</v>
      </c>
      <c r="R1803">
        <v>88</v>
      </c>
      <c r="S1803" s="6">
        <f>SUM(Table_marketing_data[[#This Row],[MntWines]:[MntGoldProds]])/6</f>
        <v>269.5</v>
      </c>
      <c r="T1803">
        <v>3</v>
      </c>
      <c r="U1803">
        <v>8</v>
      </c>
      <c r="V1803">
        <v>10</v>
      </c>
      <c r="W1803">
        <v>4</v>
      </c>
      <c r="X1803">
        <v>7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f>IF(COUNTIF(Table_marketing_data[[#This Row],[AcceptedCmp3]:[AcceptedCmp2]],1)&gt;0,1,0)</f>
        <v>0</v>
      </c>
      <c r="AE1803">
        <f>SUM(Table_marketing_data[[#This Row],[AcceptedCmp3]:[AcceptedCmp2]])</f>
        <v>0</v>
      </c>
      <c r="AF1803">
        <v>1</v>
      </c>
      <c r="AG1803">
        <v>0</v>
      </c>
      <c r="AH1803" t="s">
        <v>34</v>
      </c>
    </row>
    <row r="1804" spans="1:34" x14ac:dyDescent="0.3">
      <c r="A1804">
        <v>10660</v>
      </c>
      <c r="B1804">
        <v>1957</v>
      </c>
      <c r="C1804">
        <f ca="1">YEAR(TODAY()) - Table_marketing_data[[#This Row],[Year_Birth]]</f>
        <v>66</v>
      </c>
      <c r="D18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4" t="s">
        <v>41</v>
      </c>
      <c r="F1804" t="s">
        <v>33</v>
      </c>
      <c r="G1804" s="5">
        <v>66726</v>
      </c>
      <c r="H1804" s="5" t="str">
        <f t="shared" si="28"/>
        <v>50k-100k</v>
      </c>
      <c r="I1804">
        <v>1</v>
      </c>
      <c r="J1804">
        <v>1</v>
      </c>
      <c r="K1804" s="1">
        <v>41651</v>
      </c>
      <c r="L1804">
        <v>61</v>
      </c>
      <c r="M1804">
        <v>349</v>
      </c>
      <c r="N1804">
        <v>7</v>
      </c>
      <c r="O1804">
        <v>35</v>
      </c>
      <c r="P1804">
        <v>0</v>
      </c>
      <c r="Q1804">
        <v>0</v>
      </c>
      <c r="R1804">
        <v>47</v>
      </c>
      <c r="S1804" s="6">
        <f>SUM(Table_marketing_data[[#This Row],[MntWines]:[MntGoldProds]])/6</f>
        <v>73</v>
      </c>
      <c r="T1804">
        <v>3</v>
      </c>
      <c r="U1804">
        <v>8</v>
      </c>
      <c r="V1804">
        <v>2</v>
      </c>
      <c r="W1804">
        <v>4</v>
      </c>
      <c r="X1804">
        <v>7</v>
      </c>
      <c r="Y1804">
        <v>0</v>
      </c>
      <c r="Z1804">
        <v>1</v>
      </c>
      <c r="AA1804">
        <v>0</v>
      </c>
      <c r="AB1804">
        <v>0</v>
      </c>
      <c r="AC1804">
        <v>0</v>
      </c>
      <c r="AD1804">
        <f>IF(COUNTIF(Table_marketing_data[[#This Row],[AcceptedCmp3]:[AcceptedCmp2]],1)&gt;0,1,0)</f>
        <v>1</v>
      </c>
      <c r="AE1804">
        <f>SUM(Table_marketing_data[[#This Row],[AcceptedCmp3]:[AcceptedCmp2]])</f>
        <v>1</v>
      </c>
      <c r="AF1804">
        <v>0</v>
      </c>
      <c r="AG1804">
        <v>0</v>
      </c>
      <c r="AH1804" t="s">
        <v>30</v>
      </c>
    </row>
    <row r="1805" spans="1:34" x14ac:dyDescent="0.3">
      <c r="A1805">
        <v>7118</v>
      </c>
      <c r="B1805">
        <v>1957</v>
      </c>
      <c r="C1805">
        <f ca="1">YEAR(TODAY()) - Table_marketing_data[[#This Row],[Year_Birth]]</f>
        <v>66</v>
      </c>
      <c r="D18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5" t="s">
        <v>28</v>
      </c>
      <c r="F1805" t="s">
        <v>33</v>
      </c>
      <c r="G1805" s="5">
        <v>73803</v>
      </c>
      <c r="H1805" s="5" t="str">
        <f t="shared" si="28"/>
        <v>50k-100k</v>
      </c>
      <c r="I1805">
        <v>0</v>
      </c>
      <c r="J1805">
        <v>1</v>
      </c>
      <c r="K1805" s="1">
        <v>41122</v>
      </c>
      <c r="L1805">
        <v>61</v>
      </c>
      <c r="M1805">
        <v>833</v>
      </c>
      <c r="N1805">
        <v>80</v>
      </c>
      <c r="O1805">
        <v>363</v>
      </c>
      <c r="P1805">
        <v>52</v>
      </c>
      <c r="Q1805">
        <v>26</v>
      </c>
      <c r="R1805">
        <v>174</v>
      </c>
      <c r="S1805" s="6">
        <f>SUM(Table_marketing_data[[#This Row],[MntWines]:[MntGoldProds]])/6</f>
        <v>254.66666666666666</v>
      </c>
      <c r="T1805">
        <v>2</v>
      </c>
      <c r="U1805">
        <v>9</v>
      </c>
      <c r="V1805">
        <v>5</v>
      </c>
      <c r="W1805">
        <v>6</v>
      </c>
      <c r="X1805">
        <v>6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f>IF(COUNTIF(Table_marketing_data[[#This Row],[AcceptedCmp3]:[AcceptedCmp2]],1)&gt;0,1,0)</f>
        <v>1</v>
      </c>
      <c r="AE1805">
        <f>SUM(Table_marketing_data[[#This Row],[AcceptedCmp3]:[AcceptedCmp2]])</f>
        <v>1</v>
      </c>
      <c r="AF1805">
        <v>1</v>
      </c>
      <c r="AG1805">
        <v>0</v>
      </c>
      <c r="AH1805" t="s">
        <v>32</v>
      </c>
    </row>
    <row r="1806" spans="1:34" x14ac:dyDescent="0.3">
      <c r="A1806">
        <v>2995</v>
      </c>
      <c r="B1806">
        <v>1957</v>
      </c>
      <c r="C1806">
        <f ca="1">YEAR(TODAY()) - Table_marketing_data[[#This Row],[Year_Birth]]</f>
        <v>66</v>
      </c>
      <c r="D18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6" t="s">
        <v>41</v>
      </c>
      <c r="F1806" t="s">
        <v>35</v>
      </c>
      <c r="G1806" s="5">
        <v>66636</v>
      </c>
      <c r="H1806" s="5" t="str">
        <f t="shared" si="28"/>
        <v>50k-100k</v>
      </c>
      <c r="I1806">
        <v>0</v>
      </c>
      <c r="J1806">
        <v>0</v>
      </c>
      <c r="K1806" s="1">
        <v>41503</v>
      </c>
      <c r="L1806">
        <v>64</v>
      </c>
      <c r="M1806">
        <v>291</v>
      </c>
      <c r="N1806">
        <v>10</v>
      </c>
      <c r="O1806">
        <v>689</v>
      </c>
      <c r="P1806">
        <v>84</v>
      </c>
      <c r="Q1806">
        <v>10</v>
      </c>
      <c r="R1806">
        <v>0</v>
      </c>
      <c r="S1806" s="6">
        <f>SUM(Table_marketing_data[[#This Row],[MntWines]:[MntGoldProds]])/6</f>
        <v>180.66666666666666</v>
      </c>
      <c r="T1806">
        <v>1</v>
      </c>
      <c r="U1806">
        <v>3</v>
      </c>
      <c r="V1806">
        <v>4</v>
      </c>
      <c r="W1806">
        <v>9</v>
      </c>
      <c r="X1806">
        <v>1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f>IF(COUNTIF(Table_marketing_data[[#This Row],[AcceptedCmp3]:[AcceptedCmp2]],1)&gt;0,1,0)</f>
        <v>0</v>
      </c>
      <c r="AE1806">
        <f>SUM(Table_marketing_data[[#This Row],[AcceptedCmp3]:[AcceptedCmp2]])</f>
        <v>0</v>
      </c>
      <c r="AF1806">
        <v>0</v>
      </c>
      <c r="AG1806">
        <v>0</v>
      </c>
      <c r="AH1806" t="s">
        <v>30</v>
      </c>
    </row>
    <row r="1807" spans="1:34" x14ac:dyDescent="0.3">
      <c r="A1807">
        <v>2115</v>
      </c>
      <c r="B1807">
        <v>1957</v>
      </c>
      <c r="C1807">
        <f ca="1">YEAR(TODAY()) - Table_marketing_data[[#This Row],[Year_Birth]]</f>
        <v>66</v>
      </c>
      <c r="D18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7" t="s">
        <v>28</v>
      </c>
      <c r="F1807" t="s">
        <v>35</v>
      </c>
      <c r="G1807" s="5">
        <v>50116</v>
      </c>
      <c r="H1807" s="5" t="str">
        <f t="shared" si="28"/>
        <v>50k-100k</v>
      </c>
      <c r="I1807">
        <v>1</v>
      </c>
      <c r="J1807">
        <v>1</v>
      </c>
      <c r="K1807" s="1">
        <v>41810</v>
      </c>
      <c r="L1807">
        <v>68</v>
      </c>
      <c r="M1807">
        <v>54</v>
      </c>
      <c r="N1807">
        <v>0</v>
      </c>
      <c r="O1807">
        <v>10</v>
      </c>
      <c r="P1807">
        <v>0</v>
      </c>
      <c r="Q1807">
        <v>0</v>
      </c>
      <c r="R1807">
        <v>2</v>
      </c>
      <c r="S1807" s="6">
        <f>SUM(Table_marketing_data[[#This Row],[MntWines]:[MntGoldProds]])/6</f>
        <v>11</v>
      </c>
      <c r="T1807">
        <v>2</v>
      </c>
      <c r="U1807">
        <v>1</v>
      </c>
      <c r="V1807">
        <v>0</v>
      </c>
      <c r="W1807">
        <v>4</v>
      </c>
      <c r="X1807">
        <v>5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f>IF(COUNTIF(Table_marketing_data[[#This Row],[AcceptedCmp3]:[AcceptedCmp2]],1)&gt;0,1,0)</f>
        <v>1</v>
      </c>
      <c r="AE1807">
        <f>SUM(Table_marketing_data[[#This Row],[AcceptedCmp3]:[AcceptedCmp2]])</f>
        <v>1</v>
      </c>
      <c r="AF1807">
        <v>0</v>
      </c>
      <c r="AG1807">
        <v>0</v>
      </c>
      <c r="AH1807" t="s">
        <v>39</v>
      </c>
    </row>
    <row r="1808" spans="1:34" x14ac:dyDescent="0.3">
      <c r="A1808">
        <v>8387</v>
      </c>
      <c r="B1808">
        <v>1957</v>
      </c>
      <c r="C1808">
        <f ca="1">YEAR(TODAY()) - Table_marketing_data[[#This Row],[Year_Birth]]</f>
        <v>66</v>
      </c>
      <c r="D18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8" t="s">
        <v>28</v>
      </c>
      <c r="F1808" t="s">
        <v>33</v>
      </c>
      <c r="G1808" s="5">
        <v>43140</v>
      </c>
      <c r="H1808" s="5" t="str">
        <f t="shared" si="28"/>
        <v>20k-50k</v>
      </c>
      <c r="I1808">
        <v>0</v>
      </c>
      <c r="J1808">
        <v>1</v>
      </c>
      <c r="K1808" s="1">
        <v>41279</v>
      </c>
      <c r="L1808">
        <v>68</v>
      </c>
      <c r="M1808">
        <v>134</v>
      </c>
      <c r="N1808">
        <v>8</v>
      </c>
      <c r="O1808">
        <v>76</v>
      </c>
      <c r="P1808">
        <v>6</v>
      </c>
      <c r="Q1808">
        <v>0</v>
      </c>
      <c r="R1808">
        <v>11</v>
      </c>
      <c r="S1808" s="6">
        <f>SUM(Table_marketing_data[[#This Row],[MntWines]:[MntGoldProds]])/6</f>
        <v>39.166666666666664</v>
      </c>
      <c r="T1808">
        <v>1</v>
      </c>
      <c r="U1808">
        <v>4</v>
      </c>
      <c r="V1808">
        <v>1</v>
      </c>
      <c r="W1808">
        <v>5</v>
      </c>
      <c r="X1808">
        <v>6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f>IF(COUNTIF(Table_marketing_data[[#This Row],[AcceptedCmp3]:[AcceptedCmp2]],1)&gt;0,1,0)</f>
        <v>0</v>
      </c>
      <c r="AE1808">
        <f>SUM(Table_marketing_data[[#This Row],[AcceptedCmp3]:[AcceptedCmp2]])</f>
        <v>0</v>
      </c>
      <c r="AF1808">
        <v>0</v>
      </c>
      <c r="AG1808">
        <v>0</v>
      </c>
      <c r="AH1808" t="s">
        <v>30</v>
      </c>
    </row>
    <row r="1809" spans="1:34" x14ac:dyDescent="0.3">
      <c r="A1809">
        <v>591</v>
      </c>
      <c r="B1809">
        <v>1957</v>
      </c>
      <c r="C1809">
        <f ca="1">YEAR(TODAY()) - Table_marketing_data[[#This Row],[Year_Birth]]</f>
        <v>66</v>
      </c>
      <c r="D18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09" t="s">
        <v>28</v>
      </c>
      <c r="F1809" t="s">
        <v>42</v>
      </c>
      <c r="G1809" s="5">
        <v>66033</v>
      </c>
      <c r="H1809" s="5" t="str">
        <f t="shared" si="28"/>
        <v>50k-100k</v>
      </c>
      <c r="I1809">
        <v>0</v>
      </c>
      <c r="J1809">
        <v>1</v>
      </c>
      <c r="K1809" s="1">
        <v>41294</v>
      </c>
      <c r="L1809">
        <v>76</v>
      </c>
      <c r="M1809">
        <v>293</v>
      </c>
      <c r="N1809">
        <v>35</v>
      </c>
      <c r="O1809">
        <v>179</v>
      </c>
      <c r="P1809">
        <v>46</v>
      </c>
      <c r="Q1809">
        <v>59</v>
      </c>
      <c r="R1809">
        <v>65</v>
      </c>
      <c r="S1809" s="6">
        <f>SUM(Table_marketing_data[[#This Row],[MntWines]:[MntGoldProds]])/6</f>
        <v>112.83333333333333</v>
      </c>
      <c r="T1809">
        <v>2</v>
      </c>
      <c r="U1809">
        <v>8</v>
      </c>
      <c r="V1809">
        <v>3</v>
      </c>
      <c r="W1809">
        <v>7</v>
      </c>
      <c r="X1809">
        <v>7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f>IF(COUNTIF(Table_marketing_data[[#This Row],[AcceptedCmp3]:[AcceptedCmp2]],1)&gt;0,1,0)</f>
        <v>0</v>
      </c>
      <c r="AE1809">
        <f>SUM(Table_marketing_data[[#This Row],[AcceptedCmp3]:[AcceptedCmp2]])</f>
        <v>0</v>
      </c>
      <c r="AF1809">
        <v>0</v>
      </c>
      <c r="AG1809">
        <v>0</v>
      </c>
      <c r="AH1809" t="s">
        <v>40</v>
      </c>
    </row>
    <row r="1810" spans="1:34" x14ac:dyDescent="0.3">
      <c r="A1810">
        <v>4303</v>
      </c>
      <c r="B1810">
        <v>1957</v>
      </c>
      <c r="C1810">
        <f ca="1">YEAR(TODAY()) - Table_marketing_data[[#This Row],[Year_Birth]]</f>
        <v>66</v>
      </c>
      <c r="D18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0" t="s">
        <v>37</v>
      </c>
      <c r="F1810" t="s">
        <v>35</v>
      </c>
      <c r="G1810" s="5">
        <v>6835</v>
      </c>
      <c r="H1810" s="5" t="str">
        <f t="shared" si="28"/>
        <v>&lt;20k</v>
      </c>
      <c r="I1810">
        <v>0</v>
      </c>
      <c r="J1810">
        <v>1</v>
      </c>
      <c r="K1810" s="1">
        <v>41251</v>
      </c>
      <c r="L1810">
        <v>76</v>
      </c>
      <c r="M1810">
        <v>107</v>
      </c>
      <c r="N1810">
        <v>2</v>
      </c>
      <c r="O1810">
        <v>12</v>
      </c>
      <c r="P1810">
        <v>2</v>
      </c>
      <c r="Q1810">
        <v>2</v>
      </c>
      <c r="R1810">
        <v>12</v>
      </c>
      <c r="S1810" s="6">
        <f>SUM(Table_marketing_data[[#This Row],[MntWines]:[MntGoldProds]])/6</f>
        <v>22.833333333333332</v>
      </c>
      <c r="T1810">
        <v>0</v>
      </c>
      <c r="U1810">
        <v>0</v>
      </c>
      <c r="V1810">
        <v>0</v>
      </c>
      <c r="W1810">
        <v>1</v>
      </c>
      <c r="X1810">
        <v>20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f>IF(COUNTIF(Table_marketing_data[[#This Row],[AcceptedCmp3]:[AcceptedCmp2]],1)&gt;0,1,0)</f>
        <v>0</v>
      </c>
      <c r="AE1810">
        <f>SUM(Table_marketing_data[[#This Row],[AcceptedCmp3]:[AcceptedCmp2]])</f>
        <v>0</v>
      </c>
      <c r="AF1810">
        <v>0</v>
      </c>
      <c r="AG1810">
        <v>0</v>
      </c>
      <c r="AH1810" t="s">
        <v>32</v>
      </c>
    </row>
    <row r="1811" spans="1:34" x14ac:dyDescent="0.3">
      <c r="A1811">
        <v>3152</v>
      </c>
      <c r="B1811">
        <v>1957</v>
      </c>
      <c r="C1811">
        <f ca="1">YEAR(TODAY()) - Table_marketing_data[[#This Row],[Year_Birth]]</f>
        <v>66</v>
      </c>
      <c r="D18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1" t="s">
        <v>28</v>
      </c>
      <c r="F1811" t="s">
        <v>35</v>
      </c>
      <c r="G1811" s="5">
        <v>26091</v>
      </c>
      <c r="H1811" s="5" t="str">
        <f t="shared" si="28"/>
        <v>20k-50k</v>
      </c>
      <c r="I1811">
        <v>1</v>
      </c>
      <c r="J1811">
        <v>1</v>
      </c>
      <c r="K1811" s="1">
        <v>41695</v>
      </c>
      <c r="L1811">
        <v>84</v>
      </c>
      <c r="M1811">
        <v>15</v>
      </c>
      <c r="N1811">
        <v>10</v>
      </c>
      <c r="O1811">
        <v>19</v>
      </c>
      <c r="P1811">
        <v>8</v>
      </c>
      <c r="Q1811">
        <v>17</v>
      </c>
      <c r="R1811">
        <v>20</v>
      </c>
      <c r="S1811" s="6">
        <f>SUM(Table_marketing_data[[#This Row],[MntWines]:[MntGoldProds]])/6</f>
        <v>14.833333333333334</v>
      </c>
      <c r="T1811">
        <v>3</v>
      </c>
      <c r="U1811">
        <v>2</v>
      </c>
      <c r="V1811">
        <v>1</v>
      </c>
      <c r="W1811">
        <v>3</v>
      </c>
      <c r="X1811">
        <v>5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f>IF(COUNTIF(Table_marketing_data[[#This Row],[AcceptedCmp3]:[AcceptedCmp2]],1)&gt;0,1,0)</f>
        <v>0</v>
      </c>
      <c r="AE1811">
        <f>SUM(Table_marketing_data[[#This Row],[AcceptedCmp3]:[AcceptedCmp2]])</f>
        <v>0</v>
      </c>
      <c r="AF1811">
        <v>0</v>
      </c>
      <c r="AG1811">
        <v>0</v>
      </c>
      <c r="AH1811" t="s">
        <v>40</v>
      </c>
    </row>
    <row r="1812" spans="1:34" x14ac:dyDescent="0.3">
      <c r="A1812">
        <v>11188</v>
      </c>
      <c r="B1812">
        <v>1957</v>
      </c>
      <c r="C1812">
        <f ca="1">YEAR(TODAY()) - Table_marketing_data[[#This Row],[Year_Birth]]</f>
        <v>66</v>
      </c>
      <c r="D18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2" t="s">
        <v>28</v>
      </c>
      <c r="F1812" t="s">
        <v>35</v>
      </c>
      <c r="G1812" s="5">
        <v>26091</v>
      </c>
      <c r="H1812" s="5" t="str">
        <f t="shared" si="28"/>
        <v>20k-50k</v>
      </c>
      <c r="I1812">
        <v>1</v>
      </c>
      <c r="J1812">
        <v>1</v>
      </c>
      <c r="K1812" s="1">
        <v>41695</v>
      </c>
      <c r="L1812">
        <v>84</v>
      </c>
      <c r="M1812">
        <v>15</v>
      </c>
      <c r="N1812">
        <v>10</v>
      </c>
      <c r="O1812">
        <v>19</v>
      </c>
      <c r="P1812">
        <v>8</v>
      </c>
      <c r="Q1812">
        <v>17</v>
      </c>
      <c r="R1812">
        <v>20</v>
      </c>
      <c r="S1812" s="6">
        <f>SUM(Table_marketing_data[[#This Row],[MntWines]:[MntGoldProds]])/6</f>
        <v>14.833333333333334</v>
      </c>
      <c r="T1812">
        <v>3</v>
      </c>
      <c r="U1812">
        <v>2</v>
      </c>
      <c r="V1812">
        <v>1</v>
      </c>
      <c r="W1812">
        <v>3</v>
      </c>
      <c r="X1812">
        <v>5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f>IF(COUNTIF(Table_marketing_data[[#This Row],[AcceptedCmp3]:[AcceptedCmp2]],1)&gt;0,1,0)</f>
        <v>0</v>
      </c>
      <c r="AE1812">
        <f>SUM(Table_marketing_data[[#This Row],[AcceptedCmp3]:[AcceptedCmp2]])</f>
        <v>0</v>
      </c>
      <c r="AF1812">
        <v>0</v>
      </c>
      <c r="AG1812">
        <v>0</v>
      </c>
      <c r="AH1812" t="s">
        <v>30</v>
      </c>
    </row>
    <row r="1813" spans="1:34" x14ac:dyDescent="0.3">
      <c r="A1813">
        <v>1627</v>
      </c>
      <c r="B1813">
        <v>1957</v>
      </c>
      <c r="C1813">
        <f ca="1">YEAR(TODAY()) - Table_marketing_data[[#This Row],[Year_Birth]]</f>
        <v>66</v>
      </c>
      <c r="D18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3" t="s">
        <v>38</v>
      </c>
      <c r="F1813" t="s">
        <v>29</v>
      </c>
      <c r="G1813" s="5">
        <v>77297</v>
      </c>
      <c r="H1813" s="5" t="str">
        <f t="shared" si="28"/>
        <v>50k-100k</v>
      </c>
      <c r="I1813">
        <v>0</v>
      </c>
      <c r="J1813">
        <v>0</v>
      </c>
      <c r="K1813" s="1">
        <v>41300</v>
      </c>
      <c r="L1813">
        <v>84</v>
      </c>
      <c r="M1813">
        <v>408</v>
      </c>
      <c r="N1813">
        <v>61</v>
      </c>
      <c r="O1813">
        <v>109</v>
      </c>
      <c r="P1813">
        <v>48</v>
      </c>
      <c r="Q1813">
        <v>122</v>
      </c>
      <c r="R1813">
        <v>41</v>
      </c>
      <c r="S1813" s="6">
        <f>SUM(Table_marketing_data[[#This Row],[MntWines]:[MntGoldProds]])/6</f>
        <v>131.5</v>
      </c>
      <c r="T1813">
        <v>1</v>
      </c>
      <c r="U1813">
        <v>5</v>
      </c>
      <c r="V1813">
        <v>7</v>
      </c>
      <c r="W1813">
        <v>9</v>
      </c>
      <c r="X1813">
        <v>4</v>
      </c>
      <c r="Y1813">
        <v>0</v>
      </c>
      <c r="Z1813">
        <v>0</v>
      </c>
      <c r="AA1813">
        <v>0</v>
      </c>
      <c r="AB1813">
        <v>1</v>
      </c>
      <c r="AC1813">
        <v>0</v>
      </c>
      <c r="AD1813">
        <f>IF(COUNTIF(Table_marketing_data[[#This Row],[AcceptedCmp3]:[AcceptedCmp2]],1)&gt;0,1,0)</f>
        <v>1</v>
      </c>
      <c r="AE1813">
        <f>SUM(Table_marketing_data[[#This Row],[AcceptedCmp3]:[AcceptedCmp2]])</f>
        <v>1</v>
      </c>
      <c r="AF1813">
        <v>0</v>
      </c>
      <c r="AG1813">
        <v>0</v>
      </c>
      <c r="AH1813" t="s">
        <v>30</v>
      </c>
    </row>
    <row r="1814" spans="1:34" x14ac:dyDescent="0.3">
      <c r="A1814">
        <v>3170</v>
      </c>
      <c r="B1814">
        <v>1957</v>
      </c>
      <c r="C1814">
        <f ca="1">YEAR(TODAY()) - Table_marketing_data[[#This Row],[Year_Birth]]</f>
        <v>66</v>
      </c>
      <c r="D18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4" t="s">
        <v>41</v>
      </c>
      <c r="F1814" t="s">
        <v>35</v>
      </c>
      <c r="G1814" s="5">
        <v>68148</v>
      </c>
      <c r="H1814" s="5" t="str">
        <f t="shared" si="28"/>
        <v>50k-100k</v>
      </c>
      <c r="I1814">
        <v>0</v>
      </c>
      <c r="J1814">
        <v>0</v>
      </c>
      <c r="K1814" s="1">
        <v>41517</v>
      </c>
      <c r="L1814">
        <v>86</v>
      </c>
      <c r="M1814">
        <v>389</v>
      </c>
      <c r="N1814">
        <v>66</v>
      </c>
      <c r="O1814">
        <v>408</v>
      </c>
      <c r="P1814">
        <v>37</v>
      </c>
      <c r="Q1814">
        <v>57</v>
      </c>
      <c r="R1814">
        <v>85</v>
      </c>
      <c r="S1814" s="6">
        <f>SUM(Table_marketing_data[[#This Row],[MntWines]:[MntGoldProds]])/6</f>
        <v>173.66666666666666</v>
      </c>
      <c r="T1814">
        <v>1</v>
      </c>
      <c r="U1814">
        <v>4</v>
      </c>
      <c r="V1814">
        <v>4</v>
      </c>
      <c r="W1814">
        <v>6</v>
      </c>
      <c r="X1814">
        <v>2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f>IF(COUNTIF(Table_marketing_data[[#This Row],[AcceptedCmp3]:[AcceptedCmp2]],1)&gt;0,1,0)</f>
        <v>0</v>
      </c>
      <c r="AE1814">
        <f>SUM(Table_marketing_data[[#This Row],[AcceptedCmp3]:[AcceptedCmp2]])</f>
        <v>0</v>
      </c>
      <c r="AF1814">
        <v>0</v>
      </c>
      <c r="AG1814">
        <v>0</v>
      </c>
      <c r="AH1814" t="s">
        <v>30</v>
      </c>
    </row>
    <row r="1815" spans="1:34" x14ac:dyDescent="0.3">
      <c r="A1815">
        <v>7274</v>
      </c>
      <c r="B1815">
        <v>1957</v>
      </c>
      <c r="C1815">
        <f ca="1">YEAR(TODAY()) - Table_marketing_data[[#This Row],[Year_Birth]]</f>
        <v>66</v>
      </c>
      <c r="D18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5" t="s">
        <v>28</v>
      </c>
      <c r="F1815" t="s">
        <v>33</v>
      </c>
      <c r="G1815" s="5">
        <v>78618</v>
      </c>
      <c r="H1815" s="5" t="str">
        <f t="shared" si="28"/>
        <v>50k-100k</v>
      </c>
      <c r="I1815">
        <v>0</v>
      </c>
      <c r="J1815">
        <v>0</v>
      </c>
      <c r="K1815" s="1">
        <v>41180</v>
      </c>
      <c r="L1815">
        <v>87</v>
      </c>
      <c r="M1815">
        <v>736</v>
      </c>
      <c r="N1815">
        <v>163</v>
      </c>
      <c r="O1815">
        <v>818</v>
      </c>
      <c r="P1815">
        <v>212</v>
      </c>
      <c r="Q1815">
        <v>163</v>
      </c>
      <c r="R1815">
        <v>61</v>
      </c>
      <c r="S1815" s="6">
        <f>SUM(Table_marketing_data[[#This Row],[MntWines]:[MntGoldProds]])/6</f>
        <v>358.83333333333331</v>
      </c>
      <c r="T1815">
        <v>1</v>
      </c>
      <c r="U1815">
        <v>4</v>
      </c>
      <c r="V1815">
        <v>7</v>
      </c>
      <c r="W1815">
        <v>10</v>
      </c>
      <c r="X1815">
        <v>2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f>IF(COUNTIF(Table_marketing_data[[#This Row],[AcceptedCmp3]:[AcceptedCmp2]],1)&gt;0,1,0)</f>
        <v>1</v>
      </c>
      <c r="AE1815">
        <f>SUM(Table_marketing_data[[#This Row],[AcceptedCmp3]:[AcceptedCmp2]])</f>
        <v>1</v>
      </c>
      <c r="AF1815">
        <v>0</v>
      </c>
      <c r="AG1815">
        <v>0</v>
      </c>
      <c r="AH1815" t="s">
        <v>30</v>
      </c>
    </row>
    <row r="1816" spans="1:34" x14ac:dyDescent="0.3">
      <c r="A1816">
        <v>5221</v>
      </c>
      <c r="B1816">
        <v>1957</v>
      </c>
      <c r="C1816">
        <f ca="1">YEAR(TODAY()) - Table_marketing_data[[#This Row],[Year_Birth]]</f>
        <v>66</v>
      </c>
      <c r="D18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6" t="s">
        <v>28</v>
      </c>
      <c r="F1816" t="s">
        <v>33</v>
      </c>
      <c r="G1816" s="5">
        <v>52852</v>
      </c>
      <c r="H1816" s="5" t="str">
        <f t="shared" si="28"/>
        <v>50k-100k</v>
      </c>
      <c r="I1816">
        <v>0</v>
      </c>
      <c r="J1816">
        <v>1</v>
      </c>
      <c r="K1816" s="1">
        <v>41244</v>
      </c>
      <c r="L1816">
        <v>93</v>
      </c>
      <c r="M1816">
        <v>714</v>
      </c>
      <c r="N1816">
        <v>8</v>
      </c>
      <c r="O1816">
        <v>99</v>
      </c>
      <c r="P1816">
        <v>11</v>
      </c>
      <c r="Q1816">
        <v>0</v>
      </c>
      <c r="R1816">
        <v>47</v>
      </c>
      <c r="S1816" s="6">
        <f>SUM(Table_marketing_data[[#This Row],[MntWines]:[MntGoldProds]])/6</f>
        <v>146.5</v>
      </c>
      <c r="T1816">
        <v>4</v>
      </c>
      <c r="U1816">
        <v>10</v>
      </c>
      <c r="V1816">
        <v>7</v>
      </c>
      <c r="W1816">
        <v>5</v>
      </c>
      <c r="X1816">
        <v>8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f>IF(COUNTIF(Table_marketing_data[[#This Row],[AcceptedCmp3]:[AcceptedCmp2]],1)&gt;0,1,0)</f>
        <v>1</v>
      </c>
      <c r="AE1816">
        <f>SUM(Table_marketing_data[[#This Row],[AcceptedCmp3]:[AcceptedCmp2]])</f>
        <v>1</v>
      </c>
      <c r="AF1816">
        <v>0</v>
      </c>
      <c r="AG1816">
        <v>0</v>
      </c>
      <c r="AH1816" t="s">
        <v>39</v>
      </c>
    </row>
    <row r="1817" spans="1:34" x14ac:dyDescent="0.3">
      <c r="A1817">
        <v>2579</v>
      </c>
      <c r="B1817">
        <v>1957</v>
      </c>
      <c r="C1817">
        <f ca="1">YEAR(TODAY()) - Table_marketing_data[[#This Row],[Year_Birth]]</f>
        <v>66</v>
      </c>
      <c r="D18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7" t="s">
        <v>28</v>
      </c>
      <c r="F1817" t="s">
        <v>33</v>
      </c>
      <c r="G1817" s="5">
        <v>71113</v>
      </c>
      <c r="H1817" s="5" t="str">
        <f t="shared" si="28"/>
        <v>50k-100k</v>
      </c>
      <c r="I1817">
        <v>0</v>
      </c>
      <c r="J1817">
        <v>1</v>
      </c>
      <c r="K1817" s="1">
        <v>41625</v>
      </c>
      <c r="L1817">
        <v>95</v>
      </c>
      <c r="M1817">
        <v>495</v>
      </c>
      <c r="N1817">
        <v>33</v>
      </c>
      <c r="O1817">
        <v>255</v>
      </c>
      <c r="P1817">
        <v>11</v>
      </c>
      <c r="Q1817">
        <v>33</v>
      </c>
      <c r="R1817">
        <v>8</v>
      </c>
      <c r="S1817" s="6">
        <f>SUM(Table_marketing_data[[#This Row],[MntWines]:[MntGoldProds]])/6</f>
        <v>139.16666666666666</v>
      </c>
      <c r="T1817">
        <v>4</v>
      </c>
      <c r="U1817">
        <v>6</v>
      </c>
      <c r="V1817">
        <v>7</v>
      </c>
      <c r="W1817">
        <v>9</v>
      </c>
      <c r="X1817">
        <v>4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f>IF(COUNTIF(Table_marketing_data[[#This Row],[AcceptedCmp3]:[AcceptedCmp2]],1)&gt;0,1,0)</f>
        <v>0</v>
      </c>
      <c r="AE1817">
        <f>SUM(Table_marketing_data[[#This Row],[AcceptedCmp3]:[AcceptedCmp2]])</f>
        <v>0</v>
      </c>
      <c r="AF1817">
        <v>0</v>
      </c>
      <c r="AG1817">
        <v>0</v>
      </c>
      <c r="AH1817" t="s">
        <v>30</v>
      </c>
    </row>
    <row r="1818" spans="1:34" x14ac:dyDescent="0.3">
      <c r="A1818">
        <v>5644</v>
      </c>
      <c r="B1818">
        <v>1957</v>
      </c>
      <c r="C1818">
        <f ca="1">YEAR(TODAY()) - Table_marketing_data[[#This Row],[Year_Birth]]</f>
        <v>66</v>
      </c>
      <c r="D18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8" t="s">
        <v>28</v>
      </c>
      <c r="F1818" t="s">
        <v>35</v>
      </c>
      <c r="G1818" s="5">
        <v>42213</v>
      </c>
      <c r="H1818" s="5" t="str">
        <f t="shared" si="28"/>
        <v>20k-50k</v>
      </c>
      <c r="I1818">
        <v>0</v>
      </c>
      <c r="J1818">
        <v>1</v>
      </c>
      <c r="K1818" s="1">
        <v>41559</v>
      </c>
      <c r="L1818">
        <v>96</v>
      </c>
      <c r="M1818">
        <v>309</v>
      </c>
      <c r="N1818">
        <v>3</v>
      </c>
      <c r="O1818">
        <v>24</v>
      </c>
      <c r="P1818">
        <v>4</v>
      </c>
      <c r="Q1818">
        <v>3</v>
      </c>
      <c r="R1818">
        <v>20</v>
      </c>
      <c r="S1818" s="6">
        <f>SUM(Table_marketing_data[[#This Row],[MntWines]:[MntGoldProds]])/6</f>
        <v>60.5</v>
      </c>
      <c r="T1818">
        <v>2</v>
      </c>
      <c r="U1818">
        <v>5</v>
      </c>
      <c r="V1818">
        <v>1</v>
      </c>
      <c r="W1818">
        <v>7</v>
      </c>
      <c r="X1818">
        <v>7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f>IF(COUNTIF(Table_marketing_data[[#This Row],[AcceptedCmp3]:[AcceptedCmp2]],1)&gt;0,1,0)</f>
        <v>1</v>
      </c>
      <c r="AE1818">
        <f>SUM(Table_marketing_data[[#This Row],[AcceptedCmp3]:[AcceptedCmp2]])</f>
        <v>1</v>
      </c>
      <c r="AF1818">
        <v>0</v>
      </c>
      <c r="AG1818">
        <v>0</v>
      </c>
      <c r="AH1818" t="s">
        <v>30</v>
      </c>
    </row>
    <row r="1819" spans="1:34" x14ac:dyDescent="0.3">
      <c r="A1819">
        <v>5430</v>
      </c>
      <c r="B1819">
        <v>1956</v>
      </c>
      <c r="C1819">
        <f ca="1">YEAR(TODAY()) - Table_marketing_data[[#This Row],[Year_Birth]]</f>
        <v>67</v>
      </c>
      <c r="D18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19" t="s">
        <v>28</v>
      </c>
      <c r="F1819" t="s">
        <v>35</v>
      </c>
      <c r="G1819" s="5">
        <v>54450</v>
      </c>
      <c r="H1819" s="5" t="str">
        <f t="shared" si="28"/>
        <v>50k-100k</v>
      </c>
      <c r="I1819">
        <v>1</v>
      </c>
      <c r="J1819">
        <v>1</v>
      </c>
      <c r="K1819" s="1">
        <v>41166</v>
      </c>
      <c r="L1819">
        <v>0</v>
      </c>
      <c r="M1819">
        <v>454</v>
      </c>
      <c r="N1819">
        <v>0</v>
      </c>
      <c r="O1819">
        <v>171</v>
      </c>
      <c r="P1819">
        <v>8</v>
      </c>
      <c r="Q1819">
        <v>19</v>
      </c>
      <c r="R1819">
        <v>32</v>
      </c>
      <c r="S1819" s="6">
        <f>SUM(Table_marketing_data[[#This Row],[MntWines]:[MntGoldProds]])/6</f>
        <v>114</v>
      </c>
      <c r="T1819">
        <v>12</v>
      </c>
      <c r="U1819">
        <v>9</v>
      </c>
      <c r="V1819">
        <v>2</v>
      </c>
      <c r="W1819">
        <v>8</v>
      </c>
      <c r="X1819">
        <v>8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f>IF(COUNTIF(Table_marketing_data[[#This Row],[AcceptedCmp3]:[AcceptedCmp2]],1)&gt;0,1,0)</f>
        <v>0</v>
      </c>
      <c r="AE1819">
        <f>SUM(Table_marketing_data[[#This Row],[AcceptedCmp3]:[AcceptedCmp2]])</f>
        <v>0</v>
      </c>
      <c r="AF1819">
        <v>0</v>
      </c>
      <c r="AG1819">
        <v>0</v>
      </c>
      <c r="AH1819" t="s">
        <v>30</v>
      </c>
    </row>
    <row r="1820" spans="1:34" x14ac:dyDescent="0.3">
      <c r="A1820">
        <v>8432</v>
      </c>
      <c r="B1820">
        <v>1956</v>
      </c>
      <c r="C1820">
        <f ca="1">YEAR(TODAY()) - Table_marketing_data[[#This Row],[Year_Birth]]</f>
        <v>67</v>
      </c>
      <c r="D18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0" t="s">
        <v>28</v>
      </c>
      <c r="F1820" t="s">
        <v>35</v>
      </c>
      <c r="G1820" s="5">
        <v>54450</v>
      </c>
      <c r="H1820" s="5" t="str">
        <f t="shared" si="28"/>
        <v>50k-100k</v>
      </c>
      <c r="I1820">
        <v>1</v>
      </c>
      <c r="J1820">
        <v>1</v>
      </c>
      <c r="K1820" s="1">
        <v>41166</v>
      </c>
      <c r="L1820">
        <v>0</v>
      </c>
      <c r="M1820">
        <v>454</v>
      </c>
      <c r="N1820">
        <v>0</v>
      </c>
      <c r="O1820">
        <v>171</v>
      </c>
      <c r="P1820">
        <v>8</v>
      </c>
      <c r="Q1820">
        <v>19</v>
      </c>
      <c r="R1820">
        <v>32</v>
      </c>
      <c r="S1820" s="6">
        <f>SUM(Table_marketing_data[[#This Row],[MntWines]:[MntGoldProds]])/6</f>
        <v>114</v>
      </c>
      <c r="T1820">
        <v>12</v>
      </c>
      <c r="U1820">
        <v>9</v>
      </c>
      <c r="V1820">
        <v>2</v>
      </c>
      <c r="W1820">
        <v>8</v>
      </c>
      <c r="X1820">
        <v>8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f>IF(COUNTIF(Table_marketing_data[[#This Row],[AcceptedCmp3]:[AcceptedCmp2]],1)&gt;0,1,0)</f>
        <v>0</v>
      </c>
      <c r="AE1820">
        <f>SUM(Table_marketing_data[[#This Row],[AcceptedCmp3]:[AcceptedCmp2]])</f>
        <v>0</v>
      </c>
      <c r="AF1820">
        <v>0</v>
      </c>
      <c r="AG1820">
        <v>0</v>
      </c>
      <c r="AH1820" t="s">
        <v>30</v>
      </c>
    </row>
    <row r="1821" spans="1:34" x14ac:dyDescent="0.3">
      <c r="A1821">
        <v>453</v>
      </c>
      <c r="B1821">
        <v>1956</v>
      </c>
      <c r="C1821">
        <f ca="1">YEAR(TODAY()) - Table_marketing_data[[#This Row],[Year_Birth]]</f>
        <v>67</v>
      </c>
      <c r="D18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1" t="s">
        <v>37</v>
      </c>
      <c r="F1821" t="s">
        <v>42</v>
      </c>
      <c r="G1821" s="5">
        <v>35340</v>
      </c>
      <c r="H1821" s="5" t="str">
        <f t="shared" si="28"/>
        <v>20k-50k</v>
      </c>
      <c r="I1821">
        <v>1</v>
      </c>
      <c r="J1821">
        <v>1</v>
      </c>
      <c r="K1821" s="1">
        <v>41819</v>
      </c>
      <c r="L1821">
        <v>1</v>
      </c>
      <c r="M1821">
        <v>27</v>
      </c>
      <c r="N1821">
        <v>0</v>
      </c>
      <c r="O1821">
        <v>12</v>
      </c>
      <c r="P1821">
        <v>0</v>
      </c>
      <c r="Q1821">
        <v>1</v>
      </c>
      <c r="R1821">
        <v>5</v>
      </c>
      <c r="S1821" s="6">
        <f>SUM(Table_marketing_data[[#This Row],[MntWines]:[MntGoldProds]])/6</f>
        <v>7.5</v>
      </c>
      <c r="T1821">
        <v>2</v>
      </c>
      <c r="U1821">
        <v>2</v>
      </c>
      <c r="V1821">
        <v>0</v>
      </c>
      <c r="W1821">
        <v>3</v>
      </c>
      <c r="X1821">
        <v>5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f>IF(COUNTIF(Table_marketing_data[[#This Row],[AcceptedCmp3]:[AcceptedCmp2]],1)&gt;0,1,0)</f>
        <v>0</v>
      </c>
      <c r="AE1821">
        <f>SUM(Table_marketing_data[[#This Row],[AcceptedCmp3]:[AcceptedCmp2]])</f>
        <v>0</v>
      </c>
      <c r="AF1821">
        <v>0</v>
      </c>
      <c r="AG1821">
        <v>0</v>
      </c>
      <c r="AH1821" t="s">
        <v>30</v>
      </c>
    </row>
    <row r="1822" spans="1:34" x14ac:dyDescent="0.3">
      <c r="A1822">
        <v>1619</v>
      </c>
      <c r="B1822">
        <v>1956</v>
      </c>
      <c r="C1822">
        <f ca="1">YEAR(TODAY()) - Table_marketing_data[[#This Row],[Year_Birth]]</f>
        <v>67</v>
      </c>
      <c r="D18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2" t="s">
        <v>28</v>
      </c>
      <c r="F1822" t="s">
        <v>33</v>
      </c>
      <c r="G1822" s="5">
        <v>90369</v>
      </c>
      <c r="H1822" s="5" t="str">
        <f t="shared" si="28"/>
        <v>50k-100k</v>
      </c>
      <c r="I1822">
        <v>0</v>
      </c>
      <c r="J1822">
        <v>0</v>
      </c>
      <c r="K1822" s="1">
        <v>41757</v>
      </c>
      <c r="L1822">
        <v>2</v>
      </c>
      <c r="M1822">
        <v>292</v>
      </c>
      <c r="N1822">
        <v>51</v>
      </c>
      <c r="O1822">
        <v>981</v>
      </c>
      <c r="P1822">
        <v>224</v>
      </c>
      <c r="Q1822">
        <v>23</v>
      </c>
      <c r="R1822">
        <v>17</v>
      </c>
      <c r="S1822" s="6">
        <f>SUM(Table_marketing_data[[#This Row],[MntWines]:[MntGoldProds]])/6</f>
        <v>264.66666666666669</v>
      </c>
      <c r="T1822">
        <v>1</v>
      </c>
      <c r="U1822">
        <v>4</v>
      </c>
      <c r="V1822">
        <v>6</v>
      </c>
      <c r="W1822">
        <v>6</v>
      </c>
      <c r="X1822">
        <v>1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f>IF(COUNTIF(Table_marketing_data[[#This Row],[AcceptedCmp3]:[AcceptedCmp2]],1)&gt;0,1,0)</f>
        <v>0</v>
      </c>
      <c r="AE1822">
        <f>SUM(Table_marketing_data[[#This Row],[AcceptedCmp3]:[AcceptedCmp2]])</f>
        <v>0</v>
      </c>
      <c r="AF1822">
        <v>1</v>
      </c>
      <c r="AG1822">
        <v>0</v>
      </c>
      <c r="AH1822" t="s">
        <v>30</v>
      </c>
    </row>
    <row r="1823" spans="1:34" x14ac:dyDescent="0.3">
      <c r="A1823">
        <v>4405</v>
      </c>
      <c r="B1823">
        <v>1956</v>
      </c>
      <c r="C1823">
        <f ca="1">YEAR(TODAY()) - Table_marketing_data[[#This Row],[Year_Birth]]</f>
        <v>67</v>
      </c>
      <c r="D18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3" t="s">
        <v>41</v>
      </c>
      <c r="F1823" t="s">
        <v>33</v>
      </c>
      <c r="G1823" s="5">
        <v>63915</v>
      </c>
      <c r="H1823" s="5" t="str">
        <f t="shared" si="28"/>
        <v>50k-100k</v>
      </c>
      <c r="I1823">
        <v>0</v>
      </c>
      <c r="J1823">
        <v>2</v>
      </c>
      <c r="K1823" s="1">
        <v>41485</v>
      </c>
      <c r="L1823">
        <v>2</v>
      </c>
      <c r="M1823">
        <v>622</v>
      </c>
      <c r="N1823">
        <v>7</v>
      </c>
      <c r="O1823">
        <v>115</v>
      </c>
      <c r="P1823">
        <v>30</v>
      </c>
      <c r="Q1823">
        <v>0</v>
      </c>
      <c r="R1823">
        <v>15</v>
      </c>
      <c r="S1823" s="6">
        <f>SUM(Table_marketing_data[[#This Row],[MntWines]:[MntGoldProds]])/6</f>
        <v>131.5</v>
      </c>
      <c r="T1823">
        <v>2</v>
      </c>
      <c r="U1823">
        <v>6</v>
      </c>
      <c r="V1823">
        <v>3</v>
      </c>
      <c r="W1823">
        <v>12</v>
      </c>
      <c r="X1823">
        <v>5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f>IF(COUNTIF(Table_marketing_data[[#This Row],[AcceptedCmp3]:[AcceptedCmp2]],1)&gt;0,1,0)</f>
        <v>0</v>
      </c>
      <c r="AE1823">
        <f>SUM(Table_marketing_data[[#This Row],[AcceptedCmp3]:[AcceptedCmp2]])</f>
        <v>0</v>
      </c>
      <c r="AF1823">
        <v>0</v>
      </c>
      <c r="AG1823">
        <v>0</v>
      </c>
      <c r="AH1823" t="s">
        <v>36</v>
      </c>
    </row>
    <row r="1824" spans="1:34" x14ac:dyDescent="0.3">
      <c r="A1824">
        <v>4827</v>
      </c>
      <c r="B1824">
        <v>1956</v>
      </c>
      <c r="C1824">
        <f ca="1">YEAR(TODAY()) - Table_marketing_data[[#This Row],[Year_Birth]]</f>
        <v>67</v>
      </c>
      <c r="D18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4" t="s">
        <v>37</v>
      </c>
      <c r="F1824" t="s">
        <v>31</v>
      </c>
      <c r="G1824" s="5">
        <v>54998</v>
      </c>
      <c r="H1824" s="5" t="str">
        <f t="shared" si="28"/>
        <v>50k-100k</v>
      </c>
      <c r="I1824">
        <v>0</v>
      </c>
      <c r="J1824">
        <v>1</v>
      </c>
      <c r="K1824" s="1">
        <v>41343</v>
      </c>
      <c r="L1824">
        <v>3</v>
      </c>
      <c r="M1824">
        <v>154</v>
      </c>
      <c r="N1824">
        <v>22</v>
      </c>
      <c r="O1824">
        <v>202</v>
      </c>
      <c r="P1824">
        <v>39</v>
      </c>
      <c r="Q1824">
        <v>30</v>
      </c>
      <c r="R1824">
        <v>8</v>
      </c>
      <c r="S1824" s="6">
        <f>SUM(Table_marketing_data[[#This Row],[MntWines]:[MntGoldProds]])/6</f>
        <v>75.833333333333329</v>
      </c>
      <c r="T1824">
        <v>5</v>
      </c>
      <c r="U1824">
        <v>4</v>
      </c>
      <c r="V1824">
        <v>2</v>
      </c>
      <c r="W1824">
        <v>9</v>
      </c>
      <c r="X1824">
        <v>4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f>IF(COUNTIF(Table_marketing_data[[#This Row],[AcceptedCmp3]:[AcceptedCmp2]],1)&gt;0,1,0)</f>
        <v>0</v>
      </c>
      <c r="AE1824">
        <f>SUM(Table_marketing_data[[#This Row],[AcceptedCmp3]:[AcceptedCmp2]])</f>
        <v>0</v>
      </c>
      <c r="AF1824">
        <v>1</v>
      </c>
      <c r="AG1824">
        <v>0</v>
      </c>
      <c r="AH1824" t="s">
        <v>30</v>
      </c>
    </row>
    <row r="1825" spans="1:34" x14ac:dyDescent="0.3">
      <c r="A1825">
        <v>8235</v>
      </c>
      <c r="B1825">
        <v>1956</v>
      </c>
      <c r="C1825">
        <f ca="1">YEAR(TODAY()) - Table_marketing_data[[#This Row],[Year_Birth]]</f>
        <v>67</v>
      </c>
      <c r="D18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5" t="s">
        <v>41</v>
      </c>
      <c r="F1825" t="s">
        <v>35</v>
      </c>
      <c r="G1825" s="5">
        <v>69245</v>
      </c>
      <c r="H1825" s="5" t="str">
        <f t="shared" si="28"/>
        <v>50k-100k</v>
      </c>
      <c r="I1825">
        <v>0</v>
      </c>
      <c r="J1825">
        <v>1</v>
      </c>
      <c r="K1825" s="1">
        <v>41663</v>
      </c>
      <c r="L1825">
        <v>8</v>
      </c>
      <c r="M1825">
        <v>428</v>
      </c>
      <c r="N1825">
        <v>30</v>
      </c>
      <c r="O1825">
        <v>214</v>
      </c>
      <c r="P1825">
        <v>80</v>
      </c>
      <c r="Q1825">
        <v>30</v>
      </c>
      <c r="R1825">
        <v>61</v>
      </c>
      <c r="S1825" s="6">
        <f>SUM(Table_marketing_data[[#This Row],[MntWines]:[MntGoldProds]])/6</f>
        <v>140.5</v>
      </c>
      <c r="T1825">
        <v>2</v>
      </c>
      <c r="U1825">
        <v>6</v>
      </c>
      <c r="V1825">
        <v>5</v>
      </c>
      <c r="W1825">
        <v>10</v>
      </c>
      <c r="X1825">
        <v>3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f>IF(COUNTIF(Table_marketing_data[[#This Row],[AcceptedCmp3]:[AcceptedCmp2]],1)&gt;0,1,0)</f>
        <v>0</v>
      </c>
      <c r="AE1825">
        <f>SUM(Table_marketing_data[[#This Row],[AcceptedCmp3]:[AcceptedCmp2]])</f>
        <v>0</v>
      </c>
      <c r="AF1825">
        <v>0</v>
      </c>
      <c r="AG1825">
        <v>0</v>
      </c>
      <c r="AH1825" t="s">
        <v>43</v>
      </c>
    </row>
    <row r="1826" spans="1:34" x14ac:dyDescent="0.3">
      <c r="A1826">
        <v>5519</v>
      </c>
      <c r="B1826">
        <v>1956</v>
      </c>
      <c r="C1826">
        <f ca="1">YEAR(TODAY()) - Table_marketing_data[[#This Row],[Year_Birth]]</f>
        <v>67</v>
      </c>
      <c r="D18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6" t="s">
        <v>28</v>
      </c>
      <c r="F1826" t="s">
        <v>35</v>
      </c>
      <c r="G1826" s="5">
        <v>64090</v>
      </c>
      <c r="H1826" s="5" t="str">
        <f t="shared" si="28"/>
        <v>50k-100k</v>
      </c>
      <c r="I1826">
        <v>0</v>
      </c>
      <c r="J1826">
        <v>1</v>
      </c>
      <c r="K1826" s="1">
        <v>41493</v>
      </c>
      <c r="L1826">
        <v>8</v>
      </c>
      <c r="M1826">
        <v>316</v>
      </c>
      <c r="N1826">
        <v>58</v>
      </c>
      <c r="O1826">
        <v>161</v>
      </c>
      <c r="P1826">
        <v>76</v>
      </c>
      <c r="Q1826">
        <v>51</v>
      </c>
      <c r="R1826">
        <v>135</v>
      </c>
      <c r="S1826" s="6">
        <f>SUM(Table_marketing_data[[#This Row],[MntWines]:[MntGoldProds]])/6</f>
        <v>132.83333333333334</v>
      </c>
      <c r="T1826">
        <v>1</v>
      </c>
      <c r="U1826">
        <v>6</v>
      </c>
      <c r="V1826">
        <v>9</v>
      </c>
      <c r="W1826">
        <v>4</v>
      </c>
      <c r="X1826">
        <v>5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f>IF(COUNTIF(Table_marketing_data[[#This Row],[AcceptedCmp3]:[AcceptedCmp2]],1)&gt;0,1,0)</f>
        <v>0</v>
      </c>
      <c r="AE1826">
        <f>SUM(Table_marketing_data[[#This Row],[AcceptedCmp3]:[AcceptedCmp2]])</f>
        <v>0</v>
      </c>
      <c r="AF1826">
        <v>1</v>
      </c>
      <c r="AG1826">
        <v>0</v>
      </c>
      <c r="AH1826" t="s">
        <v>43</v>
      </c>
    </row>
    <row r="1827" spans="1:34" x14ac:dyDescent="0.3">
      <c r="A1827">
        <v>2677</v>
      </c>
      <c r="B1827">
        <v>1956</v>
      </c>
      <c r="C1827">
        <f ca="1">YEAR(TODAY()) - Table_marketing_data[[#This Row],[Year_Birth]]</f>
        <v>67</v>
      </c>
      <c r="D18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7" t="s">
        <v>28</v>
      </c>
      <c r="F1827" t="s">
        <v>35</v>
      </c>
      <c r="G1827" s="5">
        <v>46097</v>
      </c>
      <c r="H1827" s="5" t="str">
        <f t="shared" si="28"/>
        <v>20k-50k</v>
      </c>
      <c r="I1827">
        <v>0</v>
      </c>
      <c r="J1827">
        <v>1</v>
      </c>
      <c r="K1827" s="1">
        <v>41364</v>
      </c>
      <c r="L1827">
        <v>11</v>
      </c>
      <c r="M1827">
        <v>72</v>
      </c>
      <c r="N1827">
        <v>24</v>
      </c>
      <c r="O1827">
        <v>68</v>
      </c>
      <c r="P1827">
        <v>65</v>
      </c>
      <c r="Q1827">
        <v>4</v>
      </c>
      <c r="R1827">
        <v>8</v>
      </c>
      <c r="S1827" s="6">
        <f>SUM(Table_marketing_data[[#This Row],[MntWines]:[MntGoldProds]])/6</f>
        <v>40.166666666666664</v>
      </c>
      <c r="T1827">
        <v>5</v>
      </c>
      <c r="U1827">
        <v>3</v>
      </c>
      <c r="V1827">
        <v>1</v>
      </c>
      <c r="W1827">
        <v>6</v>
      </c>
      <c r="X1827">
        <v>4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f>IF(COUNTIF(Table_marketing_data[[#This Row],[AcceptedCmp3]:[AcceptedCmp2]],1)&gt;0,1,0)</f>
        <v>0</v>
      </c>
      <c r="AE1827">
        <f>SUM(Table_marketing_data[[#This Row],[AcceptedCmp3]:[AcceptedCmp2]])</f>
        <v>0</v>
      </c>
      <c r="AF1827">
        <v>0</v>
      </c>
      <c r="AG1827">
        <v>0</v>
      </c>
      <c r="AH1827" t="s">
        <v>43</v>
      </c>
    </row>
    <row r="1828" spans="1:34" x14ac:dyDescent="0.3">
      <c r="A1828">
        <v>1446</v>
      </c>
      <c r="B1828">
        <v>1956</v>
      </c>
      <c r="C1828">
        <f ca="1">YEAR(TODAY()) - Table_marketing_data[[#This Row],[Year_Birth]]</f>
        <v>67</v>
      </c>
      <c r="D18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8" t="s">
        <v>41</v>
      </c>
      <c r="F1828" t="s">
        <v>31</v>
      </c>
      <c r="G1828" s="5">
        <v>86424</v>
      </c>
      <c r="H1828" s="5" t="str">
        <f t="shared" si="28"/>
        <v>50k-100k</v>
      </c>
      <c r="I1828">
        <v>0</v>
      </c>
      <c r="J1828">
        <v>0</v>
      </c>
      <c r="K1828" s="1">
        <v>41734</v>
      </c>
      <c r="L1828">
        <v>12</v>
      </c>
      <c r="M1828">
        <v>387</v>
      </c>
      <c r="N1828">
        <v>68</v>
      </c>
      <c r="O1828">
        <v>569</v>
      </c>
      <c r="P1828">
        <v>89</v>
      </c>
      <c r="Q1828">
        <v>45</v>
      </c>
      <c r="R1828">
        <v>68</v>
      </c>
      <c r="S1828" s="6">
        <f>SUM(Table_marketing_data[[#This Row],[MntWines]:[MntGoldProds]])/6</f>
        <v>204.33333333333334</v>
      </c>
      <c r="T1828">
        <v>1</v>
      </c>
      <c r="U1828">
        <v>6</v>
      </c>
      <c r="V1828">
        <v>9</v>
      </c>
      <c r="W1828">
        <v>12</v>
      </c>
      <c r="X1828">
        <v>1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f>IF(COUNTIF(Table_marketing_data[[#This Row],[AcceptedCmp3]:[AcceptedCmp2]],1)&gt;0,1,0)</f>
        <v>0</v>
      </c>
      <c r="AE1828">
        <f>SUM(Table_marketing_data[[#This Row],[AcceptedCmp3]:[AcceptedCmp2]])</f>
        <v>0</v>
      </c>
      <c r="AF1828">
        <v>0</v>
      </c>
      <c r="AG1828">
        <v>0</v>
      </c>
      <c r="AH1828" t="s">
        <v>43</v>
      </c>
    </row>
    <row r="1829" spans="1:34" x14ac:dyDescent="0.3">
      <c r="A1829">
        <v>4808</v>
      </c>
      <c r="B1829">
        <v>1956</v>
      </c>
      <c r="C1829">
        <f ca="1">YEAR(TODAY()) - Table_marketing_data[[#This Row],[Year_Birth]]</f>
        <v>67</v>
      </c>
      <c r="D18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29" t="s">
        <v>28</v>
      </c>
      <c r="F1829" t="s">
        <v>33</v>
      </c>
      <c r="G1829" s="5">
        <v>15759</v>
      </c>
      <c r="H1829" s="5" t="str">
        <f t="shared" si="28"/>
        <v>&lt;20k</v>
      </c>
      <c r="I1829">
        <v>0</v>
      </c>
      <c r="J1829">
        <v>0</v>
      </c>
      <c r="K1829" s="1">
        <v>41522</v>
      </c>
      <c r="L1829">
        <v>12</v>
      </c>
      <c r="M1829">
        <v>1</v>
      </c>
      <c r="N1829">
        <v>2</v>
      </c>
      <c r="O1829">
        <v>5</v>
      </c>
      <c r="P1829">
        <v>6</v>
      </c>
      <c r="Q1829">
        <v>0</v>
      </c>
      <c r="R1829">
        <v>3</v>
      </c>
      <c r="S1829" s="6">
        <f>SUM(Table_marketing_data[[#This Row],[MntWines]:[MntGoldProds]])/6</f>
        <v>2.8333333333333335</v>
      </c>
      <c r="T1829">
        <v>1</v>
      </c>
      <c r="U1829">
        <v>1</v>
      </c>
      <c r="V1829">
        <v>0</v>
      </c>
      <c r="W1829">
        <v>2</v>
      </c>
      <c r="X1829">
        <v>7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f>IF(COUNTIF(Table_marketing_data[[#This Row],[AcceptedCmp3]:[AcceptedCmp2]],1)&gt;0,1,0)</f>
        <v>0</v>
      </c>
      <c r="AE1829">
        <f>SUM(Table_marketing_data[[#This Row],[AcceptedCmp3]:[AcceptedCmp2]])</f>
        <v>0</v>
      </c>
      <c r="AF1829">
        <v>0</v>
      </c>
      <c r="AG1829">
        <v>0</v>
      </c>
      <c r="AH1829" t="s">
        <v>30</v>
      </c>
    </row>
    <row r="1830" spans="1:34" x14ac:dyDescent="0.3">
      <c r="A1830">
        <v>8707</v>
      </c>
      <c r="B1830">
        <v>1956</v>
      </c>
      <c r="C1830">
        <f ca="1">YEAR(TODAY()) - Table_marketing_data[[#This Row],[Year_Birth]]</f>
        <v>67</v>
      </c>
      <c r="D18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0" t="s">
        <v>28</v>
      </c>
      <c r="F1830" t="s">
        <v>33</v>
      </c>
      <c r="G1830" s="5">
        <v>79456</v>
      </c>
      <c r="H1830" s="5" t="str">
        <f t="shared" si="28"/>
        <v>50k-100k</v>
      </c>
      <c r="I1830">
        <v>0</v>
      </c>
      <c r="J1830">
        <v>0</v>
      </c>
      <c r="K1830" s="1">
        <v>41143</v>
      </c>
      <c r="L1830">
        <v>12</v>
      </c>
      <c r="M1830">
        <v>565</v>
      </c>
      <c r="N1830">
        <v>42</v>
      </c>
      <c r="O1830">
        <v>548</v>
      </c>
      <c r="P1830">
        <v>64</v>
      </c>
      <c r="Q1830">
        <v>83</v>
      </c>
      <c r="R1830">
        <v>99</v>
      </c>
      <c r="S1830" s="6">
        <f>SUM(Table_marketing_data[[#This Row],[MntWines]:[MntGoldProds]])/6</f>
        <v>233.5</v>
      </c>
      <c r="T1830">
        <v>1</v>
      </c>
      <c r="U1830">
        <v>5</v>
      </c>
      <c r="V1830">
        <v>6</v>
      </c>
      <c r="W1830">
        <v>4</v>
      </c>
      <c r="X1830">
        <v>3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f>IF(COUNTIF(Table_marketing_data[[#This Row],[AcceptedCmp3]:[AcceptedCmp2]],1)&gt;0,1,0)</f>
        <v>0</v>
      </c>
      <c r="AE1830">
        <f>SUM(Table_marketing_data[[#This Row],[AcceptedCmp3]:[AcceptedCmp2]])</f>
        <v>0</v>
      </c>
      <c r="AF1830">
        <v>1</v>
      </c>
      <c r="AG1830">
        <v>0</v>
      </c>
      <c r="AH1830" t="s">
        <v>30</v>
      </c>
    </row>
    <row r="1831" spans="1:34" x14ac:dyDescent="0.3">
      <c r="A1831">
        <v>975</v>
      </c>
      <c r="B1831">
        <v>1956</v>
      </c>
      <c r="C1831">
        <f ca="1">YEAR(TODAY()) - Table_marketing_data[[#This Row],[Year_Birth]]</f>
        <v>67</v>
      </c>
      <c r="D18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1" t="s">
        <v>28</v>
      </c>
      <c r="F1831" t="s">
        <v>31</v>
      </c>
      <c r="G1831" s="5">
        <v>54252</v>
      </c>
      <c r="H1831" s="5" t="str">
        <f t="shared" si="28"/>
        <v>50k-100k</v>
      </c>
      <c r="I1831">
        <v>1</v>
      </c>
      <c r="J1831">
        <v>1</v>
      </c>
      <c r="K1831" s="1">
        <v>41422</v>
      </c>
      <c r="L1831">
        <v>25</v>
      </c>
      <c r="M1831">
        <v>178</v>
      </c>
      <c r="N1831">
        <v>4</v>
      </c>
      <c r="O1831">
        <v>26</v>
      </c>
      <c r="P1831">
        <v>8</v>
      </c>
      <c r="Q1831">
        <v>4</v>
      </c>
      <c r="R1831">
        <v>44</v>
      </c>
      <c r="S1831" s="6">
        <f>SUM(Table_marketing_data[[#This Row],[MntWines]:[MntGoldProds]])/6</f>
        <v>44</v>
      </c>
      <c r="T1831">
        <v>5</v>
      </c>
      <c r="U1831">
        <v>4</v>
      </c>
      <c r="V1831">
        <v>1</v>
      </c>
      <c r="W1831">
        <v>5</v>
      </c>
      <c r="X1831">
        <v>6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f>IF(COUNTIF(Table_marketing_data[[#This Row],[AcceptedCmp3]:[AcceptedCmp2]],1)&gt;0,1,0)</f>
        <v>0</v>
      </c>
      <c r="AE1831">
        <f>SUM(Table_marketing_data[[#This Row],[AcceptedCmp3]:[AcceptedCmp2]])</f>
        <v>0</v>
      </c>
      <c r="AF1831">
        <v>0</v>
      </c>
      <c r="AG1831">
        <v>0</v>
      </c>
      <c r="AH1831" t="s">
        <v>36</v>
      </c>
    </row>
    <row r="1832" spans="1:34" x14ac:dyDescent="0.3">
      <c r="A1832">
        <v>1351</v>
      </c>
      <c r="B1832">
        <v>1956</v>
      </c>
      <c r="C1832">
        <f ca="1">YEAR(TODAY()) - Table_marketing_data[[#This Row],[Year_Birth]]</f>
        <v>67</v>
      </c>
      <c r="D18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2" t="s">
        <v>41</v>
      </c>
      <c r="F1832" t="s">
        <v>35</v>
      </c>
      <c r="G1832" s="5">
        <v>58656</v>
      </c>
      <c r="H1832" s="5" t="str">
        <f t="shared" si="28"/>
        <v>50k-100k</v>
      </c>
      <c r="I1832">
        <v>0</v>
      </c>
      <c r="J1832">
        <v>1</v>
      </c>
      <c r="K1832" s="1">
        <v>41172</v>
      </c>
      <c r="L1832">
        <v>25</v>
      </c>
      <c r="M1832">
        <v>962</v>
      </c>
      <c r="N1832">
        <v>12</v>
      </c>
      <c r="O1832">
        <v>194</v>
      </c>
      <c r="P1832">
        <v>16</v>
      </c>
      <c r="Q1832">
        <v>24</v>
      </c>
      <c r="R1832">
        <v>12</v>
      </c>
      <c r="S1832" s="6">
        <f>SUM(Table_marketing_data[[#This Row],[MntWines]:[MntGoldProds]])/6</f>
        <v>203.33333333333334</v>
      </c>
      <c r="T1832">
        <v>4</v>
      </c>
      <c r="U1832">
        <v>7</v>
      </c>
      <c r="V1832">
        <v>8</v>
      </c>
      <c r="W1832">
        <v>13</v>
      </c>
      <c r="X1832">
        <v>6</v>
      </c>
      <c r="Y1832">
        <v>0</v>
      </c>
      <c r="Z1832">
        <v>0</v>
      </c>
      <c r="AA1832">
        <v>1</v>
      </c>
      <c r="AB1832">
        <v>0</v>
      </c>
      <c r="AC1832">
        <v>0</v>
      </c>
      <c r="AD1832">
        <f>IF(COUNTIF(Table_marketing_data[[#This Row],[AcceptedCmp3]:[AcceptedCmp2]],1)&gt;0,1,0)</f>
        <v>1</v>
      </c>
      <c r="AE1832">
        <f>SUM(Table_marketing_data[[#This Row],[AcceptedCmp3]:[AcceptedCmp2]])</f>
        <v>1</v>
      </c>
      <c r="AF1832">
        <v>0</v>
      </c>
      <c r="AG1832">
        <v>0</v>
      </c>
      <c r="AH1832" t="s">
        <v>30</v>
      </c>
    </row>
    <row r="1833" spans="1:34" x14ac:dyDescent="0.3">
      <c r="A1833">
        <v>7458</v>
      </c>
      <c r="B1833">
        <v>1956</v>
      </c>
      <c r="C1833">
        <f ca="1">YEAR(TODAY()) - Table_marketing_data[[#This Row],[Year_Birth]]</f>
        <v>67</v>
      </c>
      <c r="D18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3" t="s">
        <v>41</v>
      </c>
      <c r="F1833" t="s">
        <v>35</v>
      </c>
      <c r="G1833" s="5">
        <v>34941</v>
      </c>
      <c r="H1833" s="5" t="str">
        <f t="shared" si="28"/>
        <v>20k-50k</v>
      </c>
      <c r="I1833">
        <v>1</v>
      </c>
      <c r="J1833">
        <v>1</v>
      </c>
      <c r="K1833" s="1">
        <v>41339</v>
      </c>
      <c r="L1833">
        <v>26</v>
      </c>
      <c r="M1833">
        <v>39</v>
      </c>
      <c r="N1833">
        <v>2</v>
      </c>
      <c r="O1833">
        <v>25</v>
      </c>
      <c r="P1833">
        <v>4</v>
      </c>
      <c r="Q1833">
        <v>3</v>
      </c>
      <c r="R1833">
        <v>24</v>
      </c>
      <c r="S1833" s="6">
        <f>SUM(Table_marketing_data[[#This Row],[MntWines]:[MntGoldProds]])/6</f>
        <v>16.166666666666668</v>
      </c>
      <c r="T1833">
        <v>2</v>
      </c>
      <c r="U1833">
        <v>3</v>
      </c>
      <c r="V1833">
        <v>0</v>
      </c>
      <c r="W1833">
        <v>3</v>
      </c>
      <c r="X1833">
        <v>8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f>IF(COUNTIF(Table_marketing_data[[#This Row],[AcceptedCmp3]:[AcceptedCmp2]],1)&gt;0,1,0)</f>
        <v>0</v>
      </c>
      <c r="AE1833">
        <f>SUM(Table_marketing_data[[#This Row],[AcceptedCmp3]:[AcceptedCmp2]])</f>
        <v>0</v>
      </c>
      <c r="AF1833">
        <v>0</v>
      </c>
      <c r="AG1833">
        <v>0</v>
      </c>
      <c r="AH1833" t="s">
        <v>36</v>
      </c>
    </row>
    <row r="1834" spans="1:34" x14ac:dyDescent="0.3">
      <c r="A1834">
        <v>5453</v>
      </c>
      <c r="B1834">
        <v>1956</v>
      </c>
      <c r="C1834">
        <f ca="1">YEAR(TODAY()) - Table_marketing_data[[#This Row],[Year_Birth]]</f>
        <v>67</v>
      </c>
      <c r="D18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4" t="s">
        <v>41</v>
      </c>
      <c r="F1834" t="s">
        <v>33</v>
      </c>
      <c r="G1834" s="5">
        <v>90226</v>
      </c>
      <c r="H1834" s="5" t="str">
        <f t="shared" si="28"/>
        <v>50k-100k</v>
      </c>
      <c r="I1834">
        <v>0</v>
      </c>
      <c r="J1834">
        <v>0</v>
      </c>
      <c r="K1834" s="1">
        <v>41178</v>
      </c>
      <c r="L1834">
        <v>26</v>
      </c>
      <c r="M1834">
        <v>1083</v>
      </c>
      <c r="N1834">
        <v>108</v>
      </c>
      <c r="O1834">
        <v>649</v>
      </c>
      <c r="P1834">
        <v>253</v>
      </c>
      <c r="Q1834">
        <v>151</v>
      </c>
      <c r="R1834">
        <v>108</v>
      </c>
      <c r="S1834" s="6">
        <f>SUM(Table_marketing_data[[#This Row],[MntWines]:[MntGoldProds]])/6</f>
        <v>392</v>
      </c>
      <c r="T1834">
        <v>1</v>
      </c>
      <c r="U1834">
        <v>4</v>
      </c>
      <c r="V1834">
        <v>7</v>
      </c>
      <c r="W1834">
        <v>12</v>
      </c>
      <c r="X1834">
        <v>2</v>
      </c>
      <c r="Y1834">
        <v>0</v>
      </c>
      <c r="Z1834">
        <v>0</v>
      </c>
      <c r="AA1834">
        <v>0</v>
      </c>
      <c r="AB1834">
        <v>1</v>
      </c>
      <c r="AC1834">
        <v>0</v>
      </c>
      <c r="AD1834">
        <f>IF(COUNTIF(Table_marketing_data[[#This Row],[AcceptedCmp3]:[AcceptedCmp2]],1)&gt;0,1,0)</f>
        <v>1</v>
      </c>
      <c r="AE1834">
        <f>SUM(Table_marketing_data[[#This Row],[AcceptedCmp3]:[AcceptedCmp2]])</f>
        <v>1</v>
      </c>
      <c r="AF1834">
        <v>0</v>
      </c>
      <c r="AG1834">
        <v>0</v>
      </c>
      <c r="AH1834" t="s">
        <v>43</v>
      </c>
    </row>
    <row r="1835" spans="1:34" x14ac:dyDescent="0.3">
      <c r="A1835">
        <v>3790</v>
      </c>
      <c r="B1835">
        <v>1956</v>
      </c>
      <c r="C1835">
        <f ca="1">YEAR(TODAY()) - Table_marketing_data[[#This Row],[Year_Birth]]</f>
        <v>67</v>
      </c>
      <c r="D18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5" t="s">
        <v>28</v>
      </c>
      <c r="F1835" t="s">
        <v>35</v>
      </c>
      <c r="G1835" s="5">
        <v>34633</v>
      </c>
      <c r="H1835" s="5" t="str">
        <f t="shared" si="28"/>
        <v>20k-50k</v>
      </c>
      <c r="I1835">
        <v>2</v>
      </c>
      <c r="J1835">
        <v>1</v>
      </c>
      <c r="K1835" s="1">
        <v>41662</v>
      </c>
      <c r="L1835">
        <v>31</v>
      </c>
      <c r="M1835">
        <v>8</v>
      </c>
      <c r="N1835">
        <v>1</v>
      </c>
      <c r="O1835">
        <v>5</v>
      </c>
      <c r="P1835">
        <v>0</v>
      </c>
      <c r="Q1835">
        <v>0</v>
      </c>
      <c r="R1835">
        <v>1</v>
      </c>
      <c r="S1835" s="6">
        <f>SUM(Table_marketing_data[[#This Row],[MntWines]:[MntGoldProds]])/6</f>
        <v>2.5</v>
      </c>
      <c r="T1835">
        <v>1</v>
      </c>
      <c r="U1835">
        <v>1</v>
      </c>
      <c r="V1835">
        <v>0</v>
      </c>
      <c r="W1835">
        <v>2</v>
      </c>
      <c r="X1835">
        <v>6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f>IF(COUNTIF(Table_marketing_data[[#This Row],[AcceptedCmp3]:[AcceptedCmp2]],1)&gt;0,1,0)</f>
        <v>0</v>
      </c>
      <c r="AE1835">
        <f>SUM(Table_marketing_data[[#This Row],[AcceptedCmp3]:[AcceptedCmp2]])</f>
        <v>0</v>
      </c>
      <c r="AF1835">
        <v>0</v>
      </c>
      <c r="AG1835">
        <v>0</v>
      </c>
      <c r="AH1835" t="s">
        <v>43</v>
      </c>
    </row>
    <row r="1836" spans="1:34" x14ac:dyDescent="0.3">
      <c r="A1836">
        <v>9097</v>
      </c>
      <c r="B1836">
        <v>1956</v>
      </c>
      <c r="C1836">
        <f ca="1">YEAR(TODAY()) - Table_marketing_data[[#This Row],[Year_Birth]]</f>
        <v>67</v>
      </c>
      <c r="D18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6" t="s">
        <v>28</v>
      </c>
      <c r="F1836" t="s">
        <v>29</v>
      </c>
      <c r="G1836" s="5">
        <v>46086</v>
      </c>
      <c r="H1836" s="5" t="str">
        <f t="shared" si="28"/>
        <v>20k-50k</v>
      </c>
      <c r="I1836">
        <v>0</v>
      </c>
      <c r="J1836">
        <v>1</v>
      </c>
      <c r="K1836" s="1">
        <v>41581</v>
      </c>
      <c r="L1836">
        <v>34</v>
      </c>
      <c r="M1836">
        <v>244</v>
      </c>
      <c r="N1836">
        <v>8</v>
      </c>
      <c r="O1836">
        <v>32</v>
      </c>
      <c r="P1836">
        <v>7</v>
      </c>
      <c r="Q1836">
        <v>2</v>
      </c>
      <c r="R1836">
        <v>50</v>
      </c>
      <c r="S1836" s="6">
        <f>SUM(Table_marketing_data[[#This Row],[MntWines]:[MntGoldProds]])/6</f>
        <v>57.166666666666664</v>
      </c>
      <c r="T1836">
        <v>4</v>
      </c>
      <c r="U1836">
        <v>3</v>
      </c>
      <c r="V1836">
        <v>1</v>
      </c>
      <c r="W1836">
        <v>8</v>
      </c>
      <c r="X1836">
        <v>4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f>IF(COUNTIF(Table_marketing_data[[#This Row],[AcceptedCmp3]:[AcceptedCmp2]],1)&gt;0,1,0)</f>
        <v>0</v>
      </c>
      <c r="AE1836">
        <f>SUM(Table_marketing_data[[#This Row],[AcceptedCmp3]:[AcceptedCmp2]])</f>
        <v>0</v>
      </c>
      <c r="AF1836">
        <v>0</v>
      </c>
      <c r="AG1836">
        <v>0</v>
      </c>
      <c r="AH1836" t="s">
        <v>30</v>
      </c>
    </row>
    <row r="1837" spans="1:34" x14ac:dyDescent="0.3">
      <c r="A1837">
        <v>9797</v>
      </c>
      <c r="B1837">
        <v>1956</v>
      </c>
      <c r="C1837">
        <f ca="1">YEAR(TODAY()) - Table_marketing_data[[#This Row],[Year_Birth]]</f>
        <v>67</v>
      </c>
      <c r="D18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7" t="s">
        <v>28</v>
      </c>
      <c r="F1837" t="s">
        <v>33</v>
      </c>
      <c r="G1837" s="5">
        <v>58116</v>
      </c>
      <c r="H1837" s="5" t="str">
        <f t="shared" si="28"/>
        <v>50k-100k</v>
      </c>
      <c r="I1837">
        <v>0</v>
      </c>
      <c r="J1837">
        <v>1</v>
      </c>
      <c r="K1837" s="1">
        <v>41742</v>
      </c>
      <c r="L1837">
        <v>38</v>
      </c>
      <c r="M1837">
        <v>228</v>
      </c>
      <c r="N1837">
        <v>19</v>
      </c>
      <c r="O1837">
        <v>130</v>
      </c>
      <c r="P1837">
        <v>4</v>
      </c>
      <c r="Q1837">
        <v>11</v>
      </c>
      <c r="R1837">
        <v>51</v>
      </c>
      <c r="S1837" s="6">
        <f>SUM(Table_marketing_data[[#This Row],[MntWines]:[MntGoldProds]])/6</f>
        <v>73.833333333333329</v>
      </c>
      <c r="T1837">
        <v>2</v>
      </c>
      <c r="U1837">
        <v>3</v>
      </c>
      <c r="V1837">
        <v>3</v>
      </c>
      <c r="W1837">
        <v>8</v>
      </c>
      <c r="X1837">
        <v>2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f>IF(COUNTIF(Table_marketing_data[[#This Row],[AcceptedCmp3]:[AcceptedCmp2]],1)&gt;0,1,0)</f>
        <v>0</v>
      </c>
      <c r="AE1837">
        <f>SUM(Table_marketing_data[[#This Row],[AcceptedCmp3]:[AcceptedCmp2]])</f>
        <v>0</v>
      </c>
      <c r="AF1837">
        <v>0</v>
      </c>
      <c r="AG1837">
        <v>0</v>
      </c>
      <c r="AH1837" t="s">
        <v>30</v>
      </c>
    </row>
    <row r="1838" spans="1:34" x14ac:dyDescent="0.3">
      <c r="A1838">
        <v>10473</v>
      </c>
      <c r="B1838">
        <v>1956</v>
      </c>
      <c r="C1838">
        <f ca="1">YEAR(TODAY()) - Table_marketing_data[[#This Row],[Year_Birth]]</f>
        <v>67</v>
      </c>
      <c r="D18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8" t="s">
        <v>37</v>
      </c>
      <c r="F1838" t="s">
        <v>42</v>
      </c>
      <c r="G1838" s="5">
        <v>78028</v>
      </c>
      <c r="H1838" s="5" t="str">
        <f t="shared" si="28"/>
        <v>50k-100k</v>
      </c>
      <c r="I1838">
        <v>0</v>
      </c>
      <c r="J1838">
        <v>1</v>
      </c>
      <c r="K1838" s="1">
        <v>41162</v>
      </c>
      <c r="L1838">
        <v>38</v>
      </c>
      <c r="M1838">
        <v>158</v>
      </c>
      <c r="N1838">
        <v>19</v>
      </c>
      <c r="O1838">
        <v>288</v>
      </c>
      <c r="P1838">
        <v>25</v>
      </c>
      <c r="Q1838">
        <v>0</v>
      </c>
      <c r="R1838">
        <v>38</v>
      </c>
      <c r="S1838" s="6">
        <f>SUM(Table_marketing_data[[#This Row],[MntWines]:[MntGoldProds]])/6</f>
        <v>88</v>
      </c>
      <c r="T1838">
        <v>1</v>
      </c>
      <c r="U1838">
        <v>6</v>
      </c>
      <c r="V1838">
        <v>4</v>
      </c>
      <c r="W1838">
        <v>9</v>
      </c>
      <c r="X1838">
        <v>7</v>
      </c>
      <c r="Y1838">
        <v>0</v>
      </c>
      <c r="Z1838">
        <v>1</v>
      </c>
      <c r="AA1838">
        <v>1</v>
      </c>
      <c r="AB1838">
        <v>0</v>
      </c>
      <c r="AC1838">
        <v>0</v>
      </c>
      <c r="AD1838">
        <f>IF(COUNTIF(Table_marketing_data[[#This Row],[AcceptedCmp3]:[AcceptedCmp2]],1)&gt;0,1,0)</f>
        <v>1</v>
      </c>
      <c r="AE1838">
        <f>SUM(Table_marketing_data[[#This Row],[AcceptedCmp3]:[AcceptedCmp2]])</f>
        <v>2</v>
      </c>
      <c r="AF1838">
        <v>1</v>
      </c>
      <c r="AG1838">
        <v>0</v>
      </c>
      <c r="AH1838" t="s">
        <v>30</v>
      </c>
    </row>
    <row r="1839" spans="1:34" x14ac:dyDescent="0.3">
      <c r="A1839">
        <v>178</v>
      </c>
      <c r="B1839">
        <v>1956</v>
      </c>
      <c r="C1839">
        <f ca="1">YEAR(TODAY()) - Table_marketing_data[[#This Row],[Year_Birth]]</f>
        <v>67</v>
      </c>
      <c r="D18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39" t="s">
        <v>28</v>
      </c>
      <c r="F1839" t="s">
        <v>33</v>
      </c>
      <c r="G1839" s="5">
        <v>62503</v>
      </c>
      <c r="H1839" s="5" t="str">
        <f t="shared" si="28"/>
        <v>50k-100k</v>
      </c>
      <c r="I1839">
        <v>0</v>
      </c>
      <c r="J1839">
        <v>1</v>
      </c>
      <c r="K1839" s="1">
        <v>41323</v>
      </c>
      <c r="L1839">
        <v>40</v>
      </c>
      <c r="M1839">
        <v>478</v>
      </c>
      <c r="N1839">
        <v>0</v>
      </c>
      <c r="O1839">
        <v>193</v>
      </c>
      <c r="P1839">
        <v>110</v>
      </c>
      <c r="Q1839">
        <v>75</v>
      </c>
      <c r="R1839">
        <v>117</v>
      </c>
      <c r="S1839" s="6">
        <f>SUM(Table_marketing_data[[#This Row],[MntWines]:[MntGoldProds]])/6</f>
        <v>162.16666666666666</v>
      </c>
      <c r="T1839">
        <v>4</v>
      </c>
      <c r="U1839">
        <v>8</v>
      </c>
      <c r="V1839">
        <v>3</v>
      </c>
      <c r="W1839">
        <v>11</v>
      </c>
      <c r="X1839">
        <v>5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f>IF(COUNTIF(Table_marketing_data[[#This Row],[AcceptedCmp3]:[AcceptedCmp2]],1)&gt;0,1,0)</f>
        <v>0</v>
      </c>
      <c r="AE1839">
        <f>SUM(Table_marketing_data[[#This Row],[AcceptedCmp3]:[AcceptedCmp2]])</f>
        <v>0</v>
      </c>
      <c r="AF1839">
        <v>0</v>
      </c>
      <c r="AG1839">
        <v>0</v>
      </c>
      <c r="AH1839" t="s">
        <v>30</v>
      </c>
    </row>
    <row r="1840" spans="1:34" x14ac:dyDescent="0.3">
      <c r="A1840">
        <v>5596</v>
      </c>
      <c r="B1840">
        <v>1956</v>
      </c>
      <c r="C1840">
        <f ca="1">YEAR(TODAY()) - Table_marketing_data[[#This Row],[Year_Birth]]</f>
        <v>67</v>
      </c>
      <c r="D18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0" t="s">
        <v>38</v>
      </c>
      <c r="F1840" t="s">
        <v>35</v>
      </c>
      <c r="G1840" s="5">
        <v>58821</v>
      </c>
      <c r="H1840" s="5" t="str">
        <f t="shared" si="28"/>
        <v>50k-100k</v>
      </c>
      <c r="I1840">
        <v>0</v>
      </c>
      <c r="J1840">
        <v>1</v>
      </c>
      <c r="K1840" s="1">
        <v>41559</v>
      </c>
      <c r="L1840">
        <v>44</v>
      </c>
      <c r="M1840">
        <v>513</v>
      </c>
      <c r="N1840">
        <v>14</v>
      </c>
      <c r="O1840">
        <v>154</v>
      </c>
      <c r="P1840">
        <v>19</v>
      </c>
      <c r="Q1840">
        <v>0</v>
      </c>
      <c r="R1840">
        <v>28</v>
      </c>
      <c r="S1840" s="6">
        <f>SUM(Table_marketing_data[[#This Row],[MntWines]:[MntGoldProds]])/6</f>
        <v>121.33333333333333</v>
      </c>
      <c r="T1840">
        <v>1</v>
      </c>
      <c r="U1840">
        <v>9</v>
      </c>
      <c r="V1840">
        <v>2</v>
      </c>
      <c r="W1840">
        <v>9</v>
      </c>
      <c r="X1840">
        <v>6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f>IF(COUNTIF(Table_marketing_data[[#This Row],[AcceptedCmp3]:[AcceptedCmp2]],1)&gt;0,1,0)</f>
        <v>0</v>
      </c>
      <c r="AE1840">
        <f>SUM(Table_marketing_data[[#This Row],[AcceptedCmp3]:[AcceptedCmp2]])</f>
        <v>0</v>
      </c>
      <c r="AF1840">
        <v>0</v>
      </c>
      <c r="AG1840">
        <v>0</v>
      </c>
      <c r="AH1840" t="s">
        <v>43</v>
      </c>
    </row>
    <row r="1841" spans="1:34" x14ac:dyDescent="0.3">
      <c r="A1841">
        <v>9347</v>
      </c>
      <c r="B1841">
        <v>1956</v>
      </c>
      <c r="C1841">
        <f ca="1">YEAR(TODAY()) - Table_marketing_data[[#This Row],[Year_Birth]]</f>
        <v>67</v>
      </c>
      <c r="D18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1" t="s">
        <v>41</v>
      </c>
      <c r="F1841" t="s">
        <v>35</v>
      </c>
      <c r="G1841" s="5">
        <v>50943</v>
      </c>
      <c r="H1841" s="5" t="str">
        <f t="shared" si="28"/>
        <v>50k-100k</v>
      </c>
      <c r="I1841">
        <v>0</v>
      </c>
      <c r="J1841">
        <v>1</v>
      </c>
      <c r="K1841" s="1">
        <v>41446</v>
      </c>
      <c r="L1841">
        <v>49</v>
      </c>
      <c r="M1841">
        <v>31</v>
      </c>
      <c r="N1841">
        <v>0</v>
      </c>
      <c r="O1841">
        <v>7</v>
      </c>
      <c r="P1841">
        <v>2</v>
      </c>
      <c r="Q1841">
        <v>0</v>
      </c>
      <c r="R1841">
        <v>6</v>
      </c>
      <c r="S1841" s="6">
        <f>SUM(Table_marketing_data[[#This Row],[MntWines]:[MntGoldProds]])/6</f>
        <v>7.666666666666667</v>
      </c>
      <c r="T1841">
        <v>1</v>
      </c>
      <c r="U1841">
        <v>1</v>
      </c>
      <c r="V1841">
        <v>0</v>
      </c>
      <c r="W1841">
        <v>3</v>
      </c>
      <c r="X1841">
        <v>5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f>IF(COUNTIF(Table_marketing_data[[#This Row],[AcceptedCmp3]:[AcceptedCmp2]],1)&gt;0,1,0)</f>
        <v>0</v>
      </c>
      <c r="AE1841">
        <f>SUM(Table_marketing_data[[#This Row],[AcceptedCmp3]:[AcceptedCmp2]])</f>
        <v>0</v>
      </c>
      <c r="AF1841">
        <v>0</v>
      </c>
      <c r="AG1841">
        <v>0</v>
      </c>
      <c r="AH1841" t="s">
        <v>30</v>
      </c>
    </row>
    <row r="1842" spans="1:34" x14ac:dyDescent="0.3">
      <c r="A1842">
        <v>10160</v>
      </c>
      <c r="B1842">
        <v>1956</v>
      </c>
      <c r="C1842">
        <f ca="1">YEAR(TODAY()) - Table_marketing_data[[#This Row],[Year_Birth]]</f>
        <v>67</v>
      </c>
      <c r="D18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2" t="s">
        <v>41</v>
      </c>
      <c r="F1842" t="s">
        <v>35</v>
      </c>
      <c r="G1842" s="5">
        <v>50943</v>
      </c>
      <c r="H1842" s="5" t="str">
        <f t="shared" si="28"/>
        <v>50k-100k</v>
      </c>
      <c r="I1842">
        <v>0</v>
      </c>
      <c r="J1842">
        <v>1</v>
      </c>
      <c r="K1842" s="1">
        <v>41446</v>
      </c>
      <c r="L1842">
        <v>49</v>
      </c>
      <c r="M1842">
        <v>31</v>
      </c>
      <c r="N1842">
        <v>0</v>
      </c>
      <c r="O1842">
        <v>7</v>
      </c>
      <c r="P1842">
        <v>2</v>
      </c>
      <c r="Q1842">
        <v>0</v>
      </c>
      <c r="R1842">
        <v>6</v>
      </c>
      <c r="S1842" s="6">
        <f>SUM(Table_marketing_data[[#This Row],[MntWines]:[MntGoldProds]])/6</f>
        <v>7.666666666666667</v>
      </c>
      <c r="T1842">
        <v>1</v>
      </c>
      <c r="U1842">
        <v>1</v>
      </c>
      <c r="V1842">
        <v>0</v>
      </c>
      <c r="W1842">
        <v>3</v>
      </c>
      <c r="X1842">
        <v>5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f>IF(COUNTIF(Table_marketing_data[[#This Row],[AcceptedCmp3]:[AcceptedCmp2]],1)&gt;0,1,0)</f>
        <v>0</v>
      </c>
      <c r="AE1842">
        <f>SUM(Table_marketing_data[[#This Row],[AcceptedCmp3]:[AcceptedCmp2]])</f>
        <v>0</v>
      </c>
      <c r="AF1842">
        <v>0</v>
      </c>
      <c r="AG1842">
        <v>0</v>
      </c>
      <c r="AH1842" t="s">
        <v>30</v>
      </c>
    </row>
    <row r="1843" spans="1:34" x14ac:dyDescent="0.3">
      <c r="A1843">
        <v>9904</v>
      </c>
      <c r="B1843">
        <v>1956</v>
      </c>
      <c r="C1843">
        <f ca="1">YEAR(TODAY()) - Table_marketing_data[[#This Row],[Year_Birth]]</f>
        <v>67</v>
      </c>
      <c r="D18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3" t="s">
        <v>28</v>
      </c>
      <c r="F1843" t="s">
        <v>33</v>
      </c>
      <c r="G1843" s="5">
        <v>71391</v>
      </c>
      <c r="H1843" s="5" t="str">
        <f t="shared" si="28"/>
        <v>50k-100k</v>
      </c>
      <c r="I1843">
        <v>0</v>
      </c>
      <c r="J1843">
        <v>1</v>
      </c>
      <c r="K1843" s="1">
        <v>41362</v>
      </c>
      <c r="L1843">
        <v>50</v>
      </c>
      <c r="M1843">
        <v>336</v>
      </c>
      <c r="N1843">
        <v>123</v>
      </c>
      <c r="O1843">
        <v>274</v>
      </c>
      <c r="P1843">
        <v>46</v>
      </c>
      <c r="Q1843">
        <v>123</v>
      </c>
      <c r="R1843">
        <v>141</v>
      </c>
      <c r="S1843" s="6">
        <f>SUM(Table_marketing_data[[#This Row],[MntWines]:[MntGoldProds]])/6</f>
        <v>173.83333333333334</v>
      </c>
      <c r="T1843">
        <v>5</v>
      </c>
      <c r="U1843">
        <v>6</v>
      </c>
      <c r="V1843">
        <v>5</v>
      </c>
      <c r="W1843">
        <v>12</v>
      </c>
      <c r="X1843">
        <v>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f>IF(COUNTIF(Table_marketing_data[[#This Row],[AcceptedCmp3]:[AcceptedCmp2]],1)&gt;0,1,0)</f>
        <v>0</v>
      </c>
      <c r="AE1843">
        <f>SUM(Table_marketing_data[[#This Row],[AcceptedCmp3]:[AcceptedCmp2]])</f>
        <v>0</v>
      </c>
      <c r="AF1843">
        <v>0</v>
      </c>
      <c r="AG1843">
        <v>0</v>
      </c>
      <c r="AH1843" t="s">
        <v>32</v>
      </c>
    </row>
    <row r="1844" spans="1:34" x14ac:dyDescent="0.3">
      <c r="A1844">
        <v>8091</v>
      </c>
      <c r="B1844">
        <v>1956</v>
      </c>
      <c r="C1844">
        <f ca="1">YEAR(TODAY()) - Table_marketing_data[[#This Row],[Year_Birth]]</f>
        <v>67</v>
      </c>
      <c r="D18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4" t="s">
        <v>28</v>
      </c>
      <c r="F1844" t="s">
        <v>33</v>
      </c>
      <c r="G1844" s="5">
        <v>63943</v>
      </c>
      <c r="H1844" s="5" t="str">
        <f t="shared" si="28"/>
        <v>50k-100k</v>
      </c>
      <c r="I1844">
        <v>0</v>
      </c>
      <c r="J1844">
        <v>1</v>
      </c>
      <c r="K1844" s="1">
        <v>41154</v>
      </c>
      <c r="L1844">
        <v>50</v>
      </c>
      <c r="M1844">
        <v>423</v>
      </c>
      <c r="N1844">
        <v>184</v>
      </c>
      <c r="O1844">
        <v>368</v>
      </c>
      <c r="P1844">
        <v>13</v>
      </c>
      <c r="Q1844">
        <v>97</v>
      </c>
      <c r="R1844">
        <v>21</v>
      </c>
      <c r="S1844" s="6">
        <f>SUM(Table_marketing_data[[#This Row],[MntWines]:[MntGoldProds]])/6</f>
        <v>184.33333333333334</v>
      </c>
      <c r="T1844">
        <v>1</v>
      </c>
      <c r="U1844">
        <v>6</v>
      </c>
      <c r="V1844">
        <v>4</v>
      </c>
      <c r="W1844">
        <v>6</v>
      </c>
      <c r="X1844">
        <v>5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f>IF(COUNTIF(Table_marketing_data[[#This Row],[AcceptedCmp3]:[AcceptedCmp2]],1)&gt;0,1,0)</f>
        <v>0</v>
      </c>
      <c r="AE1844">
        <f>SUM(Table_marketing_data[[#This Row],[AcceptedCmp3]:[AcceptedCmp2]])</f>
        <v>0</v>
      </c>
      <c r="AF1844">
        <v>0</v>
      </c>
      <c r="AG1844">
        <v>0</v>
      </c>
      <c r="AH1844" t="s">
        <v>40</v>
      </c>
    </row>
    <row r="1845" spans="1:34" x14ac:dyDescent="0.3">
      <c r="A1845">
        <v>8786</v>
      </c>
      <c r="B1845">
        <v>1956</v>
      </c>
      <c r="C1845">
        <f ca="1">YEAR(TODAY()) - Table_marketing_data[[#This Row],[Year_Birth]]</f>
        <v>67</v>
      </c>
      <c r="D18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5" t="s">
        <v>41</v>
      </c>
      <c r="F1845" t="s">
        <v>33</v>
      </c>
      <c r="G1845" s="5">
        <v>62058</v>
      </c>
      <c r="H1845" s="5" t="str">
        <f t="shared" si="28"/>
        <v>50k-100k</v>
      </c>
      <c r="I1845">
        <v>0</v>
      </c>
      <c r="J1845">
        <v>1</v>
      </c>
      <c r="K1845" s="1">
        <v>41420</v>
      </c>
      <c r="L1845">
        <v>52</v>
      </c>
      <c r="M1845">
        <v>301</v>
      </c>
      <c r="N1845">
        <v>7</v>
      </c>
      <c r="O1845">
        <v>74</v>
      </c>
      <c r="P1845">
        <v>10</v>
      </c>
      <c r="Q1845">
        <v>0</v>
      </c>
      <c r="R1845">
        <v>58</v>
      </c>
      <c r="S1845" s="6">
        <f>SUM(Table_marketing_data[[#This Row],[MntWines]:[MntGoldProds]])/6</f>
        <v>75</v>
      </c>
      <c r="T1845">
        <v>4</v>
      </c>
      <c r="U1845">
        <v>6</v>
      </c>
      <c r="V1845">
        <v>1</v>
      </c>
      <c r="W1845">
        <v>7</v>
      </c>
      <c r="X1845">
        <v>6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f>IF(COUNTIF(Table_marketing_data[[#This Row],[AcceptedCmp3]:[AcceptedCmp2]],1)&gt;0,1,0)</f>
        <v>0</v>
      </c>
      <c r="AE1845">
        <f>SUM(Table_marketing_data[[#This Row],[AcceptedCmp3]:[AcceptedCmp2]])</f>
        <v>0</v>
      </c>
      <c r="AF1845">
        <v>0</v>
      </c>
      <c r="AG1845">
        <v>0</v>
      </c>
      <c r="AH1845" t="s">
        <v>39</v>
      </c>
    </row>
    <row r="1846" spans="1:34" x14ac:dyDescent="0.3">
      <c r="A1846">
        <v>4954</v>
      </c>
      <c r="B1846">
        <v>1956</v>
      </c>
      <c r="C1846">
        <f ca="1">YEAR(TODAY()) - Table_marketing_data[[#This Row],[Year_Birth]]</f>
        <v>67</v>
      </c>
      <c r="D18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6" t="s">
        <v>28</v>
      </c>
      <c r="F1846" t="s">
        <v>33</v>
      </c>
      <c r="G1846" s="5">
        <v>48195</v>
      </c>
      <c r="H1846" s="5" t="str">
        <f t="shared" si="28"/>
        <v>20k-50k</v>
      </c>
      <c r="I1846">
        <v>1</v>
      </c>
      <c r="J1846">
        <v>1</v>
      </c>
      <c r="K1846" s="1">
        <v>41660</v>
      </c>
      <c r="L1846">
        <v>53</v>
      </c>
      <c r="M1846">
        <v>106</v>
      </c>
      <c r="N1846">
        <v>27</v>
      </c>
      <c r="O1846">
        <v>68</v>
      </c>
      <c r="P1846">
        <v>52</v>
      </c>
      <c r="Q1846">
        <v>7</v>
      </c>
      <c r="R1846">
        <v>5</v>
      </c>
      <c r="S1846" s="6">
        <f>SUM(Table_marketing_data[[#This Row],[MntWines]:[MntGoldProds]])/6</f>
        <v>44.166666666666664</v>
      </c>
      <c r="T1846">
        <v>6</v>
      </c>
      <c r="U1846">
        <v>4</v>
      </c>
      <c r="V1846">
        <v>2</v>
      </c>
      <c r="W1846">
        <v>5</v>
      </c>
      <c r="X1846">
        <v>6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f>IF(COUNTIF(Table_marketing_data[[#This Row],[AcceptedCmp3]:[AcceptedCmp2]],1)&gt;0,1,0)</f>
        <v>0</v>
      </c>
      <c r="AE1846">
        <f>SUM(Table_marketing_data[[#This Row],[AcceptedCmp3]:[AcceptedCmp2]])</f>
        <v>0</v>
      </c>
      <c r="AF1846">
        <v>0</v>
      </c>
      <c r="AG1846">
        <v>0</v>
      </c>
      <c r="AH1846" t="s">
        <v>30</v>
      </c>
    </row>
    <row r="1847" spans="1:34" x14ac:dyDescent="0.3">
      <c r="A1847">
        <v>10448</v>
      </c>
      <c r="B1847">
        <v>1956</v>
      </c>
      <c r="C1847">
        <f ca="1">YEAR(TODAY()) - Table_marketing_data[[#This Row],[Year_Birth]]</f>
        <v>67</v>
      </c>
      <c r="D18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7" t="s">
        <v>28</v>
      </c>
      <c r="F1847" t="s">
        <v>31</v>
      </c>
      <c r="G1847" s="5">
        <v>46998</v>
      </c>
      <c r="H1847" s="5" t="str">
        <f t="shared" si="28"/>
        <v>20k-50k</v>
      </c>
      <c r="I1847">
        <v>0</v>
      </c>
      <c r="J1847">
        <v>1</v>
      </c>
      <c r="K1847" s="1">
        <v>41204</v>
      </c>
      <c r="L1847">
        <v>55</v>
      </c>
      <c r="M1847">
        <v>172</v>
      </c>
      <c r="N1847">
        <v>41</v>
      </c>
      <c r="O1847">
        <v>86</v>
      </c>
      <c r="P1847">
        <v>45</v>
      </c>
      <c r="Q1847">
        <v>6</v>
      </c>
      <c r="R1847">
        <v>27</v>
      </c>
      <c r="S1847" s="6">
        <f>SUM(Table_marketing_data[[#This Row],[MntWines]:[MntGoldProds]])/6</f>
        <v>62.833333333333336</v>
      </c>
      <c r="T1847">
        <v>5</v>
      </c>
      <c r="U1847">
        <v>5</v>
      </c>
      <c r="V1847">
        <v>3</v>
      </c>
      <c r="W1847">
        <v>5</v>
      </c>
      <c r="X1847">
        <v>7</v>
      </c>
      <c r="Y1847">
        <v>1</v>
      </c>
      <c r="Z1847">
        <v>0</v>
      </c>
      <c r="AA1847">
        <v>0</v>
      </c>
      <c r="AB1847">
        <v>0</v>
      </c>
      <c r="AC1847">
        <v>0</v>
      </c>
      <c r="AD1847">
        <f>IF(COUNTIF(Table_marketing_data[[#This Row],[AcceptedCmp3]:[AcceptedCmp2]],1)&gt;0,1,0)</f>
        <v>1</v>
      </c>
      <c r="AE1847">
        <f>SUM(Table_marketing_data[[#This Row],[AcceptedCmp3]:[AcceptedCmp2]])</f>
        <v>1</v>
      </c>
      <c r="AF1847">
        <v>0</v>
      </c>
      <c r="AG1847">
        <v>0</v>
      </c>
      <c r="AH1847" t="s">
        <v>30</v>
      </c>
    </row>
    <row r="1848" spans="1:34" x14ac:dyDescent="0.3">
      <c r="A1848">
        <v>3445</v>
      </c>
      <c r="B1848">
        <v>1956</v>
      </c>
      <c r="C1848">
        <f ca="1">YEAR(TODAY()) - Table_marketing_data[[#This Row],[Year_Birth]]</f>
        <v>67</v>
      </c>
      <c r="D18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8" t="s">
        <v>28</v>
      </c>
      <c r="F1848" t="s">
        <v>31</v>
      </c>
      <c r="G1848" s="5">
        <v>60714</v>
      </c>
      <c r="H1848" s="5" t="str">
        <f t="shared" si="28"/>
        <v>50k-100k</v>
      </c>
      <c r="I1848">
        <v>0</v>
      </c>
      <c r="J1848">
        <v>0</v>
      </c>
      <c r="K1848" s="1">
        <v>41291</v>
      </c>
      <c r="L1848">
        <v>56</v>
      </c>
      <c r="M1848">
        <v>216</v>
      </c>
      <c r="N1848">
        <v>162</v>
      </c>
      <c r="O1848">
        <v>224</v>
      </c>
      <c r="P1848">
        <v>101</v>
      </c>
      <c r="Q1848">
        <v>92</v>
      </c>
      <c r="R1848">
        <v>162</v>
      </c>
      <c r="S1848" s="6">
        <f>SUM(Table_marketing_data[[#This Row],[MntWines]:[MntGoldProds]])/6</f>
        <v>159.5</v>
      </c>
      <c r="T1848">
        <v>2</v>
      </c>
      <c r="U1848">
        <v>7</v>
      </c>
      <c r="V1848">
        <v>4</v>
      </c>
      <c r="W1848">
        <v>10</v>
      </c>
      <c r="X1848">
        <v>5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f>IF(COUNTIF(Table_marketing_data[[#This Row],[AcceptedCmp3]:[AcceptedCmp2]],1)&gt;0,1,0)</f>
        <v>0</v>
      </c>
      <c r="AE1848">
        <f>SUM(Table_marketing_data[[#This Row],[AcceptedCmp3]:[AcceptedCmp2]])</f>
        <v>0</v>
      </c>
      <c r="AF1848">
        <v>1</v>
      </c>
      <c r="AG1848">
        <v>0</v>
      </c>
      <c r="AH1848" t="s">
        <v>43</v>
      </c>
    </row>
    <row r="1849" spans="1:34" x14ac:dyDescent="0.3">
      <c r="A1849">
        <v>5721</v>
      </c>
      <c r="B1849">
        <v>1956</v>
      </c>
      <c r="C1849">
        <f ca="1">YEAR(TODAY()) - Table_marketing_data[[#This Row],[Year_Birth]]</f>
        <v>67</v>
      </c>
      <c r="D18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49" t="s">
        <v>37</v>
      </c>
      <c r="F1849" t="s">
        <v>33</v>
      </c>
      <c r="G1849" s="5">
        <v>84117</v>
      </c>
      <c r="H1849" s="5" t="str">
        <f t="shared" si="28"/>
        <v>50k-100k</v>
      </c>
      <c r="I1849">
        <v>0</v>
      </c>
      <c r="J1849">
        <v>0</v>
      </c>
      <c r="K1849" s="1">
        <v>41770</v>
      </c>
      <c r="L1849">
        <v>60</v>
      </c>
      <c r="M1849">
        <v>611</v>
      </c>
      <c r="N1849">
        <v>76</v>
      </c>
      <c r="O1849">
        <v>749</v>
      </c>
      <c r="P1849">
        <v>59</v>
      </c>
      <c r="Q1849">
        <v>45</v>
      </c>
      <c r="R1849">
        <v>26</v>
      </c>
      <c r="S1849" s="6">
        <f>SUM(Table_marketing_data[[#This Row],[MntWines]:[MntGoldProds]])/6</f>
        <v>261</v>
      </c>
      <c r="T1849">
        <v>1</v>
      </c>
      <c r="U1849">
        <v>7</v>
      </c>
      <c r="V1849">
        <v>10</v>
      </c>
      <c r="W1849">
        <v>6</v>
      </c>
      <c r="X1849">
        <v>2</v>
      </c>
      <c r="Y1849">
        <v>0</v>
      </c>
      <c r="Z1849">
        <v>0</v>
      </c>
      <c r="AA1849">
        <v>1</v>
      </c>
      <c r="AB1849">
        <v>0</v>
      </c>
      <c r="AC1849">
        <v>0</v>
      </c>
      <c r="AD1849">
        <f>IF(COUNTIF(Table_marketing_data[[#This Row],[AcceptedCmp3]:[AcceptedCmp2]],1)&gt;0,1,0)</f>
        <v>1</v>
      </c>
      <c r="AE1849">
        <f>SUM(Table_marketing_data[[#This Row],[AcceptedCmp3]:[AcceptedCmp2]])</f>
        <v>1</v>
      </c>
      <c r="AF1849">
        <v>0</v>
      </c>
      <c r="AG1849">
        <v>0</v>
      </c>
      <c r="AH1849" t="s">
        <v>32</v>
      </c>
    </row>
    <row r="1850" spans="1:34" x14ac:dyDescent="0.3">
      <c r="A1850">
        <v>5935</v>
      </c>
      <c r="B1850">
        <v>1956</v>
      </c>
      <c r="C1850">
        <f ca="1">YEAR(TODAY()) - Table_marketing_data[[#This Row],[Year_Birth]]</f>
        <v>67</v>
      </c>
      <c r="D18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0" t="s">
        <v>41</v>
      </c>
      <c r="F1850" t="s">
        <v>31</v>
      </c>
      <c r="G1850" s="5">
        <v>55284</v>
      </c>
      <c r="H1850" s="5" t="str">
        <f t="shared" si="28"/>
        <v>50k-100k</v>
      </c>
      <c r="I1850">
        <v>0</v>
      </c>
      <c r="J1850">
        <v>1</v>
      </c>
      <c r="K1850" s="1">
        <v>41267</v>
      </c>
      <c r="L1850">
        <v>60</v>
      </c>
      <c r="M1850">
        <v>547</v>
      </c>
      <c r="N1850">
        <v>7</v>
      </c>
      <c r="O1850">
        <v>140</v>
      </c>
      <c r="P1850">
        <v>0</v>
      </c>
      <c r="Q1850">
        <v>7</v>
      </c>
      <c r="R1850">
        <v>63</v>
      </c>
      <c r="S1850" s="6">
        <f>SUM(Table_marketing_data[[#This Row],[MntWines]:[MntGoldProds]])/6</f>
        <v>127.33333333333333</v>
      </c>
      <c r="T1850">
        <v>3</v>
      </c>
      <c r="U1850">
        <v>7</v>
      </c>
      <c r="V1850">
        <v>5</v>
      </c>
      <c r="W1850">
        <v>8</v>
      </c>
      <c r="X1850">
        <v>5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f>IF(COUNTIF(Table_marketing_data[[#This Row],[AcceptedCmp3]:[AcceptedCmp2]],1)&gt;0,1,0)</f>
        <v>0</v>
      </c>
      <c r="AE1850">
        <f>SUM(Table_marketing_data[[#This Row],[AcceptedCmp3]:[AcceptedCmp2]])</f>
        <v>0</v>
      </c>
      <c r="AF1850">
        <v>0</v>
      </c>
      <c r="AG1850">
        <v>0</v>
      </c>
      <c r="AH1850" t="s">
        <v>40</v>
      </c>
    </row>
    <row r="1851" spans="1:34" x14ac:dyDescent="0.3">
      <c r="A1851">
        <v>8477</v>
      </c>
      <c r="B1851">
        <v>1956</v>
      </c>
      <c r="C1851">
        <f ca="1">YEAR(TODAY()) - Table_marketing_data[[#This Row],[Year_Birth]]</f>
        <v>67</v>
      </c>
      <c r="D18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1" t="s">
        <v>28</v>
      </c>
      <c r="F1851" t="s">
        <v>29</v>
      </c>
      <c r="G1851" s="5">
        <v>26150</v>
      </c>
      <c r="H1851" s="5" t="str">
        <f t="shared" si="28"/>
        <v>20k-50k</v>
      </c>
      <c r="I1851">
        <v>2</v>
      </c>
      <c r="J1851">
        <v>1</v>
      </c>
      <c r="K1851" s="1">
        <v>41344</v>
      </c>
      <c r="L1851">
        <v>61</v>
      </c>
      <c r="M1851">
        <v>5</v>
      </c>
      <c r="N1851">
        <v>1</v>
      </c>
      <c r="O1851">
        <v>13</v>
      </c>
      <c r="P1851">
        <v>3</v>
      </c>
      <c r="Q1851">
        <v>5</v>
      </c>
      <c r="R1851">
        <v>1</v>
      </c>
      <c r="S1851" s="6">
        <f>SUM(Table_marketing_data[[#This Row],[MntWines]:[MntGoldProds]])/6</f>
        <v>4.666666666666667</v>
      </c>
      <c r="T1851">
        <v>1</v>
      </c>
      <c r="U1851">
        <v>1</v>
      </c>
      <c r="V1851">
        <v>0</v>
      </c>
      <c r="W1851">
        <v>3</v>
      </c>
      <c r="X1851">
        <v>7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f>IF(COUNTIF(Table_marketing_data[[#This Row],[AcceptedCmp3]:[AcceptedCmp2]],1)&gt;0,1,0)</f>
        <v>0</v>
      </c>
      <c r="AE1851">
        <f>SUM(Table_marketing_data[[#This Row],[AcceptedCmp3]:[AcceptedCmp2]])</f>
        <v>0</v>
      </c>
      <c r="AF1851">
        <v>0</v>
      </c>
      <c r="AG1851">
        <v>0</v>
      </c>
      <c r="AH1851" t="s">
        <v>30</v>
      </c>
    </row>
    <row r="1852" spans="1:34" x14ac:dyDescent="0.3">
      <c r="A1852">
        <v>8629</v>
      </c>
      <c r="B1852">
        <v>1956</v>
      </c>
      <c r="C1852">
        <f ca="1">YEAR(TODAY()) - Table_marketing_data[[#This Row],[Year_Birth]]</f>
        <v>67</v>
      </c>
      <c r="D18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2" t="s">
        <v>28</v>
      </c>
      <c r="F1852" t="s">
        <v>42</v>
      </c>
      <c r="G1852" s="5">
        <v>46984</v>
      </c>
      <c r="H1852" s="5" t="str">
        <f t="shared" si="28"/>
        <v>20k-50k</v>
      </c>
      <c r="I1852">
        <v>1</v>
      </c>
      <c r="J1852">
        <v>1</v>
      </c>
      <c r="K1852" s="1">
        <v>41359</v>
      </c>
      <c r="L1852">
        <v>71</v>
      </c>
      <c r="M1852">
        <v>19</v>
      </c>
      <c r="N1852">
        <v>1</v>
      </c>
      <c r="O1852">
        <v>10</v>
      </c>
      <c r="P1852">
        <v>2</v>
      </c>
      <c r="Q1852">
        <v>1</v>
      </c>
      <c r="R1852">
        <v>8</v>
      </c>
      <c r="S1852" s="6">
        <f>SUM(Table_marketing_data[[#This Row],[MntWines]:[MntGoldProds]])/6</f>
        <v>6.833333333333333</v>
      </c>
      <c r="T1852">
        <v>1</v>
      </c>
      <c r="U1852">
        <v>1</v>
      </c>
      <c r="V1852">
        <v>0</v>
      </c>
      <c r="W1852">
        <v>3</v>
      </c>
      <c r="X1852">
        <v>5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f>IF(COUNTIF(Table_marketing_data[[#This Row],[AcceptedCmp3]:[AcceptedCmp2]],1)&gt;0,1,0)</f>
        <v>0</v>
      </c>
      <c r="AE1852">
        <f>SUM(Table_marketing_data[[#This Row],[AcceptedCmp3]:[AcceptedCmp2]])</f>
        <v>0</v>
      </c>
      <c r="AF1852">
        <v>0</v>
      </c>
      <c r="AG1852">
        <v>0</v>
      </c>
      <c r="AH1852" t="s">
        <v>32</v>
      </c>
    </row>
    <row r="1853" spans="1:34" x14ac:dyDescent="0.3">
      <c r="A1853">
        <v>11051</v>
      </c>
      <c r="B1853">
        <v>1956</v>
      </c>
      <c r="C1853">
        <f ca="1">YEAR(TODAY()) - Table_marketing_data[[#This Row],[Year_Birth]]</f>
        <v>67</v>
      </c>
      <c r="D18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3" t="s">
        <v>37</v>
      </c>
      <c r="F1853" t="s">
        <v>35</v>
      </c>
      <c r="G1853" s="5">
        <v>77376</v>
      </c>
      <c r="H1853" s="5" t="str">
        <f t="shared" si="28"/>
        <v>50k-100k</v>
      </c>
      <c r="I1853">
        <v>1</v>
      </c>
      <c r="J1853">
        <v>1</v>
      </c>
      <c r="K1853" s="1">
        <v>41769</v>
      </c>
      <c r="L1853">
        <v>72</v>
      </c>
      <c r="M1853">
        <v>492</v>
      </c>
      <c r="N1853">
        <v>19</v>
      </c>
      <c r="O1853">
        <v>110</v>
      </c>
      <c r="P1853">
        <v>16</v>
      </c>
      <c r="Q1853">
        <v>12</v>
      </c>
      <c r="R1853">
        <v>12</v>
      </c>
      <c r="S1853" s="6">
        <f>SUM(Table_marketing_data[[#This Row],[MntWines]:[MntGoldProds]])/6</f>
        <v>110.16666666666667</v>
      </c>
      <c r="T1853">
        <v>4</v>
      </c>
      <c r="U1853">
        <v>6</v>
      </c>
      <c r="V1853">
        <v>3</v>
      </c>
      <c r="W1853">
        <v>10</v>
      </c>
      <c r="X1853">
        <v>4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f>IF(COUNTIF(Table_marketing_data[[#This Row],[AcceptedCmp3]:[AcceptedCmp2]],1)&gt;0,1,0)</f>
        <v>0</v>
      </c>
      <c r="AE1853">
        <f>SUM(Table_marketing_data[[#This Row],[AcceptedCmp3]:[AcceptedCmp2]])</f>
        <v>0</v>
      </c>
      <c r="AF1853">
        <v>0</v>
      </c>
      <c r="AG1853">
        <v>0</v>
      </c>
      <c r="AH1853" t="s">
        <v>32</v>
      </c>
    </row>
    <row r="1854" spans="1:34" x14ac:dyDescent="0.3">
      <c r="A1854">
        <v>9167</v>
      </c>
      <c r="B1854">
        <v>1956</v>
      </c>
      <c r="C1854">
        <f ca="1">YEAR(TODAY()) - Table_marketing_data[[#This Row],[Year_Birth]]</f>
        <v>67</v>
      </c>
      <c r="D18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4" t="s">
        <v>28</v>
      </c>
      <c r="F1854" t="s">
        <v>33</v>
      </c>
      <c r="G1854" s="5">
        <v>67131</v>
      </c>
      <c r="H1854" s="5" t="str">
        <f t="shared" si="28"/>
        <v>50k-100k</v>
      </c>
      <c r="I1854">
        <v>0</v>
      </c>
      <c r="J1854">
        <v>1</v>
      </c>
      <c r="K1854" s="1">
        <v>41359</v>
      </c>
      <c r="L1854">
        <v>72</v>
      </c>
      <c r="M1854">
        <v>465</v>
      </c>
      <c r="N1854">
        <v>71</v>
      </c>
      <c r="O1854">
        <v>250</v>
      </c>
      <c r="P1854">
        <v>93</v>
      </c>
      <c r="Q1854">
        <v>35</v>
      </c>
      <c r="R1854">
        <v>62</v>
      </c>
      <c r="S1854" s="6">
        <f>SUM(Table_marketing_data[[#This Row],[MntWines]:[MntGoldProds]])/6</f>
        <v>162.66666666666666</v>
      </c>
      <c r="T1854">
        <v>3</v>
      </c>
      <c r="U1854">
        <v>9</v>
      </c>
      <c r="V1854">
        <v>2</v>
      </c>
      <c r="W1854">
        <v>12</v>
      </c>
      <c r="X1854">
        <v>6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f>IF(COUNTIF(Table_marketing_data[[#This Row],[AcceptedCmp3]:[AcceptedCmp2]],1)&gt;0,1,0)</f>
        <v>0</v>
      </c>
      <c r="AE1854">
        <f>SUM(Table_marketing_data[[#This Row],[AcceptedCmp3]:[AcceptedCmp2]])</f>
        <v>0</v>
      </c>
      <c r="AF1854">
        <v>0</v>
      </c>
      <c r="AG1854">
        <v>0</v>
      </c>
      <c r="AH1854" t="s">
        <v>30</v>
      </c>
    </row>
    <row r="1855" spans="1:34" x14ac:dyDescent="0.3">
      <c r="A1855">
        <v>7514</v>
      </c>
      <c r="B1855">
        <v>1956</v>
      </c>
      <c r="C1855">
        <f ca="1">YEAR(TODAY()) - Table_marketing_data[[#This Row],[Year_Birth]]</f>
        <v>67</v>
      </c>
      <c r="D18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5" t="s">
        <v>38</v>
      </c>
      <c r="F1855" t="s">
        <v>35</v>
      </c>
      <c r="G1855" s="5">
        <v>54342</v>
      </c>
      <c r="H1855" s="5" t="str">
        <f t="shared" si="28"/>
        <v>50k-100k</v>
      </c>
      <c r="I1855">
        <v>1</v>
      </c>
      <c r="J1855">
        <v>1</v>
      </c>
      <c r="K1855" s="1">
        <v>41458</v>
      </c>
      <c r="L1855">
        <v>74</v>
      </c>
      <c r="M1855">
        <v>84</v>
      </c>
      <c r="N1855">
        <v>10</v>
      </c>
      <c r="O1855">
        <v>34</v>
      </c>
      <c r="P1855">
        <v>11</v>
      </c>
      <c r="Q1855">
        <v>10</v>
      </c>
      <c r="R1855">
        <v>28</v>
      </c>
      <c r="S1855" s="6">
        <f>SUM(Table_marketing_data[[#This Row],[MntWines]:[MntGoldProds]])/6</f>
        <v>29.5</v>
      </c>
      <c r="T1855">
        <v>4</v>
      </c>
      <c r="U1855">
        <v>3</v>
      </c>
      <c r="V1855">
        <v>1</v>
      </c>
      <c r="W1855">
        <v>4</v>
      </c>
      <c r="X1855">
        <v>6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f>IF(COUNTIF(Table_marketing_data[[#This Row],[AcceptedCmp3]:[AcceptedCmp2]],1)&gt;0,1,0)</f>
        <v>0</v>
      </c>
      <c r="AE1855">
        <f>SUM(Table_marketing_data[[#This Row],[AcceptedCmp3]:[AcceptedCmp2]])</f>
        <v>0</v>
      </c>
      <c r="AF1855">
        <v>0</v>
      </c>
      <c r="AG1855">
        <v>0</v>
      </c>
      <c r="AH1855" t="s">
        <v>36</v>
      </c>
    </row>
    <row r="1856" spans="1:34" x14ac:dyDescent="0.3">
      <c r="A1856">
        <v>10091</v>
      </c>
      <c r="B1856">
        <v>1956</v>
      </c>
      <c r="C1856">
        <f ca="1">YEAR(TODAY()) - Table_marketing_data[[#This Row],[Year_Birth]]</f>
        <v>67</v>
      </c>
      <c r="D18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6" t="s">
        <v>28</v>
      </c>
      <c r="F1856" t="s">
        <v>31</v>
      </c>
      <c r="G1856" s="5">
        <v>60230</v>
      </c>
      <c r="H1856" s="5" t="str">
        <f t="shared" si="28"/>
        <v>50k-100k</v>
      </c>
      <c r="I1856">
        <v>0</v>
      </c>
      <c r="J1856">
        <v>1</v>
      </c>
      <c r="K1856" s="1">
        <v>41414</v>
      </c>
      <c r="L1856">
        <v>78</v>
      </c>
      <c r="M1856">
        <v>520</v>
      </c>
      <c r="N1856">
        <v>20</v>
      </c>
      <c r="O1856">
        <v>367</v>
      </c>
      <c r="P1856">
        <v>39</v>
      </c>
      <c r="Q1856">
        <v>81</v>
      </c>
      <c r="R1856">
        <v>40</v>
      </c>
      <c r="S1856" s="6">
        <f>SUM(Table_marketing_data[[#This Row],[MntWines]:[MntGoldProds]])/6</f>
        <v>177.83333333333334</v>
      </c>
      <c r="T1856">
        <v>2</v>
      </c>
      <c r="U1856">
        <v>6</v>
      </c>
      <c r="V1856">
        <v>3</v>
      </c>
      <c r="W1856">
        <v>6</v>
      </c>
      <c r="X1856">
        <v>5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f>IF(COUNTIF(Table_marketing_data[[#This Row],[AcceptedCmp3]:[AcceptedCmp2]],1)&gt;0,1,0)</f>
        <v>0</v>
      </c>
      <c r="AE1856">
        <f>SUM(Table_marketing_data[[#This Row],[AcceptedCmp3]:[AcceptedCmp2]])</f>
        <v>0</v>
      </c>
      <c r="AF1856">
        <v>0</v>
      </c>
      <c r="AG1856">
        <v>0</v>
      </c>
      <c r="AH1856" t="s">
        <v>30</v>
      </c>
    </row>
    <row r="1857" spans="1:34" x14ac:dyDescent="0.3">
      <c r="A1857">
        <v>8427</v>
      </c>
      <c r="B1857">
        <v>1956</v>
      </c>
      <c r="C1857">
        <f ca="1">YEAR(TODAY()) - Table_marketing_data[[#This Row],[Year_Birth]]</f>
        <v>67</v>
      </c>
      <c r="D18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7" t="s">
        <v>41</v>
      </c>
      <c r="F1857" t="s">
        <v>31</v>
      </c>
      <c r="G1857" s="5">
        <v>64857</v>
      </c>
      <c r="H1857" s="5" t="str">
        <f t="shared" si="28"/>
        <v>50k-100k</v>
      </c>
      <c r="I1857">
        <v>0</v>
      </c>
      <c r="J1857">
        <v>0</v>
      </c>
      <c r="K1857" s="1">
        <v>41236</v>
      </c>
      <c r="L1857">
        <v>78</v>
      </c>
      <c r="M1857">
        <v>556</v>
      </c>
      <c r="N1857">
        <v>14</v>
      </c>
      <c r="O1857">
        <v>717</v>
      </c>
      <c r="P1857">
        <v>210</v>
      </c>
      <c r="Q1857">
        <v>0</v>
      </c>
      <c r="R1857">
        <v>43</v>
      </c>
      <c r="S1857" s="6">
        <f>SUM(Table_marketing_data[[#This Row],[MntWines]:[MntGoldProds]])/6</f>
        <v>256.66666666666669</v>
      </c>
      <c r="T1857">
        <v>1</v>
      </c>
      <c r="U1857">
        <v>7</v>
      </c>
      <c r="V1857">
        <v>5</v>
      </c>
      <c r="W1857">
        <v>10</v>
      </c>
      <c r="X1857">
        <v>4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f>IF(COUNTIF(Table_marketing_data[[#This Row],[AcceptedCmp3]:[AcceptedCmp2]],1)&gt;0,1,0)</f>
        <v>0</v>
      </c>
      <c r="AE1857">
        <f>SUM(Table_marketing_data[[#This Row],[AcceptedCmp3]:[AcceptedCmp2]])</f>
        <v>0</v>
      </c>
      <c r="AF1857">
        <v>0</v>
      </c>
      <c r="AG1857">
        <v>0</v>
      </c>
      <c r="AH1857" t="s">
        <v>30</v>
      </c>
    </row>
    <row r="1858" spans="1:34" x14ac:dyDescent="0.3">
      <c r="A1858">
        <v>217</v>
      </c>
      <c r="B1858">
        <v>1956</v>
      </c>
      <c r="C1858">
        <f ca="1">YEAR(TODAY()) - Table_marketing_data[[#This Row],[Year_Birth]]</f>
        <v>67</v>
      </c>
      <c r="D18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8" t="s">
        <v>41</v>
      </c>
      <c r="F1858" t="s">
        <v>31</v>
      </c>
      <c r="G1858" s="5">
        <v>64857</v>
      </c>
      <c r="H1858" s="5" t="str">
        <f t="shared" ref="H1858:H1921" si="29">IF(G1858&lt;20000,"&lt;20k",IF(G1858&lt;50000,"20k-50k",IF(G1858&lt;100000,"50k-100k","100k&lt;")))</f>
        <v>50k-100k</v>
      </c>
      <c r="I1858">
        <v>0</v>
      </c>
      <c r="J1858">
        <v>0</v>
      </c>
      <c r="K1858" s="1">
        <v>41236</v>
      </c>
      <c r="L1858">
        <v>78</v>
      </c>
      <c r="M1858">
        <v>556</v>
      </c>
      <c r="N1858">
        <v>14</v>
      </c>
      <c r="O1858">
        <v>717</v>
      </c>
      <c r="P1858">
        <v>210</v>
      </c>
      <c r="Q1858">
        <v>0</v>
      </c>
      <c r="R1858">
        <v>43</v>
      </c>
      <c r="S1858" s="6">
        <f>SUM(Table_marketing_data[[#This Row],[MntWines]:[MntGoldProds]])/6</f>
        <v>256.66666666666669</v>
      </c>
      <c r="T1858">
        <v>1</v>
      </c>
      <c r="U1858">
        <v>7</v>
      </c>
      <c r="V1858">
        <v>5</v>
      </c>
      <c r="W1858">
        <v>10</v>
      </c>
      <c r="X1858">
        <v>4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f>IF(COUNTIF(Table_marketing_data[[#This Row],[AcceptedCmp3]:[AcceptedCmp2]],1)&gt;0,1,0)</f>
        <v>0</v>
      </c>
      <c r="AE1858">
        <f>SUM(Table_marketing_data[[#This Row],[AcceptedCmp3]:[AcceptedCmp2]])</f>
        <v>0</v>
      </c>
      <c r="AF1858">
        <v>0</v>
      </c>
      <c r="AG1858">
        <v>0</v>
      </c>
      <c r="AH1858" t="s">
        <v>32</v>
      </c>
    </row>
    <row r="1859" spans="1:34" x14ac:dyDescent="0.3">
      <c r="A1859">
        <v>2488</v>
      </c>
      <c r="B1859">
        <v>1956</v>
      </c>
      <c r="C1859">
        <f ca="1">YEAR(TODAY()) - Table_marketing_data[[#This Row],[Year_Birth]]</f>
        <v>67</v>
      </c>
      <c r="D18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59" t="s">
        <v>38</v>
      </c>
      <c r="F1859" t="s">
        <v>29</v>
      </c>
      <c r="G1859" s="5">
        <v>31395</v>
      </c>
      <c r="H1859" s="5" t="str">
        <f t="shared" si="29"/>
        <v>20k-50k</v>
      </c>
      <c r="I1859">
        <v>1</v>
      </c>
      <c r="J1859">
        <v>1</v>
      </c>
      <c r="K1859" s="1">
        <v>41356</v>
      </c>
      <c r="L1859">
        <v>80</v>
      </c>
      <c r="M1859">
        <v>23</v>
      </c>
      <c r="N1859">
        <v>1</v>
      </c>
      <c r="O1859">
        <v>25</v>
      </c>
      <c r="P1859">
        <v>0</v>
      </c>
      <c r="Q1859">
        <v>8</v>
      </c>
      <c r="R1859">
        <v>7</v>
      </c>
      <c r="S1859" s="6">
        <f>SUM(Table_marketing_data[[#This Row],[MntWines]:[MntGoldProds]])/6</f>
        <v>10.666666666666666</v>
      </c>
      <c r="T1859">
        <v>4</v>
      </c>
      <c r="U1859">
        <v>2</v>
      </c>
      <c r="V1859">
        <v>1</v>
      </c>
      <c r="W1859">
        <v>3</v>
      </c>
      <c r="X1859">
        <v>6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f>IF(COUNTIF(Table_marketing_data[[#This Row],[AcceptedCmp3]:[AcceptedCmp2]],1)&gt;0,1,0)</f>
        <v>0</v>
      </c>
      <c r="AE1859">
        <f>SUM(Table_marketing_data[[#This Row],[AcceptedCmp3]:[AcceptedCmp2]])</f>
        <v>0</v>
      </c>
      <c r="AF1859">
        <v>0</v>
      </c>
      <c r="AG1859">
        <v>0</v>
      </c>
      <c r="AH1859" t="s">
        <v>30</v>
      </c>
    </row>
    <row r="1860" spans="1:34" x14ac:dyDescent="0.3">
      <c r="A1860">
        <v>4174</v>
      </c>
      <c r="B1860">
        <v>1956</v>
      </c>
      <c r="C1860">
        <f ca="1">YEAR(TODAY()) - Table_marketing_data[[#This Row],[Year_Birth]]</f>
        <v>67</v>
      </c>
      <c r="D18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0" t="s">
        <v>41</v>
      </c>
      <c r="F1860" t="s">
        <v>35</v>
      </c>
      <c r="G1860" s="5">
        <v>55249</v>
      </c>
      <c r="H1860" s="5" t="str">
        <f t="shared" si="29"/>
        <v>50k-100k</v>
      </c>
      <c r="I1860">
        <v>0</v>
      </c>
      <c r="J1860">
        <v>1</v>
      </c>
      <c r="K1860" s="1">
        <v>41746</v>
      </c>
      <c r="L1860">
        <v>81</v>
      </c>
      <c r="M1860">
        <v>97</v>
      </c>
      <c r="N1860">
        <v>1</v>
      </c>
      <c r="O1860">
        <v>19</v>
      </c>
      <c r="P1860">
        <v>2</v>
      </c>
      <c r="Q1860">
        <v>0</v>
      </c>
      <c r="R1860">
        <v>11</v>
      </c>
      <c r="S1860" s="6">
        <f>SUM(Table_marketing_data[[#This Row],[MntWines]:[MntGoldProds]])/6</f>
        <v>21.666666666666668</v>
      </c>
      <c r="T1860">
        <v>1</v>
      </c>
      <c r="U1860">
        <v>2</v>
      </c>
      <c r="V1860">
        <v>1</v>
      </c>
      <c r="W1860">
        <v>4</v>
      </c>
      <c r="X1860">
        <v>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f>IF(COUNTIF(Table_marketing_data[[#This Row],[AcceptedCmp3]:[AcceptedCmp2]],1)&gt;0,1,0)</f>
        <v>0</v>
      </c>
      <c r="AE1860">
        <f>SUM(Table_marketing_data[[#This Row],[AcceptedCmp3]:[AcceptedCmp2]])</f>
        <v>0</v>
      </c>
      <c r="AF1860">
        <v>0</v>
      </c>
      <c r="AG1860">
        <v>0</v>
      </c>
      <c r="AH1860" t="s">
        <v>30</v>
      </c>
    </row>
    <row r="1861" spans="1:34" x14ac:dyDescent="0.3">
      <c r="A1861">
        <v>10675</v>
      </c>
      <c r="B1861">
        <v>1956</v>
      </c>
      <c r="C1861">
        <f ca="1">YEAR(TODAY()) - Table_marketing_data[[#This Row],[Year_Birth]]</f>
        <v>67</v>
      </c>
      <c r="D18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1" t="s">
        <v>37</v>
      </c>
      <c r="F1861" t="s">
        <v>33</v>
      </c>
      <c r="G1861" s="5">
        <v>66334</v>
      </c>
      <c r="H1861" s="5" t="str">
        <f t="shared" si="29"/>
        <v>50k-100k</v>
      </c>
      <c r="I1861">
        <v>0</v>
      </c>
      <c r="J1861">
        <v>1</v>
      </c>
      <c r="K1861" s="1">
        <v>41367</v>
      </c>
      <c r="L1861">
        <v>82</v>
      </c>
      <c r="M1861">
        <v>909</v>
      </c>
      <c r="N1861">
        <v>11</v>
      </c>
      <c r="O1861">
        <v>218</v>
      </c>
      <c r="P1861">
        <v>0</v>
      </c>
      <c r="Q1861">
        <v>0</v>
      </c>
      <c r="R1861">
        <v>23</v>
      </c>
      <c r="S1861" s="6">
        <f>SUM(Table_marketing_data[[#This Row],[MntWines]:[MntGoldProds]])/6</f>
        <v>193.5</v>
      </c>
      <c r="T1861">
        <v>2</v>
      </c>
      <c r="U1861">
        <v>9</v>
      </c>
      <c r="V1861">
        <v>3</v>
      </c>
      <c r="W1861">
        <v>5</v>
      </c>
      <c r="X1861">
        <v>5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f>IF(COUNTIF(Table_marketing_data[[#This Row],[AcceptedCmp3]:[AcceptedCmp2]],1)&gt;0,1,0)</f>
        <v>0</v>
      </c>
      <c r="AE1861">
        <f>SUM(Table_marketing_data[[#This Row],[AcceptedCmp3]:[AcceptedCmp2]])</f>
        <v>0</v>
      </c>
      <c r="AF1861">
        <v>1</v>
      </c>
      <c r="AG1861">
        <v>0</v>
      </c>
      <c r="AH1861" t="s">
        <v>30</v>
      </c>
    </row>
    <row r="1862" spans="1:34" x14ac:dyDescent="0.3">
      <c r="A1862">
        <v>3138</v>
      </c>
      <c r="B1862">
        <v>1956</v>
      </c>
      <c r="C1862">
        <f ca="1">YEAR(TODAY()) - Table_marketing_data[[#This Row],[Year_Birth]]</f>
        <v>67</v>
      </c>
      <c r="D18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2" t="s">
        <v>28</v>
      </c>
      <c r="F1862" t="s">
        <v>31</v>
      </c>
      <c r="G1862" s="5">
        <v>91249</v>
      </c>
      <c r="H1862" s="5" t="str">
        <f t="shared" si="29"/>
        <v>50k-100k</v>
      </c>
      <c r="I1862">
        <v>0</v>
      </c>
      <c r="J1862">
        <v>0</v>
      </c>
      <c r="K1862" s="1">
        <v>41202</v>
      </c>
      <c r="L1862">
        <v>84</v>
      </c>
      <c r="M1862">
        <v>1324</v>
      </c>
      <c r="N1862">
        <v>27</v>
      </c>
      <c r="O1862">
        <v>119</v>
      </c>
      <c r="P1862">
        <v>71</v>
      </c>
      <c r="Q1862">
        <v>108</v>
      </c>
      <c r="R1862">
        <v>27</v>
      </c>
      <c r="S1862" s="6">
        <f>SUM(Table_marketing_data[[#This Row],[MntWines]:[MntGoldProds]])/6</f>
        <v>279.33333333333331</v>
      </c>
      <c r="T1862">
        <v>0</v>
      </c>
      <c r="U1862">
        <v>7</v>
      </c>
      <c r="V1862">
        <v>9</v>
      </c>
      <c r="W1862">
        <v>6</v>
      </c>
      <c r="X1862">
        <v>4</v>
      </c>
      <c r="Y1862">
        <v>0</v>
      </c>
      <c r="Z1862">
        <v>1</v>
      </c>
      <c r="AA1862">
        <v>1</v>
      </c>
      <c r="AB1862">
        <v>1</v>
      </c>
      <c r="AC1862">
        <v>1</v>
      </c>
      <c r="AD1862">
        <f>IF(COUNTIF(Table_marketing_data[[#This Row],[AcceptedCmp3]:[AcceptedCmp2]],1)&gt;0,1,0)</f>
        <v>1</v>
      </c>
      <c r="AE1862">
        <f>SUM(Table_marketing_data[[#This Row],[AcceptedCmp3]:[AcceptedCmp2]])</f>
        <v>4</v>
      </c>
      <c r="AF1862">
        <v>1</v>
      </c>
      <c r="AG1862">
        <v>0</v>
      </c>
      <c r="AH1862" t="s">
        <v>30</v>
      </c>
    </row>
    <row r="1863" spans="1:34" x14ac:dyDescent="0.3">
      <c r="A1863">
        <v>2712</v>
      </c>
      <c r="B1863">
        <v>1956</v>
      </c>
      <c r="C1863">
        <f ca="1">YEAR(TODAY()) - Table_marketing_data[[#This Row],[Year_Birth]]</f>
        <v>67</v>
      </c>
      <c r="D18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3" t="s">
        <v>28</v>
      </c>
      <c r="F1863" t="s">
        <v>33</v>
      </c>
      <c r="G1863" s="5">
        <v>71866</v>
      </c>
      <c r="H1863" s="5" t="str">
        <f t="shared" si="29"/>
        <v>50k-100k</v>
      </c>
      <c r="I1863">
        <v>0</v>
      </c>
      <c r="J1863">
        <v>1</v>
      </c>
      <c r="K1863" s="1">
        <v>41633</v>
      </c>
      <c r="L1863">
        <v>85</v>
      </c>
      <c r="M1863">
        <v>184</v>
      </c>
      <c r="N1863">
        <v>178</v>
      </c>
      <c r="O1863">
        <v>178</v>
      </c>
      <c r="P1863">
        <v>103</v>
      </c>
      <c r="Q1863">
        <v>39</v>
      </c>
      <c r="R1863">
        <v>33</v>
      </c>
      <c r="S1863" s="6">
        <f>SUM(Table_marketing_data[[#This Row],[MntWines]:[MntGoldProds]])/6</f>
        <v>119.16666666666667</v>
      </c>
      <c r="T1863">
        <v>1</v>
      </c>
      <c r="U1863">
        <v>6</v>
      </c>
      <c r="V1863">
        <v>3</v>
      </c>
      <c r="W1863">
        <v>10</v>
      </c>
      <c r="X1863">
        <v>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f>IF(COUNTIF(Table_marketing_data[[#This Row],[AcceptedCmp3]:[AcceptedCmp2]],1)&gt;0,1,0)</f>
        <v>0</v>
      </c>
      <c r="AE1863">
        <f>SUM(Table_marketing_data[[#This Row],[AcceptedCmp3]:[AcceptedCmp2]])</f>
        <v>0</v>
      </c>
      <c r="AF1863">
        <v>0</v>
      </c>
      <c r="AG1863">
        <v>0</v>
      </c>
      <c r="AH1863" t="s">
        <v>36</v>
      </c>
    </row>
    <row r="1864" spans="1:34" x14ac:dyDescent="0.3">
      <c r="A1864">
        <v>5253</v>
      </c>
      <c r="B1864">
        <v>1956</v>
      </c>
      <c r="C1864">
        <f ca="1">YEAR(TODAY()) - Table_marketing_data[[#This Row],[Year_Birth]]</f>
        <v>67</v>
      </c>
      <c r="D18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4" t="s">
        <v>41</v>
      </c>
      <c r="F1864" t="s">
        <v>35</v>
      </c>
      <c r="G1864" s="5">
        <v>54603</v>
      </c>
      <c r="H1864" s="5" t="str">
        <f t="shared" si="29"/>
        <v>50k-100k</v>
      </c>
      <c r="I1864">
        <v>1</v>
      </c>
      <c r="J1864">
        <v>1</v>
      </c>
      <c r="K1864" s="1">
        <v>41464</v>
      </c>
      <c r="L1864">
        <v>85</v>
      </c>
      <c r="M1864">
        <v>145</v>
      </c>
      <c r="N1864">
        <v>13</v>
      </c>
      <c r="O1864">
        <v>46</v>
      </c>
      <c r="P1864">
        <v>17</v>
      </c>
      <c r="Q1864">
        <v>2</v>
      </c>
      <c r="R1864">
        <v>4</v>
      </c>
      <c r="S1864" s="6">
        <f>SUM(Table_marketing_data[[#This Row],[MntWines]:[MntGoldProds]])/6</f>
        <v>37.833333333333336</v>
      </c>
      <c r="T1864">
        <v>6</v>
      </c>
      <c r="U1864">
        <v>4</v>
      </c>
      <c r="V1864">
        <v>2</v>
      </c>
      <c r="W1864">
        <v>4</v>
      </c>
      <c r="X1864">
        <v>7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f>IF(COUNTIF(Table_marketing_data[[#This Row],[AcceptedCmp3]:[AcceptedCmp2]],1)&gt;0,1,0)</f>
        <v>0</v>
      </c>
      <c r="AE1864">
        <f>SUM(Table_marketing_data[[#This Row],[AcceptedCmp3]:[AcceptedCmp2]])</f>
        <v>0</v>
      </c>
      <c r="AF1864">
        <v>0</v>
      </c>
      <c r="AG1864">
        <v>0</v>
      </c>
      <c r="AH1864" t="s">
        <v>30</v>
      </c>
    </row>
    <row r="1865" spans="1:34" x14ac:dyDescent="0.3">
      <c r="A1865">
        <v>231</v>
      </c>
      <c r="B1865">
        <v>1956</v>
      </c>
      <c r="C1865">
        <f ca="1">YEAR(TODAY()) - Table_marketing_data[[#This Row],[Year_Birth]]</f>
        <v>67</v>
      </c>
      <c r="D18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5" t="s">
        <v>41</v>
      </c>
      <c r="F1865" t="s">
        <v>35</v>
      </c>
      <c r="G1865" s="5">
        <v>28839</v>
      </c>
      <c r="H1865" s="5" t="str">
        <f t="shared" si="29"/>
        <v>20k-50k</v>
      </c>
      <c r="I1865">
        <v>1</v>
      </c>
      <c r="J1865">
        <v>1</v>
      </c>
      <c r="K1865" s="1">
        <v>41709</v>
      </c>
      <c r="L1865">
        <v>86</v>
      </c>
      <c r="M1865">
        <v>24</v>
      </c>
      <c r="N1865">
        <v>0</v>
      </c>
      <c r="O1865">
        <v>7</v>
      </c>
      <c r="P1865">
        <v>0</v>
      </c>
      <c r="Q1865">
        <v>0</v>
      </c>
      <c r="R1865">
        <v>1</v>
      </c>
      <c r="S1865" s="6">
        <f>SUM(Table_marketing_data[[#This Row],[MntWines]:[MntGoldProds]])/6</f>
        <v>5.333333333333333</v>
      </c>
      <c r="T1865">
        <v>2</v>
      </c>
      <c r="U1865">
        <v>2</v>
      </c>
      <c r="V1865">
        <v>0</v>
      </c>
      <c r="W1865">
        <v>3</v>
      </c>
      <c r="X1865">
        <v>5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f>IF(COUNTIF(Table_marketing_data[[#This Row],[AcceptedCmp3]:[AcceptedCmp2]],1)&gt;0,1,0)</f>
        <v>0</v>
      </c>
      <c r="AE1865">
        <f>SUM(Table_marketing_data[[#This Row],[AcceptedCmp3]:[AcceptedCmp2]])</f>
        <v>0</v>
      </c>
      <c r="AF1865">
        <v>0</v>
      </c>
      <c r="AG1865">
        <v>0</v>
      </c>
      <c r="AH1865" t="s">
        <v>30</v>
      </c>
    </row>
    <row r="1866" spans="1:34" x14ac:dyDescent="0.3">
      <c r="A1866">
        <v>4915</v>
      </c>
      <c r="B1866">
        <v>1956</v>
      </c>
      <c r="C1866">
        <f ca="1">YEAR(TODAY()) - Table_marketing_data[[#This Row],[Year_Birth]]</f>
        <v>67</v>
      </c>
      <c r="D18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6" t="s">
        <v>38</v>
      </c>
      <c r="F1866" t="s">
        <v>33</v>
      </c>
      <c r="G1866" s="5">
        <v>53230</v>
      </c>
      <c r="H1866" s="5" t="str">
        <f t="shared" si="29"/>
        <v>50k-100k</v>
      </c>
      <c r="I1866">
        <v>0</v>
      </c>
      <c r="J1866">
        <v>1</v>
      </c>
      <c r="K1866" s="1">
        <v>41124</v>
      </c>
      <c r="L1866">
        <v>86</v>
      </c>
      <c r="M1866">
        <v>176</v>
      </c>
      <c r="N1866">
        <v>72</v>
      </c>
      <c r="O1866">
        <v>98</v>
      </c>
      <c r="P1866">
        <v>136</v>
      </c>
      <c r="Q1866">
        <v>21</v>
      </c>
      <c r="R1866">
        <v>229</v>
      </c>
      <c r="S1866" s="6">
        <f>SUM(Table_marketing_data[[#This Row],[MntWines]:[MntGoldProds]])/6</f>
        <v>122</v>
      </c>
      <c r="T1866">
        <v>4</v>
      </c>
      <c r="U1866">
        <v>5</v>
      </c>
      <c r="V1866">
        <v>2</v>
      </c>
      <c r="W1866">
        <v>12</v>
      </c>
      <c r="X1866">
        <v>5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f>IF(COUNTIF(Table_marketing_data[[#This Row],[AcceptedCmp3]:[AcceptedCmp2]],1)&gt;0,1,0)</f>
        <v>0</v>
      </c>
      <c r="AE1866">
        <f>SUM(Table_marketing_data[[#This Row],[AcceptedCmp3]:[AcceptedCmp2]])</f>
        <v>0</v>
      </c>
      <c r="AF1866">
        <v>0</v>
      </c>
      <c r="AG1866">
        <v>0</v>
      </c>
      <c r="AH1866" t="s">
        <v>39</v>
      </c>
    </row>
    <row r="1867" spans="1:34" x14ac:dyDescent="0.3">
      <c r="A1867">
        <v>1118</v>
      </c>
      <c r="B1867">
        <v>1956</v>
      </c>
      <c r="C1867">
        <f ca="1">YEAR(TODAY()) - Table_marketing_data[[#This Row],[Year_Birth]]</f>
        <v>67</v>
      </c>
      <c r="D18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7" t="s">
        <v>41</v>
      </c>
      <c r="F1867" t="s">
        <v>33</v>
      </c>
      <c r="G1867" s="5">
        <v>50965</v>
      </c>
      <c r="H1867" s="5" t="str">
        <f t="shared" si="29"/>
        <v>50k-100k</v>
      </c>
      <c r="I1867">
        <v>0</v>
      </c>
      <c r="J1867">
        <v>1</v>
      </c>
      <c r="K1867" s="1">
        <v>41325</v>
      </c>
      <c r="L1867">
        <v>87</v>
      </c>
      <c r="M1867">
        <v>544</v>
      </c>
      <c r="N1867">
        <v>13</v>
      </c>
      <c r="O1867">
        <v>85</v>
      </c>
      <c r="P1867">
        <v>8</v>
      </c>
      <c r="Q1867">
        <v>6</v>
      </c>
      <c r="R1867">
        <v>29</v>
      </c>
      <c r="S1867" s="6">
        <f>SUM(Table_marketing_data[[#This Row],[MntWines]:[MntGoldProds]])/6</f>
        <v>114.16666666666667</v>
      </c>
      <c r="T1867">
        <v>3</v>
      </c>
      <c r="U1867">
        <v>10</v>
      </c>
      <c r="V1867">
        <v>4</v>
      </c>
      <c r="W1867">
        <v>5</v>
      </c>
      <c r="X1867">
        <v>8</v>
      </c>
      <c r="Y1867">
        <v>1</v>
      </c>
      <c r="Z1867">
        <v>0</v>
      </c>
      <c r="AA1867">
        <v>0</v>
      </c>
      <c r="AB1867">
        <v>0</v>
      </c>
      <c r="AC1867">
        <v>0</v>
      </c>
      <c r="AD1867">
        <f>IF(COUNTIF(Table_marketing_data[[#This Row],[AcceptedCmp3]:[AcceptedCmp2]],1)&gt;0,1,0)</f>
        <v>1</v>
      </c>
      <c r="AE1867">
        <f>SUM(Table_marketing_data[[#This Row],[AcceptedCmp3]:[AcceptedCmp2]])</f>
        <v>1</v>
      </c>
      <c r="AF1867">
        <v>0</v>
      </c>
      <c r="AG1867">
        <v>0</v>
      </c>
      <c r="AH1867" t="s">
        <v>30</v>
      </c>
    </row>
    <row r="1868" spans="1:34" x14ac:dyDescent="0.3">
      <c r="A1868">
        <v>8148</v>
      </c>
      <c r="B1868">
        <v>1956</v>
      </c>
      <c r="C1868">
        <f ca="1">YEAR(TODAY()) - Table_marketing_data[[#This Row],[Year_Birth]]</f>
        <v>67</v>
      </c>
      <c r="D18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8" t="s">
        <v>41</v>
      </c>
      <c r="F1868" t="s">
        <v>35</v>
      </c>
      <c r="G1868" s="5">
        <v>50898</v>
      </c>
      <c r="H1868" s="5" t="str">
        <f t="shared" si="29"/>
        <v>50k-100k</v>
      </c>
      <c r="I1868">
        <v>1</v>
      </c>
      <c r="J1868">
        <v>1</v>
      </c>
      <c r="K1868" s="1">
        <v>41282</v>
      </c>
      <c r="L1868">
        <v>88</v>
      </c>
      <c r="M1868">
        <v>285</v>
      </c>
      <c r="N1868">
        <v>28</v>
      </c>
      <c r="O1868">
        <v>242</v>
      </c>
      <c r="P1868">
        <v>55</v>
      </c>
      <c r="Q1868">
        <v>114</v>
      </c>
      <c r="R1868">
        <v>135</v>
      </c>
      <c r="S1868" s="6">
        <f>SUM(Table_marketing_data[[#This Row],[MntWines]:[MntGoldProds]])/6</f>
        <v>143.16666666666666</v>
      </c>
      <c r="T1868">
        <v>13</v>
      </c>
      <c r="U1868">
        <v>6</v>
      </c>
      <c r="V1868">
        <v>2</v>
      </c>
      <c r="W1868">
        <v>12</v>
      </c>
      <c r="X1868">
        <v>5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f>IF(COUNTIF(Table_marketing_data[[#This Row],[AcceptedCmp3]:[AcceptedCmp2]],1)&gt;0,1,0)</f>
        <v>0</v>
      </c>
      <c r="AE1868">
        <f>SUM(Table_marketing_data[[#This Row],[AcceptedCmp3]:[AcceptedCmp2]])</f>
        <v>0</v>
      </c>
      <c r="AF1868">
        <v>0</v>
      </c>
      <c r="AG1868">
        <v>0</v>
      </c>
      <c r="AH1868" t="s">
        <v>43</v>
      </c>
    </row>
    <row r="1869" spans="1:34" x14ac:dyDescent="0.3">
      <c r="A1869">
        <v>8162</v>
      </c>
      <c r="B1869">
        <v>1956</v>
      </c>
      <c r="C1869">
        <f ca="1">YEAR(TODAY()) - Table_marketing_data[[#This Row],[Year_Birth]]</f>
        <v>67</v>
      </c>
      <c r="D18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69" t="s">
        <v>41</v>
      </c>
      <c r="F1869" t="s">
        <v>35</v>
      </c>
      <c r="G1869" s="5">
        <v>14661</v>
      </c>
      <c r="H1869" s="5" t="str">
        <f t="shared" si="29"/>
        <v>&lt;20k</v>
      </c>
      <c r="I1869">
        <v>0</v>
      </c>
      <c r="J1869">
        <v>0</v>
      </c>
      <c r="K1869" s="1">
        <v>41275</v>
      </c>
      <c r="L1869">
        <v>88</v>
      </c>
      <c r="M1869">
        <v>4</v>
      </c>
      <c r="N1869">
        <v>1</v>
      </c>
      <c r="O1869">
        <v>11</v>
      </c>
      <c r="P1869">
        <v>6</v>
      </c>
      <c r="Q1869">
        <v>2</v>
      </c>
      <c r="R1869">
        <v>2</v>
      </c>
      <c r="S1869" s="6">
        <f>SUM(Table_marketing_data[[#This Row],[MntWines]:[MntGoldProds]])/6</f>
        <v>4.333333333333333</v>
      </c>
      <c r="T1869">
        <v>1</v>
      </c>
      <c r="U1869">
        <v>1</v>
      </c>
      <c r="V1869">
        <v>0</v>
      </c>
      <c r="W1869">
        <v>3</v>
      </c>
      <c r="X1869">
        <v>6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f>IF(COUNTIF(Table_marketing_data[[#This Row],[AcceptedCmp3]:[AcceptedCmp2]],1)&gt;0,1,0)</f>
        <v>0</v>
      </c>
      <c r="AE1869">
        <f>SUM(Table_marketing_data[[#This Row],[AcceptedCmp3]:[AcceptedCmp2]])</f>
        <v>0</v>
      </c>
      <c r="AF1869">
        <v>0</v>
      </c>
      <c r="AG1869">
        <v>0</v>
      </c>
      <c r="AH1869" t="s">
        <v>30</v>
      </c>
    </row>
    <row r="1870" spans="1:34" x14ac:dyDescent="0.3">
      <c r="A1870">
        <v>10307</v>
      </c>
      <c r="B1870">
        <v>1956</v>
      </c>
      <c r="C1870">
        <f ca="1">YEAR(TODAY()) - Table_marketing_data[[#This Row],[Year_Birth]]</f>
        <v>67</v>
      </c>
      <c r="D18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0" t="s">
        <v>28</v>
      </c>
      <c r="F1870" t="s">
        <v>33</v>
      </c>
      <c r="G1870" s="5">
        <v>50387</v>
      </c>
      <c r="H1870" s="5" t="str">
        <f t="shared" si="29"/>
        <v>50k-100k</v>
      </c>
      <c r="I1870">
        <v>0</v>
      </c>
      <c r="J1870">
        <v>2</v>
      </c>
      <c r="K1870" s="1">
        <v>41517</v>
      </c>
      <c r="L1870">
        <v>91</v>
      </c>
      <c r="M1870">
        <v>369</v>
      </c>
      <c r="N1870">
        <v>9</v>
      </c>
      <c r="O1870">
        <v>87</v>
      </c>
      <c r="P1870">
        <v>12</v>
      </c>
      <c r="Q1870">
        <v>14</v>
      </c>
      <c r="R1870">
        <v>34</v>
      </c>
      <c r="S1870" s="6">
        <f>SUM(Table_marketing_data[[#This Row],[MntWines]:[MntGoldProds]])/6</f>
        <v>87.5</v>
      </c>
      <c r="T1870">
        <v>3</v>
      </c>
      <c r="U1870">
        <v>6</v>
      </c>
      <c r="V1870">
        <v>2</v>
      </c>
      <c r="W1870">
        <v>8</v>
      </c>
      <c r="X1870">
        <v>5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f>IF(COUNTIF(Table_marketing_data[[#This Row],[AcceptedCmp3]:[AcceptedCmp2]],1)&gt;0,1,0)</f>
        <v>0</v>
      </c>
      <c r="AE1870">
        <f>SUM(Table_marketing_data[[#This Row],[AcceptedCmp3]:[AcceptedCmp2]])</f>
        <v>0</v>
      </c>
      <c r="AF1870">
        <v>0</v>
      </c>
      <c r="AG1870">
        <v>0</v>
      </c>
      <c r="AH1870" t="s">
        <v>30</v>
      </c>
    </row>
    <row r="1871" spans="1:34" x14ac:dyDescent="0.3">
      <c r="A1871">
        <v>10590</v>
      </c>
      <c r="B1871">
        <v>1956</v>
      </c>
      <c r="C1871">
        <f ca="1">YEAR(TODAY()) - Table_marketing_data[[#This Row],[Year_Birth]]</f>
        <v>67</v>
      </c>
      <c r="D18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1" t="s">
        <v>37</v>
      </c>
      <c r="F1871" t="s">
        <v>35</v>
      </c>
      <c r="G1871" s="5">
        <v>76542</v>
      </c>
      <c r="H1871" s="5" t="str">
        <f t="shared" si="29"/>
        <v>50k-100k</v>
      </c>
      <c r="I1871">
        <v>0</v>
      </c>
      <c r="J1871">
        <v>0</v>
      </c>
      <c r="K1871" s="1">
        <v>41363</v>
      </c>
      <c r="L1871">
        <v>91</v>
      </c>
      <c r="M1871">
        <v>794</v>
      </c>
      <c r="N1871">
        <v>73</v>
      </c>
      <c r="O1871">
        <v>573</v>
      </c>
      <c r="P1871">
        <v>0</v>
      </c>
      <c r="Q1871">
        <v>29</v>
      </c>
      <c r="R1871">
        <v>14</v>
      </c>
      <c r="S1871" s="6">
        <f>SUM(Table_marketing_data[[#This Row],[MntWines]:[MntGoldProds]])/6</f>
        <v>247.16666666666666</v>
      </c>
      <c r="T1871">
        <v>1</v>
      </c>
      <c r="U1871">
        <v>4</v>
      </c>
      <c r="V1871">
        <v>8</v>
      </c>
      <c r="W1871">
        <v>10</v>
      </c>
      <c r="X1871">
        <v>2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f>IF(COUNTIF(Table_marketing_data[[#This Row],[AcceptedCmp3]:[AcceptedCmp2]],1)&gt;0,1,0)</f>
        <v>0</v>
      </c>
      <c r="AE1871">
        <f>SUM(Table_marketing_data[[#This Row],[AcceptedCmp3]:[AcceptedCmp2]])</f>
        <v>0</v>
      </c>
      <c r="AF1871">
        <v>0</v>
      </c>
      <c r="AG1871">
        <v>0</v>
      </c>
      <c r="AH1871" t="s">
        <v>30</v>
      </c>
    </row>
    <row r="1872" spans="1:34" x14ac:dyDescent="0.3">
      <c r="A1872">
        <v>4817</v>
      </c>
      <c r="B1872">
        <v>1956</v>
      </c>
      <c r="C1872">
        <f ca="1">YEAR(TODAY()) - Table_marketing_data[[#This Row],[Year_Birth]]</f>
        <v>67</v>
      </c>
      <c r="D18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2" t="s">
        <v>28</v>
      </c>
      <c r="F1872" t="s">
        <v>29</v>
      </c>
      <c r="G1872" s="5">
        <v>22304</v>
      </c>
      <c r="H1872" s="5" t="str">
        <f t="shared" si="29"/>
        <v>20k-50k</v>
      </c>
      <c r="I1872">
        <v>0</v>
      </c>
      <c r="J1872">
        <v>0</v>
      </c>
      <c r="K1872" s="1">
        <v>41125</v>
      </c>
      <c r="L1872">
        <v>91</v>
      </c>
      <c r="M1872">
        <v>3</v>
      </c>
      <c r="N1872">
        <v>2</v>
      </c>
      <c r="O1872">
        <v>7</v>
      </c>
      <c r="P1872">
        <v>0</v>
      </c>
      <c r="Q1872">
        <v>4</v>
      </c>
      <c r="R1872">
        <v>2</v>
      </c>
      <c r="S1872" s="6">
        <f>SUM(Table_marketing_data[[#This Row],[MntWines]:[MntGoldProds]])/6</f>
        <v>3</v>
      </c>
      <c r="T1872">
        <v>1</v>
      </c>
      <c r="U1872">
        <v>1</v>
      </c>
      <c r="V1872">
        <v>0</v>
      </c>
      <c r="W1872">
        <v>2</v>
      </c>
      <c r="X1872">
        <v>8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f>IF(COUNTIF(Table_marketing_data[[#This Row],[AcceptedCmp3]:[AcceptedCmp2]],1)&gt;0,1,0)</f>
        <v>0</v>
      </c>
      <c r="AE1872">
        <f>SUM(Table_marketing_data[[#This Row],[AcceptedCmp3]:[AcceptedCmp2]])</f>
        <v>0</v>
      </c>
      <c r="AF1872">
        <v>0</v>
      </c>
      <c r="AG1872">
        <v>0</v>
      </c>
      <c r="AH1872" t="s">
        <v>30</v>
      </c>
    </row>
    <row r="1873" spans="1:34" x14ac:dyDescent="0.3">
      <c r="A1873">
        <v>3298</v>
      </c>
      <c r="B1873">
        <v>1956</v>
      </c>
      <c r="C1873">
        <f ca="1">YEAR(TODAY()) - Table_marketing_data[[#This Row],[Year_Birth]]</f>
        <v>67</v>
      </c>
      <c r="D18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3" t="s">
        <v>41</v>
      </c>
      <c r="F1873" t="s">
        <v>33</v>
      </c>
      <c r="G1873" s="5">
        <v>52973</v>
      </c>
      <c r="H1873" s="5" t="str">
        <f t="shared" si="29"/>
        <v>50k-100k</v>
      </c>
      <c r="I1873">
        <v>0</v>
      </c>
      <c r="J1873">
        <v>1</v>
      </c>
      <c r="K1873" s="1">
        <v>41221</v>
      </c>
      <c r="L1873">
        <v>92</v>
      </c>
      <c r="M1873">
        <v>856</v>
      </c>
      <c r="N1873">
        <v>0</v>
      </c>
      <c r="O1873">
        <v>76</v>
      </c>
      <c r="P1873">
        <v>12</v>
      </c>
      <c r="Q1873">
        <v>9</v>
      </c>
      <c r="R1873">
        <v>199</v>
      </c>
      <c r="S1873" s="6">
        <f>SUM(Table_marketing_data[[#This Row],[MntWines]:[MntGoldProds]])/6</f>
        <v>192</v>
      </c>
      <c r="T1873">
        <v>7</v>
      </c>
      <c r="U1873">
        <v>9</v>
      </c>
      <c r="V1873">
        <v>6</v>
      </c>
      <c r="W1873">
        <v>9</v>
      </c>
      <c r="X1873">
        <v>8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f>IF(COUNTIF(Table_marketing_data[[#This Row],[AcceptedCmp3]:[AcceptedCmp2]],1)&gt;0,1,0)</f>
        <v>0</v>
      </c>
      <c r="AE1873">
        <f>SUM(Table_marketing_data[[#This Row],[AcceptedCmp3]:[AcceptedCmp2]])</f>
        <v>0</v>
      </c>
      <c r="AF1873">
        <v>0</v>
      </c>
      <c r="AG1873">
        <v>0</v>
      </c>
      <c r="AH1873" t="s">
        <v>43</v>
      </c>
    </row>
    <row r="1874" spans="1:34" x14ac:dyDescent="0.3">
      <c r="A1874">
        <v>7030</v>
      </c>
      <c r="B1874">
        <v>1955</v>
      </c>
      <c r="C1874">
        <f ca="1">YEAR(TODAY()) - Table_marketing_data[[#This Row],[Year_Birth]]</f>
        <v>68</v>
      </c>
      <c r="D18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4" t="s">
        <v>37</v>
      </c>
      <c r="F1874" t="s">
        <v>33</v>
      </c>
      <c r="G1874" s="5">
        <v>66465</v>
      </c>
      <c r="H1874" s="5" t="str">
        <f t="shared" si="29"/>
        <v>50k-100k</v>
      </c>
      <c r="I1874">
        <v>0</v>
      </c>
      <c r="J1874">
        <v>1</v>
      </c>
      <c r="K1874" s="1">
        <v>41363</v>
      </c>
      <c r="L1874">
        <v>1</v>
      </c>
      <c r="M1874">
        <v>1200</v>
      </c>
      <c r="N1874">
        <v>0</v>
      </c>
      <c r="O1874">
        <v>204</v>
      </c>
      <c r="P1874">
        <v>38</v>
      </c>
      <c r="Q1874">
        <v>29</v>
      </c>
      <c r="R1874">
        <v>14</v>
      </c>
      <c r="S1874" s="6">
        <f>SUM(Table_marketing_data[[#This Row],[MntWines]:[MntGoldProds]])/6</f>
        <v>247.5</v>
      </c>
      <c r="T1874">
        <v>3</v>
      </c>
      <c r="U1874">
        <v>11</v>
      </c>
      <c r="V1874">
        <v>9</v>
      </c>
      <c r="W1874">
        <v>12</v>
      </c>
      <c r="X1874">
        <v>6</v>
      </c>
      <c r="Y1874">
        <v>0</v>
      </c>
      <c r="Z1874">
        <v>0</v>
      </c>
      <c r="AA1874">
        <v>0</v>
      </c>
      <c r="AB1874">
        <v>1</v>
      </c>
      <c r="AC1874">
        <v>0</v>
      </c>
      <c r="AD1874">
        <f>IF(COUNTIF(Table_marketing_data[[#This Row],[AcceptedCmp3]:[AcceptedCmp2]],1)&gt;0,1,0)</f>
        <v>1</v>
      </c>
      <c r="AE1874">
        <f>SUM(Table_marketing_data[[#This Row],[AcceptedCmp3]:[AcceptedCmp2]])</f>
        <v>1</v>
      </c>
      <c r="AF1874">
        <v>0</v>
      </c>
      <c r="AG1874">
        <v>0</v>
      </c>
      <c r="AH1874" t="s">
        <v>30</v>
      </c>
    </row>
    <row r="1875" spans="1:34" x14ac:dyDescent="0.3">
      <c r="A1875">
        <v>254</v>
      </c>
      <c r="B1875">
        <v>1955</v>
      </c>
      <c r="C1875">
        <f ca="1">YEAR(TODAY()) - Table_marketing_data[[#This Row],[Year_Birth]]</f>
        <v>68</v>
      </c>
      <c r="D18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5" t="s">
        <v>28</v>
      </c>
      <c r="F1875" t="s">
        <v>35</v>
      </c>
      <c r="G1875" s="5">
        <v>53863</v>
      </c>
      <c r="H1875" s="5" t="str">
        <f t="shared" si="29"/>
        <v>50k-100k</v>
      </c>
      <c r="I1875">
        <v>0</v>
      </c>
      <c r="J1875">
        <v>1</v>
      </c>
      <c r="K1875" s="1">
        <v>41776</v>
      </c>
      <c r="L1875">
        <v>4</v>
      </c>
      <c r="M1875">
        <v>399</v>
      </c>
      <c r="N1875">
        <v>4</v>
      </c>
      <c r="O1875">
        <v>30</v>
      </c>
      <c r="P1875">
        <v>6</v>
      </c>
      <c r="Q1875">
        <v>4</v>
      </c>
      <c r="R1875">
        <v>30</v>
      </c>
      <c r="S1875" s="6">
        <f>SUM(Table_marketing_data[[#This Row],[MntWines]:[MntGoldProds]])/6</f>
        <v>78.833333333333329</v>
      </c>
      <c r="T1875">
        <v>3</v>
      </c>
      <c r="U1875">
        <v>7</v>
      </c>
      <c r="V1875">
        <v>1</v>
      </c>
      <c r="W1875">
        <v>7</v>
      </c>
      <c r="X1875">
        <v>7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f>IF(COUNTIF(Table_marketing_data[[#This Row],[AcceptedCmp3]:[AcceptedCmp2]],1)&gt;0,1,0)</f>
        <v>1</v>
      </c>
      <c r="AE1875">
        <f>SUM(Table_marketing_data[[#This Row],[AcceptedCmp3]:[AcceptedCmp2]])</f>
        <v>1</v>
      </c>
      <c r="AF1875">
        <v>0</v>
      </c>
      <c r="AG1875">
        <v>0</v>
      </c>
      <c r="AH1875" t="s">
        <v>30</v>
      </c>
    </row>
    <row r="1876" spans="1:34" x14ac:dyDescent="0.3">
      <c r="A1876">
        <v>3799</v>
      </c>
      <c r="B1876">
        <v>1955</v>
      </c>
      <c r="C1876">
        <f ca="1">YEAR(TODAY()) - Table_marketing_data[[#This Row],[Year_Birth]]</f>
        <v>68</v>
      </c>
      <c r="D18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6" t="s">
        <v>28</v>
      </c>
      <c r="F1876" t="s">
        <v>33</v>
      </c>
      <c r="G1876" s="5">
        <v>67225</v>
      </c>
      <c r="H1876" s="5" t="str">
        <f t="shared" si="29"/>
        <v>50k-100k</v>
      </c>
      <c r="I1876">
        <v>0</v>
      </c>
      <c r="J1876">
        <v>1</v>
      </c>
      <c r="K1876" s="1">
        <v>41604</v>
      </c>
      <c r="L1876">
        <v>4</v>
      </c>
      <c r="M1876">
        <v>315</v>
      </c>
      <c r="N1876">
        <v>35</v>
      </c>
      <c r="O1876">
        <v>322</v>
      </c>
      <c r="P1876">
        <v>46</v>
      </c>
      <c r="Q1876">
        <v>7</v>
      </c>
      <c r="R1876">
        <v>143</v>
      </c>
      <c r="S1876" s="6">
        <f>SUM(Table_marketing_data[[#This Row],[MntWines]:[MntGoldProds]])/6</f>
        <v>144.66666666666666</v>
      </c>
      <c r="T1876">
        <v>3</v>
      </c>
      <c r="U1876">
        <v>7</v>
      </c>
      <c r="V1876">
        <v>2</v>
      </c>
      <c r="W1876">
        <v>11</v>
      </c>
      <c r="X1876">
        <v>5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f>IF(COUNTIF(Table_marketing_data[[#This Row],[AcceptedCmp3]:[AcceptedCmp2]],1)&gt;0,1,0)</f>
        <v>0</v>
      </c>
      <c r="AE1876">
        <f>SUM(Table_marketing_data[[#This Row],[AcceptedCmp3]:[AcceptedCmp2]])</f>
        <v>0</v>
      </c>
      <c r="AF1876">
        <v>0</v>
      </c>
      <c r="AG1876">
        <v>0</v>
      </c>
      <c r="AH1876" t="s">
        <v>34</v>
      </c>
    </row>
    <row r="1877" spans="1:34" x14ac:dyDescent="0.3">
      <c r="A1877">
        <v>10905</v>
      </c>
      <c r="B1877">
        <v>1955</v>
      </c>
      <c r="C1877">
        <f ca="1">YEAR(TODAY()) - Table_marketing_data[[#This Row],[Year_Birth]]</f>
        <v>68</v>
      </c>
      <c r="D18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7" t="s">
        <v>28</v>
      </c>
      <c r="F1877" t="s">
        <v>35</v>
      </c>
      <c r="G1877" s="5">
        <v>42586</v>
      </c>
      <c r="H1877" s="5" t="str">
        <f t="shared" si="29"/>
        <v>20k-50k</v>
      </c>
      <c r="I1877">
        <v>1</v>
      </c>
      <c r="J1877">
        <v>1</v>
      </c>
      <c r="K1877" s="1">
        <v>41211</v>
      </c>
      <c r="L1877">
        <v>7</v>
      </c>
      <c r="M1877">
        <v>194</v>
      </c>
      <c r="N1877">
        <v>2</v>
      </c>
      <c r="O1877">
        <v>56</v>
      </c>
      <c r="P1877">
        <v>0</v>
      </c>
      <c r="Q1877">
        <v>0</v>
      </c>
      <c r="R1877">
        <v>0</v>
      </c>
      <c r="S1877" s="6">
        <f>SUM(Table_marketing_data[[#This Row],[MntWines]:[MntGoldProds]])/6</f>
        <v>42</v>
      </c>
      <c r="T1877">
        <v>5</v>
      </c>
      <c r="U1877">
        <v>4</v>
      </c>
      <c r="V1877">
        <v>1</v>
      </c>
      <c r="W1877">
        <v>6</v>
      </c>
      <c r="X1877">
        <v>8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f>IF(COUNTIF(Table_marketing_data[[#This Row],[AcceptedCmp3]:[AcceptedCmp2]],1)&gt;0,1,0)</f>
        <v>0</v>
      </c>
      <c r="AE1877">
        <f>SUM(Table_marketing_data[[#This Row],[AcceptedCmp3]:[AcceptedCmp2]])</f>
        <v>0</v>
      </c>
      <c r="AF1877">
        <v>1</v>
      </c>
      <c r="AG1877">
        <v>0</v>
      </c>
      <c r="AH1877" t="s">
        <v>30</v>
      </c>
    </row>
    <row r="1878" spans="1:34" x14ac:dyDescent="0.3">
      <c r="A1878">
        <v>8910</v>
      </c>
      <c r="B1878">
        <v>1955</v>
      </c>
      <c r="C1878">
        <f ca="1">YEAR(TODAY()) - Table_marketing_data[[#This Row],[Year_Birth]]</f>
        <v>68</v>
      </c>
      <c r="D18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8" t="s">
        <v>28</v>
      </c>
      <c r="F1878" t="s">
        <v>35</v>
      </c>
      <c r="G1878" s="5">
        <v>42586</v>
      </c>
      <c r="H1878" s="5" t="str">
        <f t="shared" si="29"/>
        <v>20k-50k</v>
      </c>
      <c r="I1878">
        <v>1</v>
      </c>
      <c r="J1878">
        <v>1</v>
      </c>
      <c r="K1878" s="1">
        <v>41211</v>
      </c>
      <c r="L1878">
        <v>7</v>
      </c>
      <c r="M1878">
        <v>194</v>
      </c>
      <c r="N1878">
        <v>2</v>
      </c>
      <c r="O1878">
        <v>56</v>
      </c>
      <c r="P1878">
        <v>0</v>
      </c>
      <c r="Q1878">
        <v>0</v>
      </c>
      <c r="R1878">
        <v>0</v>
      </c>
      <c r="S1878" s="6">
        <f>SUM(Table_marketing_data[[#This Row],[MntWines]:[MntGoldProds]])/6</f>
        <v>42</v>
      </c>
      <c r="T1878">
        <v>5</v>
      </c>
      <c r="U1878">
        <v>4</v>
      </c>
      <c r="V1878">
        <v>1</v>
      </c>
      <c r="W1878">
        <v>6</v>
      </c>
      <c r="X1878">
        <v>8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f>IF(COUNTIF(Table_marketing_data[[#This Row],[AcceptedCmp3]:[AcceptedCmp2]],1)&gt;0,1,0)</f>
        <v>0</v>
      </c>
      <c r="AE1878">
        <f>SUM(Table_marketing_data[[#This Row],[AcceptedCmp3]:[AcceptedCmp2]])</f>
        <v>0</v>
      </c>
      <c r="AF1878">
        <v>1</v>
      </c>
      <c r="AG1878">
        <v>0</v>
      </c>
      <c r="AH1878" t="s">
        <v>30</v>
      </c>
    </row>
    <row r="1879" spans="1:34" x14ac:dyDescent="0.3">
      <c r="A1879">
        <v>3277</v>
      </c>
      <c r="B1879">
        <v>1955</v>
      </c>
      <c r="C1879">
        <f ca="1">YEAR(TODAY()) - Table_marketing_data[[#This Row],[Year_Birth]]</f>
        <v>68</v>
      </c>
      <c r="D18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79" t="s">
        <v>28</v>
      </c>
      <c r="F1879" t="s">
        <v>29</v>
      </c>
      <c r="G1879" s="5">
        <v>49431</v>
      </c>
      <c r="H1879" s="5" t="str">
        <f t="shared" si="29"/>
        <v>20k-50k</v>
      </c>
      <c r="I1879">
        <v>0</v>
      </c>
      <c r="J1879">
        <v>1</v>
      </c>
      <c r="K1879" s="1">
        <v>41124</v>
      </c>
      <c r="L1879">
        <v>9</v>
      </c>
      <c r="M1879">
        <v>219</v>
      </c>
      <c r="N1879">
        <v>3</v>
      </c>
      <c r="O1879">
        <v>100</v>
      </c>
      <c r="P1879">
        <v>26</v>
      </c>
      <c r="Q1879">
        <v>0</v>
      </c>
      <c r="R1879">
        <v>17</v>
      </c>
      <c r="S1879" s="6">
        <f>SUM(Table_marketing_data[[#This Row],[MntWines]:[MntGoldProds]])/6</f>
        <v>60.833333333333336</v>
      </c>
      <c r="T1879">
        <v>2</v>
      </c>
      <c r="U1879">
        <v>7</v>
      </c>
      <c r="V1879">
        <v>1</v>
      </c>
      <c r="W1879">
        <v>5</v>
      </c>
      <c r="X1879">
        <v>8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f>IF(COUNTIF(Table_marketing_data[[#This Row],[AcceptedCmp3]:[AcceptedCmp2]],1)&gt;0,1,0)</f>
        <v>0</v>
      </c>
      <c r="AE1879">
        <f>SUM(Table_marketing_data[[#This Row],[AcceptedCmp3]:[AcceptedCmp2]])</f>
        <v>0</v>
      </c>
      <c r="AF1879">
        <v>0</v>
      </c>
      <c r="AG1879">
        <v>0</v>
      </c>
      <c r="AH1879" t="s">
        <v>30</v>
      </c>
    </row>
    <row r="1880" spans="1:34" x14ac:dyDescent="0.3">
      <c r="A1880">
        <v>2552</v>
      </c>
      <c r="B1880">
        <v>1955</v>
      </c>
      <c r="C1880">
        <f ca="1">YEAR(TODAY()) - Table_marketing_data[[#This Row],[Year_Birth]]</f>
        <v>68</v>
      </c>
      <c r="D18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0" t="s">
        <v>37</v>
      </c>
      <c r="F1880" t="s">
        <v>31</v>
      </c>
      <c r="G1880" s="5">
        <v>55521</v>
      </c>
      <c r="H1880" s="5" t="str">
        <f t="shared" si="29"/>
        <v>50k-100k</v>
      </c>
      <c r="I1880">
        <v>1</v>
      </c>
      <c r="J1880">
        <v>2</v>
      </c>
      <c r="K1880" s="1">
        <v>41569</v>
      </c>
      <c r="L1880">
        <v>11</v>
      </c>
      <c r="M1880">
        <v>416</v>
      </c>
      <c r="N1880">
        <v>0</v>
      </c>
      <c r="O1880">
        <v>26</v>
      </c>
      <c r="P1880">
        <v>0</v>
      </c>
      <c r="Q1880">
        <v>0</v>
      </c>
      <c r="R1880">
        <v>4</v>
      </c>
      <c r="S1880" s="6">
        <f>SUM(Table_marketing_data[[#This Row],[MntWines]:[MntGoldProds]])/6</f>
        <v>74.333333333333329</v>
      </c>
      <c r="T1880">
        <v>9</v>
      </c>
      <c r="U1880">
        <v>6</v>
      </c>
      <c r="V1880">
        <v>3</v>
      </c>
      <c r="W1880">
        <v>6</v>
      </c>
      <c r="X1880">
        <v>7</v>
      </c>
      <c r="Y1880">
        <v>0</v>
      </c>
      <c r="Z1880">
        <v>1</v>
      </c>
      <c r="AA1880">
        <v>0</v>
      </c>
      <c r="AB1880">
        <v>0</v>
      </c>
      <c r="AC1880">
        <v>0</v>
      </c>
      <c r="AD1880">
        <f>IF(COUNTIF(Table_marketing_data[[#This Row],[AcceptedCmp3]:[AcceptedCmp2]],1)&gt;0,1,0)</f>
        <v>1</v>
      </c>
      <c r="AE1880">
        <f>SUM(Table_marketing_data[[#This Row],[AcceptedCmp3]:[AcceptedCmp2]])</f>
        <v>1</v>
      </c>
      <c r="AF1880">
        <v>1</v>
      </c>
      <c r="AG1880">
        <v>0</v>
      </c>
      <c r="AH1880" t="s">
        <v>30</v>
      </c>
    </row>
    <row r="1881" spans="1:34" x14ac:dyDescent="0.3">
      <c r="A1881">
        <v>3427</v>
      </c>
      <c r="B1881">
        <v>1955</v>
      </c>
      <c r="C1881">
        <f ca="1">YEAR(TODAY()) - Table_marketing_data[[#This Row],[Year_Birth]]</f>
        <v>68</v>
      </c>
      <c r="D18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1" t="s">
        <v>37</v>
      </c>
      <c r="F1881" t="s">
        <v>33</v>
      </c>
      <c r="G1881" s="5">
        <v>59821</v>
      </c>
      <c r="H1881" s="5" t="str">
        <f t="shared" si="29"/>
        <v>50k-100k</v>
      </c>
      <c r="I1881">
        <v>0</v>
      </c>
      <c r="J1881">
        <v>1</v>
      </c>
      <c r="K1881" s="1">
        <v>41376</v>
      </c>
      <c r="L1881">
        <v>11</v>
      </c>
      <c r="M1881">
        <v>629</v>
      </c>
      <c r="N1881">
        <v>0</v>
      </c>
      <c r="O1881">
        <v>70</v>
      </c>
      <c r="P1881">
        <v>0</v>
      </c>
      <c r="Q1881">
        <v>0</v>
      </c>
      <c r="R1881">
        <v>35</v>
      </c>
      <c r="S1881" s="6">
        <f>SUM(Table_marketing_data[[#This Row],[MntWines]:[MntGoldProds]])/6</f>
        <v>122.33333333333333</v>
      </c>
      <c r="T1881">
        <v>6</v>
      </c>
      <c r="U1881">
        <v>11</v>
      </c>
      <c r="V1881">
        <v>2</v>
      </c>
      <c r="W1881">
        <v>7</v>
      </c>
      <c r="X1881">
        <v>8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f>IF(COUNTIF(Table_marketing_data[[#This Row],[AcceptedCmp3]:[AcceptedCmp2]],1)&gt;0,1,0)</f>
        <v>0</v>
      </c>
      <c r="AE1881">
        <f>SUM(Table_marketing_data[[#This Row],[AcceptedCmp3]:[AcceptedCmp2]])</f>
        <v>0</v>
      </c>
      <c r="AF1881">
        <v>0</v>
      </c>
      <c r="AG1881">
        <v>0</v>
      </c>
      <c r="AH1881" t="s">
        <v>43</v>
      </c>
    </row>
    <row r="1882" spans="1:34" x14ac:dyDescent="0.3">
      <c r="A1882">
        <v>7002</v>
      </c>
      <c r="B1882">
        <v>1955</v>
      </c>
      <c r="C1882">
        <f ca="1">YEAR(TODAY()) - Table_marketing_data[[#This Row],[Year_Birth]]</f>
        <v>68</v>
      </c>
      <c r="D18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2" t="s">
        <v>28</v>
      </c>
      <c r="F1882" t="s">
        <v>31</v>
      </c>
      <c r="G1882" s="5">
        <v>62535</v>
      </c>
      <c r="H1882" s="5" t="str">
        <f t="shared" si="29"/>
        <v>50k-100k</v>
      </c>
      <c r="I1882">
        <v>0</v>
      </c>
      <c r="J1882">
        <v>1</v>
      </c>
      <c r="K1882" s="1">
        <v>41550</v>
      </c>
      <c r="L1882">
        <v>13</v>
      </c>
      <c r="M1882">
        <v>163</v>
      </c>
      <c r="N1882">
        <v>48</v>
      </c>
      <c r="O1882">
        <v>90</v>
      </c>
      <c r="P1882">
        <v>0</v>
      </c>
      <c r="Q1882">
        <v>45</v>
      </c>
      <c r="R1882">
        <v>52</v>
      </c>
      <c r="S1882" s="6">
        <f>SUM(Table_marketing_data[[#This Row],[MntWines]:[MntGoldProds]])/6</f>
        <v>66.333333333333329</v>
      </c>
      <c r="T1882">
        <v>1</v>
      </c>
      <c r="U1882">
        <v>3</v>
      </c>
      <c r="V1882">
        <v>2</v>
      </c>
      <c r="W1882">
        <v>8</v>
      </c>
      <c r="X1882">
        <v>3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f>IF(COUNTIF(Table_marketing_data[[#This Row],[AcceptedCmp3]:[AcceptedCmp2]],1)&gt;0,1,0)</f>
        <v>0</v>
      </c>
      <c r="AE1882">
        <f>SUM(Table_marketing_data[[#This Row],[AcceptedCmp3]:[AcceptedCmp2]])</f>
        <v>0</v>
      </c>
      <c r="AF1882">
        <v>0</v>
      </c>
      <c r="AG1882">
        <v>0</v>
      </c>
      <c r="AH1882" t="s">
        <v>30</v>
      </c>
    </row>
    <row r="1883" spans="1:34" x14ac:dyDescent="0.3">
      <c r="A1883">
        <v>7143</v>
      </c>
      <c r="B1883">
        <v>1955</v>
      </c>
      <c r="C1883">
        <f ca="1">YEAR(TODAY()) - Table_marketing_data[[#This Row],[Year_Birth]]</f>
        <v>68</v>
      </c>
      <c r="D18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3" t="s">
        <v>38</v>
      </c>
      <c r="F1883" t="s">
        <v>35</v>
      </c>
      <c r="G1883" s="5">
        <v>74805</v>
      </c>
      <c r="H1883" s="5" t="str">
        <f t="shared" si="29"/>
        <v>50k-100k</v>
      </c>
      <c r="I1883">
        <v>0</v>
      </c>
      <c r="J1883">
        <v>1</v>
      </c>
      <c r="K1883" s="1">
        <v>41584</v>
      </c>
      <c r="L1883">
        <v>14</v>
      </c>
      <c r="M1883">
        <v>209</v>
      </c>
      <c r="N1883">
        <v>162</v>
      </c>
      <c r="O1883">
        <v>209</v>
      </c>
      <c r="P1883">
        <v>41</v>
      </c>
      <c r="Q1883">
        <v>162</v>
      </c>
      <c r="R1883">
        <v>37</v>
      </c>
      <c r="S1883" s="6">
        <f>SUM(Table_marketing_data[[#This Row],[MntWines]:[MntGoldProds]])/6</f>
        <v>136.66666666666666</v>
      </c>
      <c r="T1883">
        <v>5</v>
      </c>
      <c r="U1883">
        <v>4</v>
      </c>
      <c r="V1883">
        <v>7</v>
      </c>
      <c r="W1883">
        <v>10</v>
      </c>
      <c r="X1883">
        <v>2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f>IF(COUNTIF(Table_marketing_data[[#This Row],[AcceptedCmp3]:[AcceptedCmp2]],1)&gt;0,1,0)</f>
        <v>0</v>
      </c>
      <c r="AE1883">
        <f>SUM(Table_marketing_data[[#This Row],[AcceptedCmp3]:[AcceptedCmp2]])</f>
        <v>0</v>
      </c>
      <c r="AF1883">
        <v>0</v>
      </c>
      <c r="AG1883">
        <v>0</v>
      </c>
      <c r="AH1883" t="s">
        <v>30</v>
      </c>
    </row>
    <row r="1884" spans="1:34" x14ac:dyDescent="0.3">
      <c r="A1884">
        <v>7999</v>
      </c>
      <c r="B1884">
        <v>1955</v>
      </c>
      <c r="C1884">
        <f ca="1">YEAR(TODAY()) - Table_marketing_data[[#This Row],[Year_Birth]]</f>
        <v>68</v>
      </c>
      <c r="D18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4" t="s">
        <v>37</v>
      </c>
      <c r="F1884" t="s">
        <v>35</v>
      </c>
      <c r="G1884" s="5">
        <v>75261</v>
      </c>
      <c r="H1884" s="5" t="str">
        <f t="shared" si="29"/>
        <v>50k-100k</v>
      </c>
      <c r="I1884">
        <v>0</v>
      </c>
      <c r="J1884">
        <v>0</v>
      </c>
      <c r="K1884" s="1">
        <v>41387</v>
      </c>
      <c r="L1884">
        <v>17</v>
      </c>
      <c r="M1884">
        <v>1239</v>
      </c>
      <c r="N1884">
        <v>17</v>
      </c>
      <c r="O1884">
        <v>413</v>
      </c>
      <c r="P1884">
        <v>23</v>
      </c>
      <c r="Q1884">
        <v>34</v>
      </c>
      <c r="R1884">
        <v>17</v>
      </c>
      <c r="S1884" s="6">
        <f>SUM(Table_marketing_data[[#This Row],[MntWines]:[MntGoldProds]])/6</f>
        <v>290.5</v>
      </c>
      <c r="T1884">
        <v>1</v>
      </c>
      <c r="U1884">
        <v>5</v>
      </c>
      <c r="V1884">
        <v>6</v>
      </c>
      <c r="W1884">
        <v>5</v>
      </c>
      <c r="X1884">
        <v>2</v>
      </c>
      <c r="Y1884">
        <v>0</v>
      </c>
      <c r="Z1884">
        <v>1</v>
      </c>
      <c r="AA1884">
        <v>1</v>
      </c>
      <c r="AB1884">
        <v>0</v>
      </c>
      <c r="AC1884">
        <v>0</v>
      </c>
      <c r="AD1884">
        <f>IF(COUNTIF(Table_marketing_data[[#This Row],[AcceptedCmp3]:[AcceptedCmp2]],1)&gt;0,1,0)</f>
        <v>1</v>
      </c>
      <c r="AE1884">
        <f>SUM(Table_marketing_data[[#This Row],[AcceptedCmp3]:[AcceptedCmp2]])</f>
        <v>2</v>
      </c>
      <c r="AF1884">
        <v>1</v>
      </c>
      <c r="AG1884">
        <v>0</v>
      </c>
      <c r="AH1884" t="s">
        <v>30</v>
      </c>
    </row>
    <row r="1885" spans="1:34" x14ac:dyDescent="0.3">
      <c r="A1885">
        <v>9972</v>
      </c>
      <c r="B1885">
        <v>1955</v>
      </c>
      <c r="C1885">
        <f ca="1">YEAR(TODAY()) - Table_marketing_data[[#This Row],[Year_Birth]]</f>
        <v>68</v>
      </c>
      <c r="D18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5" t="s">
        <v>37</v>
      </c>
      <c r="F1885" t="s">
        <v>35</v>
      </c>
      <c r="G1885" s="5">
        <v>46015</v>
      </c>
      <c r="H1885" s="5" t="str">
        <f t="shared" si="29"/>
        <v>20k-50k</v>
      </c>
      <c r="I1885">
        <v>1</v>
      </c>
      <c r="J1885">
        <v>1</v>
      </c>
      <c r="K1885" s="1">
        <v>41742</v>
      </c>
      <c r="L1885">
        <v>25</v>
      </c>
      <c r="M1885">
        <v>38</v>
      </c>
      <c r="N1885">
        <v>0</v>
      </c>
      <c r="O1885">
        <v>2</v>
      </c>
      <c r="P1885">
        <v>0</v>
      </c>
      <c r="Q1885">
        <v>0</v>
      </c>
      <c r="R1885">
        <v>6</v>
      </c>
      <c r="S1885" s="6">
        <f>SUM(Table_marketing_data[[#This Row],[MntWines]:[MntGoldProds]])/6</f>
        <v>7.666666666666667</v>
      </c>
      <c r="T1885">
        <v>1</v>
      </c>
      <c r="U1885">
        <v>1</v>
      </c>
      <c r="V1885">
        <v>0</v>
      </c>
      <c r="W1885">
        <v>3</v>
      </c>
      <c r="X1885">
        <v>7</v>
      </c>
      <c r="Y1885">
        <v>1</v>
      </c>
      <c r="Z1885">
        <v>0</v>
      </c>
      <c r="AA1885">
        <v>0</v>
      </c>
      <c r="AB1885">
        <v>0</v>
      </c>
      <c r="AC1885">
        <v>1</v>
      </c>
      <c r="AD1885">
        <f>IF(COUNTIF(Table_marketing_data[[#This Row],[AcceptedCmp3]:[AcceptedCmp2]],1)&gt;0,1,0)</f>
        <v>1</v>
      </c>
      <c r="AE1885">
        <f>SUM(Table_marketing_data[[#This Row],[AcceptedCmp3]:[AcceptedCmp2]])</f>
        <v>2</v>
      </c>
      <c r="AF1885">
        <v>0</v>
      </c>
      <c r="AG1885">
        <v>0</v>
      </c>
      <c r="AH1885" t="s">
        <v>43</v>
      </c>
    </row>
    <row r="1886" spans="1:34" x14ac:dyDescent="0.3">
      <c r="A1886">
        <v>2945</v>
      </c>
      <c r="B1886">
        <v>1955</v>
      </c>
      <c r="C1886">
        <f ca="1">YEAR(TODAY()) - Table_marketing_data[[#This Row],[Year_Birth]]</f>
        <v>68</v>
      </c>
      <c r="D18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6" t="s">
        <v>37</v>
      </c>
      <c r="F1886" t="s">
        <v>35</v>
      </c>
      <c r="G1886" s="5">
        <v>46015</v>
      </c>
      <c r="H1886" s="5" t="str">
        <f t="shared" si="29"/>
        <v>20k-50k</v>
      </c>
      <c r="I1886">
        <v>1</v>
      </c>
      <c r="J1886">
        <v>1</v>
      </c>
      <c r="K1886" s="1">
        <v>41742</v>
      </c>
      <c r="L1886">
        <v>25</v>
      </c>
      <c r="M1886">
        <v>38</v>
      </c>
      <c r="N1886">
        <v>0</v>
      </c>
      <c r="O1886">
        <v>2</v>
      </c>
      <c r="P1886">
        <v>0</v>
      </c>
      <c r="Q1886">
        <v>0</v>
      </c>
      <c r="R1886">
        <v>6</v>
      </c>
      <c r="S1886" s="6">
        <f>SUM(Table_marketing_data[[#This Row],[MntWines]:[MntGoldProds]])/6</f>
        <v>7.666666666666667</v>
      </c>
      <c r="T1886">
        <v>1</v>
      </c>
      <c r="U1886">
        <v>1</v>
      </c>
      <c r="V1886">
        <v>0</v>
      </c>
      <c r="W1886">
        <v>3</v>
      </c>
      <c r="X1886">
        <v>7</v>
      </c>
      <c r="Y1886">
        <v>1</v>
      </c>
      <c r="Z1886">
        <v>0</v>
      </c>
      <c r="AA1886">
        <v>0</v>
      </c>
      <c r="AB1886">
        <v>0</v>
      </c>
      <c r="AC1886">
        <v>1</v>
      </c>
      <c r="AD1886">
        <f>IF(COUNTIF(Table_marketing_data[[#This Row],[AcceptedCmp3]:[AcceptedCmp2]],1)&gt;0,1,0)</f>
        <v>1</v>
      </c>
      <c r="AE1886">
        <f>SUM(Table_marketing_data[[#This Row],[AcceptedCmp3]:[AcceptedCmp2]])</f>
        <v>2</v>
      </c>
      <c r="AF1886">
        <v>0</v>
      </c>
      <c r="AG1886">
        <v>0</v>
      </c>
      <c r="AH1886" t="s">
        <v>32</v>
      </c>
    </row>
    <row r="1887" spans="1:34" x14ac:dyDescent="0.3">
      <c r="A1887">
        <v>2829</v>
      </c>
      <c r="B1887">
        <v>1955</v>
      </c>
      <c r="C1887">
        <f ca="1">YEAR(TODAY()) - Table_marketing_data[[#This Row],[Year_Birth]]</f>
        <v>68</v>
      </c>
      <c r="D18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7" t="s">
        <v>28</v>
      </c>
      <c r="F1887" t="s">
        <v>33</v>
      </c>
      <c r="G1887" s="5">
        <v>65210</v>
      </c>
      <c r="H1887" s="5" t="str">
        <f t="shared" si="29"/>
        <v>50k-100k</v>
      </c>
      <c r="I1887">
        <v>0</v>
      </c>
      <c r="J1887">
        <v>1</v>
      </c>
      <c r="K1887" s="1">
        <v>41708</v>
      </c>
      <c r="L1887">
        <v>25</v>
      </c>
      <c r="M1887">
        <v>626</v>
      </c>
      <c r="N1887">
        <v>0</v>
      </c>
      <c r="O1887">
        <v>70</v>
      </c>
      <c r="P1887">
        <v>0</v>
      </c>
      <c r="Q1887">
        <v>7</v>
      </c>
      <c r="R1887">
        <v>28</v>
      </c>
      <c r="S1887" s="6">
        <f>SUM(Table_marketing_data[[#This Row],[MntWines]:[MntGoldProds]])/6</f>
        <v>121.83333333333333</v>
      </c>
      <c r="T1887">
        <v>2</v>
      </c>
      <c r="U1887">
        <v>9</v>
      </c>
      <c r="V1887">
        <v>3</v>
      </c>
      <c r="W1887">
        <v>8</v>
      </c>
      <c r="X1887">
        <v>6</v>
      </c>
      <c r="Y1887">
        <v>0</v>
      </c>
      <c r="Z1887">
        <v>1</v>
      </c>
      <c r="AA1887">
        <v>0</v>
      </c>
      <c r="AB1887">
        <v>1</v>
      </c>
      <c r="AC1887">
        <v>0</v>
      </c>
      <c r="AD1887">
        <f>IF(COUNTIF(Table_marketing_data[[#This Row],[AcceptedCmp3]:[AcceptedCmp2]],1)&gt;0,1,0)</f>
        <v>1</v>
      </c>
      <c r="AE1887">
        <f>SUM(Table_marketing_data[[#This Row],[AcceptedCmp3]:[AcceptedCmp2]])</f>
        <v>2</v>
      </c>
      <c r="AF1887">
        <v>0</v>
      </c>
      <c r="AG1887">
        <v>0</v>
      </c>
      <c r="AH1887" t="s">
        <v>32</v>
      </c>
    </row>
    <row r="1888" spans="1:34" x14ac:dyDescent="0.3">
      <c r="A1888">
        <v>607</v>
      </c>
      <c r="B1888">
        <v>1955</v>
      </c>
      <c r="C1888">
        <f ca="1">YEAR(TODAY()) - Table_marketing_data[[#This Row],[Year_Birth]]</f>
        <v>68</v>
      </c>
      <c r="D18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8" t="s">
        <v>38</v>
      </c>
      <c r="F1888" t="s">
        <v>29</v>
      </c>
      <c r="G1888" s="5">
        <v>41769</v>
      </c>
      <c r="H1888" s="5" t="str">
        <f t="shared" si="29"/>
        <v>20k-50k</v>
      </c>
      <c r="I1888">
        <v>0</v>
      </c>
      <c r="J1888">
        <v>1</v>
      </c>
      <c r="K1888" s="1">
        <v>41318</v>
      </c>
      <c r="L1888">
        <v>31</v>
      </c>
      <c r="M1888">
        <v>302</v>
      </c>
      <c r="N1888">
        <v>29</v>
      </c>
      <c r="O1888">
        <v>131</v>
      </c>
      <c r="P1888">
        <v>32</v>
      </c>
      <c r="Q1888">
        <v>0</v>
      </c>
      <c r="R1888">
        <v>27</v>
      </c>
      <c r="S1888" s="6">
        <f>SUM(Table_marketing_data[[#This Row],[MntWines]:[MntGoldProds]])/6</f>
        <v>86.833333333333329</v>
      </c>
      <c r="T1888">
        <v>6</v>
      </c>
      <c r="U1888">
        <v>8</v>
      </c>
      <c r="V1888">
        <v>1</v>
      </c>
      <c r="W1888">
        <v>7</v>
      </c>
      <c r="X1888">
        <v>8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f>IF(COUNTIF(Table_marketing_data[[#This Row],[AcceptedCmp3]:[AcceptedCmp2]],1)&gt;0,1,0)</f>
        <v>0</v>
      </c>
      <c r="AE1888">
        <f>SUM(Table_marketing_data[[#This Row],[AcceptedCmp3]:[AcceptedCmp2]])</f>
        <v>0</v>
      </c>
      <c r="AF1888">
        <v>0</v>
      </c>
      <c r="AG1888">
        <v>0</v>
      </c>
      <c r="AH1888" t="s">
        <v>40</v>
      </c>
    </row>
    <row r="1889" spans="1:34" x14ac:dyDescent="0.3">
      <c r="A1889">
        <v>3584</v>
      </c>
      <c r="B1889">
        <v>1955</v>
      </c>
      <c r="C1889">
        <f ca="1">YEAR(TODAY()) - Table_marketing_data[[#This Row],[Year_Birth]]</f>
        <v>68</v>
      </c>
      <c r="D18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89" t="s">
        <v>37</v>
      </c>
      <c r="F1889" t="s">
        <v>31</v>
      </c>
      <c r="G1889" s="5">
        <v>49667</v>
      </c>
      <c r="H1889" s="5" t="str">
        <f t="shared" si="29"/>
        <v>20k-50k</v>
      </c>
      <c r="I1889">
        <v>0</v>
      </c>
      <c r="J1889">
        <v>0</v>
      </c>
      <c r="K1889" s="1">
        <v>41141</v>
      </c>
      <c r="L1889">
        <v>35</v>
      </c>
      <c r="M1889">
        <v>1181</v>
      </c>
      <c r="N1889">
        <v>26</v>
      </c>
      <c r="O1889">
        <v>120</v>
      </c>
      <c r="P1889">
        <v>17</v>
      </c>
      <c r="Q1889">
        <v>13</v>
      </c>
      <c r="R1889">
        <v>39</v>
      </c>
      <c r="S1889" s="6">
        <f>SUM(Table_marketing_data[[#This Row],[MntWines]:[MntGoldProds]])/6</f>
        <v>232.66666666666666</v>
      </c>
      <c r="T1889">
        <v>2</v>
      </c>
      <c r="U1889">
        <v>5</v>
      </c>
      <c r="V1889">
        <v>10</v>
      </c>
      <c r="W1889">
        <v>5</v>
      </c>
      <c r="X1889">
        <v>8</v>
      </c>
      <c r="Y1889">
        <v>1</v>
      </c>
      <c r="Z1889">
        <v>0</v>
      </c>
      <c r="AA1889">
        <v>0</v>
      </c>
      <c r="AB1889">
        <v>0</v>
      </c>
      <c r="AC1889">
        <v>0</v>
      </c>
      <c r="AD1889">
        <f>IF(COUNTIF(Table_marketing_data[[#This Row],[AcceptedCmp3]:[AcceptedCmp2]],1)&gt;0,1,0)</f>
        <v>1</v>
      </c>
      <c r="AE1889">
        <f>SUM(Table_marketing_data[[#This Row],[AcceptedCmp3]:[AcceptedCmp2]])</f>
        <v>1</v>
      </c>
      <c r="AF1889">
        <v>1</v>
      </c>
      <c r="AG1889">
        <v>0</v>
      </c>
      <c r="AH1889" t="s">
        <v>32</v>
      </c>
    </row>
    <row r="1890" spans="1:34" x14ac:dyDescent="0.3">
      <c r="A1890">
        <v>2156</v>
      </c>
      <c r="B1890">
        <v>1955</v>
      </c>
      <c r="C1890">
        <f ca="1">YEAR(TODAY()) - Table_marketing_data[[#This Row],[Year_Birth]]</f>
        <v>68</v>
      </c>
      <c r="D18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0" t="s">
        <v>37</v>
      </c>
      <c r="F1890" t="s">
        <v>33</v>
      </c>
      <c r="G1890" s="5">
        <v>22554</v>
      </c>
      <c r="H1890" s="5" t="str">
        <f t="shared" si="29"/>
        <v>20k-50k</v>
      </c>
      <c r="I1890">
        <v>1</v>
      </c>
      <c r="J1890">
        <v>1</v>
      </c>
      <c r="K1890" s="1">
        <v>41216</v>
      </c>
      <c r="L1890">
        <v>38</v>
      </c>
      <c r="M1890">
        <v>27</v>
      </c>
      <c r="N1890">
        <v>0</v>
      </c>
      <c r="O1890">
        <v>10</v>
      </c>
      <c r="P1890">
        <v>0</v>
      </c>
      <c r="Q1890">
        <v>0</v>
      </c>
      <c r="R1890">
        <v>4</v>
      </c>
      <c r="S1890" s="6">
        <f>SUM(Table_marketing_data[[#This Row],[MntWines]:[MntGoldProds]])/6</f>
        <v>6.833333333333333</v>
      </c>
      <c r="T1890">
        <v>4</v>
      </c>
      <c r="U1890">
        <v>2</v>
      </c>
      <c r="V1890">
        <v>0</v>
      </c>
      <c r="W1890">
        <v>4</v>
      </c>
      <c r="X1890">
        <v>5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f>IF(COUNTIF(Table_marketing_data[[#This Row],[AcceptedCmp3]:[AcceptedCmp2]],1)&gt;0,1,0)</f>
        <v>0</v>
      </c>
      <c r="AE1890">
        <f>SUM(Table_marketing_data[[#This Row],[AcceptedCmp3]:[AcceptedCmp2]])</f>
        <v>0</v>
      </c>
      <c r="AF1890">
        <v>0</v>
      </c>
      <c r="AG1890">
        <v>0</v>
      </c>
      <c r="AH1890" t="s">
        <v>30</v>
      </c>
    </row>
    <row r="1891" spans="1:34" x14ac:dyDescent="0.3">
      <c r="A1891">
        <v>9094</v>
      </c>
      <c r="B1891">
        <v>1955</v>
      </c>
      <c r="C1891">
        <f ca="1">YEAR(TODAY()) - Table_marketing_data[[#This Row],[Year_Birth]]</f>
        <v>68</v>
      </c>
      <c r="D18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1" t="s">
        <v>38</v>
      </c>
      <c r="F1891" t="s">
        <v>33</v>
      </c>
      <c r="G1891" s="5">
        <v>62972</v>
      </c>
      <c r="H1891" s="5" t="str">
        <f t="shared" si="29"/>
        <v>50k-100k</v>
      </c>
      <c r="I1891">
        <v>0</v>
      </c>
      <c r="J1891">
        <v>1</v>
      </c>
      <c r="K1891" s="1">
        <v>41124</v>
      </c>
      <c r="L1891">
        <v>39</v>
      </c>
      <c r="M1891">
        <v>313</v>
      </c>
      <c r="N1891">
        <v>15</v>
      </c>
      <c r="O1891">
        <v>47</v>
      </c>
      <c r="P1891">
        <v>20</v>
      </c>
      <c r="Q1891">
        <v>0</v>
      </c>
      <c r="R1891">
        <v>192</v>
      </c>
      <c r="S1891" s="6">
        <f>SUM(Table_marketing_data[[#This Row],[MntWines]:[MntGoldProds]])/6</f>
        <v>97.833333333333329</v>
      </c>
      <c r="T1891">
        <v>2</v>
      </c>
      <c r="U1891">
        <v>7</v>
      </c>
      <c r="V1891">
        <v>4</v>
      </c>
      <c r="W1891">
        <v>3</v>
      </c>
      <c r="X1891">
        <v>6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f>IF(COUNTIF(Table_marketing_data[[#This Row],[AcceptedCmp3]:[AcceptedCmp2]],1)&gt;0,1,0)</f>
        <v>0</v>
      </c>
      <c r="AE1891">
        <f>SUM(Table_marketing_data[[#This Row],[AcceptedCmp3]:[AcceptedCmp2]])</f>
        <v>0</v>
      </c>
      <c r="AF1891">
        <v>1</v>
      </c>
      <c r="AG1891">
        <v>0</v>
      </c>
      <c r="AH1891" t="s">
        <v>30</v>
      </c>
    </row>
    <row r="1892" spans="1:34" x14ac:dyDescent="0.3">
      <c r="A1892">
        <v>9847</v>
      </c>
      <c r="B1892">
        <v>1955</v>
      </c>
      <c r="C1892">
        <f ca="1">YEAR(TODAY()) - Table_marketing_data[[#This Row],[Year_Birth]]</f>
        <v>68</v>
      </c>
      <c r="D18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2" t="s">
        <v>38</v>
      </c>
      <c r="F1892" t="s">
        <v>33</v>
      </c>
      <c r="G1892" s="5">
        <v>62972</v>
      </c>
      <c r="H1892" s="5" t="str">
        <f t="shared" si="29"/>
        <v>50k-100k</v>
      </c>
      <c r="I1892">
        <v>0</v>
      </c>
      <c r="J1892">
        <v>1</v>
      </c>
      <c r="K1892" s="1">
        <v>41124</v>
      </c>
      <c r="L1892">
        <v>39</v>
      </c>
      <c r="M1892">
        <v>313</v>
      </c>
      <c r="N1892">
        <v>15</v>
      </c>
      <c r="O1892">
        <v>47</v>
      </c>
      <c r="P1892">
        <v>20</v>
      </c>
      <c r="Q1892">
        <v>0</v>
      </c>
      <c r="R1892">
        <v>192</v>
      </c>
      <c r="S1892" s="6">
        <f>SUM(Table_marketing_data[[#This Row],[MntWines]:[MntGoldProds]])/6</f>
        <v>97.833333333333329</v>
      </c>
      <c r="T1892">
        <v>2</v>
      </c>
      <c r="U1892">
        <v>7</v>
      </c>
      <c r="V1892">
        <v>4</v>
      </c>
      <c r="W1892">
        <v>3</v>
      </c>
      <c r="X1892">
        <v>6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f>IF(COUNTIF(Table_marketing_data[[#This Row],[AcceptedCmp3]:[AcceptedCmp2]],1)&gt;0,1,0)</f>
        <v>0</v>
      </c>
      <c r="AE1892">
        <f>SUM(Table_marketing_data[[#This Row],[AcceptedCmp3]:[AcceptedCmp2]])</f>
        <v>0</v>
      </c>
      <c r="AF1892">
        <v>0</v>
      </c>
      <c r="AG1892">
        <v>0</v>
      </c>
      <c r="AH1892" t="s">
        <v>30</v>
      </c>
    </row>
    <row r="1893" spans="1:34" x14ac:dyDescent="0.3">
      <c r="A1893">
        <v>10509</v>
      </c>
      <c r="B1893">
        <v>1955</v>
      </c>
      <c r="C1893">
        <f ca="1">YEAR(TODAY()) - Table_marketing_data[[#This Row],[Year_Birth]]</f>
        <v>68</v>
      </c>
      <c r="D18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3" t="s">
        <v>41</v>
      </c>
      <c r="F1893" t="s">
        <v>31</v>
      </c>
      <c r="G1893" s="5">
        <v>36927</v>
      </c>
      <c r="H1893" s="5" t="str">
        <f t="shared" si="29"/>
        <v>20k-50k</v>
      </c>
      <c r="I1893">
        <v>1</v>
      </c>
      <c r="J1893">
        <v>1</v>
      </c>
      <c r="K1893" s="1">
        <v>41792</v>
      </c>
      <c r="L1893">
        <v>46</v>
      </c>
      <c r="M1893">
        <v>51</v>
      </c>
      <c r="N1893">
        <v>0</v>
      </c>
      <c r="O1893">
        <v>16</v>
      </c>
      <c r="P1893">
        <v>0</v>
      </c>
      <c r="Q1893">
        <v>0</v>
      </c>
      <c r="R1893">
        <v>4</v>
      </c>
      <c r="S1893" s="6">
        <f>SUM(Table_marketing_data[[#This Row],[MntWines]:[MntGoldProds]])/6</f>
        <v>11.833333333333334</v>
      </c>
      <c r="T1893">
        <v>2</v>
      </c>
      <c r="U1893">
        <v>3</v>
      </c>
      <c r="V1893">
        <v>0</v>
      </c>
      <c r="W1893">
        <v>3</v>
      </c>
      <c r="X1893">
        <v>8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f>IF(COUNTIF(Table_marketing_data[[#This Row],[AcceptedCmp3]:[AcceptedCmp2]],1)&gt;0,1,0)</f>
        <v>0</v>
      </c>
      <c r="AE1893">
        <f>SUM(Table_marketing_data[[#This Row],[AcceptedCmp3]:[AcceptedCmp2]])</f>
        <v>0</v>
      </c>
      <c r="AF1893">
        <v>0</v>
      </c>
      <c r="AG1893">
        <v>0</v>
      </c>
      <c r="AH1893" t="s">
        <v>34</v>
      </c>
    </row>
    <row r="1894" spans="1:34" x14ac:dyDescent="0.3">
      <c r="A1894">
        <v>9729</v>
      </c>
      <c r="B1894">
        <v>1955</v>
      </c>
      <c r="C1894">
        <f ca="1">YEAR(TODAY()) - Table_marketing_data[[#This Row],[Year_Birth]]</f>
        <v>68</v>
      </c>
      <c r="D18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4" t="s">
        <v>28</v>
      </c>
      <c r="F1894" t="s">
        <v>42</v>
      </c>
      <c r="G1894" s="5">
        <v>58275</v>
      </c>
      <c r="H1894" s="5" t="str">
        <f t="shared" si="29"/>
        <v>50k-100k</v>
      </c>
      <c r="I1894">
        <v>1</v>
      </c>
      <c r="J1894">
        <v>1</v>
      </c>
      <c r="K1894" s="1">
        <v>41427</v>
      </c>
      <c r="L1894">
        <v>48</v>
      </c>
      <c r="M1894">
        <v>189</v>
      </c>
      <c r="N1894">
        <v>10</v>
      </c>
      <c r="O1894">
        <v>253</v>
      </c>
      <c r="P1894">
        <v>56</v>
      </c>
      <c r="Q1894">
        <v>43</v>
      </c>
      <c r="R1894">
        <v>64</v>
      </c>
      <c r="S1894" s="6">
        <f>SUM(Table_marketing_data[[#This Row],[MntWines]:[MntGoldProds]])/6</f>
        <v>102.5</v>
      </c>
      <c r="T1894">
        <v>6</v>
      </c>
      <c r="U1894">
        <v>8</v>
      </c>
      <c r="V1894">
        <v>2</v>
      </c>
      <c r="W1894">
        <v>7</v>
      </c>
      <c r="X1894">
        <v>7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f>IF(COUNTIF(Table_marketing_data[[#This Row],[AcceptedCmp3]:[AcceptedCmp2]],1)&gt;0,1,0)</f>
        <v>0</v>
      </c>
      <c r="AE1894">
        <f>SUM(Table_marketing_data[[#This Row],[AcceptedCmp3]:[AcceptedCmp2]])</f>
        <v>0</v>
      </c>
      <c r="AF1894">
        <v>0</v>
      </c>
      <c r="AG1894">
        <v>0</v>
      </c>
      <c r="AH1894" t="s">
        <v>39</v>
      </c>
    </row>
    <row r="1895" spans="1:34" x14ac:dyDescent="0.3">
      <c r="A1895">
        <v>5247</v>
      </c>
      <c r="B1895">
        <v>1955</v>
      </c>
      <c r="C1895">
        <f ca="1">YEAR(TODAY()) - Table_marketing_data[[#This Row],[Year_Birth]]</f>
        <v>68</v>
      </c>
      <c r="D18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5" t="s">
        <v>37</v>
      </c>
      <c r="F1895" t="s">
        <v>33</v>
      </c>
      <c r="G1895" s="5">
        <v>38725</v>
      </c>
      <c r="H1895" s="5" t="str">
        <f t="shared" si="29"/>
        <v>20k-50k</v>
      </c>
      <c r="I1895">
        <v>1</v>
      </c>
      <c r="J1895">
        <v>1</v>
      </c>
      <c r="K1895" s="1">
        <v>41769</v>
      </c>
      <c r="L1895">
        <v>52</v>
      </c>
      <c r="M1895">
        <v>31</v>
      </c>
      <c r="N1895">
        <v>0</v>
      </c>
      <c r="O1895">
        <v>6</v>
      </c>
      <c r="P1895">
        <v>2</v>
      </c>
      <c r="Q1895">
        <v>1</v>
      </c>
      <c r="R1895">
        <v>5</v>
      </c>
      <c r="S1895" s="6">
        <f>SUM(Table_marketing_data[[#This Row],[MntWines]:[MntGoldProds]])/6</f>
        <v>7.5</v>
      </c>
      <c r="T1895">
        <v>2</v>
      </c>
      <c r="U1895">
        <v>1</v>
      </c>
      <c r="V1895">
        <v>0</v>
      </c>
      <c r="W1895">
        <v>4</v>
      </c>
      <c r="X1895">
        <v>4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f>IF(COUNTIF(Table_marketing_data[[#This Row],[AcceptedCmp3]:[AcceptedCmp2]],1)&gt;0,1,0)</f>
        <v>0</v>
      </c>
      <c r="AE1895">
        <f>SUM(Table_marketing_data[[#This Row],[AcceptedCmp3]:[AcceptedCmp2]])</f>
        <v>0</v>
      </c>
      <c r="AF1895">
        <v>0</v>
      </c>
      <c r="AG1895">
        <v>0</v>
      </c>
      <c r="AH1895" t="s">
        <v>30</v>
      </c>
    </row>
    <row r="1896" spans="1:34" x14ac:dyDescent="0.3">
      <c r="A1896">
        <v>6583</v>
      </c>
      <c r="B1896">
        <v>1955</v>
      </c>
      <c r="C1896">
        <f ca="1">YEAR(TODAY()) - Table_marketing_data[[#This Row],[Year_Birth]]</f>
        <v>68</v>
      </c>
      <c r="D18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6" t="s">
        <v>38</v>
      </c>
      <c r="F1896" t="s">
        <v>33</v>
      </c>
      <c r="G1896" s="5">
        <v>72635</v>
      </c>
      <c r="H1896" s="5" t="str">
        <f t="shared" si="29"/>
        <v>50k-100k</v>
      </c>
      <c r="I1896">
        <v>0</v>
      </c>
      <c r="J1896">
        <v>0</v>
      </c>
      <c r="K1896" s="1">
        <v>41428</v>
      </c>
      <c r="L1896">
        <v>54</v>
      </c>
      <c r="M1896">
        <v>390</v>
      </c>
      <c r="N1896">
        <v>22</v>
      </c>
      <c r="O1896">
        <v>323</v>
      </c>
      <c r="P1896">
        <v>104</v>
      </c>
      <c r="Q1896">
        <v>35</v>
      </c>
      <c r="R1896">
        <v>107</v>
      </c>
      <c r="S1896" s="6">
        <f>SUM(Table_marketing_data[[#This Row],[MntWines]:[MntGoldProds]])/6</f>
        <v>163.5</v>
      </c>
      <c r="T1896">
        <v>1</v>
      </c>
      <c r="U1896">
        <v>6</v>
      </c>
      <c r="V1896">
        <v>8</v>
      </c>
      <c r="W1896">
        <v>6</v>
      </c>
      <c r="X1896">
        <v>3</v>
      </c>
      <c r="Y1896">
        <v>0</v>
      </c>
      <c r="Z1896">
        <v>0</v>
      </c>
      <c r="AA1896">
        <v>0</v>
      </c>
      <c r="AB1896">
        <v>1</v>
      </c>
      <c r="AC1896">
        <v>0</v>
      </c>
      <c r="AD1896">
        <f>IF(COUNTIF(Table_marketing_data[[#This Row],[AcceptedCmp3]:[AcceptedCmp2]],1)&gt;0,1,0)</f>
        <v>1</v>
      </c>
      <c r="AE1896">
        <f>SUM(Table_marketing_data[[#This Row],[AcceptedCmp3]:[AcceptedCmp2]])</f>
        <v>1</v>
      </c>
      <c r="AF1896">
        <v>0</v>
      </c>
      <c r="AG1896">
        <v>0</v>
      </c>
      <c r="AH1896" t="s">
        <v>30</v>
      </c>
    </row>
    <row r="1897" spans="1:34" x14ac:dyDescent="0.3">
      <c r="A1897">
        <v>3433</v>
      </c>
      <c r="B1897">
        <v>1955</v>
      </c>
      <c r="C1897">
        <f ca="1">YEAR(TODAY()) - Table_marketing_data[[#This Row],[Year_Birth]]</f>
        <v>68</v>
      </c>
      <c r="D18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7" t="s">
        <v>38</v>
      </c>
      <c r="F1897" t="s">
        <v>33</v>
      </c>
      <c r="G1897" s="5">
        <v>72635</v>
      </c>
      <c r="H1897" s="5" t="str">
        <f t="shared" si="29"/>
        <v>50k-100k</v>
      </c>
      <c r="I1897">
        <v>0</v>
      </c>
      <c r="J1897">
        <v>0</v>
      </c>
      <c r="K1897" s="1">
        <v>41428</v>
      </c>
      <c r="L1897">
        <v>54</v>
      </c>
      <c r="M1897">
        <v>390</v>
      </c>
      <c r="N1897">
        <v>22</v>
      </c>
      <c r="O1897">
        <v>323</v>
      </c>
      <c r="P1897">
        <v>104</v>
      </c>
      <c r="Q1897">
        <v>35</v>
      </c>
      <c r="R1897">
        <v>107</v>
      </c>
      <c r="S1897" s="6">
        <f>SUM(Table_marketing_data[[#This Row],[MntWines]:[MntGoldProds]])/6</f>
        <v>163.5</v>
      </c>
      <c r="T1897">
        <v>1</v>
      </c>
      <c r="U1897">
        <v>6</v>
      </c>
      <c r="V1897">
        <v>8</v>
      </c>
      <c r="W1897">
        <v>6</v>
      </c>
      <c r="X1897">
        <v>3</v>
      </c>
      <c r="Y1897">
        <v>0</v>
      </c>
      <c r="Z1897">
        <v>0</v>
      </c>
      <c r="AA1897">
        <v>0</v>
      </c>
      <c r="AB1897">
        <v>1</v>
      </c>
      <c r="AC1897">
        <v>0</v>
      </c>
      <c r="AD1897">
        <f>IF(COUNTIF(Table_marketing_data[[#This Row],[AcceptedCmp3]:[AcceptedCmp2]],1)&gt;0,1,0)</f>
        <v>1</v>
      </c>
      <c r="AE1897">
        <f>SUM(Table_marketing_data[[#This Row],[AcceptedCmp3]:[AcceptedCmp2]])</f>
        <v>1</v>
      </c>
      <c r="AF1897">
        <v>0</v>
      </c>
      <c r="AG1897">
        <v>0</v>
      </c>
      <c r="AH1897" t="s">
        <v>30</v>
      </c>
    </row>
    <row r="1898" spans="1:34" x14ac:dyDescent="0.3">
      <c r="A1898">
        <v>6260</v>
      </c>
      <c r="B1898">
        <v>1955</v>
      </c>
      <c r="C1898">
        <f ca="1">YEAR(TODAY()) - Table_marketing_data[[#This Row],[Year_Birth]]</f>
        <v>68</v>
      </c>
      <c r="D18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8" t="s">
        <v>41</v>
      </c>
      <c r="F1898" t="s">
        <v>35</v>
      </c>
      <c r="G1898" s="5">
        <v>82384</v>
      </c>
      <c r="H1898" s="5" t="str">
        <f t="shared" si="29"/>
        <v>50k-100k</v>
      </c>
      <c r="I1898">
        <v>0</v>
      </c>
      <c r="J1898">
        <v>0</v>
      </c>
      <c r="K1898" s="1">
        <v>41232</v>
      </c>
      <c r="L1898">
        <v>55</v>
      </c>
      <c r="M1898">
        <v>984</v>
      </c>
      <c r="N1898">
        <v>51</v>
      </c>
      <c r="O1898">
        <v>432</v>
      </c>
      <c r="P1898">
        <v>180</v>
      </c>
      <c r="Q1898">
        <v>120</v>
      </c>
      <c r="R1898">
        <v>190</v>
      </c>
      <c r="S1898" s="6">
        <f>SUM(Table_marketing_data[[#This Row],[MntWines]:[MntGoldProds]])/6</f>
        <v>326.16666666666669</v>
      </c>
      <c r="T1898">
        <v>1</v>
      </c>
      <c r="U1898">
        <v>3</v>
      </c>
      <c r="V1898">
        <v>10</v>
      </c>
      <c r="W1898">
        <v>13</v>
      </c>
      <c r="X1898">
        <v>1</v>
      </c>
      <c r="Y1898">
        <v>0</v>
      </c>
      <c r="Z1898">
        <v>0</v>
      </c>
      <c r="AA1898">
        <v>1</v>
      </c>
      <c r="AB1898">
        <v>0</v>
      </c>
      <c r="AC1898">
        <v>0</v>
      </c>
      <c r="AD1898">
        <f>IF(COUNTIF(Table_marketing_data[[#This Row],[AcceptedCmp3]:[AcceptedCmp2]],1)&gt;0,1,0)</f>
        <v>1</v>
      </c>
      <c r="AE1898">
        <f>SUM(Table_marketing_data[[#This Row],[AcceptedCmp3]:[AcceptedCmp2]])</f>
        <v>1</v>
      </c>
      <c r="AF1898">
        <v>1</v>
      </c>
      <c r="AG1898">
        <v>0</v>
      </c>
      <c r="AH1898" t="s">
        <v>36</v>
      </c>
    </row>
    <row r="1899" spans="1:34" x14ac:dyDescent="0.3">
      <c r="A1899">
        <v>10420</v>
      </c>
      <c r="B1899">
        <v>1955</v>
      </c>
      <c r="C1899">
        <f ca="1">YEAR(TODAY()) - Table_marketing_data[[#This Row],[Year_Birth]]</f>
        <v>68</v>
      </c>
      <c r="D18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899" t="s">
        <v>41</v>
      </c>
      <c r="F1899" t="s">
        <v>29</v>
      </c>
      <c r="G1899" s="5">
        <v>46390</v>
      </c>
      <c r="H1899" s="5" t="str">
        <f t="shared" si="29"/>
        <v>20k-50k</v>
      </c>
      <c r="I1899">
        <v>0</v>
      </c>
      <c r="J1899">
        <v>1</v>
      </c>
      <c r="K1899" s="1">
        <v>41764</v>
      </c>
      <c r="L1899">
        <v>56</v>
      </c>
      <c r="M1899">
        <v>95</v>
      </c>
      <c r="N1899">
        <v>14</v>
      </c>
      <c r="O1899">
        <v>64</v>
      </c>
      <c r="P1899">
        <v>2</v>
      </c>
      <c r="Q1899">
        <v>9</v>
      </c>
      <c r="R1899">
        <v>38</v>
      </c>
      <c r="S1899" s="6">
        <f>SUM(Table_marketing_data[[#This Row],[MntWines]:[MntGoldProds]])/6</f>
        <v>37</v>
      </c>
      <c r="T1899">
        <v>1</v>
      </c>
      <c r="U1899">
        <v>4</v>
      </c>
      <c r="V1899">
        <v>2</v>
      </c>
      <c r="W1899">
        <v>3</v>
      </c>
      <c r="X1899">
        <v>7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f>IF(COUNTIF(Table_marketing_data[[#This Row],[AcceptedCmp3]:[AcceptedCmp2]],1)&gt;0,1,0)</f>
        <v>0</v>
      </c>
      <c r="AE1899">
        <f>SUM(Table_marketing_data[[#This Row],[AcceptedCmp3]:[AcceptedCmp2]])</f>
        <v>0</v>
      </c>
      <c r="AF1899">
        <v>0</v>
      </c>
      <c r="AG1899">
        <v>0</v>
      </c>
      <c r="AH1899" t="s">
        <v>34</v>
      </c>
    </row>
    <row r="1900" spans="1:34" x14ac:dyDescent="0.3">
      <c r="A1900">
        <v>7192</v>
      </c>
      <c r="B1900">
        <v>1955</v>
      </c>
      <c r="C1900">
        <f ca="1">YEAR(TODAY()) - Table_marketing_data[[#This Row],[Year_Birth]]</f>
        <v>68</v>
      </c>
      <c r="D19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0" t="s">
        <v>28</v>
      </c>
      <c r="F1900" t="s">
        <v>35</v>
      </c>
      <c r="G1900" s="5">
        <v>65748</v>
      </c>
      <c r="H1900" s="5" t="str">
        <f t="shared" si="29"/>
        <v>50k-100k</v>
      </c>
      <c r="I1900">
        <v>0</v>
      </c>
      <c r="J1900">
        <v>1</v>
      </c>
      <c r="K1900" s="1">
        <v>41379</v>
      </c>
      <c r="L1900">
        <v>58</v>
      </c>
      <c r="M1900">
        <v>172</v>
      </c>
      <c r="N1900">
        <v>73</v>
      </c>
      <c r="O1900">
        <v>93</v>
      </c>
      <c r="P1900">
        <v>95</v>
      </c>
      <c r="Q1900">
        <v>78</v>
      </c>
      <c r="R1900">
        <v>34</v>
      </c>
      <c r="S1900" s="6">
        <f>SUM(Table_marketing_data[[#This Row],[MntWines]:[MntGoldProds]])/6</f>
        <v>90.833333333333329</v>
      </c>
      <c r="T1900">
        <v>2</v>
      </c>
      <c r="U1900">
        <v>2</v>
      </c>
      <c r="V1900">
        <v>4</v>
      </c>
      <c r="W1900">
        <v>10</v>
      </c>
      <c r="X1900">
        <v>1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f>IF(COUNTIF(Table_marketing_data[[#This Row],[AcceptedCmp3]:[AcceptedCmp2]],1)&gt;0,1,0)</f>
        <v>0</v>
      </c>
      <c r="AE1900">
        <f>SUM(Table_marketing_data[[#This Row],[AcceptedCmp3]:[AcceptedCmp2]])</f>
        <v>0</v>
      </c>
      <c r="AF1900">
        <v>0</v>
      </c>
      <c r="AG1900">
        <v>1</v>
      </c>
      <c r="AH1900" t="s">
        <v>30</v>
      </c>
    </row>
    <row r="1901" spans="1:34" x14ac:dyDescent="0.3">
      <c r="A1901">
        <v>5186</v>
      </c>
      <c r="B1901">
        <v>1955</v>
      </c>
      <c r="C1901">
        <f ca="1">YEAR(TODAY()) - Table_marketing_data[[#This Row],[Year_Birth]]</f>
        <v>68</v>
      </c>
      <c r="D19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1" t="s">
        <v>37</v>
      </c>
      <c r="F1901" t="s">
        <v>33</v>
      </c>
      <c r="G1901" s="5">
        <v>58482</v>
      </c>
      <c r="H1901" s="5" t="str">
        <f t="shared" si="29"/>
        <v>50k-100k</v>
      </c>
      <c r="I1901">
        <v>0</v>
      </c>
      <c r="J1901">
        <v>1</v>
      </c>
      <c r="K1901" s="1">
        <v>41710</v>
      </c>
      <c r="L1901">
        <v>59</v>
      </c>
      <c r="M1901">
        <v>576</v>
      </c>
      <c r="N1901">
        <v>7</v>
      </c>
      <c r="O1901">
        <v>115</v>
      </c>
      <c r="P1901">
        <v>19</v>
      </c>
      <c r="Q1901">
        <v>7</v>
      </c>
      <c r="R1901">
        <v>7</v>
      </c>
      <c r="S1901" s="6">
        <f>SUM(Table_marketing_data[[#This Row],[MntWines]:[MntGoldProds]])/6</f>
        <v>121.83333333333333</v>
      </c>
      <c r="T1901">
        <v>2</v>
      </c>
      <c r="U1901">
        <v>7</v>
      </c>
      <c r="V1901">
        <v>4</v>
      </c>
      <c r="W1901">
        <v>9</v>
      </c>
      <c r="X1901">
        <v>6</v>
      </c>
      <c r="Y1901">
        <v>0</v>
      </c>
      <c r="Z1901">
        <v>1</v>
      </c>
      <c r="AA1901">
        <v>0</v>
      </c>
      <c r="AB1901">
        <v>0</v>
      </c>
      <c r="AC1901">
        <v>0</v>
      </c>
      <c r="AD1901">
        <f>IF(COUNTIF(Table_marketing_data[[#This Row],[AcceptedCmp3]:[AcceptedCmp2]],1)&gt;0,1,0)</f>
        <v>1</v>
      </c>
      <c r="AE1901">
        <f>SUM(Table_marketing_data[[#This Row],[AcceptedCmp3]:[AcceptedCmp2]])</f>
        <v>1</v>
      </c>
      <c r="AF1901">
        <v>0</v>
      </c>
      <c r="AG1901">
        <v>0</v>
      </c>
      <c r="AH1901" t="s">
        <v>32</v>
      </c>
    </row>
    <row r="1902" spans="1:34" x14ac:dyDescent="0.3">
      <c r="A1902">
        <v>2061</v>
      </c>
      <c r="B1902">
        <v>1955</v>
      </c>
      <c r="C1902">
        <f ca="1">YEAR(TODAY()) - Table_marketing_data[[#This Row],[Year_Birth]]</f>
        <v>68</v>
      </c>
      <c r="D19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2" t="s">
        <v>28</v>
      </c>
      <c r="F1902" t="s">
        <v>33</v>
      </c>
      <c r="G1902" s="5">
        <v>50737</v>
      </c>
      <c r="H1902" s="5" t="str">
        <f t="shared" si="29"/>
        <v>50k-100k</v>
      </c>
      <c r="I1902">
        <v>0</v>
      </c>
      <c r="J1902">
        <v>1</v>
      </c>
      <c r="K1902" s="1">
        <v>41405</v>
      </c>
      <c r="L1902">
        <v>61</v>
      </c>
      <c r="M1902">
        <v>78</v>
      </c>
      <c r="N1902">
        <v>0</v>
      </c>
      <c r="O1902">
        <v>11</v>
      </c>
      <c r="P1902">
        <v>0</v>
      </c>
      <c r="Q1902">
        <v>0</v>
      </c>
      <c r="R1902">
        <v>10</v>
      </c>
      <c r="S1902" s="6">
        <f>SUM(Table_marketing_data[[#This Row],[MntWines]:[MntGoldProds]])/6</f>
        <v>16.5</v>
      </c>
      <c r="T1902">
        <v>1</v>
      </c>
      <c r="U1902">
        <v>2</v>
      </c>
      <c r="V1902">
        <v>0</v>
      </c>
      <c r="W1902">
        <v>4</v>
      </c>
      <c r="X1902">
        <v>6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f>IF(COUNTIF(Table_marketing_data[[#This Row],[AcceptedCmp3]:[AcceptedCmp2]],1)&gt;0,1,0)</f>
        <v>1</v>
      </c>
      <c r="AE1902">
        <f>SUM(Table_marketing_data[[#This Row],[AcceptedCmp3]:[AcceptedCmp2]])</f>
        <v>1</v>
      </c>
      <c r="AF1902">
        <v>0</v>
      </c>
      <c r="AG1902">
        <v>0</v>
      </c>
      <c r="AH1902" t="s">
        <v>30</v>
      </c>
    </row>
    <row r="1903" spans="1:34" x14ac:dyDescent="0.3">
      <c r="A1903">
        <v>833</v>
      </c>
      <c r="B1903">
        <v>1955</v>
      </c>
      <c r="C1903">
        <f ca="1">YEAR(TODAY()) - Table_marketing_data[[#This Row],[Year_Birth]]</f>
        <v>68</v>
      </c>
      <c r="D19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3" t="s">
        <v>41</v>
      </c>
      <c r="F1903" t="s">
        <v>33</v>
      </c>
      <c r="G1903" s="5">
        <v>38452</v>
      </c>
      <c r="H1903" s="5" t="str">
        <f t="shared" si="29"/>
        <v>20k-50k</v>
      </c>
      <c r="I1903">
        <v>1</v>
      </c>
      <c r="J1903">
        <v>1</v>
      </c>
      <c r="K1903" s="1">
        <v>41728</v>
      </c>
      <c r="L1903">
        <v>62</v>
      </c>
      <c r="M1903">
        <v>56</v>
      </c>
      <c r="N1903">
        <v>0</v>
      </c>
      <c r="O1903">
        <v>14</v>
      </c>
      <c r="P1903">
        <v>0</v>
      </c>
      <c r="Q1903">
        <v>0</v>
      </c>
      <c r="R1903">
        <v>2</v>
      </c>
      <c r="S1903" s="6">
        <f>SUM(Table_marketing_data[[#This Row],[MntWines]:[MntGoldProds]])/6</f>
        <v>12</v>
      </c>
      <c r="T1903">
        <v>3</v>
      </c>
      <c r="U1903">
        <v>3</v>
      </c>
      <c r="V1903">
        <v>0</v>
      </c>
      <c r="W1903">
        <v>3</v>
      </c>
      <c r="X1903">
        <v>7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f>IF(COUNTIF(Table_marketing_data[[#This Row],[AcceptedCmp3]:[AcceptedCmp2]],1)&gt;0,1,0)</f>
        <v>0</v>
      </c>
      <c r="AE1903">
        <f>SUM(Table_marketing_data[[#This Row],[AcceptedCmp3]:[AcceptedCmp2]])</f>
        <v>0</v>
      </c>
      <c r="AF1903">
        <v>0</v>
      </c>
      <c r="AG1903">
        <v>0</v>
      </c>
      <c r="AH1903" t="s">
        <v>30</v>
      </c>
    </row>
    <row r="1904" spans="1:34" x14ac:dyDescent="0.3">
      <c r="A1904">
        <v>3565</v>
      </c>
      <c r="B1904">
        <v>1955</v>
      </c>
      <c r="C1904">
        <f ca="1">YEAR(TODAY()) - Table_marketing_data[[#This Row],[Year_Birth]]</f>
        <v>68</v>
      </c>
      <c r="D19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4" t="s">
        <v>41</v>
      </c>
      <c r="F1904" t="s">
        <v>33</v>
      </c>
      <c r="G1904" s="5">
        <v>38452</v>
      </c>
      <c r="H1904" s="5" t="str">
        <f t="shared" si="29"/>
        <v>20k-50k</v>
      </c>
      <c r="I1904">
        <v>1</v>
      </c>
      <c r="J1904">
        <v>1</v>
      </c>
      <c r="K1904" s="1">
        <v>41728</v>
      </c>
      <c r="L1904">
        <v>62</v>
      </c>
      <c r="M1904">
        <v>56</v>
      </c>
      <c r="N1904">
        <v>0</v>
      </c>
      <c r="O1904">
        <v>14</v>
      </c>
      <c r="P1904">
        <v>0</v>
      </c>
      <c r="Q1904">
        <v>0</v>
      </c>
      <c r="R1904">
        <v>2</v>
      </c>
      <c r="S1904" s="6">
        <f>SUM(Table_marketing_data[[#This Row],[MntWines]:[MntGoldProds]])/6</f>
        <v>12</v>
      </c>
      <c r="T1904">
        <v>3</v>
      </c>
      <c r="U1904">
        <v>3</v>
      </c>
      <c r="V1904">
        <v>0</v>
      </c>
      <c r="W1904">
        <v>3</v>
      </c>
      <c r="X1904">
        <v>7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f>IF(COUNTIF(Table_marketing_data[[#This Row],[AcceptedCmp3]:[AcceptedCmp2]],1)&gt;0,1,0)</f>
        <v>0</v>
      </c>
      <c r="AE1904">
        <f>SUM(Table_marketing_data[[#This Row],[AcceptedCmp3]:[AcceptedCmp2]])</f>
        <v>0</v>
      </c>
      <c r="AF1904">
        <v>0</v>
      </c>
      <c r="AG1904">
        <v>0</v>
      </c>
      <c r="AH1904" t="s">
        <v>30</v>
      </c>
    </row>
    <row r="1905" spans="1:34" x14ac:dyDescent="0.3">
      <c r="A1905">
        <v>6086</v>
      </c>
      <c r="B1905">
        <v>1955</v>
      </c>
      <c r="C1905">
        <f ca="1">YEAR(TODAY()) - Table_marketing_data[[#This Row],[Year_Birth]]</f>
        <v>68</v>
      </c>
      <c r="D19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5" t="s">
        <v>28</v>
      </c>
      <c r="F1905" t="s">
        <v>33</v>
      </c>
      <c r="G1905" s="5">
        <v>80395</v>
      </c>
      <c r="H1905" s="5" t="str">
        <f t="shared" si="29"/>
        <v>50k-100k</v>
      </c>
      <c r="I1905">
        <v>0</v>
      </c>
      <c r="J1905">
        <v>0</v>
      </c>
      <c r="K1905" s="1">
        <v>41601</v>
      </c>
      <c r="L1905">
        <v>62</v>
      </c>
      <c r="M1905">
        <v>445</v>
      </c>
      <c r="N1905">
        <v>25</v>
      </c>
      <c r="O1905">
        <v>706</v>
      </c>
      <c r="P1905">
        <v>80</v>
      </c>
      <c r="Q1905">
        <v>76</v>
      </c>
      <c r="R1905">
        <v>48</v>
      </c>
      <c r="S1905" s="6">
        <f>SUM(Table_marketing_data[[#This Row],[MntWines]:[MntGoldProds]])/6</f>
        <v>230</v>
      </c>
      <c r="T1905">
        <v>1</v>
      </c>
      <c r="U1905">
        <v>6</v>
      </c>
      <c r="V1905">
        <v>5</v>
      </c>
      <c r="W1905">
        <v>12</v>
      </c>
      <c r="X1905">
        <v>2</v>
      </c>
      <c r="Y1905">
        <v>0</v>
      </c>
      <c r="Z1905">
        <v>0</v>
      </c>
      <c r="AA1905">
        <v>0</v>
      </c>
      <c r="AB1905">
        <v>1</v>
      </c>
      <c r="AC1905">
        <v>0</v>
      </c>
      <c r="AD1905">
        <f>IF(COUNTIF(Table_marketing_data[[#This Row],[AcceptedCmp3]:[AcceptedCmp2]],1)&gt;0,1,0)</f>
        <v>1</v>
      </c>
      <c r="AE1905">
        <f>SUM(Table_marketing_data[[#This Row],[AcceptedCmp3]:[AcceptedCmp2]])</f>
        <v>1</v>
      </c>
      <c r="AF1905">
        <v>0</v>
      </c>
      <c r="AG1905">
        <v>0</v>
      </c>
      <c r="AH1905" t="s">
        <v>36</v>
      </c>
    </row>
    <row r="1906" spans="1:34" x14ac:dyDescent="0.3">
      <c r="A1906">
        <v>2730</v>
      </c>
      <c r="B1906">
        <v>1955</v>
      </c>
      <c r="C1906">
        <f ca="1">YEAR(TODAY()) - Table_marketing_data[[#This Row],[Year_Birth]]</f>
        <v>68</v>
      </c>
      <c r="D19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6" t="s">
        <v>28</v>
      </c>
      <c r="F1906" t="s">
        <v>31</v>
      </c>
      <c r="G1906" s="5">
        <v>80317</v>
      </c>
      <c r="H1906" s="5" t="str">
        <f t="shared" si="29"/>
        <v>50k-100k</v>
      </c>
      <c r="I1906">
        <v>0</v>
      </c>
      <c r="J1906">
        <v>0</v>
      </c>
      <c r="K1906" s="1">
        <v>41506</v>
      </c>
      <c r="L1906">
        <v>64</v>
      </c>
      <c r="M1906">
        <v>536</v>
      </c>
      <c r="N1906">
        <v>11</v>
      </c>
      <c r="O1906">
        <v>387</v>
      </c>
      <c r="P1906">
        <v>149</v>
      </c>
      <c r="Q1906">
        <v>91</v>
      </c>
      <c r="R1906">
        <v>57</v>
      </c>
      <c r="S1906" s="6">
        <f>SUM(Table_marketing_data[[#This Row],[MntWines]:[MntGoldProds]])/6</f>
        <v>205.16666666666666</v>
      </c>
      <c r="T1906">
        <v>1</v>
      </c>
      <c r="U1906">
        <v>3</v>
      </c>
      <c r="V1906">
        <v>4</v>
      </c>
      <c r="W1906">
        <v>10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f>IF(COUNTIF(Table_marketing_data[[#This Row],[AcceptedCmp3]:[AcceptedCmp2]],1)&gt;0,1,0)</f>
        <v>0</v>
      </c>
      <c r="AE1906">
        <f>SUM(Table_marketing_data[[#This Row],[AcceptedCmp3]:[AcceptedCmp2]])</f>
        <v>0</v>
      </c>
      <c r="AF1906">
        <v>0</v>
      </c>
      <c r="AG1906">
        <v>0</v>
      </c>
      <c r="AH1906" t="s">
        <v>32</v>
      </c>
    </row>
    <row r="1907" spans="1:34" x14ac:dyDescent="0.3">
      <c r="A1907">
        <v>9058</v>
      </c>
      <c r="B1907">
        <v>1955</v>
      </c>
      <c r="C1907">
        <f ca="1">YEAR(TODAY()) - Table_marketing_data[[#This Row],[Year_Birth]]</f>
        <v>68</v>
      </c>
      <c r="D19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7" t="s">
        <v>28</v>
      </c>
      <c r="F1907" t="s">
        <v>42</v>
      </c>
      <c r="G1907" s="5">
        <v>79800</v>
      </c>
      <c r="H1907" s="5" t="str">
        <f t="shared" si="29"/>
        <v>50k-100k</v>
      </c>
      <c r="I1907">
        <v>0</v>
      </c>
      <c r="J1907">
        <v>0</v>
      </c>
      <c r="K1907" s="1">
        <v>41175</v>
      </c>
      <c r="L1907">
        <v>65</v>
      </c>
      <c r="M1907">
        <v>1060</v>
      </c>
      <c r="N1907">
        <v>21</v>
      </c>
      <c r="O1907">
        <v>530</v>
      </c>
      <c r="P1907">
        <v>32</v>
      </c>
      <c r="Q1907">
        <v>0</v>
      </c>
      <c r="R1907">
        <v>224</v>
      </c>
      <c r="S1907" s="6">
        <f>SUM(Table_marketing_data[[#This Row],[MntWines]:[MntGoldProds]])/6</f>
        <v>311.16666666666669</v>
      </c>
      <c r="T1907">
        <v>1</v>
      </c>
      <c r="U1907">
        <v>5</v>
      </c>
      <c r="V1907">
        <v>11</v>
      </c>
      <c r="W1907">
        <v>5</v>
      </c>
      <c r="X1907">
        <v>3</v>
      </c>
      <c r="Y1907">
        <v>1</v>
      </c>
      <c r="Z1907">
        <v>0</v>
      </c>
      <c r="AA1907">
        <v>1</v>
      </c>
      <c r="AB1907">
        <v>1</v>
      </c>
      <c r="AC1907">
        <v>0</v>
      </c>
      <c r="AD1907">
        <f>IF(COUNTIF(Table_marketing_data[[#This Row],[AcceptedCmp3]:[AcceptedCmp2]],1)&gt;0,1,0)</f>
        <v>1</v>
      </c>
      <c r="AE1907">
        <f>SUM(Table_marketing_data[[#This Row],[AcceptedCmp3]:[AcceptedCmp2]])</f>
        <v>3</v>
      </c>
      <c r="AF1907">
        <v>1</v>
      </c>
      <c r="AG1907">
        <v>0</v>
      </c>
      <c r="AH1907" t="s">
        <v>30</v>
      </c>
    </row>
    <row r="1908" spans="1:34" x14ac:dyDescent="0.3">
      <c r="A1908">
        <v>2565</v>
      </c>
      <c r="B1908">
        <v>1955</v>
      </c>
      <c r="C1908">
        <f ca="1">YEAR(TODAY()) - Table_marketing_data[[#This Row],[Year_Birth]]</f>
        <v>68</v>
      </c>
      <c r="D19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8" t="s">
        <v>41</v>
      </c>
      <c r="F1908" t="s">
        <v>29</v>
      </c>
      <c r="G1908" s="5">
        <v>70638</v>
      </c>
      <c r="H1908" s="5" t="str">
        <f t="shared" si="29"/>
        <v>50k-100k</v>
      </c>
      <c r="I1908">
        <v>0</v>
      </c>
      <c r="J1908">
        <v>0</v>
      </c>
      <c r="K1908" s="1">
        <v>41426</v>
      </c>
      <c r="L1908">
        <v>69</v>
      </c>
      <c r="M1908">
        <v>1016</v>
      </c>
      <c r="N1908">
        <v>12</v>
      </c>
      <c r="O1908">
        <v>215</v>
      </c>
      <c r="P1908">
        <v>16</v>
      </c>
      <c r="Q1908">
        <v>12</v>
      </c>
      <c r="R1908">
        <v>63</v>
      </c>
      <c r="S1908" s="6">
        <f>SUM(Table_marketing_data[[#This Row],[MntWines]:[MntGoldProds]])/6</f>
        <v>222.33333333333334</v>
      </c>
      <c r="T1908">
        <v>1</v>
      </c>
      <c r="U1908">
        <v>4</v>
      </c>
      <c r="V1908">
        <v>5</v>
      </c>
      <c r="W1908">
        <v>10</v>
      </c>
      <c r="X1908">
        <v>3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f>IF(COUNTIF(Table_marketing_data[[#This Row],[AcceptedCmp3]:[AcceptedCmp2]],1)&gt;0,1,0)</f>
        <v>1</v>
      </c>
      <c r="AE1908">
        <f>SUM(Table_marketing_data[[#This Row],[AcceptedCmp3]:[AcceptedCmp2]])</f>
        <v>1</v>
      </c>
      <c r="AF1908">
        <v>0</v>
      </c>
      <c r="AG1908">
        <v>0</v>
      </c>
      <c r="AH1908" t="s">
        <v>43</v>
      </c>
    </row>
    <row r="1909" spans="1:34" x14ac:dyDescent="0.3">
      <c r="A1909">
        <v>2276</v>
      </c>
      <c r="B1909">
        <v>1955</v>
      </c>
      <c r="C1909">
        <f ca="1">YEAR(TODAY()) - Table_marketing_data[[#This Row],[Year_Birth]]</f>
        <v>68</v>
      </c>
      <c r="D19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09" t="s">
        <v>28</v>
      </c>
      <c r="F1909" t="s">
        <v>31</v>
      </c>
      <c r="G1909" s="5">
        <v>57959</v>
      </c>
      <c r="H1909" s="5" t="str">
        <f t="shared" si="29"/>
        <v>50k-100k</v>
      </c>
      <c r="I1909">
        <v>0</v>
      </c>
      <c r="J1909">
        <v>1</v>
      </c>
      <c r="K1909" s="1">
        <v>41396</v>
      </c>
      <c r="L1909">
        <v>71</v>
      </c>
      <c r="M1909">
        <v>430</v>
      </c>
      <c r="N1909">
        <v>16</v>
      </c>
      <c r="O1909">
        <v>322</v>
      </c>
      <c r="P1909">
        <v>43</v>
      </c>
      <c r="Q1909">
        <v>24</v>
      </c>
      <c r="R1909">
        <v>33</v>
      </c>
      <c r="S1909" s="6">
        <f>SUM(Table_marketing_data[[#This Row],[MntWines]:[MntGoldProds]])/6</f>
        <v>144.66666666666666</v>
      </c>
      <c r="T1909">
        <v>5</v>
      </c>
      <c r="U1909">
        <v>4</v>
      </c>
      <c r="V1909">
        <v>7</v>
      </c>
      <c r="W1909">
        <v>11</v>
      </c>
      <c r="X1909">
        <v>3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f>IF(COUNTIF(Table_marketing_data[[#This Row],[AcceptedCmp3]:[AcceptedCmp2]],1)&gt;0,1,0)</f>
        <v>0</v>
      </c>
      <c r="AE1909">
        <f>SUM(Table_marketing_data[[#This Row],[AcceptedCmp3]:[AcceptedCmp2]])</f>
        <v>0</v>
      </c>
      <c r="AF1909">
        <v>0</v>
      </c>
      <c r="AG1909">
        <v>0</v>
      </c>
      <c r="AH1909" t="s">
        <v>30</v>
      </c>
    </row>
    <row r="1910" spans="1:34" x14ac:dyDescent="0.3">
      <c r="A1910">
        <v>10965</v>
      </c>
      <c r="B1910">
        <v>1955</v>
      </c>
      <c r="C1910">
        <f ca="1">YEAR(TODAY()) - Table_marketing_data[[#This Row],[Year_Birth]]</f>
        <v>68</v>
      </c>
      <c r="D19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0" t="s">
        <v>28</v>
      </c>
      <c r="F1910" t="s">
        <v>35</v>
      </c>
      <c r="G1910" s="5">
        <v>76005</v>
      </c>
      <c r="H1910" s="5" t="str">
        <f t="shared" si="29"/>
        <v>50k-100k</v>
      </c>
      <c r="I1910">
        <v>0</v>
      </c>
      <c r="J1910">
        <v>0</v>
      </c>
      <c r="K1910" s="1">
        <v>41327</v>
      </c>
      <c r="L1910">
        <v>72</v>
      </c>
      <c r="M1910">
        <v>983</v>
      </c>
      <c r="N1910">
        <v>20</v>
      </c>
      <c r="O1910">
        <v>389</v>
      </c>
      <c r="P1910">
        <v>240</v>
      </c>
      <c r="Q1910">
        <v>50</v>
      </c>
      <c r="R1910">
        <v>40</v>
      </c>
      <c r="S1910" s="6">
        <f>SUM(Table_marketing_data[[#This Row],[MntWines]:[MntGoldProds]])/6</f>
        <v>287</v>
      </c>
      <c r="T1910">
        <v>1</v>
      </c>
      <c r="U1910">
        <v>3</v>
      </c>
      <c r="V1910">
        <v>5</v>
      </c>
      <c r="W1910">
        <v>13</v>
      </c>
      <c r="X1910">
        <v>6</v>
      </c>
      <c r="Y1910">
        <v>0</v>
      </c>
      <c r="Z1910">
        <v>0</v>
      </c>
      <c r="AA1910">
        <v>0</v>
      </c>
      <c r="AB1910">
        <v>1</v>
      </c>
      <c r="AC1910">
        <v>0</v>
      </c>
      <c r="AD1910">
        <f>IF(COUNTIF(Table_marketing_data[[#This Row],[AcceptedCmp3]:[AcceptedCmp2]],1)&gt;0,1,0)</f>
        <v>1</v>
      </c>
      <c r="AE1910">
        <f>SUM(Table_marketing_data[[#This Row],[AcceptedCmp3]:[AcceptedCmp2]])</f>
        <v>1</v>
      </c>
      <c r="AF1910">
        <v>0</v>
      </c>
      <c r="AG1910">
        <v>0</v>
      </c>
      <c r="AH1910" t="s">
        <v>30</v>
      </c>
    </row>
    <row r="1911" spans="1:34" x14ac:dyDescent="0.3">
      <c r="A1911">
        <v>3732</v>
      </c>
      <c r="B1911">
        <v>1955</v>
      </c>
      <c r="C1911">
        <f ca="1">YEAR(TODAY()) - Table_marketing_data[[#This Row],[Year_Birth]]</f>
        <v>68</v>
      </c>
      <c r="D19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1" t="s">
        <v>41</v>
      </c>
      <c r="F1911" t="s">
        <v>33</v>
      </c>
      <c r="G1911" s="5">
        <v>52750</v>
      </c>
      <c r="H1911" s="5" t="str">
        <f t="shared" si="29"/>
        <v>50k-100k</v>
      </c>
      <c r="I1911">
        <v>0</v>
      </c>
      <c r="J1911">
        <v>1</v>
      </c>
      <c r="K1911" s="1">
        <v>41309</v>
      </c>
      <c r="L1911">
        <v>72</v>
      </c>
      <c r="M1911">
        <v>393</v>
      </c>
      <c r="N1911">
        <v>0</v>
      </c>
      <c r="O1911">
        <v>239</v>
      </c>
      <c r="P1911">
        <v>90</v>
      </c>
      <c r="Q1911">
        <v>69</v>
      </c>
      <c r="R1911">
        <v>69</v>
      </c>
      <c r="S1911" s="6">
        <f>SUM(Table_marketing_data[[#This Row],[MntWines]:[MntGoldProds]])/6</f>
        <v>143.33333333333334</v>
      </c>
      <c r="T1911">
        <v>6</v>
      </c>
      <c r="U1911">
        <v>5</v>
      </c>
      <c r="V1911">
        <v>7</v>
      </c>
      <c r="W1911">
        <v>9</v>
      </c>
      <c r="X1911">
        <v>4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f>IF(COUNTIF(Table_marketing_data[[#This Row],[AcceptedCmp3]:[AcceptedCmp2]],1)&gt;0,1,0)</f>
        <v>0</v>
      </c>
      <c r="AE1911">
        <f>SUM(Table_marketing_data[[#This Row],[AcceptedCmp3]:[AcceptedCmp2]])</f>
        <v>0</v>
      </c>
      <c r="AF1911">
        <v>0</v>
      </c>
      <c r="AG1911">
        <v>0</v>
      </c>
      <c r="AH1911" t="s">
        <v>32</v>
      </c>
    </row>
    <row r="1912" spans="1:34" x14ac:dyDescent="0.3">
      <c r="A1912">
        <v>4058</v>
      </c>
      <c r="B1912">
        <v>1955</v>
      </c>
      <c r="C1912">
        <f ca="1">YEAR(TODAY()) - Table_marketing_data[[#This Row],[Year_Birth]]</f>
        <v>68</v>
      </c>
      <c r="D19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2" t="s">
        <v>37</v>
      </c>
      <c r="F1912" t="s">
        <v>31</v>
      </c>
      <c r="G1912" s="5">
        <v>61284</v>
      </c>
      <c r="H1912" s="5" t="str">
        <f t="shared" si="29"/>
        <v>50k-100k</v>
      </c>
      <c r="I1912">
        <v>0</v>
      </c>
      <c r="J1912">
        <v>0</v>
      </c>
      <c r="K1912" s="1">
        <v>41559</v>
      </c>
      <c r="L1912">
        <v>76</v>
      </c>
      <c r="M1912">
        <v>618</v>
      </c>
      <c r="N1912">
        <v>15</v>
      </c>
      <c r="O1912">
        <v>106</v>
      </c>
      <c r="P1912">
        <v>20</v>
      </c>
      <c r="Q1912">
        <v>7</v>
      </c>
      <c r="R1912">
        <v>45</v>
      </c>
      <c r="S1912" s="6">
        <f>SUM(Table_marketing_data[[#This Row],[MntWines]:[MntGoldProds]])/6</f>
        <v>135.16666666666666</v>
      </c>
      <c r="T1912">
        <v>1</v>
      </c>
      <c r="U1912">
        <v>11</v>
      </c>
      <c r="V1912">
        <v>2</v>
      </c>
      <c r="W1912">
        <v>8</v>
      </c>
      <c r="X1912">
        <v>6</v>
      </c>
      <c r="Y1912">
        <v>0</v>
      </c>
      <c r="Z1912">
        <v>1</v>
      </c>
      <c r="AA1912">
        <v>0</v>
      </c>
      <c r="AB1912">
        <v>0</v>
      </c>
      <c r="AC1912">
        <v>0</v>
      </c>
      <c r="AD1912">
        <f>IF(COUNTIF(Table_marketing_data[[#This Row],[AcceptedCmp3]:[AcceptedCmp2]],1)&gt;0,1,0)</f>
        <v>1</v>
      </c>
      <c r="AE1912">
        <f>SUM(Table_marketing_data[[#This Row],[AcceptedCmp3]:[AcceptedCmp2]])</f>
        <v>1</v>
      </c>
      <c r="AF1912">
        <v>0</v>
      </c>
      <c r="AG1912">
        <v>0</v>
      </c>
      <c r="AH1912" t="s">
        <v>30</v>
      </c>
    </row>
    <row r="1913" spans="1:34" x14ac:dyDescent="0.3">
      <c r="A1913">
        <v>2461</v>
      </c>
      <c r="B1913">
        <v>1955</v>
      </c>
      <c r="C1913">
        <f ca="1">YEAR(TODAY()) - Table_marketing_data[[#This Row],[Year_Birth]]</f>
        <v>68</v>
      </c>
      <c r="D19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3" t="s">
        <v>41</v>
      </c>
      <c r="F1913" t="s">
        <v>31</v>
      </c>
      <c r="G1913" s="5">
        <v>51124</v>
      </c>
      <c r="H1913" s="5" t="str">
        <f t="shared" si="29"/>
        <v>50k-100k</v>
      </c>
      <c r="I1913">
        <v>1</v>
      </c>
      <c r="J1913">
        <v>1</v>
      </c>
      <c r="K1913" s="1">
        <v>41626</v>
      </c>
      <c r="L1913">
        <v>79</v>
      </c>
      <c r="M1913">
        <v>26</v>
      </c>
      <c r="N1913">
        <v>1</v>
      </c>
      <c r="O1913">
        <v>11</v>
      </c>
      <c r="P1913">
        <v>0</v>
      </c>
      <c r="Q1913">
        <v>1</v>
      </c>
      <c r="R1913">
        <v>4</v>
      </c>
      <c r="S1913" s="6">
        <f>SUM(Table_marketing_data[[#This Row],[MntWines]:[MntGoldProds]])/6</f>
        <v>7.166666666666667</v>
      </c>
      <c r="T1913">
        <v>2</v>
      </c>
      <c r="U1913">
        <v>1</v>
      </c>
      <c r="V1913">
        <v>0</v>
      </c>
      <c r="W1913">
        <v>3</v>
      </c>
      <c r="X1913">
        <v>3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f>IF(COUNTIF(Table_marketing_data[[#This Row],[AcceptedCmp3]:[AcceptedCmp2]],1)&gt;0,1,0)</f>
        <v>0</v>
      </c>
      <c r="AE1913">
        <f>SUM(Table_marketing_data[[#This Row],[AcceptedCmp3]:[AcceptedCmp2]])</f>
        <v>0</v>
      </c>
      <c r="AF1913">
        <v>0</v>
      </c>
      <c r="AG1913">
        <v>0</v>
      </c>
      <c r="AH1913" t="s">
        <v>32</v>
      </c>
    </row>
    <row r="1914" spans="1:34" x14ac:dyDescent="0.3">
      <c r="A1914">
        <v>7972</v>
      </c>
      <c r="B1914">
        <v>1955</v>
      </c>
      <c r="C1914">
        <f ca="1">YEAR(TODAY()) - Table_marketing_data[[#This Row],[Year_Birth]]</f>
        <v>68</v>
      </c>
      <c r="D19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4" t="s">
        <v>28</v>
      </c>
      <c r="F1914" t="s">
        <v>31</v>
      </c>
      <c r="G1914" s="5">
        <v>72906</v>
      </c>
      <c r="H1914" s="5" t="str">
        <f t="shared" si="29"/>
        <v>50k-100k</v>
      </c>
      <c r="I1914">
        <v>0</v>
      </c>
      <c r="J1914">
        <v>0</v>
      </c>
      <c r="K1914" s="1">
        <v>41534</v>
      </c>
      <c r="L1914">
        <v>79</v>
      </c>
      <c r="M1914">
        <v>400</v>
      </c>
      <c r="N1914">
        <v>32</v>
      </c>
      <c r="O1914">
        <v>519</v>
      </c>
      <c r="P1914">
        <v>71</v>
      </c>
      <c r="Q1914">
        <v>75</v>
      </c>
      <c r="R1914">
        <v>54</v>
      </c>
      <c r="S1914" s="6">
        <f>SUM(Table_marketing_data[[#This Row],[MntWines]:[MntGoldProds]])/6</f>
        <v>191.83333333333334</v>
      </c>
      <c r="T1914">
        <v>1</v>
      </c>
      <c r="U1914">
        <v>3</v>
      </c>
      <c r="V1914">
        <v>4</v>
      </c>
      <c r="W1914">
        <v>9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f>IF(COUNTIF(Table_marketing_data[[#This Row],[AcceptedCmp3]:[AcceptedCmp2]],1)&gt;0,1,0)</f>
        <v>0</v>
      </c>
      <c r="AE1914">
        <f>SUM(Table_marketing_data[[#This Row],[AcceptedCmp3]:[AcceptedCmp2]])</f>
        <v>0</v>
      </c>
      <c r="AF1914">
        <v>0</v>
      </c>
      <c r="AG1914">
        <v>0</v>
      </c>
      <c r="AH1914" t="s">
        <v>30</v>
      </c>
    </row>
    <row r="1915" spans="1:34" x14ac:dyDescent="0.3">
      <c r="A1915">
        <v>5185</v>
      </c>
      <c r="B1915">
        <v>1955</v>
      </c>
      <c r="C1915">
        <f ca="1">YEAR(TODAY()) - Table_marketing_data[[#This Row],[Year_Birth]]</f>
        <v>68</v>
      </c>
      <c r="D19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5" t="s">
        <v>28</v>
      </c>
      <c r="F1915" t="s">
        <v>33</v>
      </c>
      <c r="G1915" s="5">
        <v>74268</v>
      </c>
      <c r="H1915" s="5" t="str">
        <f t="shared" si="29"/>
        <v>50k-100k</v>
      </c>
      <c r="I1915">
        <v>0</v>
      </c>
      <c r="J1915">
        <v>0</v>
      </c>
      <c r="K1915" s="1">
        <v>41319</v>
      </c>
      <c r="L1915">
        <v>83</v>
      </c>
      <c r="M1915">
        <v>199</v>
      </c>
      <c r="N1915">
        <v>66</v>
      </c>
      <c r="O1915">
        <v>315</v>
      </c>
      <c r="P1915">
        <v>97</v>
      </c>
      <c r="Q1915">
        <v>174</v>
      </c>
      <c r="R1915">
        <v>41</v>
      </c>
      <c r="S1915" s="6">
        <f>SUM(Table_marketing_data[[#This Row],[MntWines]:[MntGoldProds]])/6</f>
        <v>148.66666666666666</v>
      </c>
      <c r="T1915">
        <v>1</v>
      </c>
      <c r="U1915">
        <v>4</v>
      </c>
      <c r="V1915">
        <v>3</v>
      </c>
      <c r="W1915">
        <v>5</v>
      </c>
      <c r="X1915">
        <v>2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f>IF(COUNTIF(Table_marketing_data[[#This Row],[AcceptedCmp3]:[AcceptedCmp2]],1)&gt;0,1,0)</f>
        <v>0</v>
      </c>
      <c r="AE1915">
        <f>SUM(Table_marketing_data[[#This Row],[AcceptedCmp3]:[AcceptedCmp2]])</f>
        <v>0</v>
      </c>
      <c r="AF1915">
        <v>0</v>
      </c>
      <c r="AG1915">
        <v>0</v>
      </c>
      <c r="AH1915" t="s">
        <v>43</v>
      </c>
    </row>
    <row r="1916" spans="1:34" x14ac:dyDescent="0.3">
      <c r="A1916">
        <v>3807</v>
      </c>
      <c r="B1916">
        <v>1955</v>
      </c>
      <c r="C1916">
        <f ca="1">YEAR(TODAY()) - Table_marketing_data[[#This Row],[Year_Birth]]</f>
        <v>68</v>
      </c>
      <c r="D19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6" t="s">
        <v>28</v>
      </c>
      <c r="F1916" t="s">
        <v>35</v>
      </c>
      <c r="G1916" s="5">
        <v>59925</v>
      </c>
      <c r="H1916" s="5" t="str">
        <f t="shared" si="29"/>
        <v>50k-100k</v>
      </c>
      <c r="I1916">
        <v>0</v>
      </c>
      <c r="J1916">
        <v>1</v>
      </c>
      <c r="K1916" s="1">
        <v>41243</v>
      </c>
      <c r="L1916">
        <v>83</v>
      </c>
      <c r="M1916">
        <v>473</v>
      </c>
      <c r="N1916">
        <v>21</v>
      </c>
      <c r="O1916">
        <v>176</v>
      </c>
      <c r="P1916">
        <v>19</v>
      </c>
      <c r="Q1916">
        <v>21</v>
      </c>
      <c r="R1916">
        <v>56</v>
      </c>
      <c r="S1916" s="6">
        <f>SUM(Table_marketing_data[[#This Row],[MntWines]:[MntGoldProds]])/6</f>
        <v>127.66666666666667</v>
      </c>
      <c r="T1916">
        <v>3</v>
      </c>
      <c r="U1916">
        <v>9</v>
      </c>
      <c r="V1916">
        <v>2</v>
      </c>
      <c r="W1916">
        <v>9</v>
      </c>
      <c r="X1916">
        <v>6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f>IF(COUNTIF(Table_marketing_data[[#This Row],[AcceptedCmp3]:[AcceptedCmp2]],1)&gt;0,1,0)</f>
        <v>0</v>
      </c>
      <c r="AE1916">
        <f>SUM(Table_marketing_data[[#This Row],[AcceptedCmp3]:[AcceptedCmp2]])</f>
        <v>0</v>
      </c>
      <c r="AF1916">
        <v>0</v>
      </c>
      <c r="AG1916">
        <v>0</v>
      </c>
      <c r="AH1916" t="s">
        <v>30</v>
      </c>
    </row>
    <row r="1917" spans="1:34" x14ac:dyDescent="0.3">
      <c r="A1917">
        <v>10120</v>
      </c>
      <c r="B1917">
        <v>1955</v>
      </c>
      <c r="C1917">
        <f ca="1">YEAR(TODAY()) - Table_marketing_data[[#This Row],[Year_Birth]]</f>
        <v>68</v>
      </c>
      <c r="D19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7" t="s">
        <v>28</v>
      </c>
      <c r="F1917" t="s">
        <v>35</v>
      </c>
      <c r="G1917" s="5">
        <v>38946</v>
      </c>
      <c r="H1917" s="5" t="str">
        <f t="shared" si="29"/>
        <v>20k-50k</v>
      </c>
      <c r="I1917">
        <v>0</v>
      </c>
      <c r="J1917">
        <v>1</v>
      </c>
      <c r="K1917" s="1">
        <v>41571</v>
      </c>
      <c r="L1917">
        <v>84</v>
      </c>
      <c r="M1917">
        <v>116</v>
      </c>
      <c r="N1917">
        <v>6</v>
      </c>
      <c r="O1917">
        <v>82</v>
      </c>
      <c r="P1917">
        <v>6</v>
      </c>
      <c r="Q1917">
        <v>6</v>
      </c>
      <c r="R1917">
        <v>41</v>
      </c>
      <c r="S1917" s="6">
        <f>SUM(Table_marketing_data[[#This Row],[MntWines]:[MntGoldProds]])/6</f>
        <v>42.833333333333336</v>
      </c>
      <c r="T1917">
        <v>2</v>
      </c>
      <c r="U1917">
        <v>3</v>
      </c>
      <c r="V1917">
        <v>1</v>
      </c>
      <c r="W1917">
        <v>6</v>
      </c>
      <c r="X1917">
        <v>5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f>IF(COUNTIF(Table_marketing_data[[#This Row],[AcceptedCmp3]:[AcceptedCmp2]],1)&gt;0,1,0)</f>
        <v>0</v>
      </c>
      <c r="AE1917">
        <f>SUM(Table_marketing_data[[#This Row],[AcceptedCmp3]:[AcceptedCmp2]])</f>
        <v>0</v>
      </c>
      <c r="AF1917">
        <v>0</v>
      </c>
      <c r="AG1917">
        <v>0</v>
      </c>
      <c r="AH1917" t="s">
        <v>34</v>
      </c>
    </row>
    <row r="1918" spans="1:34" x14ac:dyDescent="0.3">
      <c r="A1918">
        <v>4541</v>
      </c>
      <c r="B1918">
        <v>1955</v>
      </c>
      <c r="C1918">
        <f ca="1">YEAR(TODAY()) - Table_marketing_data[[#This Row],[Year_Birth]]</f>
        <v>68</v>
      </c>
      <c r="D19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8" t="s">
        <v>28</v>
      </c>
      <c r="F1918" t="s">
        <v>35</v>
      </c>
      <c r="G1918" s="5">
        <v>38946</v>
      </c>
      <c r="H1918" s="5" t="str">
        <f t="shared" si="29"/>
        <v>20k-50k</v>
      </c>
      <c r="I1918">
        <v>0</v>
      </c>
      <c r="J1918">
        <v>1</v>
      </c>
      <c r="K1918" s="1">
        <v>41571</v>
      </c>
      <c r="L1918">
        <v>84</v>
      </c>
      <c r="M1918">
        <v>116</v>
      </c>
      <c r="N1918">
        <v>6</v>
      </c>
      <c r="O1918">
        <v>82</v>
      </c>
      <c r="P1918">
        <v>6</v>
      </c>
      <c r="Q1918">
        <v>6</v>
      </c>
      <c r="R1918">
        <v>41</v>
      </c>
      <c r="S1918" s="6">
        <f>SUM(Table_marketing_data[[#This Row],[MntWines]:[MntGoldProds]])/6</f>
        <v>42.833333333333336</v>
      </c>
      <c r="T1918">
        <v>2</v>
      </c>
      <c r="U1918">
        <v>3</v>
      </c>
      <c r="V1918">
        <v>1</v>
      </c>
      <c r="W1918">
        <v>6</v>
      </c>
      <c r="X1918">
        <v>5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f>IF(COUNTIF(Table_marketing_data[[#This Row],[AcceptedCmp3]:[AcceptedCmp2]],1)&gt;0,1,0)</f>
        <v>0</v>
      </c>
      <c r="AE1918">
        <f>SUM(Table_marketing_data[[#This Row],[AcceptedCmp3]:[AcceptedCmp2]])</f>
        <v>0</v>
      </c>
      <c r="AF1918">
        <v>0</v>
      </c>
      <c r="AG1918">
        <v>0</v>
      </c>
      <c r="AH1918" t="s">
        <v>32</v>
      </c>
    </row>
    <row r="1919" spans="1:34" x14ac:dyDescent="0.3">
      <c r="A1919">
        <v>9743</v>
      </c>
      <c r="B1919">
        <v>1955</v>
      </c>
      <c r="C1919">
        <f ca="1">YEAR(TODAY()) - Table_marketing_data[[#This Row],[Year_Birth]]</f>
        <v>68</v>
      </c>
      <c r="D19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19" t="s">
        <v>28</v>
      </c>
      <c r="F1919" t="s">
        <v>33</v>
      </c>
      <c r="G1919" s="5">
        <v>76998</v>
      </c>
      <c r="H1919" s="5" t="str">
        <f t="shared" si="29"/>
        <v>50k-100k</v>
      </c>
      <c r="I1919">
        <v>0</v>
      </c>
      <c r="J1919">
        <v>1</v>
      </c>
      <c r="K1919" s="1">
        <v>41285</v>
      </c>
      <c r="L1919">
        <v>85</v>
      </c>
      <c r="M1919">
        <v>1449</v>
      </c>
      <c r="N1919">
        <v>89</v>
      </c>
      <c r="O1919">
        <v>161</v>
      </c>
      <c r="P1919">
        <v>69</v>
      </c>
      <c r="Q1919">
        <v>35</v>
      </c>
      <c r="R1919">
        <v>107</v>
      </c>
      <c r="S1919" s="6">
        <f>SUM(Table_marketing_data[[#This Row],[MntWines]:[MntGoldProds]])/6</f>
        <v>318.33333333333331</v>
      </c>
      <c r="T1919">
        <v>2</v>
      </c>
      <c r="U1919">
        <v>11</v>
      </c>
      <c r="V1919">
        <v>8</v>
      </c>
      <c r="W1919">
        <v>8</v>
      </c>
      <c r="X1919">
        <v>6</v>
      </c>
      <c r="Y1919">
        <v>0</v>
      </c>
      <c r="Z1919">
        <v>0</v>
      </c>
      <c r="AA1919">
        <v>1</v>
      </c>
      <c r="AB1919">
        <v>0</v>
      </c>
      <c r="AC1919">
        <v>0</v>
      </c>
      <c r="AD1919">
        <f>IF(COUNTIF(Table_marketing_data[[#This Row],[AcceptedCmp3]:[AcceptedCmp2]],1)&gt;0,1,0)</f>
        <v>1</v>
      </c>
      <c r="AE1919">
        <f>SUM(Table_marketing_data[[#This Row],[AcceptedCmp3]:[AcceptedCmp2]])</f>
        <v>1</v>
      </c>
      <c r="AF1919">
        <v>0</v>
      </c>
      <c r="AG1919">
        <v>0</v>
      </c>
      <c r="AH1919" t="s">
        <v>32</v>
      </c>
    </row>
    <row r="1920" spans="1:34" x14ac:dyDescent="0.3">
      <c r="A1920">
        <v>221</v>
      </c>
      <c r="B1920">
        <v>1955</v>
      </c>
      <c r="C1920">
        <f ca="1">YEAR(TODAY()) - Table_marketing_data[[#This Row],[Year_Birth]]</f>
        <v>68</v>
      </c>
      <c r="D19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0" t="s">
        <v>28</v>
      </c>
      <c r="F1920" t="s">
        <v>33</v>
      </c>
      <c r="G1920" s="5">
        <v>48726</v>
      </c>
      <c r="H1920" s="5" t="str">
        <f t="shared" si="29"/>
        <v>20k-50k</v>
      </c>
      <c r="I1920">
        <v>0</v>
      </c>
      <c r="J1920">
        <v>1</v>
      </c>
      <c r="K1920" s="1">
        <v>41391</v>
      </c>
      <c r="L1920">
        <v>90</v>
      </c>
      <c r="M1920">
        <v>138</v>
      </c>
      <c r="N1920">
        <v>3</v>
      </c>
      <c r="O1920">
        <v>38</v>
      </c>
      <c r="P1920">
        <v>4</v>
      </c>
      <c r="Q1920">
        <v>0</v>
      </c>
      <c r="R1920">
        <v>59</v>
      </c>
      <c r="S1920" s="6">
        <f>SUM(Table_marketing_data[[#This Row],[MntWines]:[MntGoldProds]])/6</f>
        <v>40.333333333333336</v>
      </c>
      <c r="T1920">
        <v>3</v>
      </c>
      <c r="U1920">
        <v>3</v>
      </c>
      <c r="V1920">
        <v>2</v>
      </c>
      <c r="W1920">
        <v>4</v>
      </c>
      <c r="X1920">
        <v>6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f>IF(COUNTIF(Table_marketing_data[[#This Row],[AcceptedCmp3]:[AcceptedCmp2]],1)&gt;0,1,0)</f>
        <v>0</v>
      </c>
      <c r="AE1920">
        <f>SUM(Table_marketing_data[[#This Row],[AcceptedCmp3]:[AcceptedCmp2]])</f>
        <v>0</v>
      </c>
      <c r="AF1920">
        <v>0</v>
      </c>
      <c r="AG1920">
        <v>0</v>
      </c>
      <c r="AH1920" t="s">
        <v>39</v>
      </c>
    </row>
    <row r="1921" spans="1:34" x14ac:dyDescent="0.3">
      <c r="A1921">
        <v>4351</v>
      </c>
      <c r="B1921">
        <v>1955</v>
      </c>
      <c r="C1921">
        <f ca="1">YEAR(TODAY()) - Table_marketing_data[[#This Row],[Year_Birth]]</f>
        <v>68</v>
      </c>
      <c r="D19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1" t="s">
        <v>28</v>
      </c>
      <c r="F1921" t="s">
        <v>29</v>
      </c>
      <c r="G1921" s="5">
        <v>37244</v>
      </c>
      <c r="H1921" s="5" t="str">
        <f t="shared" si="29"/>
        <v>20k-50k</v>
      </c>
      <c r="I1921">
        <v>1</v>
      </c>
      <c r="J1921">
        <v>1</v>
      </c>
      <c r="K1921" s="1">
        <v>41391</v>
      </c>
      <c r="L1921">
        <v>90</v>
      </c>
      <c r="M1921">
        <v>18</v>
      </c>
      <c r="N1921">
        <v>2</v>
      </c>
      <c r="O1921">
        <v>10</v>
      </c>
      <c r="P1921">
        <v>0</v>
      </c>
      <c r="Q1921">
        <v>0</v>
      </c>
      <c r="R1921">
        <v>25</v>
      </c>
      <c r="S1921" s="6">
        <f>SUM(Table_marketing_data[[#This Row],[MntWines]:[MntGoldProds]])/6</f>
        <v>9.1666666666666661</v>
      </c>
      <c r="T1921">
        <v>1</v>
      </c>
      <c r="U1921">
        <v>1</v>
      </c>
      <c r="V1921">
        <v>1</v>
      </c>
      <c r="W1921">
        <v>2</v>
      </c>
      <c r="X1921">
        <v>7</v>
      </c>
      <c r="Y1921">
        <v>1</v>
      </c>
      <c r="Z1921">
        <v>0</v>
      </c>
      <c r="AA1921">
        <v>0</v>
      </c>
      <c r="AB1921">
        <v>0</v>
      </c>
      <c r="AC1921">
        <v>0</v>
      </c>
      <c r="AD1921">
        <f>IF(COUNTIF(Table_marketing_data[[#This Row],[AcceptedCmp3]:[AcceptedCmp2]],1)&gt;0,1,0)</f>
        <v>1</v>
      </c>
      <c r="AE1921">
        <f>SUM(Table_marketing_data[[#This Row],[AcceptedCmp3]:[AcceptedCmp2]])</f>
        <v>1</v>
      </c>
      <c r="AF1921">
        <v>0</v>
      </c>
      <c r="AG1921">
        <v>0</v>
      </c>
      <c r="AH1921" t="s">
        <v>30</v>
      </c>
    </row>
    <row r="1922" spans="1:34" x14ac:dyDescent="0.3">
      <c r="A1922">
        <v>3117</v>
      </c>
      <c r="B1922">
        <v>1955</v>
      </c>
      <c r="C1922">
        <f ca="1">YEAR(TODAY()) - Table_marketing_data[[#This Row],[Year_Birth]]</f>
        <v>68</v>
      </c>
      <c r="D19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2" t="s">
        <v>28</v>
      </c>
      <c r="F1922" t="s">
        <v>31</v>
      </c>
      <c r="H1922" s="5" t="str">
        <f t="shared" ref="H1922:H1985" si="30">IF(G1922&lt;20000,"&lt;20k",IF(G1922&lt;50000,"20k-50k",IF(G1922&lt;100000,"50k-100k","100k&lt;")))</f>
        <v>&lt;20k</v>
      </c>
      <c r="I1922">
        <v>0</v>
      </c>
      <c r="J1922">
        <v>1</v>
      </c>
      <c r="K1922" s="1">
        <v>41565</v>
      </c>
      <c r="L1922">
        <v>95</v>
      </c>
      <c r="M1922">
        <v>264</v>
      </c>
      <c r="N1922">
        <v>0</v>
      </c>
      <c r="O1922">
        <v>21</v>
      </c>
      <c r="P1922">
        <v>12</v>
      </c>
      <c r="Q1922">
        <v>6</v>
      </c>
      <c r="R1922">
        <v>147</v>
      </c>
      <c r="S1922" s="6">
        <f>SUM(Table_marketing_data[[#This Row],[MntWines]:[MntGoldProds]])/6</f>
        <v>75</v>
      </c>
      <c r="T1922">
        <v>3</v>
      </c>
      <c r="U1922">
        <v>6</v>
      </c>
      <c r="V1922">
        <v>1</v>
      </c>
      <c r="W1922">
        <v>5</v>
      </c>
      <c r="X1922">
        <v>7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f>IF(COUNTIF(Table_marketing_data[[#This Row],[AcceptedCmp3]:[AcceptedCmp2]],1)&gt;0,1,0)</f>
        <v>0</v>
      </c>
      <c r="AE1922">
        <f>SUM(Table_marketing_data[[#This Row],[AcceptedCmp3]:[AcceptedCmp2]])</f>
        <v>0</v>
      </c>
      <c r="AF1922">
        <v>0</v>
      </c>
      <c r="AG1922">
        <v>0</v>
      </c>
      <c r="AH1922" t="s">
        <v>36</v>
      </c>
    </row>
    <row r="1923" spans="1:34" x14ac:dyDescent="0.3">
      <c r="A1923">
        <v>4073</v>
      </c>
      <c r="B1923">
        <v>1954</v>
      </c>
      <c r="C1923">
        <f ca="1">YEAR(TODAY()) - Table_marketing_data[[#This Row],[Year_Birth]]</f>
        <v>69</v>
      </c>
      <c r="D19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3" t="s">
        <v>38</v>
      </c>
      <c r="F1923" t="s">
        <v>33</v>
      </c>
      <c r="G1923" s="5">
        <v>63564</v>
      </c>
      <c r="H1923" s="5" t="str">
        <f t="shared" si="30"/>
        <v>50k-100k</v>
      </c>
      <c r="I1923">
        <v>0</v>
      </c>
      <c r="J1923">
        <v>0</v>
      </c>
      <c r="K1923" s="1">
        <v>41668</v>
      </c>
      <c r="L1923">
        <v>0</v>
      </c>
      <c r="M1923">
        <v>769</v>
      </c>
      <c r="N1923">
        <v>80</v>
      </c>
      <c r="O1923">
        <v>252</v>
      </c>
      <c r="P1923">
        <v>15</v>
      </c>
      <c r="Q1923">
        <v>34</v>
      </c>
      <c r="R1923">
        <v>65</v>
      </c>
      <c r="S1923" s="6">
        <f>SUM(Table_marketing_data[[#This Row],[MntWines]:[MntGoldProds]])/6</f>
        <v>202.5</v>
      </c>
      <c r="T1923">
        <v>1</v>
      </c>
      <c r="U1923">
        <v>10</v>
      </c>
      <c r="V1923">
        <v>10</v>
      </c>
      <c r="W1923">
        <v>7</v>
      </c>
      <c r="X1923">
        <v>6</v>
      </c>
      <c r="Y1923">
        <v>1</v>
      </c>
      <c r="Z1923">
        <v>0</v>
      </c>
      <c r="AA1923">
        <v>0</v>
      </c>
      <c r="AB1923">
        <v>0</v>
      </c>
      <c r="AC1923">
        <v>0</v>
      </c>
      <c r="AD1923">
        <f>IF(COUNTIF(Table_marketing_data[[#This Row],[AcceptedCmp3]:[AcceptedCmp2]],1)&gt;0,1,0)</f>
        <v>1</v>
      </c>
      <c r="AE1923">
        <f>SUM(Table_marketing_data[[#This Row],[AcceptedCmp3]:[AcceptedCmp2]])</f>
        <v>1</v>
      </c>
      <c r="AF1923">
        <v>1</v>
      </c>
      <c r="AG1923">
        <v>0</v>
      </c>
      <c r="AH1923" t="s">
        <v>39</v>
      </c>
    </row>
    <row r="1924" spans="1:34" x14ac:dyDescent="0.3">
      <c r="A1924">
        <v>4047</v>
      </c>
      <c r="B1924">
        <v>1954</v>
      </c>
      <c r="C1924">
        <f ca="1">YEAR(TODAY()) - Table_marketing_data[[#This Row],[Year_Birth]]</f>
        <v>69</v>
      </c>
      <c r="D19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4" t="s">
        <v>37</v>
      </c>
      <c r="F1924" t="s">
        <v>33</v>
      </c>
      <c r="G1924" s="5">
        <v>65324</v>
      </c>
      <c r="H1924" s="5" t="str">
        <f t="shared" si="30"/>
        <v>50k-100k</v>
      </c>
      <c r="I1924">
        <v>0</v>
      </c>
      <c r="J1924">
        <v>1</v>
      </c>
      <c r="K1924" s="1">
        <v>41650</v>
      </c>
      <c r="L1924">
        <v>0</v>
      </c>
      <c r="M1924">
        <v>384</v>
      </c>
      <c r="N1924">
        <v>0</v>
      </c>
      <c r="O1924">
        <v>102</v>
      </c>
      <c r="P1924">
        <v>21</v>
      </c>
      <c r="Q1924">
        <v>32</v>
      </c>
      <c r="R1924">
        <v>5</v>
      </c>
      <c r="S1924" s="6">
        <f>SUM(Table_marketing_data[[#This Row],[MntWines]:[MntGoldProds]])/6</f>
        <v>90.666666666666671</v>
      </c>
      <c r="T1924">
        <v>3</v>
      </c>
      <c r="U1924">
        <v>6</v>
      </c>
      <c r="V1924">
        <v>2</v>
      </c>
      <c r="W1924">
        <v>9</v>
      </c>
      <c r="X1924">
        <v>4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f>IF(COUNTIF(Table_marketing_data[[#This Row],[AcceptedCmp3]:[AcceptedCmp2]],1)&gt;0,1,0)</f>
        <v>0</v>
      </c>
      <c r="AE1924">
        <f>SUM(Table_marketing_data[[#This Row],[AcceptedCmp3]:[AcceptedCmp2]])</f>
        <v>0</v>
      </c>
      <c r="AF1924">
        <v>0</v>
      </c>
      <c r="AG1924">
        <v>0</v>
      </c>
      <c r="AH1924" t="s">
        <v>34</v>
      </c>
    </row>
    <row r="1925" spans="1:34" x14ac:dyDescent="0.3">
      <c r="A1925">
        <v>9477</v>
      </c>
      <c r="B1925">
        <v>1954</v>
      </c>
      <c r="C1925">
        <f ca="1">YEAR(TODAY()) - Table_marketing_data[[#This Row],[Year_Birth]]</f>
        <v>69</v>
      </c>
      <c r="D19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5" t="s">
        <v>37</v>
      </c>
      <c r="F1925" t="s">
        <v>33</v>
      </c>
      <c r="G1925" s="5">
        <v>65324</v>
      </c>
      <c r="H1925" s="5" t="str">
        <f t="shared" si="30"/>
        <v>50k-100k</v>
      </c>
      <c r="I1925">
        <v>0</v>
      </c>
      <c r="J1925">
        <v>1</v>
      </c>
      <c r="K1925" s="1">
        <v>41650</v>
      </c>
      <c r="L1925">
        <v>0</v>
      </c>
      <c r="M1925">
        <v>384</v>
      </c>
      <c r="N1925">
        <v>0</v>
      </c>
      <c r="O1925">
        <v>102</v>
      </c>
      <c r="P1925">
        <v>21</v>
      </c>
      <c r="Q1925">
        <v>32</v>
      </c>
      <c r="R1925">
        <v>5</v>
      </c>
      <c r="S1925" s="6">
        <f>SUM(Table_marketing_data[[#This Row],[MntWines]:[MntGoldProds]])/6</f>
        <v>90.666666666666671</v>
      </c>
      <c r="T1925">
        <v>3</v>
      </c>
      <c r="U1925">
        <v>6</v>
      </c>
      <c r="V1925">
        <v>2</v>
      </c>
      <c r="W1925">
        <v>9</v>
      </c>
      <c r="X1925">
        <v>4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f>IF(COUNTIF(Table_marketing_data[[#This Row],[AcceptedCmp3]:[AcceptedCmp2]],1)&gt;0,1,0)</f>
        <v>0</v>
      </c>
      <c r="AE1925">
        <f>SUM(Table_marketing_data[[#This Row],[AcceptedCmp3]:[AcceptedCmp2]])</f>
        <v>0</v>
      </c>
      <c r="AF1925">
        <v>0</v>
      </c>
      <c r="AG1925">
        <v>0</v>
      </c>
      <c r="AH1925" t="s">
        <v>40</v>
      </c>
    </row>
    <row r="1926" spans="1:34" x14ac:dyDescent="0.3">
      <c r="A1926">
        <v>2285</v>
      </c>
      <c r="B1926">
        <v>1954</v>
      </c>
      <c r="C1926">
        <f ca="1">YEAR(TODAY()) - Table_marketing_data[[#This Row],[Year_Birth]]</f>
        <v>69</v>
      </c>
      <c r="D19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6" t="s">
        <v>41</v>
      </c>
      <c r="F1926" t="s">
        <v>35</v>
      </c>
      <c r="G1926" s="5">
        <v>36634</v>
      </c>
      <c r="H1926" s="5" t="str">
        <f t="shared" si="30"/>
        <v>20k-50k</v>
      </c>
      <c r="I1926">
        <v>0</v>
      </c>
      <c r="J1926">
        <v>1</v>
      </c>
      <c r="K1926" s="1">
        <v>41422</v>
      </c>
      <c r="L1926">
        <v>0</v>
      </c>
      <c r="M1926">
        <v>213</v>
      </c>
      <c r="N1926">
        <v>9</v>
      </c>
      <c r="O1926">
        <v>76</v>
      </c>
      <c r="P1926">
        <v>4</v>
      </c>
      <c r="Q1926">
        <v>3</v>
      </c>
      <c r="R1926">
        <v>30</v>
      </c>
      <c r="S1926" s="6">
        <f>SUM(Table_marketing_data[[#This Row],[MntWines]:[MntGoldProds]])/6</f>
        <v>55.833333333333336</v>
      </c>
      <c r="T1926">
        <v>3</v>
      </c>
      <c r="U1926">
        <v>5</v>
      </c>
      <c r="V1926">
        <v>2</v>
      </c>
      <c r="W1926">
        <v>5</v>
      </c>
      <c r="X1926">
        <v>7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f>IF(COUNTIF(Table_marketing_data[[#This Row],[AcceptedCmp3]:[AcceptedCmp2]],1)&gt;0,1,0)</f>
        <v>0</v>
      </c>
      <c r="AE1926">
        <f>SUM(Table_marketing_data[[#This Row],[AcceptedCmp3]:[AcceptedCmp2]])</f>
        <v>0</v>
      </c>
      <c r="AF1926">
        <v>0</v>
      </c>
      <c r="AG1926">
        <v>0</v>
      </c>
      <c r="AH1926" t="s">
        <v>43</v>
      </c>
    </row>
    <row r="1927" spans="1:34" x14ac:dyDescent="0.3">
      <c r="A1927">
        <v>1402</v>
      </c>
      <c r="B1927">
        <v>1954</v>
      </c>
      <c r="C1927">
        <f ca="1">YEAR(TODAY()) - Table_marketing_data[[#This Row],[Year_Birth]]</f>
        <v>69</v>
      </c>
      <c r="D19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7" t="s">
        <v>41</v>
      </c>
      <c r="F1927" t="s">
        <v>33</v>
      </c>
      <c r="G1927" s="5">
        <v>66991</v>
      </c>
      <c r="H1927" s="5" t="str">
        <f t="shared" si="30"/>
        <v>50k-100k</v>
      </c>
      <c r="I1927">
        <v>0</v>
      </c>
      <c r="J1927">
        <v>0</v>
      </c>
      <c r="K1927" s="1">
        <v>41163</v>
      </c>
      <c r="L1927">
        <v>1</v>
      </c>
      <c r="M1927">
        <v>496</v>
      </c>
      <c r="N1927">
        <v>36</v>
      </c>
      <c r="O1927">
        <v>460</v>
      </c>
      <c r="P1927">
        <v>189</v>
      </c>
      <c r="Q1927">
        <v>60</v>
      </c>
      <c r="R1927">
        <v>12</v>
      </c>
      <c r="S1927" s="6">
        <f>SUM(Table_marketing_data[[#This Row],[MntWines]:[MntGoldProds]])/6</f>
        <v>208.83333333333334</v>
      </c>
      <c r="T1927">
        <v>3</v>
      </c>
      <c r="U1927">
        <v>4</v>
      </c>
      <c r="V1927">
        <v>8</v>
      </c>
      <c r="W1927">
        <v>6</v>
      </c>
      <c r="X1927">
        <v>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f>IF(COUNTIF(Table_marketing_data[[#This Row],[AcceptedCmp3]:[AcceptedCmp2]],1)&gt;0,1,0)</f>
        <v>0</v>
      </c>
      <c r="AE1927">
        <f>SUM(Table_marketing_data[[#This Row],[AcceptedCmp3]:[AcceptedCmp2]])</f>
        <v>0</v>
      </c>
      <c r="AF1927">
        <v>0</v>
      </c>
      <c r="AG1927">
        <v>0</v>
      </c>
      <c r="AH1927" t="s">
        <v>39</v>
      </c>
    </row>
    <row r="1928" spans="1:34" x14ac:dyDescent="0.3">
      <c r="A1928">
        <v>10177</v>
      </c>
      <c r="B1928">
        <v>1954</v>
      </c>
      <c r="C1928">
        <f ca="1">YEAR(TODAY()) - Table_marketing_data[[#This Row],[Year_Birth]]</f>
        <v>69</v>
      </c>
      <c r="D19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8" t="s">
        <v>28</v>
      </c>
      <c r="F1928" t="s">
        <v>29</v>
      </c>
      <c r="G1928" s="5">
        <v>72071</v>
      </c>
      <c r="H1928" s="5" t="str">
        <f t="shared" si="30"/>
        <v>50k-100k</v>
      </c>
      <c r="I1928">
        <v>0</v>
      </c>
      <c r="J1928">
        <v>1</v>
      </c>
      <c r="K1928" s="1">
        <v>41319</v>
      </c>
      <c r="L1928">
        <v>4</v>
      </c>
      <c r="M1928">
        <v>531</v>
      </c>
      <c r="N1928">
        <v>69</v>
      </c>
      <c r="O1928">
        <v>300</v>
      </c>
      <c r="P1928">
        <v>150</v>
      </c>
      <c r="Q1928">
        <v>138</v>
      </c>
      <c r="R1928">
        <v>150</v>
      </c>
      <c r="S1928" s="6">
        <f>SUM(Table_marketing_data[[#This Row],[MntWines]:[MntGoldProds]])/6</f>
        <v>223</v>
      </c>
      <c r="T1928">
        <v>3</v>
      </c>
      <c r="U1928">
        <v>5</v>
      </c>
      <c r="V1928">
        <v>4</v>
      </c>
      <c r="W1928">
        <v>8</v>
      </c>
      <c r="X1928">
        <v>2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f>IF(COUNTIF(Table_marketing_data[[#This Row],[AcceptedCmp3]:[AcceptedCmp2]],1)&gt;0,1,0)</f>
        <v>0</v>
      </c>
      <c r="AE1928">
        <f>SUM(Table_marketing_data[[#This Row],[AcceptedCmp3]:[AcceptedCmp2]])</f>
        <v>0</v>
      </c>
      <c r="AF1928">
        <v>0</v>
      </c>
      <c r="AG1928">
        <v>0</v>
      </c>
      <c r="AH1928" t="s">
        <v>30</v>
      </c>
    </row>
    <row r="1929" spans="1:34" x14ac:dyDescent="0.3">
      <c r="A1929">
        <v>2429</v>
      </c>
      <c r="B1929">
        <v>1954</v>
      </c>
      <c r="C1929">
        <f ca="1">YEAR(TODAY()) - Table_marketing_data[[#This Row],[Year_Birth]]</f>
        <v>69</v>
      </c>
      <c r="D19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29" t="s">
        <v>28</v>
      </c>
      <c r="F1929" t="s">
        <v>29</v>
      </c>
      <c r="G1929" s="5">
        <v>72071</v>
      </c>
      <c r="H1929" s="5" t="str">
        <f t="shared" si="30"/>
        <v>50k-100k</v>
      </c>
      <c r="I1929">
        <v>0</v>
      </c>
      <c r="J1929">
        <v>1</v>
      </c>
      <c r="K1929" s="1">
        <v>41319</v>
      </c>
      <c r="L1929">
        <v>4</v>
      </c>
      <c r="M1929">
        <v>531</v>
      </c>
      <c r="N1929">
        <v>69</v>
      </c>
      <c r="O1929">
        <v>300</v>
      </c>
      <c r="P1929">
        <v>150</v>
      </c>
      <c r="Q1929">
        <v>138</v>
      </c>
      <c r="R1929">
        <v>150</v>
      </c>
      <c r="S1929" s="6">
        <f>SUM(Table_marketing_data[[#This Row],[MntWines]:[MntGoldProds]])/6</f>
        <v>223</v>
      </c>
      <c r="T1929">
        <v>3</v>
      </c>
      <c r="U1929">
        <v>5</v>
      </c>
      <c r="V1929">
        <v>4</v>
      </c>
      <c r="W1929">
        <v>8</v>
      </c>
      <c r="X1929">
        <v>2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f>IF(COUNTIF(Table_marketing_data[[#This Row],[AcceptedCmp3]:[AcceptedCmp2]],1)&gt;0,1,0)</f>
        <v>0</v>
      </c>
      <c r="AE1929">
        <f>SUM(Table_marketing_data[[#This Row],[AcceptedCmp3]:[AcceptedCmp2]])</f>
        <v>0</v>
      </c>
      <c r="AF1929">
        <v>0</v>
      </c>
      <c r="AG1929">
        <v>0</v>
      </c>
      <c r="AH1929" t="s">
        <v>32</v>
      </c>
    </row>
    <row r="1930" spans="1:34" x14ac:dyDescent="0.3">
      <c r="A1930">
        <v>8545</v>
      </c>
      <c r="B1930">
        <v>1954</v>
      </c>
      <c r="C1930">
        <f ca="1">YEAR(TODAY()) - Table_marketing_data[[#This Row],[Year_Birth]]</f>
        <v>69</v>
      </c>
      <c r="D19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0" t="s">
        <v>28</v>
      </c>
      <c r="F1930" t="s">
        <v>29</v>
      </c>
      <c r="G1930" s="5">
        <v>85683</v>
      </c>
      <c r="H1930" s="5" t="str">
        <f t="shared" si="30"/>
        <v>50k-100k</v>
      </c>
      <c r="I1930">
        <v>0</v>
      </c>
      <c r="J1930">
        <v>0</v>
      </c>
      <c r="K1930" s="1">
        <v>41719</v>
      </c>
      <c r="L1930">
        <v>6</v>
      </c>
      <c r="M1930">
        <v>1296</v>
      </c>
      <c r="N1930">
        <v>17</v>
      </c>
      <c r="O1930">
        <v>311</v>
      </c>
      <c r="P1930">
        <v>45</v>
      </c>
      <c r="Q1930">
        <v>69</v>
      </c>
      <c r="R1930">
        <v>51</v>
      </c>
      <c r="S1930" s="6">
        <f>SUM(Table_marketing_data[[#This Row],[MntWines]:[MntGoldProds]])/6</f>
        <v>298.16666666666669</v>
      </c>
      <c r="T1930">
        <v>1</v>
      </c>
      <c r="U1930">
        <v>2</v>
      </c>
      <c r="V1930">
        <v>4</v>
      </c>
      <c r="W1930">
        <v>10</v>
      </c>
      <c r="X1930">
        <v>1</v>
      </c>
      <c r="Y1930">
        <v>0</v>
      </c>
      <c r="Z1930">
        <v>1</v>
      </c>
      <c r="AA1930">
        <v>1</v>
      </c>
      <c r="AB1930">
        <v>1</v>
      </c>
      <c r="AC1930">
        <v>1</v>
      </c>
      <c r="AD1930">
        <f>IF(COUNTIF(Table_marketing_data[[#This Row],[AcceptedCmp3]:[AcceptedCmp2]],1)&gt;0,1,0)</f>
        <v>1</v>
      </c>
      <c r="AE1930">
        <f>SUM(Table_marketing_data[[#This Row],[AcceptedCmp3]:[AcceptedCmp2]])</f>
        <v>4</v>
      </c>
      <c r="AF1930">
        <v>1</v>
      </c>
      <c r="AG1930">
        <v>0</v>
      </c>
      <c r="AH1930" t="s">
        <v>30</v>
      </c>
    </row>
    <row r="1931" spans="1:34" x14ac:dyDescent="0.3">
      <c r="A1931">
        <v>2632</v>
      </c>
      <c r="B1931">
        <v>1954</v>
      </c>
      <c r="C1931">
        <f ca="1">YEAR(TODAY()) - Table_marketing_data[[#This Row],[Year_Birth]]</f>
        <v>69</v>
      </c>
      <c r="D19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1" t="s">
        <v>28</v>
      </c>
      <c r="F1931" t="s">
        <v>33</v>
      </c>
      <c r="G1931" s="5">
        <v>50501</v>
      </c>
      <c r="H1931" s="5" t="str">
        <f t="shared" si="30"/>
        <v>50k-100k</v>
      </c>
      <c r="I1931">
        <v>1</v>
      </c>
      <c r="J1931">
        <v>1</v>
      </c>
      <c r="K1931" s="1">
        <v>41443</v>
      </c>
      <c r="L1931">
        <v>10</v>
      </c>
      <c r="M1931">
        <v>297</v>
      </c>
      <c r="N1931">
        <v>0</v>
      </c>
      <c r="O1931">
        <v>38</v>
      </c>
      <c r="P1931">
        <v>13</v>
      </c>
      <c r="Q1931">
        <v>0</v>
      </c>
      <c r="R1931">
        <v>152</v>
      </c>
      <c r="S1931" s="6">
        <f>SUM(Table_marketing_data[[#This Row],[MntWines]:[MntGoldProds]])/6</f>
        <v>83.333333333333329</v>
      </c>
      <c r="T1931">
        <v>7</v>
      </c>
      <c r="U1931">
        <v>5</v>
      </c>
      <c r="V1931">
        <v>4</v>
      </c>
      <c r="W1931">
        <v>4</v>
      </c>
      <c r="X1931">
        <v>6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f>IF(COUNTIF(Table_marketing_data[[#This Row],[AcceptedCmp3]:[AcceptedCmp2]],1)&gt;0,1,0)</f>
        <v>1</v>
      </c>
      <c r="AE1931">
        <f>SUM(Table_marketing_data[[#This Row],[AcceptedCmp3]:[AcceptedCmp2]])</f>
        <v>1</v>
      </c>
      <c r="AF1931">
        <v>1</v>
      </c>
      <c r="AG1931">
        <v>0</v>
      </c>
      <c r="AH1931" t="s">
        <v>40</v>
      </c>
    </row>
    <row r="1932" spans="1:34" x14ac:dyDescent="0.3">
      <c r="A1932">
        <v>4828</v>
      </c>
      <c r="B1932">
        <v>1954</v>
      </c>
      <c r="C1932">
        <f ca="1">YEAR(TODAY()) - Table_marketing_data[[#This Row],[Year_Birth]]</f>
        <v>69</v>
      </c>
      <c r="D19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2" t="s">
        <v>28</v>
      </c>
      <c r="F1932" t="s">
        <v>29</v>
      </c>
      <c r="G1932" s="5">
        <v>79865</v>
      </c>
      <c r="H1932" s="5" t="str">
        <f t="shared" si="30"/>
        <v>50k-100k</v>
      </c>
      <c r="I1932">
        <v>0</v>
      </c>
      <c r="J1932">
        <v>1</v>
      </c>
      <c r="K1932" s="1">
        <v>41808</v>
      </c>
      <c r="L1932">
        <v>12</v>
      </c>
      <c r="M1932">
        <v>71</v>
      </c>
      <c r="N1932">
        <v>99</v>
      </c>
      <c r="O1932">
        <v>278</v>
      </c>
      <c r="P1932">
        <v>185</v>
      </c>
      <c r="Q1932">
        <v>121</v>
      </c>
      <c r="R1932">
        <v>38</v>
      </c>
      <c r="S1932" s="6">
        <f>SUM(Table_marketing_data[[#This Row],[MntWines]:[MntGoldProds]])/6</f>
        <v>132</v>
      </c>
      <c r="T1932">
        <v>1</v>
      </c>
      <c r="U1932">
        <v>5</v>
      </c>
      <c r="V1932">
        <v>10</v>
      </c>
      <c r="W1932">
        <v>5</v>
      </c>
      <c r="X1932">
        <v>1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f>IF(COUNTIF(Table_marketing_data[[#This Row],[AcceptedCmp3]:[AcceptedCmp2]],1)&gt;0,1,0)</f>
        <v>0</v>
      </c>
      <c r="AE1932">
        <f>SUM(Table_marketing_data[[#This Row],[AcceptedCmp3]:[AcceptedCmp2]])</f>
        <v>0</v>
      </c>
      <c r="AF1932">
        <v>0</v>
      </c>
      <c r="AG1932">
        <v>0</v>
      </c>
      <c r="AH1932" t="s">
        <v>43</v>
      </c>
    </row>
    <row r="1933" spans="1:34" x14ac:dyDescent="0.3">
      <c r="A1933">
        <v>4390</v>
      </c>
      <c r="B1933">
        <v>1954</v>
      </c>
      <c r="C1933">
        <f ca="1">YEAR(TODAY()) - Table_marketing_data[[#This Row],[Year_Birth]]</f>
        <v>69</v>
      </c>
      <c r="D19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3" t="s">
        <v>28</v>
      </c>
      <c r="F1933" t="s">
        <v>35</v>
      </c>
      <c r="G1933" s="5">
        <v>75315</v>
      </c>
      <c r="H1933" s="5" t="str">
        <f t="shared" si="30"/>
        <v>50k-100k</v>
      </c>
      <c r="I1933">
        <v>0</v>
      </c>
      <c r="J1933">
        <v>1</v>
      </c>
      <c r="K1933" s="1">
        <v>41744</v>
      </c>
      <c r="L1933">
        <v>14</v>
      </c>
      <c r="M1933">
        <v>459</v>
      </c>
      <c r="N1933">
        <v>15</v>
      </c>
      <c r="O1933">
        <v>171</v>
      </c>
      <c r="P1933">
        <v>142</v>
      </c>
      <c r="Q1933">
        <v>23</v>
      </c>
      <c r="R1933">
        <v>31</v>
      </c>
      <c r="S1933" s="6">
        <f>SUM(Table_marketing_data[[#This Row],[MntWines]:[MntGoldProds]])/6</f>
        <v>140.16666666666666</v>
      </c>
      <c r="T1933">
        <v>2</v>
      </c>
      <c r="U1933">
        <v>5</v>
      </c>
      <c r="V1933">
        <v>4</v>
      </c>
      <c r="W1933">
        <v>12</v>
      </c>
      <c r="X1933">
        <v>2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f>IF(COUNTIF(Table_marketing_data[[#This Row],[AcceptedCmp3]:[AcceptedCmp2]],1)&gt;0,1,0)</f>
        <v>0</v>
      </c>
      <c r="AE1933">
        <f>SUM(Table_marketing_data[[#This Row],[AcceptedCmp3]:[AcceptedCmp2]])</f>
        <v>0</v>
      </c>
      <c r="AF1933">
        <v>0</v>
      </c>
      <c r="AG1933">
        <v>0</v>
      </c>
      <c r="AH1933" t="s">
        <v>43</v>
      </c>
    </row>
    <row r="1934" spans="1:34" x14ac:dyDescent="0.3">
      <c r="A1934">
        <v>6878</v>
      </c>
      <c r="B1934">
        <v>1954</v>
      </c>
      <c r="C1934">
        <f ca="1">YEAR(TODAY()) - Table_marketing_data[[#This Row],[Year_Birth]]</f>
        <v>69</v>
      </c>
      <c r="D19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4" t="s">
        <v>28</v>
      </c>
      <c r="F1934" t="s">
        <v>42</v>
      </c>
      <c r="G1934" s="5">
        <v>27421</v>
      </c>
      <c r="H1934" s="5" t="str">
        <f t="shared" si="30"/>
        <v>20k-50k</v>
      </c>
      <c r="I1934">
        <v>0</v>
      </c>
      <c r="J1934">
        <v>0</v>
      </c>
      <c r="K1934" s="1">
        <v>41255</v>
      </c>
      <c r="L1934">
        <v>14</v>
      </c>
      <c r="M1934">
        <v>43</v>
      </c>
      <c r="N1934">
        <v>12</v>
      </c>
      <c r="O1934">
        <v>96</v>
      </c>
      <c r="P1934">
        <v>78</v>
      </c>
      <c r="Q1934">
        <v>40</v>
      </c>
      <c r="R1934">
        <v>55</v>
      </c>
      <c r="S1934" s="6">
        <f>SUM(Table_marketing_data[[#This Row],[MntWines]:[MntGoldProds]])/6</f>
        <v>54</v>
      </c>
      <c r="T1934">
        <v>3</v>
      </c>
      <c r="U1934">
        <v>4</v>
      </c>
      <c r="V1934">
        <v>1</v>
      </c>
      <c r="W1934">
        <v>6</v>
      </c>
      <c r="X1934">
        <v>7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f>IF(COUNTIF(Table_marketing_data[[#This Row],[AcceptedCmp3]:[AcceptedCmp2]],1)&gt;0,1,0)</f>
        <v>0</v>
      </c>
      <c r="AE1934">
        <f>SUM(Table_marketing_data[[#This Row],[AcceptedCmp3]:[AcceptedCmp2]])</f>
        <v>0</v>
      </c>
      <c r="AF1934">
        <v>0</v>
      </c>
      <c r="AG1934">
        <v>0</v>
      </c>
      <c r="AH1934" t="s">
        <v>30</v>
      </c>
    </row>
    <row r="1935" spans="1:34" x14ac:dyDescent="0.3">
      <c r="A1935">
        <v>380</v>
      </c>
      <c r="B1935">
        <v>1954</v>
      </c>
      <c r="C1935">
        <f ca="1">YEAR(TODAY()) - Table_marketing_data[[#This Row],[Year_Birth]]</f>
        <v>69</v>
      </c>
      <c r="D19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5" t="s">
        <v>28</v>
      </c>
      <c r="F1935" t="s">
        <v>29</v>
      </c>
      <c r="G1935" s="5">
        <v>64497</v>
      </c>
      <c r="H1935" s="5" t="str">
        <f t="shared" si="30"/>
        <v>50k-100k</v>
      </c>
      <c r="I1935">
        <v>0</v>
      </c>
      <c r="J1935">
        <v>1</v>
      </c>
      <c r="K1935" s="1">
        <v>41162</v>
      </c>
      <c r="L1935">
        <v>17</v>
      </c>
      <c r="M1935">
        <v>1170</v>
      </c>
      <c r="N1935">
        <v>48</v>
      </c>
      <c r="O1935">
        <v>320</v>
      </c>
      <c r="P1935">
        <v>42</v>
      </c>
      <c r="Q1935">
        <v>32</v>
      </c>
      <c r="R1935">
        <v>192</v>
      </c>
      <c r="S1935" s="6">
        <f>SUM(Table_marketing_data[[#This Row],[MntWines]:[MntGoldProds]])/6</f>
        <v>300.66666666666669</v>
      </c>
      <c r="T1935">
        <v>5</v>
      </c>
      <c r="U1935">
        <v>11</v>
      </c>
      <c r="V1935">
        <v>4</v>
      </c>
      <c r="W1935">
        <v>9</v>
      </c>
      <c r="X1935">
        <v>8</v>
      </c>
      <c r="Y1935">
        <v>1</v>
      </c>
      <c r="Z1935">
        <v>0</v>
      </c>
      <c r="AA1935">
        <v>0</v>
      </c>
      <c r="AB1935">
        <v>0</v>
      </c>
      <c r="AC1935">
        <v>0</v>
      </c>
      <c r="AD1935">
        <f>IF(COUNTIF(Table_marketing_data[[#This Row],[AcceptedCmp3]:[AcceptedCmp2]],1)&gt;0,1,0)</f>
        <v>1</v>
      </c>
      <c r="AE1935">
        <f>SUM(Table_marketing_data[[#This Row],[AcceptedCmp3]:[AcceptedCmp2]])</f>
        <v>1</v>
      </c>
      <c r="AF1935">
        <v>1</v>
      </c>
      <c r="AG1935">
        <v>0</v>
      </c>
      <c r="AH1935" t="s">
        <v>43</v>
      </c>
    </row>
    <row r="1936" spans="1:34" x14ac:dyDescent="0.3">
      <c r="A1936">
        <v>6521</v>
      </c>
      <c r="B1936">
        <v>1954</v>
      </c>
      <c r="C1936">
        <f ca="1">YEAR(TODAY()) - Table_marketing_data[[#This Row],[Year_Birth]]</f>
        <v>69</v>
      </c>
      <c r="D19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6" t="s">
        <v>28</v>
      </c>
      <c r="F1936" t="s">
        <v>35</v>
      </c>
      <c r="G1936" s="5">
        <v>77972</v>
      </c>
      <c r="H1936" s="5" t="str">
        <f t="shared" si="30"/>
        <v>50k-100k</v>
      </c>
      <c r="I1936">
        <v>0</v>
      </c>
      <c r="J1936">
        <v>0</v>
      </c>
      <c r="K1936" s="1">
        <v>41716</v>
      </c>
      <c r="L1936">
        <v>18</v>
      </c>
      <c r="M1936">
        <v>613</v>
      </c>
      <c r="N1936">
        <v>22</v>
      </c>
      <c r="O1936">
        <v>319</v>
      </c>
      <c r="P1936">
        <v>33</v>
      </c>
      <c r="Q1936">
        <v>102</v>
      </c>
      <c r="R1936">
        <v>12</v>
      </c>
      <c r="S1936" s="6">
        <f>SUM(Table_marketing_data[[#This Row],[MntWines]:[MntGoldProds]])/6</f>
        <v>183.5</v>
      </c>
      <c r="T1936">
        <v>1</v>
      </c>
      <c r="U1936">
        <v>4</v>
      </c>
      <c r="V1936">
        <v>6</v>
      </c>
      <c r="W1936">
        <v>9</v>
      </c>
      <c r="X1936">
        <v>1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f>IF(COUNTIF(Table_marketing_data[[#This Row],[AcceptedCmp3]:[AcceptedCmp2]],1)&gt;0,1,0)</f>
        <v>0</v>
      </c>
      <c r="AE1936">
        <f>SUM(Table_marketing_data[[#This Row],[AcceptedCmp3]:[AcceptedCmp2]])</f>
        <v>0</v>
      </c>
      <c r="AF1936">
        <v>0</v>
      </c>
      <c r="AG1936">
        <v>0</v>
      </c>
      <c r="AH1936" t="s">
        <v>43</v>
      </c>
    </row>
    <row r="1937" spans="1:34" x14ac:dyDescent="0.3">
      <c r="A1937">
        <v>3697</v>
      </c>
      <c r="B1937">
        <v>1954</v>
      </c>
      <c r="C1937">
        <f ca="1">YEAR(TODAY()) - Table_marketing_data[[#This Row],[Year_Birth]]</f>
        <v>69</v>
      </c>
      <c r="D19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7" t="s">
        <v>28</v>
      </c>
      <c r="F1937" t="s">
        <v>35</v>
      </c>
      <c r="G1937" s="5">
        <v>39898</v>
      </c>
      <c r="H1937" s="5" t="str">
        <f t="shared" si="30"/>
        <v>20k-50k</v>
      </c>
      <c r="I1937">
        <v>0</v>
      </c>
      <c r="J1937">
        <v>1</v>
      </c>
      <c r="K1937" s="1">
        <v>41317</v>
      </c>
      <c r="L1937">
        <v>20</v>
      </c>
      <c r="M1937">
        <v>69</v>
      </c>
      <c r="N1937">
        <v>8</v>
      </c>
      <c r="O1937">
        <v>26</v>
      </c>
      <c r="P1937">
        <v>12</v>
      </c>
      <c r="Q1937">
        <v>7</v>
      </c>
      <c r="R1937">
        <v>12</v>
      </c>
      <c r="S1937" s="6">
        <f>SUM(Table_marketing_data[[#This Row],[MntWines]:[MntGoldProds]])/6</f>
        <v>22.333333333333332</v>
      </c>
      <c r="T1937">
        <v>2</v>
      </c>
      <c r="U1937">
        <v>3</v>
      </c>
      <c r="V1937">
        <v>0</v>
      </c>
      <c r="W1937">
        <v>4</v>
      </c>
      <c r="X1937">
        <v>7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f>IF(COUNTIF(Table_marketing_data[[#This Row],[AcceptedCmp3]:[AcceptedCmp2]],1)&gt;0,1,0)</f>
        <v>0</v>
      </c>
      <c r="AE1937">
        <f>SUM(Table_marketing_data[[#This Row],[AcceptedCmp3]:[AcceptedCmp2]])</f>
        <v>0</v>
      </c>
      <c r="AF1937">
        <v>0</v>
      </c>
      <c r="AG1937">
        <v>0</v>
      </c>
      <c r="AH1937" t="s">
        <v>32</v>
      </c>
    </row>
    <row r="1938" spans="1:34" x14ac:dyDescent="0.3">
      <c r="A1938">
        <v>9955</v>
      </c>
      <c r="B1938">
        <v>1954</v>
      </c>
      <c r="C1938">
        <f ca="1">YEAR(TODAY()) - Table_marketing_data[[#This Row],[Year_Birth]]</f>
        <v>69</v>
      </c>
      <c r="D19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8" t="s">
        <v>28</v>
      </c>
      <c r="F1938" t="s">
        <v>35</v>
      </c>
      <c r="G1938" s="5">
        <v>39898</v>
      </c>
      <c r="H1938" s="5" t="str">
        <f t="shared" si="30"/>
        <v>20k-50k</v>
      </c>
      <c r="I1938">
        <v>0</v>
      </c>
      <c r="J1938">
        <v>1</v>
      </c>
      <c r="K1938" s="1">
        <v>41317</v>
      </c>
      <c r="L1938">
        <v>20</v>
      </c>
      <c r="M1938">
        <v>69</v>
      </c>
      <c r="N1938">
        <v>8</v>
      </c>
      <c r="O1938">
        <v>26</v>
      </c>
      <c r="P1938">
        <v>12</v>
      </c>
      <c r="Q1938">
        <v>7</v>
      </c>
      <c r="R1938">
        <v>12</v>
      </c>
      <c r="S1938" s="6">
        <f>SUM(Table_marketing_data[[#This Row],[MntWines]:[MntGoldProds]])/6</f>
        <v>22.333333333333332</v>
      </c>
      <c r="T1938">
        <v>2</v>
      </c>
      <c r="U1938">
        <v>3</v>
      </c>
      <c r="V1938">
        <v>0</v>
      </c>
      <c r="W1938">
        <v>4</v>
      </c>
      <c r="X1938">
        <v>7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f>IF(COUNTIF(Table_marketing_data[[#This Row],[AcceptedCmp3]:[AcceptedCmp2]],1)&gt;0,1,0)</f>
        <v>0</v>
      </c>
      <c r="AE1938">
        <f>SUM(Table_marketing_data[[#This Row],[AcceptedCmp3]:[AcceptedCmp2]])</f>
        <v>0</v>
      </c>
      <c r="AF1938">
        <v>0</v>
      </c>
      <c r="AG1938">
        <v>0</v>
      </c>
      <c r="AH1938" t="s">
        <v>30</v>
      </c>
    </row>
    <row r="1939" spans="1:34" x14ac:dyDescent="0.3">
      <c r="A1939">
        <v>6422</v>
      </c>
      <c r="B1939">
        <v>1954</v>
      </c>
      <c r="C1939">
        <f ca="1">YEAR(TODAY()) - Table_marketing_data[[#This Row],[Year_Birth]]</f>
        <v>69</v>
      </c>
      <c r="D19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39" t="s">
        <v>28</v>
      </c>
      <c r="F1939" t="s">
        <v>33</v>
      </c>
      <c r="G1939" s="5">
        <v>86718</v>
      </c>
      <c r="H1939" s="5" t="str">
        <f t="shared" si="30"/>
        <v>50k-100k</v>
      </c>
      <c r="I1939">
        <v>0</v>
      </c>
      <c r="J1939">
        <v>0</v>
      </c>
      <c r="K1939" s="1">
        <v>41291</v>
      </c>
      <c r="L1939">
        <v>20</v>
      </c>
      <c r="M1939">
        <v>344</v>
      </c>
      <c r="N1939">
        <v>189</v>
      </c>
      <c r="O1939">
        <v>482</v>
      </c>
      <c r="P1939">
        <v>50</v>
      </c>
      <c r="Q1939">
        <v>33</v>
      </c>
      <c r="R1939">
        <v>172</v>
      </c>
      <c r="S1939" s="6">
        <f>SUM(Table_marketing_data[[#This Row],[MntWines]:[MntGoldProds]])/6</f>
        <v>211.66666666666666</v>
      </c>
      <c r="T1939">
        <v>1</v>
      </c>
      <c r="U1939">
        <v>5</v>
      </c>
      <c r="V1939">
        <v>6</v>
      </c>
      <c r="W1939">
        <v>5</v>
      </c>
      <c r="X1939">
        <v>2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f>IF(COUNTIF(Table_marketing_data[[#This Row],[AcceptedCmp3]:[AcceptedCmp2]],1)&gt;0,1,0)</f>
        <v>0</v>
      </c>
      <c r="AE1939">
        <f>SUM(Table_marketing_data[[#This Row],[AcceptedCmp3]:[AcceptedCmp2]])</f>
        <v>0</v>
      </c>
      <c r="AF1939">
        <v>0</v>
      </c>
      <c r="AG1939">
        <v>0</v>
      </c>
      <c r="AH1939" t="s">
        <v>40</v>
      </c>
    </row>
    <row r="1940" spans="1:34" x14ac:dyDescent="0.3">
      <c r="A1940">
        <v>5209</v>
      </c>
      <c r="B1940">
        <v>1954</v>
      </c>
      <c r="C1940">
        <f ca="1">YEAR(TODAY()) - Table_marketing_data[[#This Row],[Year_Birth]]</f>
        <v>69</v>
      </c>
      <c r="D19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0" t="s">
        <v>28</v>
      </c>
      <c r="F1940" t="s">
        <v>29</v>
      </c>
      <c r="G1940" s="5">
        <v>50002</v>
      </c>
      <c r="H1940" s="5" t="str">
        <f t="shared" si="30"/>
        <v>50k-100k</v>
      </c>
      <c r="I1940">
        <v>0</v>
      </c>
      <c r="J1940">
        <v>1</v>
      </c>
      <c r="K1940" s="1">
        <v>41442</v>
      </c>
      <c r="L1940">
        <v>21</v>
      </c>
      <c r="M1940">
        <v>443</v>
      </c>
      <c r="N1940">
        <v>5</v>
      </c>
      <c r="O1940">
        <v>71</v>
      </c>
      <c r="P1940">
        <v>21</v>
      </c>
      <c r="Q1940">
        <v>16</v>
      </c>
      <c r="R1940">
        <v>82</v>
      </c>
      <c r="S1940" s="6">
        <f>SUM(Table_marketing_data[[#This Row],[MntWines]:[MntGoldProds]])/6</f>
        <v>106.33333333333333</v>
      </c>
      <c r="T1940">
        <v>2</v>
      </c>
      <c r="U1940">
        <v>8</v>
      </c>
      <c r="V1940">
        <v>2</v>
      </c>
      <c r="W1940">
        <v>7</v>
      </c>
      <c r="X1940">
        <v>7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f>IF(COUNTIF(Table_marketing_data[[#This Row],[AcceptedCmp3]:[AcceptedCmp2]],1)&gt;0,1,0)</f>
        <v>0</v>
      </c>
      <c r="AE1940">
        <f>SUM(Table_marketing_data[[#This Row],[AcceptedCmp3]:[AcceptedCmp2]])</f>
        <v>0</v>
      </c>
      <c r="AF1940">
        <v>0</v>
      </c>
      <c r="AG1940">
        <v>0</v>
      </c>
      <c r="AH1940" t="s">
        <v>43</v>
      </c>
    </row>
    <row r="1941" spans="1:34" x14ac:dyDescent="0.3">
      <c r="A1941">
        <v>1377</v>
      </c>
      <c r="B1941">
        <v>1954</v>
      </c>
      <c r="C1941">
        <f ca="1">YEAR(TODAY()) - Table_marketing_data[[#This Row],[Year_Birth]]</f>
        <v>69</v>
      </c>
      <c r="D19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1" t="s">
        <v>41</v>
      </c>
      <c r="F1941" t="s">
        <v>42</v>
      </c>
      <c r="G1941" s="5">
        <v>44551</v>
      </c>
      <c r="H1941" s="5" t="str">
        <f t="shared" si="30"/>
        <v>20k-50k</v>
      </c>
      <c r="I1941">
        <v>0</v>
      </c>
      <c r="J1941">
        <v>1</v>
      </c>
      <c r="K1941" s="1">
        <v>41517</v>
      </c>
      <c r="L1941">
        <v>24</v>
      </c>
      <c r="M1941">
        <v>182</v>
      </c>
      <c r="N1941">
        <v>4</v>
      </c>
      <c r="O1941">
        <v>33</v>
      </c>
      <c r="P1941">
        <v>0</v>
      </c>
      <c r="Q1941">
        <v>0</v>
      </c>
      <c r="R1941">
        <v>66</v>
      </c>
      <c r="S1941" s="6">
        <f>SUM(Table_marketing_data[[#This Row],[MntWines]:[MntGoldProds]])/6</f>
        <v>47.5</v>
      </c>
      <c r="T1941">
        <v>2</v>
      </c>
      <c r="U1941">
        <v>4</v>
      </c>
      <c r="V1941">
        <v>1</v>
      </c>
      <c r="W1941">
        <v>5</v>
      </c>
      <c r="X1941">
        <v>7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f>IF(COUNTIF(Table_marketing_data[[#This Row],[AcceptedCmp3]:[AcceptedCmp2]],1)&gt;0,1,0)</f>
        <v>0</v>
      </c>
      <c r="AE1941">
        <f>SUM(Table_marketing_data[[#This Row],[AcceptedCmp3]:[AcceptedCmp2]])</f>
        <v>0</v>
      </c>
      <c r="AF1941">
        <v>0</v>
      </c>
      <c r="AG1941">
        <v>0</v>
      </c>
      <c r="AH1941" t="s">
        <v>43</v>
      </c>
    </row>
    <row r="1942" spans="1:34" x14ac:dyDescent="0.3">
      <c r="A1942">
        <v>3551</v>
      </c>
      <c r="B1942">
        <v>1954</v>
      </c>
      <c r="C1942">
        <f ca="1">YEAR(TODAY()) - Table_marketing_data[[#This Row],[Year_Birth]]</f>
        <v>69</v>
      </c>
      <c r="D19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2" t="s">
        <v>41</v>
      </c>
      <c r="F1942" t="s">
        <v>35</v>
      </c>
      <c r="G1942" s="5">
        <v>60033</v>
      </c>
      <c r="H1942" s="5" t="str">
        <f t="shared" si="30"/>
        <v>50k-100k</v>
      </c>
      <c r="I1942">
        <v>0</v>
      </c>
      <c r="J1942">
        <v>1</v>
      </c>
      <c r="K1942" s="1">
        <v>41727</v>
      </c>
      <c r="L1942">
        <v>28</v>
      </c>
      <c r="M1942">
        <v>62</v>
      </c>
      <c r="N1942">
        <v>1</v>
      </c>
      <c r="O1942">
        <v>57</v>
      </c>
      <c r="P1942">
        <v>19</v>
      </c>
      <c r="Q1942">
        <v>11</v>
      </c>
      <c r="R1942">
        <v>48</v>
      </c>
      <c r="S1942" s="6">
        <f>SUM(Table_marketing_data[[#This Row],[MntWines]:[MntGoldProds]])/6</f>
        <v>33</v>
      </c>
      <c r="T1942">
        <v>2</v>
      </c>
      <c r="U1942">
        <v>2</v>
      </c>
      <c r="V1942">
        <v>1</v>
      </c>
      <c r="W1942">
        <v>5</v>
      </c>
      <c r="X1942">
        <v>2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f>IF(COUNTIF(Table_marketing_data[[#This Row],[AcceptedCmp3]:[AcceptedCmp2]],1)&gt;0,1,0)</f>
        <v>0</v>
      </c>
      <c r="AE1942">
        <f>SUM(Table_marketing_data[[#This Row],[AcceptedCmp3]:[AcceptedCmp2]])</f>
        <v>0</v>
      </c>
      <c r="AF1942">
        <v>0</v>
      </c>
      <c r="AG1942">
        <v>0</v>
      </c>
      <c r="AH1942" t="s">
        <v>30</v>
      </c>
    </row>
    <row r="1943" spans="1:34" x14ac:dyDescent="0.3">
      <c r="A1943">
        <v>2625</v>
      </c>
      <c r="B1943">
        <v>1954</v>
      </c>
      <c r="C1943">
        <f ca="1">YEAR(TODAY()) - Table_marketing_data[[#This Row],[Year_Birth]]</f>
        <v>69</v>
      </c>
      <c r="D19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3" t="s">
        <v>38</v>
      </c>
      <c r="F1943" t="s">
        <v>31</v>
      </c>
      <c r="G1943" s="5">
        <v>42607</v>
      </c>
      <c r="H1943" s="5" t="str">
        <f t="shared" si="30"/>
        <v>20k-50k</v>
      </c>
      <c r="I1943">
        <v>0</v>
      </c>
      <c r="J1943">
        <v>1</v>
      </c>
      <c r="K1943" s="1">
        <v>41595</v>
      </c>
      <c r="L1943">
        <v>30</v>
      </c>
      <c r="M1943">
        <v>156</v>
      </c>
      <c r="N1943">
        <v>29</v>
      </c>
      <c r="O1943">
        <v>56</v>
      </c>
      <c r="P1943">
        <v>30</v>
      </c>
      <c r="Q1943">
        <v>32</v>
      </c>
      <c r="R1943">
        <v>47</v>
      </c>
      <c r="S1943" s="6">
        <f>SUM(Table_marketing_data[[#This Row],[MntWines]:[MntGoldProds]])/6</f>
        <v>58.333333333333336</v>
      </c>
      <c r="T1943">
        <v>2</v>
      </c>
      <c r="U1943">
        <v>3</v>
      </c>
      <c r="V1943">
        <v>2</v>
      </c>
      <c r="W1943">
        <v>7</v>
      </c>
      <c r="X1943">
        <v>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f>IF(COUNTIF(Table_marketing_data[[#This Row],[AcceptedCmp3]:[AcceptedCmp2]],1)&gt;0,1,0)</f>
        <v>0</v>
      </c>
      <c r="AE1943">
        <f>SUM(Table_marketing_data[[#This Row],[AcceptedCmp3]:[AcceptedCmp2]])</f>
        <v>0</v>
      </c>
      <c r="AF1943">
        <v>0</v>
      </c>
      <c r="AG1943">
        <v>0</v>
      </c>
      <c r="AH1943" t="s">
        <v>43</v>
      </c>
    </row>
    <row r="1944" spans="1:34" x14ac:dyDescent="0.3">
      <c r="A1944">
        <v>2174</v>
      </c>
      <c r="B1944">
        <v>1954</v>
      </c>
      <c r="C1944">
        <f ca="1">YEAR(TODAY()) - Table_marketing_data[[#This Row],[Year_Birth]]</f>
        <v>69</v>
      </c>
      <c r="D19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4" t="s">
        <v>28</v>
      </c>
      <c r="F1944" t="s">
        <v>31</v>
      </c>
      <c r="G1944" s="5">
        <v>46344</v>
      </c>
      <c r="H1944" s="5" t="str">
        <f t="shared" si="30"/>
        <v>20k-50k</v>
      </c>
      <c r="I1944">
        <v>1</v>
      </c>
      <c r="J1944">
        <v>1</v>
      </c>
      <c r="K1944" s="1">
        <v>41706</v>
      </c>
      <c r="L1944">
        <v>38</v>
      </c>
      <c r="M1944">
        <v>11</v>
      </c>
      <c r="N1944">
        <v>1</v>
      </c>
      <c r="O1944">
        <v>6</v>
      </c>
      <c r="P1944">
        <v>2</v>
      </c>
      <c r="Q1944">
        <v>1</v>
      </c>
      <c r="R1944">
        <v>6</v>
      </c>
      <c r="S1944" s="6">
        <f>SUM(Table_marketing_data[[#This Row],[MntWines]:[MntGoldProds]])/6</f>
        <v>4.5</v>
      </c>
      <c r="T1944">
        <v>2</v>
      </c>
      <c r="U1944">
        <v>1</v>
      </c>
      <c r="V1944">
        <v>1</v>
      </c>
      <c r="W1944">
        <v>2</v>
      </c>
      <c r="X1944">
        <v>5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f>IF(COUNTIF(Table_marketing_data[[#This Row],[AcceptedCmp3]:[AcceptedCmp2]],1)&gt;0,1,0)</f>
        <v>0</v>
      </c>
      <c r="AE1944">
        <f>SUM(Table_marketing_data[[#This Row],[AcceptedCmp3]:[AcceptedCmp2]])</f>
        <v>0</v>
      </c>
      <c r="AF1944">
        <v>0</v>
      </c>
      <c r="AG1944">
        <v>0</v>
      </c>
      <c r="AH1944" t="s">
        <v>34</v>
      </c>
    </row>
    <row r="1945" spans="1:34" x14ac:dyDescent="0.3">
      <c r="A1945">
        <v>6566</v>
      </c>
      <c r="B1945">
        <v>1954</v>
      </c>
      <c r="C1945">
        <f ca="1">YEAR(TODAY()) - Table_marketing_data[[#This Row],[Year_Birth]]</f>
        <v>69</v>
      </c>
      <c r="D19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5" t="s">
        <v>37</v>
      </c>
      <c r="F1945" t="s">
        <v>33</v>
      </c>
      <c r="G1945" s="5">
        <v>72550</v>
      </c>
      <c r="H1945" s="5" t="str">
        <f t="shared" si="30"/>
        <v>50k-100k</v>
      </c>
      <c r="I1945">
        <v>1</v>
      </c>
      <c r="J1945">
        <v>1</v>
      </c>
      <c r="K1945" s="1">
        <v>41221</v>
      </c>
      <c r="L1945">
        <v>39</v>
      </c>
      <c r="M1945">
        <v>826</v>
      </c>
      <c r="N1945">
        <v>50</v>
      </c>
      <c r="O1945">
        <v>317</v>
      </c>
      <c r="P1945">
        <v>50</v>
      </c>
      <c r="Q1945">
        <v>38</v>
      </c>
      <c r="R1945">
        <v>38</v>
      </c>
      <c r="S1945" s="6">
        <f>SUM(Table_marketing_data[[#This Row],[MntWines]:[MntGoldProds]])/6</f>
        <v>219.83333333333334</v>
      </c>
      <c r="T1945">
        <v>9</v>
      </c>
      <c r="U1945">
        <v>5</v>
      </c>
      <c r="V1945">
        <v>2</v>
      </c>
      <c r="W1945">
        <v>12</v>
      </c>
      <c r="X1945">
        <v>8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f>IF(COUNTIF(Table_marketing_data[[#This Row],[AcceptedCmp3]:[AcceptedCmp2]],1)&gt;0,1,0)</f>
        <v>0</v>
      </c>
      <c r="AE1945">
        <f>SUM(Table_marketing_data[[#This Row],[AcceptedCmp3]:[AcceptedCmp2]])</f>
        <v>0</v>
      </c>
      <c r="AF1945">
        <v>0</v>
      </c>
      <c r="AG1945">
        <v>0</v>
      </c>
      <c r="AH1945" t="s">
        <v>36</v>
      </c>
    </row>
    <row r="1946" spans="1:34" x14ac:dyDescent="0.3">
      <c r="A1946">
        <v>2308</v>
      </c>
      <c r="B1946">
        <v>1954</v>
      </c>
      <c r="C1946">
        <f ca="1">YEAR(TODAY()) - Table_marketing_data[[#This Row],[Year_Birth]]</f>
        <v>69</v>
      </c>
      <c r="D19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6" t="s">
        <v>28</v>
      </c>
      <c r="F1946" t="s">
        <v>33</v>
      </c>
      <c r="G1946" s="5">
        <v>46734</v>
      </c>
      <c r="H1946" s="5" t="str">
        <f t="shared" si="30"/>
        <v>20k-50k</v>
      </c>
      <c r="I1946">
        <v>0</v>
      </c>
      <c r="J1946">
        <v>1</v>
      </c>
      <c r="K1946" s="1">
        <v>41231</v>
      </c>
      <c r="L1946">
        <v>40</v>
      </c>
      <c r="M1946">
        <v>110</v>
      </c>
      <c r="N1946">
        <v>5</v>
      </c>
      <c r="O1946">
        <v>137</v>
      </c>
      <c r="P1946">
        <v>26</v>
      </c>
      <c r="Q1946">
        <v>23</v>
      </c>
      <c r="R1946">
        <v>29</v>
      </c>
      <c r="S1946" s="6">
        <f>SUM(Table_marketing_data[[#This Row],[MntWines]:[MntGoldProds]])/6</f>
        <v>55</v>
      </c>
      <c r="T1946">
        <v>2</v>
      </c>
      <c r="U1946">
        <v>6</v>
      </c>
      <c r="V1946">
        <v>1</v>
      </c>
      <c r="W1946">
        <v>5</v>
      </c>
      <c r="X1946">
        <v>7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f>IF(COUNTIF(Table_marketing_data[[#This Row],[AcceptedCmp3]:[AcceptedCmp2]],1)&gt;0,1,0)</f>
        <v>0</v>
      </c>
      <c r="AE1946">
        <f>SUM(Table_marketing_data[[#This Row],[AcceptedCmp3]:[AcceptedCmp2]])</f>
        <v>0</v>
      </c>
      <c r="AF1946">
        <v>0</v>
      </c>
      <c r="AG1946">
        <v>0</v>
      </c>
      <c r="AH1946" t="s">
        <v>30</v>
      </c>
    </row>
    <row r="1947" spans="1:34" x14ac:dyDescent="0.3">
      <c r="A1947">
        <v>9405</v>
      </c>
      <c r="B1947">
        <v>1954</v>
      </c>
      <c r="C1947">
        <f ca="1">YEAR(TODAY()) - Table_marketing_data[[#This Row],[Year_Birth]]</f>
        <v>69</v>
      </c>
      <c r="D19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7" t="s">
        <v>37</v>
      </c>
      <c r="F1947" t="s">
        <v>33</v>
      </c>
      <c r="G1947" s="5">
        <v>52869</v>
      </c>
      <c r="H1947" s="5" t="str">
        <f t="shared" si="30"/>
        <v>50k-100k</v>
      </c>
      <c r="I1947">
        <v>1</v>
      </c>
      <c r="J1947">
        <v>1</v>
      </c>
      <c r="K1947" s="1">
        <v>41197</v>
      </c>
      <c r="L1947">
        <v>40</v>
      </c>
      <c r="M1947">
        <v>84</v>
      </c>
      <c r="N1947">
        <v>3</v>
      </c>
      <c r="O1947">
        <v>61</v>
      </c>
      <c r="P1947">
        <v>2</v>
      </c>
      <c r="Q1947">
        <v>1</v>
      </c>
      <c r="R1947">
        <v>21</v>
      </c>
      <c r="S1947" s="6">
        <f>SUM(Table_marketing_data[[#This Row],[MntWines]:[MntGoldProds]])/6</f>
        <v>28.666666666666668</v>
      </c>
      <c r="T1947">
        <v>3</v>
      </c>
      <c r="U1947">
        <v>3</v>
      </c>
      <c r="V1947">
        <v>1</v>
      </c>
      <c r="W1947">
        <v>4</v>
      </c>
      <c r="X1947">
        <v>7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f>IF(COUNTIF(Table_marketing_data[[#This Row],[AcceptedCmp3]:[AcceptedCmp2]],1)&gt;0,1,0)</f>
        <v>0</v>
      </c>
      <c r="AE1947">
        <f>SUM(Table_marketing_data[[#This Row],[AcceptedCmp3]:[AcceptedCmp2]])</f>
        <v>0</v>
      </c>
      <c r="AF1947">
        <v>1</v>
      </c>
      <c r="AG1947">
        <v>0</v>
      </c>
      <c r="AH1947" t="s">
        <v>43</v>
      </c>
    </row>
    <row r="1948" spans="1:34" x14ac:dyDescent="0.3">
      <c r="A1948">
        <v>10092</v>
      </c>
      <c r="B1948">
        <v>1954</v>
      </c>
      <c r="C1948">
        <f ca="1">YEAR(TODAY()) - Table_marketing_data[[#This Row],[Year_Birth]]</f>
        <v>69</v>
      </c>
      <c r="D19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8" t="s">
        <v>28</v>
      </c>
      <c r="F1948" t="s">
        <v>29</v>
      </c>
      <c r="G1948" s="5">
        <v>70044</v>
      </c>
      <c r="H1948" s="5" t="str">
        <f t="shared" si="30"/>
        <v>50k-100k</v>
      </c>
      <c r="I1948">
        <v>0</v>
      </c>
      <c r="J1948">
        <v>1</v>
      </c>
      <c r="K1948" s="1">
        <v>41323</v>
      </c>
      <c r="L1948">
        <v>46</v>
      </c>
      <c r="M1948">
        <v>1073</v>
      </c>
      <c r="N1948">
        <v>0</v>
      </c>
      <c r="O1948">
        <v>250</v>
      </c>
      <c r="P1948">
        <v>153</v>
      </c>
      <c r="Q1948">
        <v>14</v>
      </c>
      <c r="R1948">
        <v>14</v>
      </c>
      <c r="S1948" s="6">
        <f>SUM(Table_marketing_data[[#This Row],[MntWines]:[MntGoldProds]])/6</f>
        <v>250.66666666666666</v>
      </c>
      <c r="T1948">
        <v>4</v>
      </c>
      <c r="U1948">
        <v>7</v>
      </c>
      <c r="V1948">
        <v>10</v>
      </c>
      <c r="W1948">
        <v>5</v>
      </c>
      <c r="X1948">
        <v>5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f>IF(COUNTIF(Table_marketing_data[[#This Row],[AcceptedCmp3]:[AcceptedCmp2]],1)&gt;0,1,0)</f>
        <v>0</v>
      </c>
      <c r="AE1948">
        <f>SUM(Table_marketing_data[[#This Row],[AcceptedCmp3]:[AcceptedCmp2]])</f>
        <v>0</v>
      </c>
      <c r="AF1948">
        <v>0</v>
      </c>
      <c r="AG1948">
        <v>0</v>
      </c>
      <c r="AH1948" t="s">
        <v>30</v>
      </c>
    </row>
    <row r="1949" spans="1:34" x14ac:dyDescent="0.3">
      <c r="A1949">
        <v>7453</v>
      </c>
      <c r="B1949">
        <v>1954</v>
      </c>
      <c r="C1949">
        <f ca="1">YEAR(TODAY()) - Table_marketing_data[[#This Row],[Year_Birth]]</f>
        <v>69</v>
      </c>
      <c r="D19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49" t="s">
        <v>28</v>
      </c>
      <c r="F1949" t="s">
        <v>31</v>
      </c>
      <c r="G1949" s="5">
        <v>36130</v>
      </c>
      <c r="H1949" s="5" t="str">
        <f t="shared" si="30"/>
        <v>20k-50k</v>
      </c>
      <c r="I1949">
        <v>0</v>
      </c>
      <c r="J1949">
        <v>1</v>
      </c>
      <c r="K1949" s="1">
        <v>41307</v>
      </c>
      <c r="L1949">
        <v>46</v>
      </c>
      <c r="M1949">
        <v>157</v>
      </c>
      <c r="N1949">
        <v>43</v>
      </c>
      <c r="O1949">
        <v>127</v>
      </c>
      <c r="P1949">
        <v>68</v>
      </c>
      <c r="Q1949">
        <v>56</v>
      </c>
      <c r="R1949">
        <v>37</v>
      </c>
      <c r="S1949" s="6">
        <f>SUM(Table_marketing_data[[#This Row],[MntWines]:[MntGoldProds]])/6</f>
        <v>81.333333333333329</v>
      </c>
      <c r="T1949">
        <v>6</v>
      </c>
      <c r="U1949">
        <v>3</v>
      </c>
      <c r="V1949">
        <v>8</v>
      </c>
      <c r="W1949">
        <v>4</v>
      </c>
      <c r="X1949">
        <v>4</v>
      </c>
      <c r="Y1949">
        <v>1</v>
      </c>
      <c r="Z1949">
        <v>0</v>
      </c>
      <c r="AA1949">
        <v>0</v>
      </c>
      <c r="AB1949">
        <v>0</v>
      </c>
      <c r="AC1949">
        <v>0</v>
      </c>
      <c r="AD1949">
        <f>IF(COUNTIF(Table_marketing_data[[#This Row],[AcceptedCmp3]:[AcceptedCmp2]],1)&gt;0,1,0)</f>
        <v>1</v>
      </c>
      <c r="AE1949">
        <f>SUM(Table_marketing_data[[#This Row],[AcceptedCmp3]:[AcceptedCmp2]])</f>
        <v>1</v>
      </c>
      <c r="AF1949">
        <v>1</v>
      </c>
      <c r="AG1949">
        <v>0</v>
      </c>
      <c r="AH1949" t="s">
        <v>30</v>
      </c>
    </row>
    <row r="1950" spans="1:34" x14ac:dyDescent="0.3">
      <c r="A1950">
        <v>1640</v>
      </c>
      <c r="B1950">
        <v>1954</v>
      </c>
      <c r="C1950">
        <f ca="1">YEAR(TODAY()) - Table_marketing_data[[#This Row],[Year_Birth]]</f>
        <v>69</v>
      </c>
      <c r="D19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0" t="s">
        <v>28</v>
      </c>
      <c r="F1950" t="s">
        <v>29</v>
      </c>
      <c r="G1950" s="5">
        <v>64587</v>
      </c>
      <c r="H1950" s="5" t="str">
        <f t="shared" si="30"/>
        <v>50k-100k</v>
      </c>
      <c r="I1950">
        <v>1</v>
      </c>
      <c r="J1950">
        <v>1</v>
      </c>
      <c r="K1950" s="1">
        <v>41812</v>
      </c>
      <c r="L1950">
        <v>49</v>
      </c>
      <c r="M1950">
        <v>66</v>
      </c>
      <c r="N1950">
        <v>0</v>
      </c>
      <c r="O1950">
        <v>16</v>
      </c>
      <c r="P1950">
        <v>0</v>
      </c>
      <c r="Q1950">
        <v>6</v>
      </c>
      <c r="R1950">
        <v>20</v>
      </c>
      <c r="S1950" s="6">
        <f>SUM(Table_marketing_data[[#This Row],[MntWines]:[MntGoldProds]])/6</f>
        <v>18</v>
      </c>
      <c r="T1950">
        <v>2</v>
      </c>
      <c r="U1950">
        <v>1</v>
      </c>
      <c r="V1950">
        <v>1</v>
      </c>
      <c r="W1950">
        <v>4</v>
      </c>
      <c r="X1950">
        <v>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f>IF(COUNTIF(Table_marketing_data[[#This Row],[AcceptedCmp3]:[AcceptedCmp2]],1)&gt;0,1,0)</f>
        <v>0</v>
      </c>
      <c r="AE1950">
        <f>SUM(Table_marketing_data[[#This Row],[AcceptedCmp3]:[AcceptedCmp2]])</f>
        <v>0</v>
      </c>
      <c r="AF1950">
        <v>0</v>
      </c>
      <c r="AG1950">
        <v>0</v>
      </c>
      <c r="AH1950" t="s">
        <v>30</v>
      </c>
    </row>
    <row r="1951" spans="1:34" x14ac:dyDescent="0.3">
      <c r="A1951">
        <v>6374</v>
      </c>
      <c r="B1951">
        <v>1954</v>
      </c>
      <c r="C1951">
        <f ca="1">YEAR(TODAY()) - Table_marketing_data[[#This Row],[Year_Birth]]</f>
        <v>69</v>
      </c>
      <c r="D19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1" t="s">
        <v>37</v>
      </c>
      <c r="F1951" t="s">
        <v>33</v>
      </c>
      <c r="G1951" s="5">
        <v>36930</v>
      </c>
      <c r="H1951" s="5" t="str">
        <f t="shared" si="30"/>
        <v>20k-50k</v>
      </c>
      <c r="I1951">
        <v>0</v>
      </c>
      <c r="J1951">
        <v>1</v>
      </c>
      <c r="K1951" s="1">
        <v>41411</v>
      </c>
      <c r="L1951">
        <v>50</v>
      </c>
      <c r="M1951">
        <v>223</v>
      </c>
      <c r="N1951">
        <v>2</v>
      </c>
      <c r="O1951">
        <v>31</v>
      </c>
      <c r="P1951">
        <v>0</v>
      </c>
      <c r="Q1951">
        <v>2</v>
      </c>
      <c r="R1951">
        <v>39</v>
      </c>
      <c r="S1951" s="6">
        <f>SUM(Table_marketing_data[[#This Row],[MntWines]:[MntGoldProds]])/6</f>
        <v>49.5</v>
      </c>
      <c r="T1951">
        <v>5</v>
      </c>
      <c r="U1951">
        <v>5</v>
      </c>
      <c r="V1951">
        <v>2</v>
      </c>
      <c r="W1951">
        <v>4</v>
      </c>
      <c r="X1951">
        <v>8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f>IF(COUNTIF(Table_marketing_data[[#This Row],[AcceptedCmp3]:[AcceptedCmp2]],1)&gt;0,1,0)</f>
        <v>0</v>
      </c>
      <c r="AE1951">
        <f>SUM(Table_marketing_data[[#This Row],[AcceptedCmp3]:[AcceptedCmp2]])</f>
        <v>0</v>
      </c>
      <c r="AF1951">
        <v>0</v>
      </c>
      <c r="AG1951">
        <v>0</v>
      </c>
      <c r="AH1951" t="s">
        <v>30</v>
      </c>
    </row>
    <row r="1952" spans="1:34" x14ac:dyDescent="0.3">
      <c r="A1952">
        <v>9308</v>
      </c>
      <c r="B1952">
        <v>1954</v>
      </c>
      <c r="C1952">
        <f ca="1">YEAR(TODAY()) - Table_marketing_data[[#This Row],[Year_Birth]]</f>
        <v>69</v>
      </c>
      <c r="D19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2" t="s">
        <v>28</v>
      </c>
      <c r="F1952" t="s">
        <v>33</v>
      </c>
      <c r="G1952" s="5">
        <v>62820</v>
      </c>
      <c r="H1952" s="5" t="str">
        <f t="shared" si="30"/>
        <v>50k-100k</v>
      </c>
      <c r="I1952">
        <v>0</v>
      </c>
      <c r="J1952">
        <v>0</v>
      </c>
      <c r="K1952" s="1">
        <v>41405</v>
      </c>
      <c r="L1952">
        <v>51</v>
      </c>
      <c r="M1952">
        <v>398</v>
      </c>
      <c r="N1952">
        <v>61</v>
      </c>
      <c r="O1952">
        <v>265</v>
      </c>
      <c r="P1952">
        <v>138</v>
      </c>
      <c r="Q1952">
        <v>61</v>
      </c>
      <c r="R1952">
        <v>53</v>
      </c>
      <c r="S1952" s="6">
        <f>SUM(Table_marketing_data[[#This Row],[MntWines]:[MntGoldProds]])/6</f>
        <v>162.66666666666666</v>
      </c>
      <c r="T1952">
        <v>1</v>
      </c>
      <c r="U1952">
        <v>3</v>
      </c>
      <c r="V1952">
        <v>4</v>
      </c>
      <c r="W1952">
        <v>6</v>
      </c>
      <c r="X1952">
        <v>1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f>IF(COUNTIF(Table_marketing_data[[#This Row],[AcceptedCmp3]:[AcceptedCmp2]],1)&gt;0,1,0)</f>
        <v>0</v>
      </c>
      <c r="AE1952">
        <f>SUM(Table_marketing_data[[#This Row],[AcceptedCmp3]:[AcceptedCmp2]])</f>
        <v>0</v>
      </c>
      <c r="AF1952">
        <v>0</v>
      </c>
      <c r="AG1952">
        <v>0</v>
      </c>
      <c r="AH1952" t="s">
        <v>43</v>
      </c>
    </row>
    <row r="1953" spans="1:34" x14ac:dyDescent="0.3">
      <c r="A1953">
        <v>544</v>
      </c>
      <c r="B1953">
        <v>1954</v>
      </c>
      <c r="C1953">
        <f ca="1">YEAR(TODAY()) - Table_marketing_data[[#This Row],[Year_Birth]]</f>
        <v>69</v>
      </c>
      <c r="D19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3" t="s">
        <v>28</v>
      </c>
      <c r="F1953" t="s">
        <v>33</v>
      </c>
      <c r="G1953" s="5">
        <v>62820</v>
      </c>
      <c r="H1953" s="5" t="str">
        <f t="shared" si="30"/>
        <v>50k-100k</v>
      </c>
      <c r="I1953">
        <v>0</v>
      </c>
      <c r="J1953">
        <v>0</v>
      </c>
      <c r="K1953" s="1">
        <v>41405</v>
      </c>
      <c r="L1953">
        <v>51</v>
      </c>
      <c r="M1953">
        <v>398</v>
      </c>
      <c r="N1953">
        <v>61</v>
      </c>
      <c r="O1953">
        <v>265</v>
      </c>
      <c r="P1953">
        <v>138</v>
      </c>
      <c r="Q1953">
        <v>61</v>
      </c>
      <c r="R1953">
        <v>53</v>
      </c>
      <c r="S1953" s="6">
        <f>SUM(Table_marketing_data[[#This Row],[MntWines]:[MntGoldProds]])/6</f>
        <v>162.66666666666666</v>
      </c>
      <c r="T1953">
        <v>1</v>
      </c>
      <c r="U1953">
        <v>3</v>
      </c>
      <c r="V1953">
        <v>4</v>
      </c>
      <c r="W1953">
        <v>6</v>
      </c>
      <c r="X1953">
        <v>1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f>IF(COUNTIF(Table_marketing_data[[#This Row],[AcceptedCmp3]:[AcceptedCmp2]],1)&gt;0,1,0)</f>
        <v>0</v>
      </c>
      <c r="AE1953">
        <f>SUM(Table_marketing_data[[#This Row],[AcceptedCmp3]:[AcceptedCmp2]])</f>
        <v>0</v>
      </c>
      <c r="AF1953">
        <v>0</v>
      </c>
      <c r="AG1953">
        <v>0</v>
      </c>
      <c r="AH1953" t="s">
        <v>30</v>
      </c>
    </row>
    <row r="1954" spans="1:34" x14ac:dyDescent="0.3">
      <c r="A1954">
        <v>531</v>
      </c>
      <c r="B1954">
        <v>1954</v>
      </c>
      <c r="C1954">
        <f ca="1">YEAR(TODAY()) - Table_marketing_data[[#This Row],[Year_Birth]]</f>
        <v>69</v>
      </c>
      <c r="D19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4" t="s">
        <v>37</v>
      </c>
      <c r="F1954" t="s">
        <v>29</v>
      </c>
      <c r="G1954" s="5">
        <v>57333</v>
      </c>
      <c r="H1954" s="5" t="str">
        <f t="shared" si="30"/>
        <v>50k-100k</v>
      </c>
      <c r="I1954">
        <v>0</v>
      </c>
      <c r="J1954">
        <v>1</v>
      </c>
      <c r="K1954" s="1">
        <v>41174</v>
      </c>
      <c r="L1954">
        <v>55</v>
      </c>
      <c r="M1954">
        <v>941</v>
      </c>
      <c r="N1954">
        <v>14</v>
      </c>
      <c r="O1954">
        <v>397</v>
      </c>
      <c r="P1954">
        <v>76</v>
      </c>
      <c r="Q1954">
        <v>58</v>
      </c>
      <c r="R1954">
        <v>176</v>
      </c>
      <c r="S1954" s="6">
        <f>SUM(Table_marketing_data[[#This Row],[MntWines]:[MntGoldProds]])/6</f>
        <v>277</v>
      </c>
      <c r="T1954">
        <v>11</v>
      </c>
      <c r="U1954">
        <v>8</v>
      </c>
      <c r="V1954">
        <v>5</v>
      </c>
      <c r="W1954">
        <v>9</v>
      </c>
      <c r="X1954">
        <v>6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f>IF(COUNTIF(Table_marketing_data[[#This Row],[AcceptedCmp3]:[AcceptedCmp2]],1)&gt;0,1,0)</f>
        <v>0</v>
      </c>
      <c r="AE1954">
        <f>SUM(Table_marketing_data[[#This Row],[AcceptedCmp3]:[AcceptedCmp2]])</f>
        <v>0</v>
      </c>
      <c r="AF1954">
        <v>1</v>
      </c>
      <c r="AG1954">
        <v>0</v>
      </c>
      <c r="AH1954" t="s">
        <v>30</v>
      </c>
    </row>
    <row r="1955" spans="1:34" x14ac:dyDescent="0.3">
      <c r="A1955">
        <v>2295</v>
      </c>
      <c r="B1955">
        <v>1954</v>
      </c>
      <c r="C1955">
        <f ca="1">YEAR(TODAY()) - Table_marketing_data[[#This Row],[Year_Birth]]</f>
        <v>69</v>
      </c>
      <c r="D19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5" t="s">
        <v>37</v>
      </c>
      <c r="F1955" t="s">
        <v>33</v>
      </c>
      <c r="G1955" s="5">
        <v>62670</v>
      </c>
      <c r="H1955" s="5" t="str">
        <f t="shared" si="30"/>
        <v>50k-100k</v>
      </c>
      <c r="I1955">
        <v>0</v>
      </c>
      <c r="J1955">
        <v>1</v>
      </c>
      <c r="K1955" s="1">
        <v>41672</v>
      </c>
      <c r="L1955">
        <v>57</v>
      </c>
      <c r="M1955">
        <v>539</v>
      </c>
      <c r="N1955">
        <v>30</v>
      </c>
      <c r="O1955">
        <v>92</v>
      </c>
      <c r="P1955">
        <v>80</v>
      </c>
      <c r="Q1955">
        <v>46</v>
      </c>
      <c r="R1955">
        <v>38</v>
      </c>
      <c r="S1955" s="6">
        <f>SUM(Table_marketing_data[[#This Row],[MntWines]:[MntGoldProds]])/6</f>
        <v>137.5</v>
      </c>
      <c r="T1955">
        <v>1</v>
      </c>
      <c r="U1955">
        <v>5</v>
      </c>
      <c r="V1955">
        <v>3</v>
      </c>
      <c r="W1955">
        <v>13</v>
      </c>
      <c r="X1955">
        <v>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f>IF(COUNTIF(Table_marketing_data[[#This Row],[AcceptedCmp3]:[AcceptedCmp2]],1)&gt;0,1,0)</f>
        <v>0</v>
      </c>
      <c r="AE1955">
        <f>SUM(Table_marketing_data[[#This Row],[AcceptedCmp3]:[AcceptedCmp2]])</f>
        <v>0</v>
      </c>
      <c r="AF1955">
        <v>0</v>
      </c>
      <c r="AG1955">
        <v>0</v>
      </c>
      <c r="AH1955" t="s">
        <v>43</v>
      </c>
    </row>
    <row r="1956" spans="1:34" x14ac:dyDescent="0.3">
      <c r="A1956">
        <v>7462</v>
      </c>
      <c r="B1956">
        <v>1954</v>
      </c>
      <c r="C1956">
        <f ca="1">YEAR(TODAY()) - Table_marketing_data[[#This Row],[Year_Birth]]</f>
        <v>69</v>
      </c>
      <c r="D19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6" t="s">
        <v>28</v>
      </c>
      <c r="F1956" t="s">
        <v>31</v>
      </c>
      <c r="G1956" s="5">
        <v>22507</v>
      </c>
      <c r="H1956" s="5" t="str">
        <f t="shared" si="30"/>
        <v>20k-50k</v>
      </c>
      <c r="I1956">
        <v>0</v>
      </c>
      <c r="J1956">
        <v>0</v>
      </c>
      <c r="K1956" s="1">
        <v>41237</v>
      </c>
      <c r="L1956">
        <v>67</v>
      </c>
      <c r="M1956">
        <v>68</v>
      </c>
      <c r="N1956">
        <v>0</v>
      </c>
      <c r="O1956">
        <v>226</v>
      </c>
      <c r="P1956">
        <v>51</v>
      </c>
      <c r="Q1956">
        <v>157</v>
      </c>
      <c r="R1956">
        <v>68</v>
      </c>
      <c r="S1956" s="6">
        <f>SUM(Table_marketing_data[[#This Row],[MntWines]:[MntGoldProds]])/6</f>
        <v>95</v>
      </c>
      <c r="T1956">
        <v>3</v>
      </c>
      <c r="U1956">
        <v>10</v>
      </c>
      <c r="V1956">
        <v>2</v>
      </c>
      <c r="W1956">
        <v>4</v>
      </c>
      <c r="X1956">
        <v>9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f>IF(COUNTIF(Table_marketing_data[[#This Row],[AcceptedCmp3]:[AcceptedCmp2]],1)&gt;0,1,0)</f>
        <v>0</v>
      </c>
      <c r="AE1956">
        <f>SUM(Table_marketing_data[[#This Row],[AcceptedCmp3]:[AcceptedCmp2]])</f>
        <v>0</v>
      </c>
      <c r="AF1956">
        <v>0</v>
      </c>
      <c r="AG1956">
        <v>0</v>
      </c>
      <c r="AH1956" t="s">
        <v>32</v>
      </c>
    </row>
    <row r="1957" spans="1:34" x14ac:dyDescent="0.3">
      <c r="A1957">
        <v>5407</v>
      </c>
      <c r="B1957">
        <v>1954</v>
      </c>
      <c r="C1957">
        <f ca="1">YEAR(TODAY()) - Table_marketing_data[[#This Row],[Year_Birth]]</f>
        <v>69</v>
      </c>
      <c r="D19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7" t="s">
        <v>28</v>
      </c>
      <c r="F1957" t="s">
        <v>35</v>
      </c>
      <c r="G1957" s="5">
        <v>53103</v>
      </c>
      <c r="H1957" s="5" t="str">
        <f t="shared" si="30"/>
        <v>50k-100k</v>
      </c>
      <c r="I1957">
        <v>0</v>
      </c>
      <c r="J1957">
        <v>1</v>
      </c>
      <c r="K1957" s="1">
        <v>41529</v>
      </c>
      <c r="L1957">
        <v>70</v>
      </c>
      <c r="M1957">
        <v>729</v>
      </c>
      <c r="N1957">
        <v>17</v>
      </c>
      <c r="O1957">
        <v>133</v>
      </c>
      <c r="P1957">
        <v>11</v>
      </c>
      <c r="Q1957">
        <v>0</v>
      </c>
      <c r="R1957">
        <v>195</v>
      </c>
      <c r="S1957" s="6">
        <f>SUM(Table_marketing_data[[#This Row],[MntWines]:[MntGoldProds]])/6</f>
        <v>180.83333333333334</v>
      </c>
      <c r="T1957">
        <v>5</v>
      </c>
      <c r="U1957">
        <v>10</v>
      </c>
      <c r="V1957">
        <v>6</v>
      </c>
      <c r="W1957">
        <v>7</v>
      </c>
      <c r="X1957">
        <v>7</v>
      </c>
      <c r="Y1957">
        <v>1</v>
      </c>
      <c r="Z1957">
        <v>0</v>
      </c>
      <c r="AA1957">
        <v>0</v>
      </c>
      <c r="AB1957">
        <v>0</v>
      </c>
      <c r="AC1957">
        <v>0</v>
      </c>
      <c r="AD1957">
        <f>IF(COUNTIF(Table_marketing_data[[#This Row],[AcceptedCmp3]:[AcceptedCmp2]],1)&gt;0,1,0)</f>
        <v>1</v>
      </c>
      <c r="AE1957">
        <f>SUM(Table_marketing_data[[#This Row],[AcceptedCmp3]:[AcceptedCmp2]])</f>
        <v>1</v>
      </c>
      <c r="AF1957">
        <v>0</v>
      </c>
      <c r="AG1957">
        <v>0</v>
      </c>
      <c r="AH1957" t="s">
        <v>43</v>
      </c>
    </row>
    <row r="1958" spans="1:34" x14ac:dyDescent="0.3">
      <c r="A1958">
        <v>4637</v>
      </c>
      <c r="B1958">
        <v>1954</v>
      </c>
      <c r="C1958">
        <f ca="1">YEAR(TODAY()) - Table_marketing_data[[#This Row],[Year_Birth]]</f>
        <v>69</v>
      </c>
      <c r="D19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8" t="s">
        <v>37</v>
      </c>
      <c r="F1958" t="s">
        <v>31</v>
      </c>
      <c r="G1958" s="5">
        <v>74637</v>
      </c>
      <c r="H1958" s="5" t="str">
        <f t="shared" si="30"/>
        <v>50k-100k</v>
      </c>
      <c r="I1958">
        <v>0</v>
      </c>
      <c r="J1958">
        <v>0</v>
      </c>
      <c r="K1958" s="1">
        <v>41412</v>
      </c>
      <c r="L1958">
        <v>73</v>
      </c>
      <c r="M1958">
        <v>960</v>
      </c>
      <c r="N1958">
        <v>64</v>
      </c>
      <c r="O1958">
        <v>464</v>
      </c>
      <c r="P1958">
        <v>146</v>
      </c>
      <c r="Q1958">
        <v>0</v>
      </c>
      <c r="R1958">
        <v>16</v>
      </c>
      <c r="S1958" s="6">
        <f>SUM(Table_marketing_data[[#This Row],[MntWines]:[MntGoldProds]])/6</f>
        <v>275</v>
      </c>
      <c r="T1958">
        <v>1</v>
      </c>
      <c r="U1958">
        <v>6</v>
      </c>
      <c r="V1958">
        <v>9</v>
      </c>
      <c r="W1958">
        <v>9</v>
      </c>
      <c r="X1958">
        <v>3</v>
      </c>
      <c r="Y1958">
        <v>0</v>
      </c>
      <c r="Z1958">
        <v>0</v>
      </c>
      <c r="AA1958">
        <v>0</v>
      </c>
      <c r="AB1958">
        <v>1</v>
      </c>
      <c r="AC1958">
        <v>0</v>
      </c>
      <c r="AD1958">
        <f>IF(COUNTIF(Table_marketing_data[[#This Row],[AcceptedCmp3]:[AcceptedCmp2]],1)&gt;0,1,0)</f>
        <v>1</v>
      </c>
      <c r="AE1958">
        <f>SUM(Table_marketing_data[[#This Row],[AcceptedCmp3]:[AcceptedCmp2]])</f>
        <v>1</v>
      </c>
      <c r="AF1958">
        <v>0</v>
      </c>
      <c r="AG1958">
        <v>0</v>
      </c>
      <c r="AH1958" t="s">
        <v>43</v>
      </c>
    </row>
    <row r="1959" spans="1:34" x14ac:dyDescent="0.3">
      <c r="A1959">
        <v>4333</v>
      </c>
      <c r="B1959">
        <v>1954</v>
      </c>
      <c r="C1959">
        <f ca="1">YEAR(TODAY()) - Table_marketing_data[[#This Row],[Year_Birth]]</f>
        <v>69</v>
      </c>
      <c r="D19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59" t="s">
        <v>28</v>
      </c>
      <c r="F1959" t="s">
        <v>35</v>
      </c>
      <c r="G1959" s="5">
        <v>32144</v>
      </c>
      <c r="H1959" s="5" t="str">
        <f t="shared" si="30"/>
        <v>20k-50k</v>
      </c>
      <c r="I1959">
        <v>1</v>
      </c>
      <c r="J1959">
        <v>1</v>
      </c>
      <c r="K1959" s="1">
        <v>41721</v>
      </c>
      <c r="L1959">
        <v>76</v>
      </c>
      <c r="M1959">
        <v>41</v>
      </c>
      <c r="N1959">
        <v>0</v>
      </c>
      <c r="O1959">
        <v>10</v>
      </c>
      <c r="P1959">
        <v>0</v>
      </c>
      <c r="Q1959">
        <v>0</v>
      </c>
      <c r="R1959">
        <v>3</v>
      </c>
      <c r="S1959" s="6">
        <f>SUM(Table_marketing_data[[#This Row],[MntWines]:[MntGoldProds]])/6</f>
        <v>9</v>
      </c>
      <c r="T1959">
        <v>4</v>
      </c>
      <c r="U1959">
        <v>2</v>
      </c>
      <c r="V1959">
        <v>1</v>
      </c>
      <c r="W1959">
        <v>3</v>
      </c>
      <c r="X1959">
        <v>7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f>IF(COUNTIF(Table_marketing_data[[#This Row],[AcceptedCmp3]:[AcceptedCmp2]],1)&gt;0,1,0)</f>
        <v>1</v>
      </c>
      <c r="AE1959">
        <f>SUM(Table_marketing_data[[#This Row],[AcceptedCmp3]:[AcceptedCmp2]])</f>
        <v>1</v>
      </c>
      <c r="AF1959">
        <v>0</v>
      </c>
      <c r="AG1959">
        <v>0</v>
      </c>
      <c r="AH1959" t="s">
        <v>40</v>
      </c>
    </row>
    <row r="1960" spans="1:34" x14ac:dyDescent="0.3">
      <c r="A1960">
        <v>2948</v>
      </c>
      <c r="B1960">
        <v>1954</v>
      </c>
      <c r="C1960">
        <f ca="1">YEAR(TODAY()) - Table_marketing_data[[#This Row],[Year_Birth]]</f>
        <v>69</v>
      </c>
      <c r="D19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0" t="s">
        <v>41</v>
      </c>
      <c r="F1960" t="s">
        <v>29</v>
      </c>
      <c r="G1960" s="5">
        <v>62637</v>
      </c>
      <c r="H1960" s="5" t="str">
        <f t="shared" si="30"/>
        <v>50k-100k</v>
      </c>
      <c r="I1960">
        <v>0</v>
      </c>
      <c r="J1960">
        <v>1</v>
      </c>
      <c r="K1960" s="1">
        <v>41699</v>
      </c>
      <c r="L1960">
        <v>76</v>
      </c>
      <c r="M1960">
        <v>104</v>
      </c>
      <c r="N1960">
        <v>12</v>
      </c>
      <c r="O1960">
        <v>48</v>
      </c>
      <c r="P1960">
        <v>4</v>
      </c>
      <c r="Q1960">
        <v>12</v>
      </c>
      <c r="R1960">
        <v>5</v>
      </c>
      <c r="S1960" s="6">
        <f>SUM(Table_marketing_data[[#This Row],[MntWines]:[MntGoldProds]])/6</f>
        <v>30.833333333333332</v>
      </c>
      <c r="T1960">
        <v>1</v>
      </c>
      <c r="U1960">
        <v>2</v>
      </c>
      <c r="V1960">
        <v>2</v>
      </c>
      <c r="W1960">
        <v>5</v>
      </c>
      <c r="X1960">
        <v>2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f>IF(COUNTIF(Table_marketing_data[[#This Row],[AcceptedCmp3]:[AcceptedCmp2]],1)&gt;0,1,0)</f>
        <v>0</v>
      </c>
      <c r="AE1960">
        <f>SUM(Table_marketing_data[[#This Row],[AcceptedCmp3]:[AcceptedCmp2]])</f>
        <v>0</v>
      </c>
      <c r="AF1960">
        <v>0</v>
      </c>
      <c r="AG1960">
        <v>0</v>
      </c>
      <c r="AH1960" t="s">
        <v>32</v>
      </c>
    </row>
    <row r="1961" spans="1:34" x14ac:dyDescent="0.3">
      <c r="A1961">
        <v>375</v>
      </c>
      <c r="B1961">
        <v>1954</v>
      </c>
      <c r="C1961">
        <f ca="1">YEAR(TODAY()) - Table_marketing_data[[#This Row],[Year_Birth]]</f>
        <v>69</v>
      </c>
      <c r="D19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1" t="s">
        <v>28</v>
      </c>
      <c r="F1961" t="s">
        <v>29</v>
      </c>
      <c r="G1961" s="5">
        <v>76773</v>
      </c>
      <c r="H1961" s="5" t="str">
        <f t="shared" si="30"/>
        <v>50k-100k</v>
      </c>
      <c r="I1961">
        <v>0</v>
      </c>
      <c r="J1961">
        <v>0</v>
      </c>
      <c r="K1961" s="1">
        <v>41330</v>
      </c>
      <c r="L1961">
        <v>79</v>
      </c>
      <c r="M1961">
        <v>516</v>
      </c>
      <c r="N1961">
        <v>56</v>
      </c>
      <c r="O1961">
        <v>449</v>
      </c>
      <c r="P1961">
        <v>86</v>
      </c>
      <c r="Q1961">
        <v>33</v>
      </c>
      <c r="R1961">
        <v>16</v>
      </c>
      <c r="S1961" s="6">
        <f>SUM(Table_marketing_data[[#This Row],[MntWines]:[MntGoldProds]])/6</f>
        <v>192.66666666666666</v>
      </c>
      <c r="T1961">
        <v>1</v>
      </c>
      <c r="U1961">
        <v>2</v>
      </c>
      <c r="V1961">
        <v>2</v>
      </c>
      <c r="W1961">
        <v>11</v>
      </c>
      <c r="X1961">
        <v>1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f>IF(COUNTIF(Table_marketing_data[[#This Row],[AcceptedCmp3]:[AcceptedCmp2]],1)&gt;0,1,0)</f>
        <v>0</v>
      </c>
      <c r="AE1961">
        <f>SUM(Table_marketing_data[[#This Row],[AcceptedCmp3]:[AcceptedCmp2]])</f>
        <v>0</v>
      </c>
      <c r="AF1961">
        <v>0</v>
      </c>
      <c r="AG1961">
        <v>0</v>
      </c>
      <c r="AH1961" t="s">
        <v>30</v>
      </c>
    </row>
    <row r="1962" spans="1:34" x14ac:dyDescent="0.3">
      <c r="A1962">
        <v>9938</v>
      </c>
      <c r="B1962">
        <v>1954</v>
      </c>
      <c r="C1962">
        <f ca="1">YEAR(TODAY()) - Table_marketing_data[[#This Row],[Year_Birth]]</f>
        <v>69</v>
      </c>
      <c r="D19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2" t="s">
        <v>28</v>
      </c>
      <c r="F1962" t="s">
        <v>33</v>
      </c>
      <c r="G1962" s="5">
        <v>80067</v>
      </c>
      <c r="H1962" s="5" t="str">
        <f t="shared" si="30"/>
        <v>50k-100k</v>
      </c>
      <c r="I1962">
        <v>0</v>
      </c>
      <c r="J1962">
        <v>0</v>
      </c>
      <c r="K1962" s="1">
        <v>41536</v>
      </c>
      <c r="L1962">
        <v>82</v>
      </c>
      <c r="M1962">
        <v>519</v>
      </c>
      <c r="N1962">
        <v>17</v>
      </c>
      <c r="O1962">
        <v>813</v>
      </c>
      <c r="P1962">
        <v>27</v>
      </c>
      <c r="Q1962">
        <v>173</v>
      </c>
      <c r="R1962">
        <v>51</v>
      </c>
      <c r="S1962" s="6">
        <f>SUM(Table_marketing_data[[#This Row],[MntWines]:[MntGoldProds]])/6</f>
        <v>266.66666666666669</v>
      </c>
      <c r="T1962">
        <v>1</v>
      </c>
      <c r="U1962">
        <v>4</v>
      </c>
      <c r="V1962">
        <v>6</v>
      </c>
      <c r="W1962">
        <v>6</v>
      </c>
      <c r="X1962">
        <v>2</v>
      </c>
      <c r="Y1962">
        <v>0</v>
      </c>
      <c r="Z1962">
        <v>0</v>
      </c>
      <c r="AA1962">
        <v>1</v>
      </c>
      <c r="AB1962">
        <v>0</v>
      </c>
      <c r="AC1962">
        <v>0</v>
      </c>
      <c r="AD1962">
        <f>IF(COUNTIF(Table_marketing_data[[#This Row],[AcceptedCmp3]:[AcceptedCmp2]],1)&gt;0,1,0)</f>
        <v>1</v>
      </c>
      <c r="AE1962">
        <f>SUM(Table_marketing_data[[#This Row],[AcceptedCmp3]:[AcceptedCmp2]])</f>
        <v>1</v>
      </c>
      <c r="AF1962">
        <v>0</v>
      </c>
      <c r="AG1962">
        <v>0</v>
      </c>
      <c r="AH1962" t="s">
        <v>40</v>
      </c>
    </row>
    <row r="1963" spans="1:34" x14ac:dyDescent="0.3">
      <c r="A1963">
        <v>10339</v>
      </c>
      <c r="B1963">
        <v>1954</v>
      </c>
      <c r="C1963">
        <f ca="1">YEAR(TODAY()) - Table_marketing_data[[#This Row],[Year_Birth]]</f>
        <v>69</v>
      </c>
      <c r="D19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3" t="s">
        <v>41</v>
      </c>
      <c r="F1963" t="s">
        <v>35</v>
      </c>
      <c r="H1963" s="5" t="str">
        <f t="shared" si="30"/>
        <v>&lt;20k</v>
      </c>
      <c r="I1963">
        <v>0</v>
      </c>
      <c r="J1963">
        <v>1</v>
      </c>
      <c r="K1963" s="1">
        <v>41448</v>
      </c>
      <c r="L1963">
        <v>83</v>
      </c>
      <c r="M1963">
        <v>161</v>
      </c>
      <c r="N1963">
        <v>0</v>
      </c>
      <c r="O1963">
        <v>22</v>
      </c>
      <c r="P1963">
        <v>0</v>
      </c>
      <c r="Q1963">
        <v>0</v>
      </c>
      <c r="R1963">
        <v>24</v>
      </c>
      <c r="S1963" s="6">
        <f>SUM(Table_marketing_data[[#This Row],[MntWines]:[MntGoldProds]])/6</f>
        <v>34.5</v>
      </c>
      <c r="T1963">
        <v>2</v>
      </c>
      <c r="U1963">
        <v>4</v>
      </c>
      <c r="V1963">
        <v>1</v>
      </c>
      <c r="W1963">
        <v>4</v>
      </c>
      <c r="X1963">
        <v>6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f>IF(COUNTIF(Table_marketing_data[[#This Row],[AcceptedCmp3]:[AcceptedCmp2]],1)&gt;0,1,0)</f>
        <v>0</v>
      </c>
      <c r="AE1963">
        <f>SUM(Table_marketing_data[[#This Row],[AcceptedCmp3]:[AcceptedCmp2]])</f>
        <v>0</v>
      </c>
      <c r="AF1963">
        <v>0</v>
      </c>
      <c r="AG1963">
        <v>0</v>
      </c>
      <c r="AH1963" t="s">
        <v>36</v>
      </c>
    </row>
    <row r="1964" spans="1:34" x14ac:dyDescent="0.3">
      <c r="A1964">
        <v>692</v>
      </c>
      <c r="B1964">
        <v>1954</v>
      </c>
      <c r="C1964">
        <f ca="1">YEAR(TODAY()) - Table_marketing_data[[#This Row],[Year_Birth]]</f>
        <v>69</v>
      </c>
      <c r="D19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4" t="s">
        <v>28</v>
      </c>
      <c r="F1964" t="s">
        <v>35</v>
      </c>
      <c r="G1964" s="5">
        <v>36807</v>
      </c>
      <c r="H1964" s="5" t="str">
        <f t="shared" si="30"/>
        <v>20k-50k</v>
      </c>
      <c r="I1964">
        <v>1</v>
      </c>
      <c r="J1964">
        <v>1</v>
      </c>
      <c r="K1964" s="1">
        <v>41263</v>
      </c>
      <c r="L1964">
        <v>88</v>
      </c>
      <c r="M1964">
        <v>4</v>
      </c>
      <c r="N1964">
        <v>2</v>
      </c>
      <c r="O1964">
        <v>5</v>
      </c>
      <c r="P1964">
        <v>0</v>
      </c>
      <c r="Q1964">
        <v>0</v>
      </c>
      <c r="R1964">
        <v>5</v>
      </c>
      <c r="S1964" s="6">
        <f>SUM(Table_marketing_data[[#This Row],[MntWines]:[MntGoldProds]])/6</f>
        <v>2.6666666666666665</v>
      </c>
      <c r="T1964">
        <v>1</v>
      </c>
      <c r="U1964">
        <v>1</v>
      </c>
      <c r="V1964">
        <v>0</v>
      </c>
      <c r="W1964">
        <v>2</v>
      </c>
      <c r="X1964">
        <v>6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f>IF(COUNTIF(Table_marketing_data[[#This Row],[AcceptedCmp3]:[AcceptedCmp2]],1)&gt;0,1,0)</f>
        <v>0</v>
      </c>
      <c r="AE1964">
        <f>SUM(Table_marketing_data[[#This Row],[AcceptedCmp3]:[AcceptedCmp2]])</f>
        <v>0</v>
      </c>
      <c r="AF1964">
        <v>0</v>
      </c>
      <c r="AG1964">
        <v>0</v>
      </c>
      <c r="AH1964" t="s">
        <v>40</v>
      </c>
    </row>
    <row r="1965" spans="1:34" x14ac:dyDescent="0.3">
      <c r="A1965">
        <v>5558</v>
      </c>
      <c r="B1965">
        <v>1954</v>
      </c>
      <c r="C1965">
        <f ca="1">YEAR(TODAY()) - Table_marketing_data[[#This Row],[Year_Birth]]</f>
        <v>69</v>
      </c>
      <c r="D19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5" t="s">
        <v>37</v>
      </c>
      <c r="F1965" t="s">
        <v>31</v>
      </c>
      <c r="G1965" s="5">
        <v>90933</v>
      </c>
      <c r="H1965" s="5" t="str">
        <f t="shared" si="30"/>
        <v>50k-100k</v>
      </c>
      <c r="I1965">
        <v>0</v>
      </c>
      <c r="J1965">
        <v>0</v>
      </c>
      <c r="K1965" s="1">
        <v>41729</v>
      </c>
      <c r="L1965">
        <v>90</v>
      </c>
      <c r="M1965">
        <v>1020</v>
      </c>
      <c r="N1965">
        <v>31</v>
      </c>
      <c r="O1965">
        <v>430</v>
      </c>
      <c r="P1965">
        <v>62</v>
      </c>
      <c r="Q1965">
        <v>63</v>
      </c>
      <c r="R1965">
        <v>79</v>
      </c>
      <c r="S1965" s="6">
        <f>SUM(Table_marketing_data[[#This Row],[MntWines]:[MntGoldProds]])/6</f>
        <v>280.83333333333331</v>
      </c>
      <c r="T1965">
        <v>1</v>
      </c>
      <c r="U1965">
        <v>4</v>
      </c>
      <c r="V1965">
        <v>6</v>
      </c>
      <c r="W1965">
        <v>4</v>
      </c>
      <c r="X1965">
        <v>1</v>
      </c>
      <c r="Y1965">
        <v>0</v>
      </c>
      <c r="Z1965">
        <v>0</v>
      </c>
      <c r="AA1965">
        <v>1</v>
      </c>
      <c r="AB1965">
        <v>0</v>
      </c>
      <c r="AC1965">
        <v>0</v>
      </c>
      <c r="AD1965">
        <f>IF(COUNTIF(Table_marketing_data[[#This Row],[AcceptedCmp3]:[AcceptedCmp2]],1)&gt;0,1,0)</f>
        <v>1</v>
      </c>
      <c r="AE1965">
        <f>SUM(Table_marketing_data[[#This Row],[AcceptedCmp3]:[AcceptedCmp2]])</f>
        <v>1</v>
      </c>
      <c r="AF1965">
        <v>0</v>
      </c>
      <c r="AG1965">
        <v>0</v>
      </c>
      <c r="AH1965" t="s">
        <v>30</v>
      </c>
    </row>
    <row r="1966" spans="1:34" x14ac:dyDescent="0.3">
      <c r="A1966">
        <v>4990</v>
      </c>
      <c r="B1966">
        <v>1954</v>
      </c>
      <c r="C1966">
        <f ca="1">YEAR(TODAY()) - Table_marketing_data[[#This Row],[Year_Birth]]</f>
        <v>69</v>
      </c>
      <c r="D19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6" t="s">
        <v>28</v>
      </c>
      <c r="F1966" t="s">
        <v>33</v>
      </c>
      <c r="G1966" s="5">
        <v>59111</v>
      </c>
      <c r="H1966" s="5" t="str">
        <f t="shared" si="30"/>
        <v>50k-100k</v>
      </c>
      <c r="I1966">
        <v>0</v>
      </c>
      <c r="J1966">
        <v>0</v>
      </c>
      <c r="K1966" s="1">
        <v>41396</v>
      </c>
      <c r="L1966">
        <v>90</v>
      </c>
      <c r="M1966">
        <v>524</v>
      </c>
      <c r="N1966">
        <v>0</v>
      </c>
      <c r="O1966">
        <v>134</v>
      </c>
      <c r="P1966">
        <v>28</v>
      </c>
      <c r="Q1966">
        <v>28</v>
      </c>
      <c r="R1966">
        <v>155</v>
      </c>
      <c r="S1966" s="6">
        <f>SUM(Table_marketing_data[[#This Row],[MntWines]:[MntGoldProds]])/6</f>
        <v>144.83333333333334</v>
      </c>
      <c r="T1966">
        <v>1</v>
      </c>
      <c r="U1966">
        <v>11</v>
      </c>
      <c r="V1966">
        <v>1</v>
      </c>
      <c r="W1966">
        <v>8</v>
      </c>
      <c r="X1966">
        <v>7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f>IF(COUNTIF(Table_marketing_data[[#This Row],[AcceptedCmp3]:[AcceptedCmp2]],1)&gt;0,1,0)</f>
        <v>0</v>
      </c>
      <c r="AE1966">
        <f>SUM(Table_marketing_data[[#This Row],[AcceptedCmp3]:[AcceptedCmp2]])</f>
        <v>0</v>
      </c>
      <c r="AF1966">
        <v>0</v>
      </c>
      <c r="AG1966">
        <v>0</v>
      </c>
      <c r="AH1966" t="s">
        <v>36</v>
      </c>
    </row>
    <row r="1967" spans="1:34" x14ac:dyDescent="0.3">
      <c r="A1967">
        <v>7755</v>
      </c>
      <c r="B1967">
        <v>1954</v>
      </c>
      <c r="C1967">
        <f ca="1">YEAR(TODAY()) - Table_marketing_data[[#This Row],[Year_Birth]]</f>
        <v>69</v>
      </c>
      <c r="D19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7" t="s">
        <v>37</v>
      </c>
      <c r="F1967" t="s">
        <v>33</v>
      </c>
      <c r="G1967" s="5">
        <v>57744</v>
      </c>
      <c r="H1967" s="5" t="str">
        <f t="shared" si="30"/>
        <v>50k-100k</v>
      </c>
      <c r="I1967">
        <v>0</v>
      </c>
      <c r="J1967">
        <v>1</v>
      </c>
      <c r="K1967" s="1">
        <v>41590</v>
      </c>
      <c r="L1967">
        <v>91</v>
      </c>
      <c r="M1967">
        <v>350</v>
      </c>
      <c r="N1967">
        <v>3</v>
      </c>
      <c r="O1967">
        <v>39</v>
      </c>
      <c r="P1967">
        <v>0</v>
      </c>
      <c r="Q1967">
        <v>0</v>
      </c>
      <c r="R1967">
        <v>19</v>
      </c>
      <c r="S1967" s="6">
        <f>SUM(Table_marketing_data[[#This Row],[MntWines]:[MntGoldProds]])/6</f>
        <v>68.5</v>
      </c>
      <c r="T1967">
        <v>2</v>
      </c>
      <c r="U1967">
        <v>9</v>
      </c>
      <c r="V1967">
        <v>1</v>
      </c>
      <c r="W1967">
        <v>4</v>
      </c>
      <c r="X1967">
        <v>8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f>IF(COUNTIF(Table_marketing_data[[#This Row],[AcceptedCmp3]:[AcceptedCmp2]],1)&gt;0,1,0)</f>
        <v>0</v>
      </c>
      <c r="AE1967">
        <f>SUM(Table_marketing_data[[#This Row],[AcceptedCmp3]:[AcceptedCmp2]])</f>
        <v>0</v>
      </c>
      <c r="AF1967">
        <v>0</v>
      </c>
      <c r="AG1967">
        <v>0</v>
      </c>
      <c r="AH1967" t="s">
        <v>30</v>
      </c>
    </row>
    <row r="1968" spans="1:34" x14ac:dyDescent="0.3">
      <c r="A1968">
        <v>1916</v>
      </c>
      <c r="B1968">
        <v>1954</v>
      </c>
      <c r="C1968">
        <f ca="1">YEAR(TODAY()) - Table_marketing_data[[#This Row],[Year_Birth]]</f>
        <v>69</v>
      </c>
      <c r="D19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8" t="s">
        <v>41</v>
      </c>
      <c r="F1968" t="s">
        <v>33</v>
      </c>
      <c r="G1968" s="5">
        <v>45736</v>
      </c>
      <c r="H1968" s="5" t="str">
        <f t="shared" si="30"/>
        <v>20k-50k</v>
      </c>
      <c r="I1968">
        <v>0</v>
      </c>
      <c r="J1968">
        <v>1</v>
      </c>
      <c r="K1968" s="1">
        <v>41479</v>
      </c>
      <c r="L1968">
        <v>92</v>
      </c>
      <c r="M1968">
        <v>188</v>
      </c>
      <c r="N1968">
        <v>3</v>
      </c>
      <c r="O1968">
        <v>180</v>
      </c>
      <c r="P1968">
        <v>20</v>
      </c>
      <c r="Q1968">
        <v>3</v>
      </c>
      <c r="R1968">
        <v>43</v>
      </c>
      <c r="S1968" s="6">
        <f>SUM(Table_marketing_data[[#This Row],[MntWines]:[MntGoldProds]])/6</f>
        <v>72.833333333333329</v>
      </c>
      <c r="T1968">
        <v>5</v>
      </c>
      <c r="U1968">
        <v>7</v>
      </c>
      <c r="V1968">
        <v>1</v>
      </c>
      <c r="W1968">
        <v>6</v>
      </c>
      <c r="X1968">
        <v>7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f>IF(COUNTIF(Table_marketing_data[[#This Row],[AcceptedCmp3]:[AcceptedCmp2]],1)&gt;0,1,0)</f>
        <v>0</v>
      </c>
      <c r="AE1968">
        <f>SUM(Table_marketing_data[[#This Row],[AcceptedCmp3]:[AcceptedCmp2]])</f>
        <v>0</v>
      </c>
      <c r="AF1968">
        <v>0</v>
      </c>
      <c r="AG1968">
        <v>0</v>
      </c>
      <c r="AH1968" t="s">
        <v>39</v>
      </c>
    </row>
    <row r="1969" spans="1:34" x14ac:dyDescent="0.3">
      <c r="A1969">
        <v>6730</v>
      </c>
      <c r="B1969">
        <v>1954</v>
      </c>
      <c r="C1969">
        <f ca="1">YEAR(TODAY()) - Table_marketing_data[[#This Row],[Year_Birth]]</f>
        <v>69</v>
      </c>
      <c r="D19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69" t="s">
        <v>28</v>
      </c>
      <c r="F1969" t="s">
        <v>33</v>
      </c>
      <c r="G1969" s="5">
        <v>38998</v>
      </c>
      <c r="H1969" s="5" t="str">
        <f t="shared" si="30"/>
        <v>20k-50k</v>
      </c>
      <c r="I1969">
        <v>1</v>
      </c>
      <c r="J1969">
        <v>1</v>
      </c>
      <c r="K1969" s="1">
        <v>41216</v>
      </c>
      <c r="L1969">
        <v>92</v>
      </c>
      <c r="M1969">
        <v>34</v>
      </c>
      <c r="N1969">
        <v>1</v>
      </c>
      <c r="O1969">
        <v>14</v>
      </c>
      <c r="P1969">
        <v>0</v>
      </c>
      <c r="Q1969">
        <v>0</v>
      </c>
      <c r="R1969">
        <v>5</v>
      </c>
      <c r="S1969" s="6">
        <f>SUM(Table_marketing_data[[#This Row],[MntWines]:[MntGoldProds]])/6</f>
        <v>9</v>
      </c>
      <c r="T1969">
        <v>3</v>
      </c>
      <c r="U1969">
        <v>2</v>
      </c>
      <c r="V1969">
        <v>0</v>
      </c>
      <c r="W1969">
        <v>3</v>
      </c>
      <c r="X1969">
        <v>8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f>IF(COUNTIF(Table_marketing_data[[#This Row],[AcceptedCmp3]:[AcceptedCmp2]],1)&gt;0,1,0)</f>
        <v>0</v>
      </c>
      <c r="AE1969">
        <f>SUM(Table_marketing_data[[#This Row],[AcceptedCmp3]:[AcceptedCmp2]])</f>
        <v>0</v>
      </c>
      <c r="AF1969">
        <v>0</v>
      </c>
      <c r="AG1969">
        <v>1</v>
      </c>
      <c r="AH1969" t="s">
        <v>30</v>
      </c>
    </row>
    <row r="1970" spans="1:34" x14ac:dyDescent="0.3">
      <c r="A1970">
        <v>9916</v>
      </c>
      <c r="B1970">
        <v>1954</v>
      </c>
      <c r="C1970">
        <f ca="1">YEAR(TODAY()) - Table_marketing_data[[#This Row],[Year_Birth]]</f>
        <v>69</v>
      </c>
      <c r="D19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0" t="s">
        <v>28</v>
      </c>
      <c r="F1970" t="s">
        <v>33</v>
      </c>
      <c r="G1970" s="5">
        <v>38998</v>
      </c>
      <c r="H1970" s="5" t="str">
        <f t="shared" si="30"/>
        <v>20k-50k</v>
      </c>
      <c r="I1970">
        <v>1</v>
      </c>
      <c r="J1970">
        <v>1</v>
      </c>
      <c r="K1970" s="1">
        <v>41216</v>
      </c>
      <c r="L1970">
        <v>92</v>
      </c>
      <c r="M1970">
        <v>34</v>
      </c>
      <c r="N1970">
        <v>1</v>
      </c>
      <c r="O1970">
        <v>14</v>
      </c>
      <c r="P1970">
        <v>0</v>
      </c>
      <c r="Q1970">
        <v>0</v>
      </c>
      <c r="R1970">
        <v>5</v>
      </c>
      <c r="S1970" s="6">
        <f>SUM(Table_marketing_data[[#This Row],[MntWines]:[MntGoldProds]])/6</f>
        <v>9</v>
      </c>
      <c r="T1970">
        <v>3</v>
      </c>
      <c r="U1970">
        <v>2</v>
      </c>
      <c r="V1970">
        <v>0</v>
      </c>
      <c r="W1970">
        <v>3</v>
      </c>
      <c r="X1970">
        <v>8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f>IF(COUNTIF(Table_marketing_data[[#This Row],[AcceptedCmp3]:[AcceptedCmp2]],1)&gt;0,1,0)</f>
        <v>0</v>
      </c>
      <c r="AE1970">
        <f>SUM(Table_marketing_data[[#This Row],[AcceptedCmp3]:[AcceptedCmp2]])</f>
        <v>0</v>
      </c>
      <c r="AF1970">
        <v>0</v>
      </c>
      <c r="AG1970">
        <v>1</v>
      </c>
      <c r="AH1970" t="s">
        <v>43</v>
      </c>
    </row>
    <row r="1971" spans="1:34" x14ac:dyDescent="0.3">
      <c r="A1971">
        <v>9499</v>
      </c>
      <c r="B1971">
        <v>1954</v>
      </c>
      <c r="C1971">
        <f ca="1">YEAR(TODAY()) - Table_marketing_data[[#This Row],[Year_Birth]]</f>
        <v>69</v>
      </c>
      <c r="D19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1" t="s">
        <v>28</v>
      </c>
      <c r="F1971" t="s">
        <v>33</v>
      </c>
      <c r="G1971" s="5">
        <v>93404</v>
      </c>
      <c r="H1971" s="5" t="str">
        <f t="shared" si="30"/>
        <v>50k-100k</v>
      </c>
      <c r="I1971">
        <v>1</v>
      </c>
      <c r="J1971">
        <v>2</v>
      </c>
      <c r="K1971" s="1">
        <v>41401</v>
      </c>
      <c r="L1971">
        <v>97</v>
      </c>
      <c r="M1971">
        <v>1279</v>
      </c>
      <c r="N1971">
        <v>15</v>
      </c>
      <c r="O1971">
        <v>287</v>
      </c>
      <c r="P1971">
        <v>20</v>
      </c>
      <c r="Q1971">
        <v>0</v>
      </c>
      <c r="R1971">
        <v>15</v>
      </c>
      <c r="S1971" s="6">
        <f>SUM(Table_marketing_data[[#This Row],[MntWines]:[MntGoldProds]])/6</f>
        <v>269.33333333333331</v>
      </c>
      <c r="T1971">
        <v>3</v>
      </c>
      <c r="U1971">
        <v>3</v>
      </c>
      <c r="V1971">
        <v>4</v>
      </c>
      <c r="W1971">
        <v>7</v>
      </c>
      <c r="X1971">
        <v>5</v>
      </c>
      <c r="Y1971">
        <v>0</v>
      </c>
      <c r="Z1971">
        <v>1</v>
      </c>
      <c r="AA1971">
        <v>1</v>
      </c>
      <c r="AB1971">
        <v>0</v>
      </c>
      <c r="AC1971">
        <v>0</v>
      </c>
      <c r="AD1971">
        <f>IF(COUNTIF(Table_marketing_data[[#This Row],[AcceptedCmp3]:[AcceptedCmp2]],1)&gt;0,1,0)</f>
        <v>1</v>
      </c>
      <c r="AE1971">
        <f>SUM(Table_marketing_data[[#This Row],[AcceptedCmp3]:[AcceptedCmp2]])</f>
        <v>2</v>
      </c>
      <c r="AF1971">
        <v>0</v>
      </c>
      <c r="AG1971">
        <v>0</v>
      </c>
      <c r="AH1971" t="s">
        <v>32</v>
      </c>
    </row>
    <row r="1972" spans="1:34" x14ac:dyDescent="0.3">
      <c r="A1972">
        <v>6722</v>
      </c>
      <c r="B1972">
        <v>1954</v>
      </c>
      <c r="C1972">
        <f ca="1">YEAR(TODAY()) - Table_marketing_data[[#This Row],[Year_Birth]]</f>
        <v>69</v>
      </c>
      <c r="D19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2" t="s">
        <v>37</v>
      </c>
      <c r="F1972" t="s">
        <v>33</v>
      </c>
      <c r="G1972" s="5">
        <v>70421</v>
      </c>
      <c r="H1972" s="5" t="str">
        <f t="shared" si="30"/>
        <v>50k-100k</v>
      </c>
      <c r="I1972">
        <v>0</v>
      </c>
      <c r="J1972">
        <v>1</v>
      </c>
      <c r="K1972" s="1">
        <v>41818</v>
      </c>
      <c r="L1972">
        <v>98</v>
      </c>
      <c r="M1972">
        <v>479</v>
      </c>
      <c r="N1972">
        <v>28</v>
      </c>
      <c r="O1972">
        <v>136</v>
      </c>
      <c r="P1972">
        <v>75</v>
      </c>
      <c r="Q1972">
        <v>14</v>
      </c>
      <c r="R1972">
        <v>35</v>
      </c>
      <c r="S1972" s="6">
        <f>SUM(Table_marketing_data[[#This Row],[MntWines]:[MntGoldProds]])/6</f>
        <v>127.83333333333333</v>
      </c>
      <c r="T1972">
        <v>3</v>
      </c>
      <c r="U1972">
        <v>10</v>
      </c>
      <c r="V1972">
        <v>3</v>
      </c>
      <c r="W1972">
        <v>7</v>
      </c>
      <c r="X1972">
        <v>6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f>IF(COUNTIF(Table_marketing_data[[#This Row],[AcceptedCmp3]:[AcceptedCmp2]],1)&gt;0,1,0)</f>
        <v>0</v>
      </c>
      <c r="AE1972">
        <f>SUM(Table_marketing_data[[#This Row],[AcceptedCmp3]:[AcceptedCmp2]])</f>
        <v>0</v>
      </c>
      <c r="AF1972">
        <v>0</v>
      </c>
      <c r="AG1972">
        <v>0</v>
      </c>
      <c r="AH1972" t="s">
        <v>32</v>
      </c>
    </row>
    <row r="1973" spans="1:34" x14ac:dyDescent="0.3">
      <c r="A1973">
        <v>2534</v>
      </c>
      <c r="B1973">
        <v>1953</v>
      </c>
      <c r="C1973">
        <f ca="1">YEAR(TODAY()) - Table_marketing_data[[#This Row],[Year_Birth]]</f>
        <v>70</v>
      </c>
      <c r="D19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3" t="s">
        <v>28</v>
      </c>
      <c r="F1973" t="s">
        <v>33</v>
      </c>
      <c r="G1973" s="5">
        <v>37716</v>
      </c>
      <c r="H1973" s="5" t="str">
        <f t="shared" si="30"/>
        <v>20k-50k</v>
      </c>
      <c r="I1973">
        <v>0</v>
      </c>
      <c r="J1973">
        <v>1</v>
      </c>
      <c r="K1973" s="1">
        <v>41750</v>
      </c>
      <c r="L1973">
        <v>4</v>
      </c>
      <c r="M1973">
        <v>97</v>
      </c>
      <c r="N1973">
        <v>1</v>
      </c>
      <c r="O1973">
        <v>41</v>
      </c>
      <c r="P1973">
        <v>6</v>
      </c>
      <c r="Q1973">
        <v>2</v>
      </c>
      <c r="R1973">
        <v>41</v>
      </c>
      <c r="S1973" s="6">
        <f>SUM(Table_marketing_data[[#This Row],[MntWines]:[MntGoldProds]])/6</f>
        <v>31.333333333333332</v>
      </c>
      <c r="T1973">
        <v>2</v>
      </c>
      <c r="U1973">
        <v>4</v>
      </c>
      <c r="V1973">
        <v>1</v>
      </c>
      <c r="W1973">
        <v>3</v>
      </c>
      <c r="X1973">
        <v>7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f>IF(COUNTIF(Table_marketing_data[[#This Row],[AcceptedCmp3]:[AcceptedCmp2]],1)&gt;0,1,0)</f>
        <v>0</v>
      </c>
      <c r="AE1973">
        <f>SUM(Table_marketing_data[[#This Row],[AcceptedCmp3]:[AcceptedCmp2]])</f>
        <v>0</v>
      </c>
      <c r="AF1973">
        <v>0</v>
      </c>
      <c r="AG1973">
        <v>0</v>
      </c>
      <c r="AH1973" t="s">
        <v>36</v>
      </c>
    </row>
    <row r="1974" spans="1:34" x14ac:dyDescent="0.3">
      <c r="A1974">
        <v>7284</v>
      </c>
      <c r="B1974">
        <v>1953</v>
      </c>
      <c r="C1974">
        <f ca="1">YEAR(TODAY()) - Table_marketing_data[[#This Row],[Year_Birth]]</f>
        <v>70</v>
      </c>
      <c r="D19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4" t="s">
        <v>28</v>
      </c>
      <c r="F1974" t="s">
        <v>33</v>
      </c>
      <c r="G1974" s="5">
        <v>48686</v>
      </c>
      <c r="H1974" s="5" t="str">
        <f t="shared" si="30"/>
        <v>20k-50k</v>
      </c>
      <c r="I1974">
        <v>1</v>
      </c>
      <c r="J1974">
        <v>2</v>
      </c>
      <c r="K1974" s="1">
        <v>41612</v>
      </c>
      <c r="L1974">
        <v>8</v>
      </c>
      <c r="M1974">
        <v>10</v>
      </c>
      <c r="N1974">
        <v>0</v>
      </c>
      <c r="O1974">
        <v>7</v>
      </c>
      <c r="P1974">
        <v>2</v>
      </c>
      <c r="Q1974">
        <v>0</v>
      </c>
      <c r="R1974">
        <v>1</v>
      </c>
      <c r="S1974" s="6">
        <f>SUM(Table_marketing_data[[#This Row],[MntWines]:[MntGoldProds]])/6</f>
        <v>3.3333333333333335</v>
      </c>
      <c r="T1974">
        <v>1</v>
      </c>
      <c r="U1974">
        <v>1</v>
      </c>
      <c r="V1974">
        <v>0</v>
      </c>
      <c r="W1974">
        <v>2</v>
      </c>
      <c r="X1974">
        <v>8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f>IF(COUNTIF(Table_marketing_data[[#This Row],[AcceptedCmp3]:[AcceptedCmp2]],1)&gt;0,1,0)</f>
        <v>0</v>
      </c>
      <c r="AE1974">
        <f>SUM(Table_marketing_data[[#This Row],[AcceptedCmp3]:[AcceptedCmp2]])</f>
        <v>0</v>
      </c>
      <c r="AF1974">
        <v>0</v>
      </c>
      <c r="AG1974">
        <v>0</v>
      </c>
      <c r="AH1974" t="s">
        <v>30</v>
      </c>
    </row>
    <row r="1975" spans="1:34" x14ac:dyDescent="0.3">
      <c r="A1975">
        <v>5682</v>
      </c>
      <c r="B1975">
        <v>1953</v>
      </c>
      <c r="C1975">
        <f ca="1">YEAR(TODAY()) - Table_marketing_data[[#This Row],[Year_Birth]]</f>
        <v>70</v>
      </c>
      <c r="D19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5" t="s">
        <v>37</v>
      </c>
      <c r="F1975" t="s">
        <v>31</v>
      </c>
      <c r="G1975" s="5">
        <v>64108</v>
      </c>
      <c r="H1975" s="5" t="str">
        <f t="shared" si="30"/>
        <v>50k-100k</v>
      </c>
      <c r="I1975">
        <v>0</v>
      </c>
      <c r="J1975">
        <v>1</v>
      </c>
      <c r="K1975" s="1">
        <v>41356</v>
      </c>
      <c r="L1975">
        <v>8</v>
      </c>
      <c r="M1975">
        <v>948</v>
      </c>
      <c r="N1975">
        <v>10</v>
      </c>
      <c r="O1975">
        <v>86</v>
      </c>
      <c r="P1975">
        <v>13</v>
      </c>
      <c r="Q1975">
        <v>21</v>
      </c>
      <c r="R1975">
        <v>21</v>
      </c>
      <c r="S1975" s="6">
        <f>SUM(Table_marketing_data[[#This Row],[MntWines]:[MntGoldProds]])/6</f>
        <v>183.16666666666666</v>
      </c>
      <c r="T1975">
        <v>4</v>
      </c>
      <c r="U1975">
        <v>6</v>
      </c>
      <c r="V1975">
        <v>9</v>
      </c>
      <c r="W1975">
        <v>11</v>
      </c>
      <c r="X1975">
        <v>5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f>IF(COUNTIF(Table_marketing_data[[#This Row],[AcceptedCmp3]:[AcceptedCmp2]],1)&gt;0,1,0)</f>
        <v>0</v>
      </c>
      <c r="AE1975">
        <f>SUM(Table_marketing_data[[#This Row],[AcceptedCmp3]:[AcceptedCmp2]])</f>
        <v>0</v>
      </c>
      <c r="AF1975">
        <v>0</v>
      </c>
      <c r="AG1975">
        <v>0</v>
      </c>
      <c r="AH1975" t="s">
        <v>36</v>
      </c>
    </row>
    <row r="1976" spans="1:34" x14ac:dyDescent="0.3">
      <c r="A1976">
        <v>10573</v>
      </c>
      <c r="B1976">
        <v>1953</v>
      </c>
      <c r="C1976">
        <f ca="1">YEAR(TODAY()) - Table_marketing_data[[#This Row],[Year_Birth]]</f>
        <v>70</v>
      </c>
      <c r="D19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6" t="s">
        <v>28</v>
      </c>
      <c r="F1976" t="s">
        <v>29</v>
      </c>
      <c r="G1976" s="5">
        <v>62551</v>
      </c>
      <c r="H1976" s="5" t="str">
        <f t="shared" si="30"/>
        <v>50k-100k</v>
      </c>
      <c r="I1976">
        <v>0</v>
      </c>
      <c r="J1976">
        <v>0</v>
      </c>
      <c r="K1976" s="1">
        <v>41596</v>
      </c>
      <c r="L1976">
        <v>27</v>
      </c>
      <c r="M1976">
        <v>125</v>
      </c>
      <c r="N1976">
        <v>16</v>
      </c>
      <c r="O1976">
        <v>98</v>
      </c>
      <c r="P1976">
        <v>134</v>
      </c>
      <c r="Q1976">
        <v>21</v>
      </c>
      <c r="R1976">
        <v>27</v>
      </c>
      <c r="S1976" s="6">
        <f>SUM(Table_marketing_data[[#This Row],[MntWines]:[MntGoldProds]])/6</f>
        <v>70.166666666666671</v>
      </c>
      <c r="T1976">
        <v>1</v>
      </c>
      <c r="U1976">
        <v>6</v>
      </c>
      <c r="V1976">
        <v>7</v>
      </c>
      <c r="W1976">
        <v>4</v>
      </c>
      <c r="X1976">
        <v>3</v>
      </c>
      <c r="Y1976">
        <v>1</v>
      </c>
      <c r="Z1976">
        <v>0</v>
      </c>
      <c r="AA1976">
        <v>0</v>
      </c>
      <c r="AB1976">
        <v>0</v>
      </c>
      <c r="AC1976">
        <v>0</v>
      </c>
      <c r="AD1976">
        <f>IF(COUNTIF(Table_marketing_data[[#This Row],[AcceptedCmp3]:[AcceptedCmp2]],1)&gt;0,1,0)</f>
        <v>1</v>
      </c>
      <c r="AE1976">
        <f>SUM(Table_marketing_data[[#This Row],[AcceptedCmp3]:[AcceptedCmp2]])</f>
        <v>1</v>
      </c>
      <c r="AF1976">
        <v>0</v>
      </c>
      <c r="AG1976">
        <v>0</v>
      </c>
      <c r="AH1976" t="s">
        <v>40</v>
      </c>
    </row>
    <row r="1977" spans="1:34" x14ac:dyDescent="0.3">
      <c r="A1977">
        <v>153</v>
      </c>
      <c r="B1977">
        <v>1953</v>
      </c>
      <c r="C1977">
        <f ca="1">YEAR(TODAY()) - Table_marketing_data[[#This Row],[Year_Birth]]</f>
        <v>70</v>
      </c>
      <c r="D19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7" t="s">
        <v>28</v>
      </c>
      <c r="F1977" t="s">
        <v>29</v>
      </c>
      <c r="G1977" s="5">
        <v>23272</v>
      </c>
      <c r="H1977" s="5" t="str">
        <f t="shared" si="30"/>
        <v>20k-50k</v>
      </c>
      <c r="I1977">
        <v>0</v>
      </c>
      <c r="J1977">
        <v>0</v>
      </c>
      <c r="K1977" s="1">
        <v>41564</v>
      </c>
      <c r="L1977">
        <v>29</v>
      </c>
      <c r="M1977">
        <v>19</v>
      </c>
      <c r="N1977">
        <v>3</v>
      </c>
      <c r="O1977">
        <v>6</v>
      </c>
      <c r="P1977">
        <v>4</v>
      </c>
      <c r="Q1977">
        <v>2</v>
      </c>
      <c r="R1977">
        <v>12</v>
      </c>
      <c r="S1977" s="6">
        <f>SUM(Table_marketing_data[[#This Row],[MntWines]:[MntGoldProds]])/6</f>
        <v>7.666666666666667</v>
      </c>
      <c r="T1977">
        <v>1</v>
      </c>
      <c r="U1977">
        <v>1</v>
      </c>
      <c r="V1977">
        <v>0</v>
      </c>
      <c r="W1977">
        <v>3</v>
      </c>
      <c r="X1977">
        <v>4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f>IF(COUNTIF(Table_marketing_data[[#This Row],[AcceptedCmp3]:[AcceptedCmp2]],1)&gt;0,1,0)</f>
        <v>0</v>
      </c>
      <c r="AE1977">
        <f>SUM(Table_marketing_data[[#This Row],[AcceptedCmp3]:[AcceptedCmp2]])</f>
        <v>0</v>
      </c>
      <c r="AF1977">
        <v>0</v>
      </c>
      <c r="AG1977">
        <v>0</v>
      </c>
      <c r="AH1977" t="s">
        <v>30</v>
      </c>
    </row>
    <row r="1978" spans="1:34" x14ac:dyDescent="0.3">
      <c r="A1978">
        <v>4945</v>
      </c>
      <c r="B1978">
        <v>1953</v>
      </c>
      <c r="C1978">
        <f ca="1">YEAR(TODAY()) - Table_marketing_data[[#This Row],[Year_Birth]]</f>
        <v>70</v>
      </c>
      <c r="D19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8" t="s">
        <v>28</v>
      </c>
      <c r="F1978" t="s">
        <v>42</v>
      </c>
      <c r="G1978" s="5">
        <v>53653</v>
      </c>
      <c r="H1978" s="5" t="str">
        <f t="shared" si="30"/>
        <v>50k-100k</v>
      </c>
      <c r="I1978">
        <v>0</v>
      </c>
      <c r="J1978">
        <v>0</v>
      </c>
      <c r="K1978" s="1">
        <v>41220</v>
      </c>
      <c r="L1978">
        <v>29</v>
      </c>
      <c r="M1978">
        <v>815</v>
      </c>
      <c r="N1978">
        <v>10</v>
      </c>
      <c r="O1978">
        <v>239</v>
      </c>
      <c r="P1978">
        <v>28</v>
      </c>
      <c r="Q1978">
        <v>10</v>
      </c>
      <c r="R1978">
        <v>108</v>
      </c>
      <c r="S1978" s="6">
        <f>SUM(Table_marketing_data[[#This Row],[MntWines]:[MntGoldProds]])/6</f>
        <v>201.66666666666666</v>
      </c>
      <c r="T1978">
        <v>2</v>
      </c>
      <c r="U1978">
        <v>10</v>
      </c>
      <c r="V1978">
        <v>4</v>
      </c>
      <c r="W1978">
        <v>12</v>
      </c>
      <c r="X1978">
        <v>6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f>IF(COUNTIF(Table_marketing_data[[#This Row],[AcceptedCmp3]:[AcceptedCmp2]],1)&gt;0,1,0)</f>
        <v>0</v>
      </c>
      <c r="AE1978">
        <f>SUM(Table_marketing_data[[#This Row],[AcceptedCmp3]:[AcceptedCmp2]])</f>
        <v>0</v>
      </c>
      <c r="AF1978">
        <v>0</v>
      </c>
      <c r="AG1978">
        <v>0</v>
      </c>
      <c r="AH1978" t="s">
        <v>30</v>
      </c>
    </row>
    <row r="1979" spans="1:34" x14ac:dyDescent="0.3">
      <c r="A1979">
        <v>2379</v>
      </c>
      <c r="B1979">
        <v>1953</v>
      </c>
      <c r="C1979">
        <f ca="1">YEAR(TODAY()) - Table_marketing_data[[#This Row],[Year_Birth]]</f>
        <v>70</v>
      </c>
      <c r="D19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79" t="s">
        <v>28</v>
      </c>
      <c r="F1979" t="s">
        <v>31</v>
      </c>
      <c r="G1979" s="5">
        <v>69267</v>
      </c>
      <c r="H1979" s="5" t="str">
        <f t="shared" si="30"/>
        <v>50k-100k</v>
      </c>
      <c r="I1979">
        <v>0</v>
      </c>
      <c r="J1979">
        <v>0</v>
      </c>
      <c r="K1979" s="1">
        <v>41174</v>
      </c>
      <c r="L1979">
        <v>31</v>
      </c>
      <c r="M1979">
        <v>778</v>
      </c>
      <c r="N1979">
        <v>44</v>
      </c>
      <c r="O1979">
        <v>499</v>
      </c>
      <c r="P1979">
        <v>95</v>
      </c>
      <c r="Q1979">
        <v>73</v>
      </c>
      <c r="R1979">
        <v>146</v>
      </c>
      <c r="S1979" s="6">
        <f>SUM(Table_marketing_data[[#This Row],[MntWines]:[MntGoldProds]])/6</f>
        <v>272.5</v>
      </c>
      <c r="T1979">
        <v>2</v>
      </c>
      <c r="U1979">
        <v>3</v>
      </c>
      <c r="V1979">
        <v>4</v>
      </c>
      <c r="W1979">
        <v>5</v>
      </c>
      <c r="X1979">
        <v>7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f>IF(COUNTIF(Table_marketing_data[[#This Row],[AcceptedCmp3]:[AcceptedCmp2]],1)&gt;0,1,0)</f>
        <v>0</v>
      </c>
      <c r="AE1979">
        <f>SUM(Table_marketing_data[[#This Row],[AcceptedCmp3]:[AcceptedCmp2]])</f>
        <v>0</v>
      </c>
      <c r="AF1979">
        <v>1</v>
      </c>
      <c r="AG1979">
        <v>0</v>
      </c>
      <c r="AH1979" t="s">
        <v>43</v>
      </c>
    </row>
    <row r="1980" spans="1:34" x14ac:dyDescent="0.3">
      <c r="A1980">
        <v>8402</v>
      </c>
      <c r="B1980">
        <v>1953</v>
      </c>
      <c r="C1980">
        <f ca="1">YEAR(TODAY()) - Table_marketing_data[[#This Row],[Year_Birth]]</f>
        <v>70</v>
      </c>
      <c r="D19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0" t="s">
        <v>41</v>
      </c>
      <c r="F1980" t="s">
        <v>33</v>
      </c>
      <c r="G1980" s="5">
        <v>67087</v>
      </c>
      <c r="H1980" s="5" t="str">
        <f t="shared" si="30"/>
        <v>50k-100k</v>
      </c>
      <c r="I1980">
        <v>0</v>
      </c>
      <c r="J1980">
        <v>1</v>
      </c>
      <c r="K1980" s="1">
        <v>41625</v>
      </c>
      <c r="L1980">
        <v>40</v>
      </c>
      <c r="M1980">
        <v>329</v>
      </c>
      <c r="N1980">
        <v>35</v>
      </c>
      <c r="O1980">
        <v>222</v>
      </c>
      <c r="P1980">
        <v>130</v>
      </c>
      <c r="Q1980">
        <v>35</v>
      </c>
      <c r="R1980">
        <v>43</v>
      </c>
      <c r="S1980" s="6">
        <f>SUM(Table_marketing_data[[#This Row],[MntWines]:[MntGoldProds]])/6</f>
        <v>132.33333333333334</v>
      </c>
      <c r="T1980">
        <v>2</v>
      </c>
      <c r="U1980">
        <v>7</v>
      </c>
      <c r="V1980">
        <v>5</v>
      </c>
      <c r="W1980">
        <v>8</v>
      </c>
      <c r="X1980">
        <v>4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f>IF(COUNTIF(Table_marketing_data[[#This Row],[AcceptedCmp3]:[AcceptedCmp2]],1)&gt;0,1,0)</f>
        <v>0</v>
      </c>
      <c r="AE1980">
        <f>SUM(Table_marketing_data[[#This Row],[AcceptedCmp3]:[AcceptedCmp2]])</f>
        <v>0</v>
      </c>
      <c r="AF1980">
        <v>0</v>
      </c>
      <c r="AG1980">
        <v>0</v>
      </c>
      <c r="AH1980" t="s">
        <v>36</v>
      </c>
    </row>
    <row r="1981" spans="1:34" x14ac:dyDescent="0.3">
      <c r="A1981">
        <v>6246</v>
      </c>
      <c r="B1981">
        <v>1953</v>
      </c>
      <c r="C1981">
        <f ca="1">YEAR(TODAY()) - Table_marketing_data[[#This Row],[Year_Birth]]</f>
        <v>70</v>
      </c>
      <c r="D19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1" t="s">
        <v>28</v>
      </c>
      <c r="F1981" t="s">
        <v>31</v>
      </c>
      <c r="G1981" s="5">
        <v>73892</v>
      </c>
      <c r="H1981" s="5" t="str">
        <f t="shared" si="30"/>
        <v>50k-100k</v>
      </c>
      <c r="I1981">
        <v>0</v>
      </c>
      <c r="J1981">
        <v>0</v>
      </c>
      <c r="K1981" s="1">
        <v>41591</v>
      </c>
      <c r="L1981">
        <v>40</v>
      </c>
      <c r="M1981">
        <v>703</v>
      </c>
      <c r="N1981">
        <v>102</v>
      </c>
      <c r="O1981">
        <v>601</v>
      </c>
      <c r="P1981">
        <v>0</v>
      </c>
      <c r="Q1981">
        <v>58</v>
      </c>
      <c r="R1981">
        <v>43</v>
      </c>
      <c r="S1981" s="6">
        <f>SUM(Table_marketing_data[[#This Row],[MntWines]:[MntGoldProds]])/6</f>
        <v>251.16666666666666</v>
      </c>
      <c r="T1981">
        <v>1</v>
      </c>
      <c r="U1981">
        <v>3</v>
      </c>
      <c r="V1981">
        <v>11</v>
      </c>
      <c r="W1981">
        <v>8</v>
      </c>
      <c r="X1981">
        <v>1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f>IF(COUNTIF(Table_marketing_data[[#This Row],[AcceptedCmp3]:[AcceptedCmp2]],1)&gt;0,1,0)</f>
        <v>0</v>
      </c>
      <c r="AE1981">
        <f>SUM(Table_marketing_data[[#This Row],[AcceptedCmp3]:[AcceptedCmp2]])</f>
        <v>0</v>
      </c>
      <c r="AF1981">
        <v>1</v>
      </c>
      <c r="AG1981">
        <v>0</v>
      </c>
      <c r="AH1981" t="s">
        <v>32</v>
      </c>
    </row>
    <row r="1982" spans="1:34" x14ac:dyDescent="0.3">
      <c r="A1982">
        <v>10010</v>
      </c>
      <c r="B1982">
        <v>1953</v>
      </c>
      <c r="C1982">
        <f ca="1">YEAR(TODAY()) - Table_marketing_data[[#This Row],[Year_Birth]]</f>
        <v>70</v>
      </c>
      <c r="D19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2" t="s">
        <v>37</v>
      </c>
      <c r="F1982" t="s">
        <v>29</v>
      </c>
      <c r="G1982" s="5">
        <v>36957</v>
      </c>
      <c r="H1982" s="5" t="str">
        <f t="shared" si="30"/>
        <v>20k-50k</v>
      </c>
      <c r="I1982">
        <v>1</v>
      </c>
      <c r="J1982">
        <v>1</v>
      </c>
      <c r="K1982" s="1">
        <v>41158</v>
      </c>
      <c r="L1982">
        <v>43</v>
      </c>
      <c r="M1982">
        <v>100</v>
      </c>
      <c r="N1982">
        <v>2</v>
      </c>
      <c r="O1982">
        <v>16</v>
      </c>
      <c r="P1982">
        <v>2</v>
      </c>
      <c r="Q1982">
        <v>1</v>
      </c>
      <c r="R1982">
        <v>31</v>
      </c>
      <c r="S1982" s="6">
        <f>SUM(Table_marketing_data[[#This Row],[MntWines]:[MntGoldProds]])/6</f>
        <v>25.333333333333332</v>
      </c>
      <c r="T1982">
        <v>4</v>
      </c>
      <c r="U1982">
        <v>3</v>
      </c>
      <c r="V1982">
        <v>2</v>
      </c>
      <c r="W1982">
        <v>2</v>
      </c>
      <c r="X1982">
        <v>9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f>IF(COUNTIF(Table_marketing_data[[#This Row],[AcceptedCmp3]:[AcceptedCmp2]],1)&gt;0,1,0)</f>
        <v>0</v>
      </c>
      <c r="AE1982">
        <f>SUM(Table_marketing_data[[#This Row],[AcceptedCmp3]:[AcceptedCmp2]])</f>
        <v>0</v>
      </c>
      <c r="AF1982">
        <v>1</v>
      </c>
      <c r="AG1982">
        <v>0</v>
      </c>
      <c r="AH1982" t="s">
        <v>36</v>
      </c>
    </row>
    <row r="1983" spans="1:34" x14ac:dyDescent="0.3">
      <c r="A1983">
        <v>1044</v>
      </c>
      <c r="B1983">
        <v>1953</v>
      </c>
      <c r="C1983">
        <f ca="1">YEAR(TODAY()) - Table_marketing_data[[#This Row],[Year_Birth]]</f>
        <v>70</v>
      </c>
      <c r="D19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3" t="s">
        <v>28</v>
      </c>
      <c r="F1983" t="s">
        <v>35</v>
      </c>
      <c r="G1983" s="5">
        <v>58398</v>
      </c>
      <c r="H1983" s="5" t="str">
        <f t="shared" si="30"/>
        <v>50k-100k</v>
      </c>
      <c r="I1983">
        <v>0</v>
      </c>
      <c r="J1983">
        <v>0</v>
      </c>
      <c r="K1983" s="1">
        <v>41408</v>
      </c>
      <c r="L1983">
        <v>44</v>
      </c>
      <c r="M1983">
        <v>299</v>
      </c>
      <c r="N1983">
        <v>5</v>
      </c>
      <c r="O1983">
        <v>201</v>
      </c>
      <c r="P1983">
        <v>21</v>
      </c>
      <c r="Q1983">
        <v>21</v>
      </c>
      <c r="R1983">
        <v>49</v>
      </c>
      <c r="S1983" s="6">
        <f>SUM(Table_marketing_data[[#This Row],[MntWines]:[MntGoldProds]])/6</f>
        <v>99.333333333333329</v>
      </c>
      <c r="T1983">
        <v>3</v>
      </c>
      <c r="U1983">
        <v>5</v>
      </c>
      <c r="V1983">
        <v>4</v>
      </c>
      <c r="W1983">
        <v>8</v>
      </c>
      <c r="X1983">
        <v>4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f>IF(COUNTIF(Table_marketing_data[[#This Row],[AcceptedCmp3]:[AcceptedCmp2]],1)&gt;0,1,0)</f>
        <v>0</v>
      </c>
      <c r="AE1983">
        <f>SUM(Table_marketing_data[[#This Row],[AcceptedCmp3]:[AcceptedCmp2]])</f>
        <v>0</v>
      </c>
      <c r="AF1983">
        <v>0</v>
      </c>
      <c r="AG1983">
        <v>0</v>
      </c>
      <c r="AH1983" t="s">
        <v>36</v>
      </c>
    </row>
    <row r="1984" spans="1:34" x14ac:dyDescent="0.3">
      <c r="A1984">
        <v>4690</v>
      </c>
      <c r="B1984">
        <v>1953</v>
      </c>
      <c r="C1984">
        <f ca="1">YEAR(TODAY()) - Table_marketing_data[[#This Row],[Year_Birth]]</f>
        <v>70</v>
      </c>
      <c r="D19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4" t="s">
        <v>28</v>
      </c>
      <c r="F1984" t="s">
        <v>33</v>
      </c>
      <c r="G1984" s="5">
        <v>50725</v>
      </c>
      <c r="H1984" s="5" t="str">
        <f t="shared" si="30"/>
        <v>50k-100k</v>
      </c>
      <c r="I1984">
        <v>0</v>
      </c>
      <c r="J1984">
        <v>1</v>
      </c>
      <c r="K1984" s="1">
        <v>41318</v>
      </c>
      <c r="L1984">
        <v>45</v>
      </c>
      <c r="M1984">
        <v>443</v>
      </c>
      <c r="N1984">
        <v>10</v>
      </c>
      <c r="O1984">
        <v>75</v>
      </c>
      <c r="P1984">
        <v>0</v>
      </c>
      <c r="Q1984">
        <v>10</v>
      </c>
      <c r="R1984">
        <v>48</v>
      </c>
      <c r="S1984" s="6">
        <f>SUM(Table_marketing_data[[#This Row],[MntWines]:[MntGoldProds]])/6</f>
        <v>97.666666666666671</v>
      </c>
      <c r="T1984">
        <v>4</v>
      </c>
      <c r="U1984">
        <v>8</v>
      </c>
      <c r="V1984">
        <v>1</v>
      </c>
      <c r="W1984">
        <v>8</v>
      </c>
      <c r="X1984">
        <v>8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f>IF(COUNTIF(Table_marketing_data[[#This Row],[AcceptedCmp3]:[AcceptedCmp2]],1)&gt;0,1,0)</f>
        <v>0</v>
      </c>
      <c r="AE1984">
        <f>SUM(Table_marketing_data[[#This Row],[AcceptedCmp3]:[AcceptedCmp2]])</f>
        <v>0</v>
      </c>
      <c r="AF1984">
        <v>0</v>
      </c>
      <c r="AG1984">
        <v>0</v>
      </c>
      <c r="AH1984" t="s">
        <v>32</v>
      </c>
    </row>
    <row r="1985" spans="1:34" x14ac:dyDescent="0.3">
      <c r="A1985">
        <v>3381</v>
      </c>
      <c r="B1985">
        <v>1953</v>
      </c>
      <c r="C1985">
        <f ca="1">YEAR(TODAY()) - Table_marketing_data[[#This Row],[Year_Birth]]</f>
        <v>70</v>
      </c>
      <c r="D19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5" t="s">
        <v>41</v>
      </c>
      <c r="F1985" t="s">
        <v>33</v>
      </c>
      <c r="G1985" s="5">
        <v>54348</v>
      </c>
      <c r="H1985" s="5" t="str">
        <f t="shared" si="30"/>
        <v>50k-100k</v>
      </c>
      <c r="I1985">
        <v>1</v>
      </c>
      <c r="J1985">
        <v>1</v>
      </c>
      <c r="K1985" s="1">
        <v>41798</v>
      </c>
      <c r="L1985">
        <v>51</v>
      </c>
      <c r="M1985">
        <v>70</v>
      </c>
      <c r="N1985">
        <v>0</v>
      </c>
      <c r="O1985">
        <v>16</v>
      </c>
      <c r="P1985">
        <v>0</v>
      </c>
      <c r="Q1985">
        <v>0</v>
      </c>
      <c r="R1985">
        <v>4</v>
      </c>
      <c r="S1985" s="6">
        <f>SUM(Table_marketing_data[[#This Row],[MntWines]:[MntGoldProds]])/6</f>
        <v>15</v>
      </c>
      <c r="T1985">
        <v>2</v>
      </c>
      <c r="U1985">
        <v>2</v>
      </c>
      <c r="V1985">
        <v>0</v>
      </c>
      <c r="W1985">
        <v>4</v>
      </c>
      <c r="X1985">
        <v>6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f>IF(COUNTIF(Table_marketing_data[[#This Row],[AcceptedCmp3]:[AcceptedCmp2]],1)&gt;0,1,0)</f>
        <v>0</v>
      </c>
      <c r="AE1985">
        <f>SUM(Table_marketing_data[[#This Row],[AcceptedCmp3]:[AcceptedCmp2]])</f>
        <v>0</v>
      </c>
      <c r="AF1985">
        <v>0</v>
      </c>
      <c r="AG1985">
        <v>0</v>
      </c>
      <c r="AH1985" t="s">
        <v>32</v>
      </c>
    </row>
    <row r="1986" spans="1:34" x14ac:dyDescent="0.3">
      <c r="A1986">
        <v>3830</v>
      </c>
      <c r="B1986">
        <v>1953</v>
      </c>
      <c r="C1986">
        <f ca="1">YEAR(TODAY()) - Table_marketing_data[[#This Row],[Year_Birth]]</f>
        <v>70</v>
      </c>
      <c r="D19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6" t="s">
        <v>41</v>
      </c>
      <c r="F1986" t="s">
        <v>33</v>
      </c>
      <c r="G1986" s="5">
        <v>59354</v>
      </c>
      <c r="H1986" s="5" t="str">
        <f t="shared" ref="H1986:H2049" si="31">IF(G1986&lt;20000,"&lt;20k",IF(G1986&lt;50000,"20k-50k",IF(G1986&lt;100000,"50k-100k","100k&lt;")))</f>
        <v>50k-100k</v>
      </c>
      <c r="I1986">
        <v>0</v>
      </c>
      <c r="J1986">
        <v>2</v>
      </c>
      <c r="K1986" s="1">
        <v>41753</v>
      </c>
      <c r="L1986">
        <v>59</v>
      </c>
      <c r="M1986">
        <v>295</v>
      </c>
      <c r="N1986">
        <v>21</v>
      </c>
      <c r="O1986">
        <v>78</v>
      </c>
      <c r="P1986">
        <v>39</v>
      </c>
      <c r="Q1986">
        <v>13</v>
      </c>
      <c r="R1986">
        <v>13</v>
      </c>
      <c r="S1986" s="6">
        <f>SUM(Table_marketing_data[[#This Row],[MntWines]:[MntGoldProds]])/6</f>
        <v>76.5</v>
      </c>
      <c r="T1986">
        <v>1</v>
      </c>
      <c r="U1986">
        <v>4</v>
      </c>
      <c r="V1986">
        <v>4</v>
      </c>
      <c r="W1986">
        <v>7</v>
      </c>
      <c r="X1986">
        <v>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f>IF(COUNTIF(Table_marketing_data[[#This Row],[AcceptedCmp3]:[AcceptedCmp2]],1)&gt;0,1,0)</f>
        <v>0</v>
      </c>
      <c r="AE1986">
        <f>SUM(Table_marketing_data[[#This Row],[AcceptedCmp3]:[AcceptedCmp2]])</f>
        <v>0</v>
      </c>
      <c r="AF1986">
        <v>0</v>
      </c>
      <c r="AG1986">
        <v>0</v>
      </c>
      <c r="AH1986" t="s">
        <v>32</v>
      </c>
    </row>
    <row r="1987" spans="1:34" x14ac:dyDescent="0.3">
      <c r="A1987">
        <v>610</v>
      </c>
      <c r="B1987">
        <v>1953</v>
      </c>
      <c r="C1987">
        <f ca="1">YEAR(TODAY()) - Table_marketing_data[[#This Row],[Year_Birth]]</f>
        <v>70</v>
      </c>
      <c r="D19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7" t="s">
        <v>37</v>
      </c>
      <c r="F1987" t="s">
        <v>35</v>
      </c>
      <c r="G1987" s="5">
        <v>53593</v>
      </c>
      <c r="H1987" s="5" t="str">
        <f t="shared" si="31"/>
        <v>50k-100k</v>
      </c>
      <c r="I1987">
        <v>1</v>
      </c>
      <c r="J1987">
        <v>1</v>
      </c>
      <c r="K1987" s="1">
        <v>41128</v>
      </c>
      <c r="L1987">
        <v>60</v>
      </c>
      <c r="M1987">
        <v>349</v>
      </c>
      <c r="N1987">
        <v>4</v>
      </c>
      <c r="O1987">
        <v>78</v>
      </c>
      <c r="P1987">
        <v>6</v>
      </c>
      <c r="Q1987">
        <v>0</v>
      </c>
      <c r="R1987">
        <v>43</v>
      </c>
      <c r="S1987" s="6">
        <f>SUM(Table_marketing_data[[#This Row],[MntWines]:[MntGoldProds]])/6</f>
        <v>80</v>
      </c>
      <c r="T1987">
        <v>8</v>
      </c>
      <c r="U1987">
        <v>7</v>
      </c>
      <c r="V1987">
        <v>2</v>
      </c>
      <c r="W1987">
        <v>6</v>
      </c>
      <c r="X1987">
        <v>8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f>IF(COUNTIF(Table_marketing_data[[#This Row],[AcceptedCmp3]:[AcceptedCmp2]],1)&gt;0,1,0)</f>
        <v>0</v>
      </c>
      <c r="AE1987">
        <f>SUM(Table_marketing_data[[#This Row],[AcceptedCmp3]:[AcceptedCmp2]])</f>
        <v>0</v>
      </c>
      <c r="AF1987">
        <v>0</v>
      </c>
      <c r="AG1987">
        <v>0</v>
      </c>
      <c r="AH1987" t="s">
        <v>36</v>
      </c>
    </row>
    <row r="1988" spans="1:34" x14ac:dyDescent="0.3">
      <c r="A1988">
        <v>5386</v>
      </c>
      <c r="B1988">
        <v>1953</v>
      </c>
      <c r="C1988">
        <f ca="1">YEAR(TODAY()) - Table_marketing_data[[#This Row],[Year_Birth]]</f>
        <v>70</v>
      </c>
      <c r="D19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8" t="s">
        <v>28</v>
      </c>
      <c r="F1988" t="s">
        <v>35</v>
      </c>
      <c r="G1988" s="5">
        <v>94384</v>
      </c>
      <c r="H1988" s="5" t="str">
        <f t="shared" si="31"/>
        <v>50k-100k</v>
      </c>
      <c r="I1988">
        <v>0</v>
      </c>
      <c r="J1988">
        <v>0</v>
      </c>
      <c r="K1988" s="1">
        <v>41337</v>
      </c>
      <c r="L1988">
        <v>62</v>
      </c>
      <c r="M1988">
        <v>1111</v>
      </c>
      <c r="N1988">
        <v>24</v>
      </c>
      <c r="O1988">
        <v>790</v>
      </c>
      <c r="P1988">
        <v>160</v>
      </c>
      <c r="Q1988">
        <v>45</v>
      </c>
      <c r="R1988">
        <v>172</v>
      </c>
      <c r="S1988" s="6">
        <f>SUM(Table_marketing_data[[#This Row],[MntWines]:[MntGoldProds]])/6</f>
        <v>383.66666666666669</v>
      </c>
      <c r="T1988">
        <v>0</v>
      </c>
      <c r="U1988">
        <v>5</v>
      </c>
      <c r="V1988">
        <v>8</v>
      </c>
      <c r="W1988">
        <v>5</v>
      </c>
      <c r="X1988">
        <v>2</v>
      </c>
      <c r="Y1988">
        <v>0</v>
      </c>
      <c r="Z1988">
        <v>1</v>
      </c>
      <c r="AA1988">
        <v>1</v>
      </c>
      <c r="AB1988">
        <v>1</v>
      </c>
      <c r="AC1988">
        <v>0</v>
      </c>
      <c r="AD1988">
        <f>IF(COUNTIF(Table_marketing_data[[#This Row],[AcceptedCmp3]:[AcceptedCmp2]],1)&gt;0,1,0)</f>
        <v>1</v>
      </c>
      <c r="AE1988">
        <f>SUM(Table_marketing_data[[#This Row],[AcceptedCmp3]:[AcceptedCmp2]])</f>
        <v>3</v>
      </c>
      <c r="AF1988">
        <v>1</v>
      </c>
      <c r="AG1988">
        <v>0</v>
      </c>
      <c r="AH1988" t="s">
        <v>43</v>
      </c>
    </row>
    <row r="1989" spans="1:34" x14ac:dyDescent="0.3">
      <c r="A1989">
        <v>6024</v>
      </c>
      <c r="B1989">
        <v>1953</v>
      </c>
      <c r="C1989">
        <f ca="1">YEAR(TODAY()) - Table_marketing_data[[#This Row],[Year_Birth]]</f>
        <v>70</v>
      </c>
      <c r="D19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89" t="s">
        <v>28</v>
      </c>
      <c r="F1989" t="s">
        <v>35</v>
      </c>
      <c r="G1989" s="5">
        <v>94384</v>
      </c>
      <c r="H1989" s="5" t="str">
        <f t="shared" si="31"/>
        <v>50k-100k</v>
      </c>
      <c r="I1989">
        <v>0</v>
      </c>
      <c r="J1989">
        <v>0</v>
      </c>
      <c r="K1989" s="1">
        <v>41337</v>
      </c>
      <c r="L1989">
        <v>62</v>
      </c>
      <c r="M1989">
        <v>1111</v>
      </c>
      <c r="N1989">
        <v>24</v>
      </c>
      <c r="O1989">
        <v>790</v>
      </c>
      <c r="P1989">
        <v>160</v>
      </c>
      <c r="Q1989">
        <v>45</v>
      </c>
      <c r="R1989">
        <v>172</v>
      </c>
      <c r="S1989" s="6">
        <f>SUM(Table_marketing_data[[#This Row],[MntWines]:[MntGoldProds]])/6</f>
        <v>383.66666666666669</v>
      </c>
      <c r="T1989">
        <v>0</v>
      </c>
      <c r="U1989">
        <v>5</v>
      </c>
      <c r="V1989">
        <v>8</v>
      </c>
      <c r="W1989">
        <v>5</v>
      </c>
      <c r="X1989">
        <v>2</v>
      </c>
      <c r="Y1989">
        <v>0</v>
      </c>
      <c r="Z1989">
        <v>1</v>
      </c>
      <c r="AA1989">
        <v>1</v>
      </c>
      <c r="AB1989">
        <v>1</v>
      </c>
      <c r="AC1989">
        <v>0</v>
      </c>
      <c r="AD1989">
        <f>IF(COUNTIF(Table_marketing_data[[#This Row],[AcceptedCmp3]:[AcceptedCmp2]],1)&gt;0,1,0)</f>
        <v>1</v>
      </c>
      <c r="AE1989">
        <f>SUM(Table_marketing_data[[#This Row],[AcceptedCmp3]:[AcceptedCmp2]])</f>
        <v>3</v>
      </c>
      <c r="AF1989">
        <v>1</v>
      </c>
      <c r="AG1989">
        <v>0</v>
      </c>
      <c r="AH1989" t="s">
        <v>30</v>
      </c>
    </row>
    <row r="1990" spans="1:34" x14ac:dyDescent="0.3">
      <c r="A1990">
        <v>9805</v>
      </c>
      <c r="B1990">
        <v>1953</v>
      </c>
      <c r="C1990">
        <f ca="1">YEAR(TODAY()) - Table_marketing_data[[#This Row],[Year_Birth]]</f>
        <v>70</v>
      </c>
      <c r="D19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0" t="s">
        <v>41</v>
      </c>
      <c r="F1990" t="s">
        <v>35</v>
      </c>
      <c r="G1990" s="5">
        <v>56129</v>
      </c>
      <c r="H1990" s="5" t="str">
        <f t="shared" si="31"/>
        <v>50k-100k</v>
      </c>
      <c r="I1990">
        <v>0</v>
      </c>
      <c r="J1990">
        <v>1</v>
      </c>
      <c r="K1990" s="1">
        <v>41445</v>
      </c>
      <c r="L1990">
        <v>65</v>
      </c>
      <c r="M1990">
        <v>320</v>
      </c>
      <c r="N1990">
        <v>48</v>
      </c>
      <c r="O1990">
        <v>133</v>
      </c>
      <c r="P1990">
        <v>39</v>
      </c>
      <c r="Q1990">
        <v>72</v>
      </c>
      <c r="R1990">
        <v>48</v>
      </c>
      <c r="S1990" s="6">
        <f>SUM(Table_marketing_data[[#This Row],[MntWines]:[MntGoldProds]])/6</f>
        <v>110</v>
      </c>
      <c r="T1990">
        <v>4</v>
      </c>
      <c r="U1990">
        <v>6</v>
      </c>
      <c r="V1990">
        <v>2</v>
      </c>
      <c r="W1990">
        <v>10</v>
      </c>
      <c r="X1990">
        <v>4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f>IF(COUNTIF(Table_marketing_data[[#This Row],[AcceptedCmp3]:[AcceptedCmp2]],1)&gt;0,1,0)</f>
        <v>0</v>
      </c>
      <c r="AE1990">
        <f>SUM(Table_marketing_data[[#This Row],[AcceptedCmp3]:[AcceptedCmp2]])</f>
        <v>0</v>
      </c>
      <c r="AF1990">
        <v>0</v>
      </c>
      <c r="AG1990">
        <v>0</v>
      </c>
      <c r="AH1990" t="s">
        <v>32</v>
      </c>
    </row>
    <row r="1991" spans="1:34" x14ac:dyDescent="0.3">
      <c r="A1991">
        <v>849</v>
      </c>
      <c r="B1991">
        <v>1953</v>
      </c>
      <c r="C1991">
        <f ca="1">YEAR(TODAY()) - Table_marketing_data[[#This Row],[Year_Birth]]</f>
        <v>70</v>
      </c>
      <c r="D19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1" t="s">
        <v>41</v>
      </c>
      <c r="F1991" t="s">
        <v>35</v>
      </c>
      <c r="G1991" s="5">
        <v>56129</v>
      </c>
      <c r="H1991" s="5" t="str">
        <f t="shared" si="31"/>
        <v>50k-100k</v>
      </c>
      <c r="I1991">
        <v>0</v>
      </c>
      <c r="J1991">
        <v>1</v>
      </c>
      <c r="K1991" s="1">
        <v>41445</v>
      </c>
      <c r="L1991">
        <v>65</v>
      </c>
      <c r="M1991">
        <v>320</v>
      </c>
      <c r="N1991">
        <v>48</v>
      </c>
      <c r="O1991">
        <v>133</v>
      </c>
      <c r="P1991">
        <v>39</v>
      </c>
      <c r="Q1991">
        <v>72</v>
      </c>
      <c r="R1991">
        <v>48</v>
      </c>
      <c r="S1991" s="6">
        <f>SUM(Table_marketing_data[[#This Row],[MntWines]:[MntGoldProds]])/6</f>
        <v>110</v>
      </c>
      <c r="T1991">
        <v>4</v>
      </c>
      <c r="U1991">
        <v>6</v>
      </c>
      <c r="V1991">
        <v>2</v>
      </c>
      <c r="W1991">
        <v>10</v>
      </c>
      <c r="X1991">
        <v>4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f>IF(COUNTIF(Table_marketing_data[[#This Row],[AcceptedCmp3]:[AcceptedCmp2]],1)&gt;0,1,0)</f>
        <v>0</v>
      </c>
      <c r="AE1991">
        <f>SUM(Table_marketing_data[[#This Row],[AcceptedCmp3]:[AcceptedCmp2]])</f>
        <v>0</v>
      </c>
      <c r="AF1991">
        <v>0</v>
      </c>
      <c r="AG1991">
        <v>0</v>
      </c>
      <c r="AH1991" t="s">
        <v>30</v>
      </c>
    </row>
    <row r="1992" spans="1:34" x14ac:dyDescent="0.3">
      <c r="A1992">
        <v>11091</v>
      </c>
      <c r="B1992">
        <v>1953</v>
      </c>
      <c r="C1992">
        <f ca="1">YEAR(TODAY()) - Table_marketing_data[[#This Row],[Year_Birth]]</f>
        <v>70</v>
      </c>
      <c r="D19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2" t="s">
        <v>28</v>
      </c>
      <c r="F1992" t="s">
        <v>35</v>
      </c>
      <c r="G1992" s="5">
        <v>34587</v>
      </c>
      <c r="H1992" s="5" t="str">
        <f t="shared" si="31"/>
        <v>20k-50k</v>
      </c>
      <c r="I1992">
        <v>1</v>
      </c>
      <c r="J1992">
        <v>1</v>
      </c>
      <c r="K1992" s="1">
        <v>41775</v>
      </c>
      <c r="L1992">
        <v>68</v>
      </c>
      <c r="M1992">
        <v>7</v>
      </c>
      <c r="N1992">
        <v>2</v>
      </c>
      <c r="O1992">
        <v>9</v>
      </c>
      <c r="P1992">
        <v>2</v>
      </c>
      <c r="Q1992">
        <v>0</v>
      </c>
      <c r="R1992">
        <v>2</v>
      </c>
      <c r="S1992" s="6">
        <f>SUM(Table_marketing_data[[#This Row],[MntWines]:[MntGoldProds]])/6</f>
        <v>3.6666666666666665</v>
      </c>
      <c r="T1992">
        <v>2</v>
      </c>
      <c r="U1992">
        <v>1</v>
      </c>
      <c r="V1992">
        <v>0</v>
      </c>
      <c r="W1992">
        <v>3</v>
      </c>
      <c r="X1992">
        <v>4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f>IF(COUNTIF(Table_marketing_data[[#This Row],[AcceptedCmp3]:[AcceptedCmp2]],1)&gt;0,1,0)</f>
        <v>0</v>
      </c>
      <c r="AE1992">
        <f>SUM(Table_marketing_data[[#This Row],[AcceptedCmp3]:[AcceptedCmp2]])</f>
        <v>0</v>
      </c>
      <c r="AF1992">
        <v>0</v>
      </c>
      <c r="AG1992">
        <v>0</v>
      </c>
      <c r="AH1992" t="s">
        <v>39</v>
      </c>
    </row>
    <row r="1993" spans="1:34" x14ac:dyDescent="0.3">
      <c r="A1993">
        <v>6906</v>
      </c>
      <c r="B1993">
        <v>1953</v>
      </c>
      <c r="C1993">
        <f ca="1">YEAR(TODAY()) - Table_marketing_data[[#This Row],[Year_Birth]]</f>
        <v>70</v>
      </c>
      <c r="D19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3" t="s">
        <v>41</v>
      </c>
      <c r="F1993" t="s">
        <v>42</v>
      </c>
      <c r="G1993" s="5">
        <v>84953</v>
      </c>
      <c r="H1993" s="5" t="str">
        <f t="shared" si="31"/>
        <v>50k-100k</v>
      </c>
      <c r="I1993">
        <v>0</v>
      </c>
      <c r="J1993">
        <v>0</v>
      </c>
      <c r="K1993" s="1">
        <v>41428</v>
      </c>
      <c r="L1993">
        <v>73</v>
      </c>
      <c r="M1993">
        <v>167</v>
      </c>
      <c r="N1993">
        <v>48</v>
      </c>
      <c r="O1993">
        <v>602</v>
      </c>
      <c r="P1993">
        <v>63</v>
      </c>
      <c r="Q1993">
        <v>72</v>
      </c>
      <c r="R1993">
        <v>72</v>
      </c>
      <c r="S1993" s="6">
        <f>SUM(Table_marketing_data[[#This Row],[MntWines]:[MntGoldProds]])/6</f>
        <v>170.66666666666666</v>
      </c>
      <c r="T1993">
        <v>1</v>
      </c>
      <c r="U1993">
        <v>3</v>
      </c>
      <c r="V1993">
        <v>10</v>
      </c>
      <c r="W1993">
        <v>4</v>
      </c>
      <c r="X1993">
        <v>2</v>
      </c>
      <c r="Y1993">
        <v>0</v>
      </c>
      <c r="Z1993">
        <v>1</v>
      </c>
      <c r="AA1993">
        <v>1</v>
      </c>
      <c r="AB1993">
        <v>1</v>
      </c>
      <c r="AC1993">
        <v>0</v>
      </c>
      <c r="AD1993">
        <f>IF(COUNTIF(Table_marketing_data[[#This Row],[AcceptedCmp3]:[AcceptedCmp2]],1)&gt;0,1,0)</f>
        <v>1</v>
      </c>
      <c r="AE1993">
        <f>SUM(Table_marketing_data[[#This Row],[AcceptedCmp3]:[AcceptedCmp2]])</f>
        <v>3</v>
      </c>
      <c r="AF1993">
        <v>1</v>
      </c>
      <c r="AG1993">
        <v>0</v>
      </c>
      <c r="AH1993" t="s">
        <v>30</v>
      </c>
    </row>
    <row r="1994" spans="1:34" x14ac:dyDescent="0.3">
      <c r="A1994">
        <v>4943</v>
      </c>
      <c r="B1994">
        <v>1953</v>
      </c>
      <c r="C1994">
        <f ca="1">YEAR(TODAY()) - Table_marketing_data[[#This Row],[Year_Birth]]</f>
        <v>70</v>
      </c>
      <c r="D19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4" t="s">
        <v>28</v>
      </c>
      <c r="F1994" t="s">
        <v>33</v>
      </c>
      <c r="G1994" s="5">
        <v>70503</v>
      </c>
      <c r="H1994" s="5" t="str">
        <f t="shared" si="31"/>
        <v>50k-100k</v>
      </c>
      <c r="I1994">
        <v>0</v>
      </c>
      <c r="J1994">
        <v>0</v>
      </c>
      <c r="K1994" s="1">
        <v>41182</v>
      </c>
      <c r="L1994">
        <v>73</v>
      </c>
      <c r="M1994">
        <v>1379</v>
      </c>
      <c r="N1994">
        <v>33</v>
      </c>
      <c r="O1994">
        <v>216</v>
      </c>
      <c r="P1994">
        <v>0</v>
      </c>
      <c r="Q1994">
        <v>33</v>
      </c>
      <c r="R1994">
        <v>66</v>
      </c>
      <c r="S1994" s="6">
        <f>SUM(Table_marketing_data[[#This Row],[MntWines]:[MntGoldProds]])/6</f>
        <v>287.83333333333331</v>
      </c>
      <c r="T1994">
        <v>1</v>
      </c>
      <c r="U1994">
        <v>2</v>
      </c>
      <c r="V1994">
        <v>4</v>
      </c>
      <c r="W1994">
        <v>9</v>
      </c>
      <c r="X1994">
        <v>6</v>
      </c>
      <c r="Y1994">
        <v>0</v>
      </c>
      <c r="Z1994">
        <v>1</v>
      </c>
      <c r="AA1994">
        <v>1</v>
      </c>
      <c r="AB1994">
        <v>0</v>
      </c>
      <c r="AC1994">
        <v>0</v>
      </c>
      <c r="AD1994">
        <f>IF(COUNTIF(Table_marketing_data[[#This Row],[AcceptedCmp3]:[AcceptedCmp2]],1)&gt;0,1,0)</f>
        <v>1</v>
      </c>
      <c r="AE1994">
        <f>SUM(Table_marketing_data[[#This Row],[AcceptedCmp3]:[AcceptedCmp2]])</f>
        <v>2</v>
      </c>
      <c r="AF1994">
        <v>0</v>
      </c>
      <c r="AG1994">
        <v>0</v>
      </c>
      <c r="AH1994" t="s">
        <v>30</v>
      </c>
    </row>
    <row r="1995" spans="1:34" x14ac:dyDescent="0.3">
      <c r="A1995">
        <v>9265</v>
      </c>
      <c r="B1995">
        <v>1953</v>
      </c>
      <c r="C1995">
        <f ca="1">YEAR(TODAY()) - Table_marketing_data[[#This Row],[Year_Birth]]</f>
        <v>70</v>
      </c>
      <c r="D19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5" t="s">
        <v>28</v>
      </c>
      <c r="F1995" t="s">
        <v>33</v>
      </c>
      <c r="G1995" s="5">
        <v>75027</v>
      </c>
      <c r="H1995" s="5" t="str">
        <f t="shared" si="31"/>
        <v>50k-100k</v>
      </c>
      <c r="I1995">
        <v>0</v>
      </c>
      <c r="J1995">
        <v>1</v>
      </c>
      <c r="K1995" s="1">
        <v>41283</v>
      </c>
      <c r="L1995">
        <v>74</v>
      </c>
      <c r="M1995">
        <v>925</v>
      </c>
      <c r="N1995">
        <v>64</v>
      </c>
      <c r="O1995">
        <v>179</v>
      </c>
      <c r="P1995">
        <v>133</v>
      </c>
      <c r="Q1995">
        <v>12</v>
      </c>
      <c r="R1995">
        <v>77</v>
      </c>
      <c r="S1995" s="6">
        <f>SUM(Table_marketing_data[[#This Row],[MntWines]:[MntGoldProds]])/6</f>
        <v>231.66666666666666</v>
      </c>
      <c r="T1995">
        <v>2</v>
      </c>
      <c r="U1995">
        <v>9</v>
      </c>
      <c r="V1995">
        <v>4</v>
      </c>
      <c r="W1995">
        <v>6</v>
      </c>
      <c r="X1995">
        <v>5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f>IF(COUNTIF(Table_marketing_data[[#This Row],[AcceptedCmp3]:[AcceptedCmp2]],1)&gt;0,1,0)</f>
        <v>0</v>
      </c>
      <c r="AE1995">
        <f>SUM(Table_marketing_data[[#This Row],[AcceptedCmp3]:[AcceptedCmp2]])</f>
        <v>0</v>
      </c>
      <c r="AF1995">
        <v>0</v>
      </c>
      <c r="AG1995">
        <v>0</v>
      </c>
      <c r="AH1995" t="s">
        <v>43</v>
      </c>
    </row>
    <row r="1996" spans="1:34" x14ac:dyDescent="0.3">
      <c r="A1996">
        <v>2607</v>
      </c>
      <c r="B1996">
        <v>1953</v>
      </c>
      <c r="C1996">
        <f ca="1">YEAR(TODAY()) - Table_marketing_data[[#This Row],[Year_Birth]]</f>
        <v>70</v>
      </c>
      <c r="D19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6" t="s">
        <v>28</v>
      </c>
      <c r="F1996" t="s">
        <v>31</v>
      </c>
      <c r="G1996" s="5">
        <v>40464</v>
      </c>
      <c r="H1996" s="5" t="str">
        <f t="shared" si="31"/>
        <v>20k-50k</v>
      </c>
      <c r="I1996">
        <v>0</v>
      </c>
      <c r="J1996">
        <v>1</v>
      </c>
      <c r="K1996" s="1">
        <v>41285</v>
      </c>
      <c r="L1996">
        <v>78</v>
      </c>
      <c r="M1996">
        <v>424</v>
      </c>
      <c r="N1996">
        <v>17</v>
      </c>
      <c r="O1996">
        <v>118</v>
      </c>
      <c r="P1996">
        <v>7</v>
      </c>
      <c r="Q1996">
        <v>23</v>
      </c>
      <c r="R1996">
        <v>41</v>
      </c>
      <c r="S1996" s="6">
        <f>SUM(Table_marketing_data[[#This Row],[MntWines]:[MntGoldProds]])/6</f>
        <v>105</v>
      </c>
      <c r="T1996">
        <v>6</v>
      </c>
      <c r="U1996">
        <v>8</v>
      </c>
      <c r="V1996">
        <v>2</v>
      </c>
      <c r="W1996">
        <v>8</v>
      </c>
      <c r="X1996">
        <v>8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f>IF(COUNTIF(Table_marketing_data[[#This Row],[AcceptedCmp3]:[AcceptedCmp2]],1)&gt;0,1,0)</f>
        <v>0</v>
      </c>
      <c r="AE1996">
        <f>SUM(Table_marketing_data[[#This Row],[AcceptedCmp3]:[AcceptedCmp2]])</f>
        <v>0</v>
      </c>
      <c r="AF1996">
        <v>0</v>
      </c>
      <c r="AG1996">
        <v>0</v>
      </c>
      <c r="AH1996" t="s">
        <v>30</v>
      </c>
    </row>
    <row r="1997" spans="1:34" x14ac:dyDescent="0.3">
      <c r="A1997">
        <v>73</v>
      </c>
      <c r="B1997">
        <v>1953</v>
      </c>
      <c r="C1997">
        <f ca="1">YEAR(TODAY()) - Table_marketing_data[[#This Row],[Year_Birth]]</f>
        <v>70</v>
      </c>
      <c r="D19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7" t="s">
        <v>37</v>
      </c>
      <c r="F1997" t="s">
        <v>31</v>
      </c>
      <c r="G1997" s="5">
        <v>51411</v>
      </c>
      <c r="H1997" s="5" t="str">
        <f t="shared" si="31"/>
        <v>50k-100k</v>
      </c>
      <c r="I1997">
        <v>1</v>
      </c>
      <c r="J1997">
        <v>2</v>
      </c>
      <c r="K1997" s="1">
        <v>41420</v>
      </c>
      <c r="L1997">
        <v>81</v>
      </c>
      <c r="M1997">
        <v>14</v>
      </c>
      <c r="N1997">
        <v>0</v>
      </c>
      <c r="O1997">
        <v>3</v>
      </c>
      <c r="P1997">
        <v>0</v>
      </c>
      <c r="Q1997">
        <v>0</v>
      </c>
      <c r="R1997">
        <v>1</v>
      </c>
      <c r="S1997" s="6">
        <f>SUM(Table_marketing_data[[#This Row],[MntWines]:[MntGoldProds]])/6</f>
        <v>3</v>
      </c>
      <c r="T1997">
        <v>1</v>
      </c>
      <c r="U1997">
        <v>0</v>
      </c>
      <c r="V1997">
        <v>0</v>
      </c>
      <c r="W1997">
        <v>3</v>
      </c>
      <c r="X1997">
        <v>5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f>IF(COUNTIF(Table_marketing_data[[#This Row],[AcceptedCmp3]:[AcceptedCmp2]],1)&gt;0,1,0)</f>
        <v>0</v>
      </c>
      <c r="AE1997">
        <f>SUM(Table_marketing_data[[#This Row],[AcceptedCmp3]:[AcceptedCmp2]])</f>
        <v>0</v>
      </c>
      <c r="AF1997">
        <v>0</v>
      </c>
      <c r="AG1997">
        <v>0</v>
      </c>
      <c r="AH1997" t="s">
        <v>40</v>
      </c>
    </row>
    <row r="1998" spans="1:34" x14ac:dyDescent="0.3">
      <c r="A1998">
        <v>6059</v>
      </c>
      <c r="B1998">
        <v>1953</v>
      </c>
      <c r="C1998">
        <f ca="1">YEAR(TODAY()) - Table_marketing_data[[#This Row],[Year_Birth]]</f>
        <v>70</v>
      </c>
      <c r="D19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8" t="s">
        <v>37</v>
      </c>
      <c r="F1998" t="s">
        <v>35</v>
      </c>
      <c r="G1998" s="5">
        <v>64504</v>
      </c>
      <c r="H1998" s="5" t="str">
        <f t="shared" si="31"/>
        <v>50k-100k</v>
      </c>
      <c r="I1998">
        <v>1</v>
      </c>
      <c r="J1998">
        <v>2</v>
      </c>
      <c r="K1998" s="1">
        <v>41337</v>
      </c>
      <c r="L1998">
        <v>81</v>
      </c>
      <c r="M1998">
        <v>986</v>
      </c>
      <c r="N1998">
        <v>36</v>
      </c>
      <c r="O1998">
        <v>168</v>
      </c>
      <c r="P1998">
        <v>16</v>
      </c>
      <c r="Q1998">
        <v>0</v>
      </c>
      <c r="R1998">
        <v>108</v>
      </c>
      <c r="S1998" s="6">
        <f>SUM(Table_marketing_data[[#This Row],[MntWines]:[MntGoldProds]])/6</f>
        <v>219</v>
      </c>
      <c r="T1998">
        <v>7</v>
      </c>
      <c r="U1998">
        <v>11</v>
      </c>
      <c r="V1998">
        <v>3</v>
      </c>
      <c r="W1998">
        <v>4</v>
      </c>
      <c r="X1998">
        <v>7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f>IF(COUNTIF(Table_marketing_data[[#This Row],[AcceptedCmp3]:[AcceptedCmp2]],1)&gt;0,1,0)</f>
        <v>0</v>
      </c>
      <c r="AE1998">
        <f>SUM(Table_marketing_data[[#This Row],[AcceptedCmp3]:[AcceptedCmp2]])</f>
        <v>0</v>
      </c>
      <c r="AF1998">
        <v>1</v>
      </c>
      <c r="AG1998">
        <v>0</v>
      </c>
      <c r="AH1998" t="s">
        <v>30</v>
      </c>
    </row>
    <row r="1999" spans="1:34" x14ac:dyDescent="0.3">
      <c r="A1999">
        <v>6825</v>
      </c>
      <c r="B1999">
        <v>1953</v>
      </c>
      <c r="C1999">
        <f ca="1">YEAR(TODAY()) - Table_marketing_data[[#This Row],[Year_Birth]]</f>
        <v>70</v>
      </c>
      <c r="D19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1999" t="s">
        <v>28</v>
      </c>
      <c r="F1999" t="s">
        <v>35</v>
      </c>
      <c r="G1999" s="5">
        <v>41452</v>
      </c>
      <c r="H1999" s="5" t="str">
        <f t="shared" si="31"/>
        <v>20k-50k</v>
      </c>
      <c r="I1999">
        <v>1</v>
      </c>
      <c r="J1999">
        <v>1</v>
      </c>
      <c r="K1999" s="1">
        <v>41339</v>
      </c>
      <c r="L1999">
        <v>86</v>
      </c>
      <c r="M1999">
        <v>13</v>
      </c>
      <c r="N1999">
        <v>0</v>
      </c>
      <c r="O1999">
        <v>3</v>
      </c>
      <c r="P1999">
        <v>0</v>
      </c>
      <c r="Q1999">
        <v>0</v>
      </c>
      <c r="R1999">
        <v>0</v>
      </c>
      <c r="S1999" s="6">
        <f>SUM(Table_marketing_data[[#This Row],[MntWines]:[MntGoldProds]])/6</f>
        <v>2.6666666666666665</v>
      </c>
      <c r="T1999">
        <v>1</v>
      </c>
      <c r="U1999">
        <v>1</v>
      </c>
      <c r="V1999">
        <v>0</v>
      </c>
      <c r="W1999">
        <v>2</v>
      </c>
      <c r="X1999">
        <v>7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f>IF(COUNTIF(Table_marketing_data[[#This Row],[AcceptedCmp3]:[AcceptedCmp2]],1)&gt;0,1,0)</f>
        <v>0</v>
      </c>
      <c r="AE1999">
        <f>SUM(Table_marketing_data[[#This Row],[AcceptedCmp3]:[AcceptedCmp2]])</f>
        <v>0</v>
      </c>
      <c r="AF1999">
        <v>0</v>
      </c>
      <c r="AG1999">
        <v>0</v>
      </c>
      <c r="AH1999" t="s">
        <v>32</v>
      </c>
    </row>
    <row r="2000" spans="1:34" x14ac:dyDescent="0.3">
      <c r="A2000">
        <v>2564</v>
      </c>
      <c r="B2000">
        <v>1953</v>
      </c>
      <c r="C2000">
        <f ca="1">YEAR(TODAY()) - Table_marketing_data[[#This Row],[Year_Birth]]</f>
        <v>70</v>
      </c>
      <c r="D20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0" t="s">
        <v>28</v>
      </c>
      <c r="F2000" t="s">
        <v>35</v>
      </c>
      <c r="G2000" s="5">
        <v>61278</v>
      </c>
      <c r="H2000" s="5" t="str">
        <f t="shared" si="31"/>
        <v>50k-100k</v>
      </c>
      <c r="I2000">
        <v>0</v>
      </c>
      <c r="J2000">
        <v>1</v>
      </c>
      <c r="K2000" s="1">
        <v>41643</v>
      </c>
      <c r="L2000">
        <v>87</v>
      </c>
      <c r="M2000">
        <v>111</v>
      </c>
      <c r="N2000">
        <v>3</v>
      </c>
      <c r="O2000">
        <v>28</v>
      </c>
      <c r="P2000">
        <v>2</v>
      </c>
      <c r="Q2000">
        <v>6</v>
      </c>
      <c r="R2000">
        <v>15</v>
      </c>
      <c r="S2000" s="6">
        <f>SUM(Table_marketing_data[[#This Row],[MntWines]:[MntGoldProds]])/6</f>
        <v>27.5</v>
      </c>
      <c r="T2000">
        <v>2</v>
      </c>
      <c r="U2000">
        <v>3</v>
      </c>
      <c r="V2000">
        <v>1</v>
      </c>
      <c r="W2000">
        <v>4</v>
      </c>
      <c r="X2000">
        <v>6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f>IF(COUNTIF(Table_marketing_data[[#This Row],[AcceptedCmp3]:[AcceptedCmp2]],1)&gt;0,1,0)</f>
        <v>0</v>
      </c>
      <c r="AE2000">
        <f>SUM(Table_marketing_data[[#This Row],[AcceptedCmp3]:[AcceptedCmp2]])</f>
        <v>0</v>
      </c>
      <c r="AF2000">
        <v>0</v>
      </c>
      <c r="AG2000">
        <v>0</v>
      </c>
      <c r="AH2000" t="s">
        <v>30</v>
      </c>
    </row>
    <row r="2001" spans="1:34" x14ac:dyDescent="0.3">
      <c r="A2001">
        <v>7023</v>
      </c>
      <c r="B2001">
        <v>1953</v>
      </c>
      <c r="C2001">
        <f ca="1">YEAR(TODAY()) - Table_marketing_data[[#This Row],[Year_Birth]]</f>
        <v>70</v>
      </c>
      <c r="D20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1" t="s">
        <v>37</v>
      </c>
      <c r="F2001" t="s">
        <v>31</v>
      </c>
      <c r="G2001" s="5">
        <v>46231</v>
      </c>
      <c r="H2001" s="5" t="str">
        <f t="shared" si="31"/>
        <v>20k-50k</v>
      </c>
      <c r="I2001">
        <v>2</v>
      </c>
      <c r="J2001">
        <v>1</v>
      </c>
      <c r="K2001" s="1">
        <v>41239</v>
      </c>
      <c r="L2001">
        <v>87</v>
      </c>
      <c r="M2001">
        <v>189</v>
      </c>
      <c r="N2001">
        <v>2</v>
      </c>
      <c r="O2001">
        <v>55</v>
      </c>
      <c r="P2001">
        <v>0</v>
      </c>
      <c r="Q2001">
        <v>5</v>
      </c>
      <c r="R2001">
        <v>12</v>
      </c>
      <c r="S2001" s="6">
        <f>SUM(Table_marketing_data[[#This Row],[MntWines]:[MntGoldProds]])/6</f>
        <v>43.833333333333336</v>
      </c>
      <c r="T2001">
        <v>4</v>
      </c>
      <c r="U2001">
        <v>6</v>
      </c>
      <c r="V2001">
        <v>1</v>
      </c>
      <c r="W2001">
        <v>4</v>
      </c>
      <c r="X2001">
        <v>9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f>IF(COUNTIF(Table_marketing_data[[#This Row],[AcceptedCmp3]:[AcceptedCmp2]],1)&gt;0,1,0)</f>
        <v>0</v>
      </c>
      <c r="AE2001">
        <f>SUM(Table_marketing_data[[#This Row],[AcceptedCmp3]:[AcceptedCmp2]])</f>
        <v>0</v>
      </c>
      <c r="AF2001">
        <v>0</v>
      </c>
      <c r="AG2001">
        <v>0</v>
      </c>
      <c r="AH2001" t="s">
        <v>43</v>
      </c>
    </row>
    <row r="2002" spans="1:34" x14ac:dyDescent="0.3">
      <c r="A2002">
        <v>1142</v>
      </c>
      <c r="B2002">
        <v>1953</v>
      </c>
      <c r="C2002">
        <f ca="1">YEAR(TODAY()) - Table_marketing_data[[#This Row],[Year_Birth]]</f>
        <v>70</v>
      </c>
      <c r="D20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2" t="s">
        <v>37</v>
      </c>
      <c r="F2002" t="s">
        <v>33</v>
      </c>
      <c r="G2002" s="5">
        <v>55707</v>
      </c>
      <c r="H2002" s="5" t="str">
        <f t="shared" si="31"/>
        <v>50k-100k</v>
      </c>
      <c r="I2002">
        <v>0</v>
      </c>
      <c r="J2002">
        <v>1</v>
      </c>
      <c r="K2002" s="1">
        <v>41630</v>
      </c>
      <c r="L2002">
        <v>91</v>
      </c>
      <c r="M2002">
        <v>208</v>
      </c>
      <c r="N2002">
        <v>7</v>
      </c>
      <c r="O2002">
        <v>82</v>
      </c>
      <c r="P2002">
        <v>30</v>
      </c>
      <c r="Q2002">
        <v>66</v>
      </c>
      <c r="R2002">
        <v>35</v>
      </c>
      <c r="S2002" s="6">
        <f>SUM(Table_marketing_data[[#This Row],[MntWines]:[MntGoldProds]])/6</f>
        <v>71.333333333333329</v>
      </c>
      <c r="T2002">
        <v>2</v>
      </c>
      <c r="U2002">
        <v>3</v>
      </c>
      <c r="V2002">
        <v>2</v>
      </c>
      <c r="W2002">
        <v>9</v>
      </c>
      <c r="X2002">
        <v>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f>IF(COUNTIF(Table_marketing_data[[#This Row],[AcceptedCmp3]:[AcceptedCmp2]],1)&gt;0,1,0)</f>
        <v>0</v>
      </c>
      <c r="AE2002">
        <f>SUM(Table_marketing_data[[#This Row],[AcceptedCmp3]:[AcceptedCmp2]])</f>
        <v>0</v>
      </c>
      <c r="AF2002">
        <v>0</v>
      </c>
      <c r="AG2002">
        <v>0</v>
      </c>
      <c r="AH2002" t="s">
        <v>30</v>
      </c>
    </row>
    <row r="2003" spans="1:34" x14ac:dyDescent="0.3">
      <c r="A2003">
        <v>9197</v>
      </c>
      <c r="B2003">
        <v>1953</v>
      </c>
      <c r="C2003">
        <f ca="1">YEAR(TODAY()) - Table_marketing_data[[#This Row],[Year_Birth]]</f>
        <v>70</v>
      </c>
      <c r="D20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3" t="s">
        <v>28</v>
      </c>
      <c r="F2003" t="s">
        <v>33</v>
      </c>
      <c r="G2003" s="5">
        <v>39722</v>
      </c>
      <c r="H2003" s="5" t="str">
        <f t="shared" si="31"/>
        <v>20k-50k</v>
      </c>
      <c r="I2003">
        <v>0</v>
      </c>
      <c r="J2003">
        <v>1</v>
      </c>
      <c r="K2003" s="1">
        <v>41694</v>
      </c>
      <c r="L2003">
        <v>92</v>
      </c>
      <c r="M2003">
        <v>32</v>
      </c>
      <c r="N2003">
        <v>0</v>
      </c>
      <c r="O2003">
        <v>5</v>
      </c>
      <c r="P2003">
        <v>2</v>
      </c>
      <c r="Q2003">
        <v>0</v>
      </c>
      <c r="R2003">
        <v>8</v>
      </c>
      <c r="S2003" s="6">
        <f>SUM(Table_marketing_data[[#This Row],[MntWines]:[MntGoldProds]])/6</f>
        <v>7.833333333333333</v>
      </c>
      <c r="T2003">
        <v>2</v>
      </c>
      <c r="U2003">
        <v>2</v>
      </c>
      <c r="V2003">
        <v>0</v>
      </c>
      <c r="W2003">
        <v>3</v>
      </c>
      <c r="X2003">
        <v>5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f>IF(COUNTIF(Table_marketing_data[[#This Row],[AcceptedCmp3]:[AcceptedCmp2]],1)&gt;0,1,0)</f>
        <v>0</v>
      </c>
      <c r="AE2003">
        <f>SUM(Table_marketing_data[[#This Row],[AcceptedCmp3]:[AcceptedCmp2]])</f>
        <v>0</v>
      </c>
      <c r="AF2003">
        <v>0</v>
      </c>
      <c r="AG2003">
        <v>0</v>
      </c>
      <c r="AH2003" t="s">
        <v>30</v>
      </c>
    </row>
    <row r="2004" spans="1:34" x14ac:dyDescent="0.3">
      <c r="A2004">
        <v>4789</v>
      </c>
      <c r="B2004">
        <v>1953</v>
      </c>
      <c r="C2004">
        <f ca="1">YEAR(TODAY()) - Table_marketing_data[[#This Row],[Year_Birth]]</f>
        <v>70</v>
      </c>
      <c r="D20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4" t="s">
        <v>28</v>
      </c>
      <c r="F2004" t="s">
        <v>35</v>
      </c>
      <c r="G2004" s="5">
        <v>80812</v>
      </c>
      <c r="H2004" s="5" t="str">
        <f t="shared" si="31"/>
        <v>50k-100k</v>
      </c>
      <c r="I2004">
        <v>0</v>
      </c>
      <c r="J2004">
        <v>0</v>
      </c>
      <c r="K2004" s="1">
        <v>41534</v>
      </c>
      <c r="L2004">
        <v>95</v>
      </c>
      <c r="M2004">
        <v>769</v>
      </c>
      <c r="N2004">
        <v>22</v>
      </c>
      <c r="O2004">
        <v>500</v>
      </c>
      <c r="P2004">
        <v>210</v>
      </c>
      <c r="Q2004">
        <v>143</v>
      </c>
      <c r="R2004">
        <v>33</v>
      </c>
      <c r="S2004" s="6">
        <f>SUM(Table_marketing_data[[#This Row],[MntWines]:[MntGoldProds]])/6</f>
        <v>279.5</v>
      </c>
      <c r="T2004">
        <v>1</v>
      </c>
      <c r="U2004">
        <v>4</v>
      </c>
      <c r="V2004">
        <v>8</v>
      </c>
      <c r="W2004">
        <v>5</v>
      </c>
      <c r="X2004">
        <v>2</v>
      </c>
      <c r="Y2004">
        <v>1</v>
      </c>
      <c r="Z2004">
        <v>0</v>
      </c>
      <c r="AA2004">
        <v>1</v>
      </c>
      <c r="AB2004">
        <v>1</v>
      </c>
      <c r="AC2004">
        <v>0</v>
      </c>
      <c r="AD2004">
        <f>IF(COUNTIF(Table_marketing_data[[#This Row],[AcceptedCmp3]:[AcceptedCmp2]],1)&gt;0,1,0)</f>
        <v>1</v>
      </c>
      <c r="AE2004">
        <f>SUM(Table_marketing_data[[#This Row],[AcceptedCmp3]:[AcceptedCmp2]])</f>
        <v>3</v>
      </c>
      <c r="AF2004">
        <v>0</v>
      </c>
      <c r="AG2004">
        <v>0</v>
      </c>
      <c r="AH2004" t="s">
        <v>40</v>
      </c>
    </row>
    <row r="2005" spans="1:34" x14ac:dyDescent="0.3">
      <c r="A2005">
        <v>5863</v>
      </c>
      <c r="B2005">
        <v>1953</v>
      </c>
      <c r="C2005">
        <f ca="1">YEAR(TODAY()) - Table_marketing_data[[#This Row],[Year_Birth]]</f>
        <v>70</v>
      </c>
      <c r="D20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5" t="s">
        <v>28</v>
      </c>
      <c r="F2005" t="s">
        <v>33</v>
      </c>
      <c r="G2005" s="5">
        <v>47703</v>
      </c>
      <c r="H2005" s="5" t="str">
        <f t="shared" si="31"/>
        <v>20k-50k</v>
      </c>
      <c r="I2005">
        <v>0</v>
      </c>
      <c r="J2005">
        <v>1</v>
      </c>
      <c r="K2005" s="1">
        <v>41423</v>
      </c>
      <c r="L2005">
        <v>95</v>
      </c>
      <c r="M2005">
        <v>359</v>
      </c>
      <c r="N2005">
        <v>0</v>
      </c>
      <c r="O2005">
        <v>134</v>
      </c>
      <c r="P2005">
        <v>13</v>
      </c>
      <c r="Q2005">
        <v>26</v>
      </c>
      <c r="R2005">
        <v>123</v>
      </c>
      <c r="S2005" s="6">
        <f>SUM(Table_marketing_data[[#This Row],[MntWines]:[MntGoldProds]])/6</f>
        <v>109.16666666666667</v>
      </c>
      <c r="T2005">
        <v>4</v>
      </c>
      <c r="U2005">
        <v>6</v>
      </c>
      <c r="V2005">
        <v>3</v>
      </c>
      <c r="W2005">
        <v>8</v>
      </c>
      <c r="X2005">
        <v>5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f>IF(COUNTIF(Table_marketing_data[[#This Row],[AcceptedCmp3]:[AcceptedCmp2]],1)&gt;0,1,0)</f>
        <v>0</v>
      </c>
      <c r="AE2005">
        <f>SUM(Table_marketing_data[[#This Row],[AcceptedCmp3]:[AcceptedCmp2]])</f>
        <v>0</v>
      </c>
      <c r="AF2005">
        <v>0</v>
      </c>
      <c r="AG2005">
        <v>0</v>
      </c>
      <c r="AH2005" t="s">
        <v>30</v>
      </c>
    </row>
    <row r="2006" spans="1:34" x14ac:dyDescent="0.3">
      <c r="A2006">
        <v>8952</v>
      </c>
      <c r="B2006">
        <v>1953</v>
      </c>
      <c r="C2006">
        <f ca="1">YEAR(TODAY()) - Table_marketing_data[[#This Row],[Year_Birth]]</f>
        <v>70</v>
      </c>
      <c r="D20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6" t="s">
        <v>41</v>
      </c>
      <c r="F2006" t="s">
        <v>33</v>
      </c>
      <c r="G2006" s="5">
        <v>65569</v>
      </c>
      <c r="H2006" s="5" t="str">
        <f t="shared" si="31"/>
        <v>50k-100k</v>
      </c>
      <c r="I2006">
        <v>0</v>
      </c>
      <c r="J2006">
        <v>1</v>
      </c>
      <c r="K2006" s="1">
        <v>41218</v>
      </c>
      <c r="L2006">
        <v>96</v>
      </c>
      <c r="M2006">
        <v>397</v>
      </c>
      <c r="N2006">
        <v>46</v>
      </c>
      <c r="O2006">
        <v>288</v>
      </c>
      <c r="P2006">
        <v>20</v>
      </c>
      <c r="Q2006">
        <v>38</v>
      </c>
      <c r="R2006">
        <v>70</v>
      </c>
      <c r="S2006" s="6">
        <f>SUM(Table_marketing_data[[#This Row],[MntWines]:[MntGoldProds]])/6</f>
        <v>143.16666666666666</v>
      </c>
      <c r="T2006">
        <v>2</v>
      </c>
      <c r="U2006">
        <v>6</v>
      </c>
      <c r="V2006">
        <v>5</v>
      </c>
      <c r="W2006">
        <v>10</v>
      </c>
      <c r="X2006">
        <v>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f>IF(COUNTIF(Table_marketing_data[[#This Row],[AcceptedCmp3]:[AcceptedCmp2]],1)&gt;0,1,0)</f>
        <v>0</v>
      </c>
      <c r="AE2006">
        <f>SUM(Table_marketing_data[[#This Row],[AcceptedCmp3]:[AcceptedCmp2]])</f>
        <v>0</v>
      </c>
      <c r="AF2006">
        <v>0</v>
      </c>
      <c r="AG2006">
        <v>0</v>
      </c>
      <c r="AH2006" t="s">
        <v>30</v>
      </c>
    </row>
    <row r="2007" spans="1:34" x14ac:dyDescent="0.3">
      <c r="A2007">
        <v>6382</v>
      </c>
      <c r="B2007">
        <v>1953</v>
      </c>
      <c r="C2007">
        <f ca="1">YEAR(TODAY()) - Table_marketing_data[[#This Row],[Year_Birth]]</f>
        <v>70</v>
      </c>
      <c r="D20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61-70</v>
      </c>
      <c r="E2007" t="s">
        <v>28</v>
      </c>
      <c r="F2007" t="s">
        <v>35</v>
      </c>
      <c r="G2007" s="5">
        <v>48794</v>
      </c>
      <c r="H2007" s="5" t="str">
        <f t="shared" si="31"/>
        <v>20k-50k</v>
      </c>
      <c r="I2007">
        <v>1</v>
      </c>
      <c r="J2007">
        <v>1</v>
      </c>
      <c r="K2007" s="1">
        <v>41816</v>
      </c>
      <c r="L2007">
        <v>97</v>
      </c>
      <c r="M2007">
        <v>25</v>
      </c>
      <c r="N2007">
        <v>0</v>
      </c>
      <c r="O2007">
        <v>11</v>
      </c>
      <c r="P2007">
        <v>3</v>
      </c>
      <c r="Q2007">
        <v>0</v>
      </c>
      <c r="R2007">
        <v>15</v>
      </c>
      <c r="S2007" s="6">
        <f>SUM(Table_marketing_data[[#This Row],[MntWines]:[MntGoldProds]])/6</f>
        <v>9</v>
      </c>
      <c r="T2007">
        <v>1</v>
      </c>
      <c r="U2007">
        <v>1</v>
      </c>
      <c r="V2007">
        <v>0</v>
      </c>
      <c r="W2007">
        <v>3</v>
      </c>
      <c r="X2007">
        <v>4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f>IF(COUNTIF(Table_marketing_data[[#This Row],[AcceptedCmp3]:[AcceptedCmp2]],1)&gt;0,1,0)</f>
        <v>0</v>
      </c>
      <c r="AE2007">
        <f>SUM(Table_marketing_data[[#This Row],[AcceptedCmp3]:[AcceptedCmp2]])</f>
        <v>0</v>
      </c>
      <c r="AF2007">
        <v>0</v>
      </c>
      <c r="AG2007">
        <v>0</v>
      </c>
      <c r="AH2007" t="s">
        <v>34</v>
      </c>
    </row>
    <row r="2008" spans="1:34" x14ac:dyDescent="0.3">
      <c r="A2008">
        <v>1857</v>
      </c>
      <c r="B2008">
        <v>1952</v>
      </c>
      <c r="C2008">
        <f ca="1">YEAR(TODAY()) - Table_marketing_data[[#This Row],[Year_Birth]]</f>
        <v>71</v>
      </c>
      <c r="D20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08" t="s">
        <v>28</v>
      </c>
      <c r="F2008" t="s">
        <v>31</v>
      </c>
      <c r="G2008" s="5">
        <v>47139</v>
      </c>
      <c r="H2008" s="5" t="str">
        <f t="shared" si="31"/>
        <v>20k-50k</v>
      </c>
      <c r="I2008">
        <v>1</v>
      </c>
      <c r="J2008">
        <v>1</v>
      </c>
      <c r="K2008" s="1">
        <v>41704</v>
      </c>
      <c r="L2008">
        <v>2</v>
      </c>
      <c r="M2008">
        <v>46</v>
      </c>
      <c r="N2008">
        <v>0</v>
      </c>
      <c r="O2008">
        <v>12</v>
      </c>
      <c r="P2008">
        <v>0</v>
      </c>
      <c r="Q2008">
        <v>2</v>
      </c>
      <c r="R2008">
        <v>23</v>
      </c>
      <c r="S2008" s="6">
        <f>SUM(Table_marketing_data[[#This Row],[MntWines]:[MntGoldProds]])/6</f>
        <v>13.833333333333334</v>
      </c>
      <c r="T2008">
        <v>2</v>
      </c>
      <c r="U2008">
        <v>2</v>
      </c>
      <c r="V2008">
        <v>1</v>
      </c>
      <c r="W2008">
        <v>2</v>
      </c>
      <c r="X2008">
        <v>7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f>IF(COUNTIF(Table_marketing_data[[#This Row],[AcceptedCmp3]:[AcceptedCmp2]],1)&gt;0,1,0)</f>
        <v>0</v>
      </c>
      <c r="AE2008">
        <f>SUM(Table_marketing_data[[#This Row],[AcceptedCmp3]:[AcceptedCmp2]])</f>
        <v>0</v>
      </c>
      <c r="AF2008">
        <v>1</v>
      </c>
      <c r="AG2008">
        <v>0</v>
      </c>
      <c r="AH2008" t="s">
        <v>30</v>
      </c>
    </row>
    <row r="2009" spans="1:34" x14ac:dyDescent="0.3">
      <c r="A2009">
        <v>7408</v>
      </c>
      <c r="B2009">
        <v>1952</v>
      </c>
      <c r="C2009">
        <f ca="1">YEAR(TODAY()) - Table_marketing_data[[#This Row],[Year_Birth]]</f>
        <v>71</v>
      </c>
      <c r="D20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09" t="s">
        <v>37</v>
      </c>
      <c r="F2009" t="s">
        <v>33</v>
      </c>
      <c r="G2009" s="5">
        <v>54549</v>
      </c>
      <c r="H2009" s="5" t="str">
        <f t="shared" si="31"/>
        <v>50k-100k</v>
      </c>
      <c r="I2009">
        <v>0</v>
      </c>
      <c r="J2009">
        <v>1</v>
      </c>
      <c r="K2009" s="1">
        <v>41701</v>
      </c>
      <c r="L2009">
        <v>8</v>
      </c>
      <c r="M2009">
        <v>216</v>
      </c>
      <c r="N2009">
        <v>2</v>
      </c>
      <c r="O2009">
        <v>6</v>
      </c>
      <c r="P2009">
        <v>0</v>
      </c>
      <c r="Q2009">
        <v>0</v>
      </c>
      <c r="R2009">
        <v>9</v>
      </c>
      <c r="S2009" s="6">
        <f>SUM(Table_marketing_data[[#This Row],[MntWines]:[MntGoldProds]])/6</f>
        <v>38.833333333333336</v>
      </c>
      <c r="T2009">
        <v>2</v>
      </c>
      <c r="U2009">
        <v>5</v>
      </c>
      <c r="V2009">
        <v>1</v>
      </c>
      <c r="W2009">
        <v>4</v>
      </c>
      <c r="X2009">
        <v>7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f>IF(COUNTIF(Table_marketing_data[[#This Row],[AcceptedCmp3]:[AcceptedCmp2]],1)&gt;0,1,0)</f>
        <v>0</v>
      </c>
      <c r="AE2009">
        <f>SUM(Table_marketing_data[[#This Row],[AcceptedCmp3]:[AcceptedCmp2]])</f>
        <v>0</v>
      </c>
      <c r="AF2009">
        <v>0</v>
      </c>
      <c r="AG2009">
        <v>0</v>
      </c>
      <c r="AH2009" t="s">
        <v>43</v>
      </c>
    </row>
    <row r="2010" spans="1:34" x14ac:dyDescent="0.3">
      <c r="A2010">
        <v>1497</v>
      </c>
      <c r="B2010">
        <v>1952</v>
      </c>
      <c r="C2010">
        <f ca="1">YEAR(TODAY()) - Table_marketing_data[[#This Row],[Year_Birth]]</f>
        <v>71</v>
      </c>
      <c r="D20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0" t="s">
        <v>28</v>
      </c>
      <c r="F2010" t="s">
        <v>31</v>
      </c>
      <c r="G2010" s="5">
        <v>47958</v>
      </c>
      <c r="H2010" s="5" t="str">
        <f t="shared" si="31"/>
        <v>20k-50k</v>
      </c>
      <c r="I2010">
        <v>0</v>
      </c>
      <c r="J2010">
        <v>1</v>
      </c>
      <c r="K2010" s="1">
        <v>41293</v>
      </c>
      <c r="L2010">
        <v>8</v>
      </c>
      <c r="M2010">
        <v>268</v>
      </c>
      <c r="N2010">
        <v>11</v>
      </c>
      <c r="O2010">
        <v>88</v>
      </c>
      <c r="P2010">
        <v>15</v>
      </c>
      <c r="Q2010">
        <v>3</v>
      </c>
      <c r="R2010">
        <v>22</v>
      </c>
      <c r="S2010" s="6">
        <f>SUM(Table_marketing_data[[#This Row],[MntWines]:[MntGoldProds]])/6</f>
        <v>67.833333333333329</v>
      </c>
      <c r="T2010">
        <v>2</v>
      </c>
      <c r="U2010">
        <v>6</v>
      </c>
      <c r="V2010">
        <v>3</v>
      </c>
      <c r="W2010">
        <v>5</v>
      </c>
      <c r="X2010">
        <v>5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f>IF(COUNTIF(Table_marketing_data[[#This Row],[AcceptedCmp3]:[AcceptedCmp2]],1)&gt;0,1,0)</f>
        <v>0</v>
      </c>
      <c r="AE2010">
        <f>SUM(Table_marketing_data[[#This Row],[AcceptedCmp3]:[AcceptedCmp2]])</f>
        <v>0</v>
      </c>
      <c r="AF2010">
        <v>0</v>
      </c>
      <c r="AG2010">
        <v>0</v>
      </c>
      <c r="AH2010" t="s">
        <v>43</v>
      </c>
    </row>
    <row r="2011" spans="1:34" x14ac:dyDescent="0.3">
      <c r="A2011">
        <v>7373</v>
      </c>
      <c r="B2011">
        <v>1952</v>
      </c>
      <c r="C2011">
        <f ca="1">YEAR(TODAY()) - Table_marketing_data[[#This Row],[Year_Birth]]</f>
        <v>71</v>
      </c>
      <c r="D20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1" t="s">
        <v>37</v>
      </c>
      <c r="F2011" t="s">
        <v>29</v>
      </c>
      <c r="G2011" s="5">
        <v>46610</v>
      </c>
      <c r="H2011" s="5" t="str">
        <f t="shared" si="31"/>
        <v>20k-50k</v>
      </c>
      <c r="I2011">
        <v>0</v>
      </c>
      <c r="J2011">
        <v>2</v>
      </c>
      <c r="K2011" s="1">
        <v>41211</v>
      </c>
      <c r="L2011">
        <v>8</v>
      </c>
      <c r="M2011">
        <v>96</v>
      </c>
      <c r="N2011">
        <v>12</v>
      </c>
      <c r="O2011">
        <v>96</v>
      </c>
      <c r="P2011">
        <v>33</v>
      </c>
      <c r="Q2011">
        <v>22</v>
      </c>
      <c r="R2011">
        <v>43</v>
      </c>
      <c r="S2011" s="6">
        <f>SUM(Table_marketing_data[[#This Row],[MntWines]:[MntGoldProds]])/6</f>
        <v>50.333333333333336</v>
      </c>
      <c r="T2011">
        <v>6</v>
      </c>
      <c r="U2011">
        <v>4</v>
      </c>
      <c r="V2011">
        <v>1</v>
      </c>
      <c r="W2011">
        <v>6</v>
      </c>
      <c r="X2011">
        <v>6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f>IF(COUNTIF(Table_marketing_data[[#This Row],[AcceptedCmp3]:[AcceptedCmp2]],1)&gt;0,1,0)</f>
        <v>0</v>
      </c>
      <c r="AE2011">
        <f>SUM(Table_marketing_data[[#This Row],[AcceptedCmp3]:[AcceptedCmp2]])</f>
        <v>0</v>
      </c>
      <c r="AF2011">
        <v>1</v>
      </c>
      <c r="AG2011">
        <v>0</v>
      </c>
      <c r="AH2011" t="s">
        <v>36</v>
      </c>
    </row>
    <row r="2012" spans="1:34" x14ac:dyDescent="0.3">
      <c r="A2012">
        <v>2387</v>
      </c>
      <c r="B2012">
        <v>1952</v>
      </c>
      <c r="C2012">
        <f ca="1">YEAR(TODAY()) - Table_marketing_data[[#This Row],[Year_Birth]]</f>
        <v>71</v>
      </c>
      <c r="D20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2" t="s">
        <v>41</v>
      </c>
      <c r="F2012" t="s">
        <v>35</v>
      </c>
      <c r="G2012" s="5">
        <v>43776</v>
      </c>
      <c r="H2012" s="5" t="str">
        <f t="shared" si="31"/>
        <v>20k-50k</v>
      </c>
      <c r="I2012">
        <v>1</v>
      </c>
      <c r="J2012">
        <v>1</v>
      </c>
      <c r="K2012" s="1">
        <v>41308</v>
      </c>
      <c r="L2012">
        <v>9</v>
      </c>
      <c r="M2012">
        <v>177</v>
      </c>
      <c r="N2012">
        <v>2</v>
      </c>
      <c r="O2012">
        <v>71</v>
      </c>
      <c r="P2012">
        <v>3</v>
      </c>
      <c r="Q2012">
        <v>2</v>
      </c>
      <c r="R2012">
        <v>20</v>
      </c>
      <c r="S2012" s="6">
        <f>SUM(Table_marketing_data[[#This Row],[MntWines]:[MntGoldProds]])/6</f>
        <v>45.833333333333336</v>
      </c>
      <c r="T2012">
        <v>6</v>
      </c>
      <c r="U2012">
        <v>5</v>
      </c>
      <c r="V2012">
        <v>2</v>
      </c>
      <c r="W2012">
        <v>4</v>
      </c>
      <c r="X2012">
        <v>8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f>IF(COUNTIF(Table_marketing_data[[#This Row],[AcceptedCmp3]:[AcceptedCmp2]],1)&gt;0,1,0)</f>
        <v>0</v>
      </c>
      <c r="AE2012">
        <f>SUM(Table_marketing_data[[#This Row],[AcceptedCmp3]:[AcceptedCmp2]])</f>
        <v>0</v>
      </c>
      <c r="AF2012">
        <v>1</v>
      </c>
      <c r="AG2012">
        <v>0</v>
      </c>
      <c r="AH2012" t="s">
        <v>43</v>
      </c>
    </row>
    <row r="2013" spans="1:34" x14ac:dyDescent="0.3">
      <c r="A2013">
        <v>8026</v>
      </c>
      <c r="B2013">
        <v>1952</v>
      </c>
      <c r="C2013">
        <f ca="1">YEAR(TODAY()) - Table_marketing_data[[#This Row],[Year_Birth]]</f>
        <v>71</v>
      </c>
      <c r="D20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3" t="s">
        <v>28</v>
      </c>
      <c r="F2013" t="s">
        <v>33</v>
      </c>
      <c r="G2013" s="5">
        <v>62998</v>
      </c>
      <c r="H2013" s="5" t="str">
        <f t="shared" si="31"/>
        <v>50k-100k</v>
      </c>
      <c r="I2013">
        <v>0</v>
      </c>
      <c r="J2013">
        <v>1</v>
      </c>
      <c r="K2013" s="1">
        <v>41547</v>
      </c>
      <c r="L2013">
        <v>10</v>
      </c>
      <c r="M2013">
        <v>120</v>
      </c>
      <c r="N2013">
        <v>58</v>
      </c>
      <c r="O2013">
        <v>73</v>
      </c>
      <c r="P2013">
        <v>65</v>
      </c>
      <c r="Q2013">
        <v>89</v>
      </c>
      <c r="R2013">
        <v>58</v>
      </c>
      <c r="S2013" s="6">
        <f>SUM(Table_marketing_data[[#This Row],[MntWines]:[MntGoldProds]])/6</f>
        <v>77.166666666666671</v>
      </c>
      <c r="T2013">
        <v>5</v>
      </c>
      <c r="U2013">
        <v>5</v>
      </c>
      <c r="V2013">
        <v>4</v>
      </c>
      <c r="W2013">
        <v>5</v>
      </c>
      <c r="X2013">
        <v>5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f>IF(COUNTIF(Table_marketing_data[[#This Row],[AcceptedCmp3]:[AcceptedCmp2]],1)&gt;0,1,0)</f>
        <v>0</v>
      </c>
      <c r="AE2013">
        <f>SUM(Table_marketing_data[[#This Row],[AcceptedCmp3]:[AcceptedCmp2]])</f>
        <v>0</v>
      </c>
      <c r="AF2013">
        <v>0</v>
      </c>
      <c r="AG2013">
        <v>0</v>
      </c>
      <c r="AH2013" t="s">
        <v>32</v>
      </c>
    </row>
    <row r="2014" spans="1:34" x14ac:dyDescent="0.3">
      <c r="A2014">
        <v>6271</v>
      </c>
      <c r="B2014">
        <v>1952</v>
      </c>
      <c r="C2014">
        <f ca="1">YEAR(TODAY()) - Table_marketing_data[[#This Row],[Year_Birth]]</f>
        <v>71</v>
      </c>
      <c r="D20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4" t="s">
        <v>37</v>
      </c>
      <c r="F2014" t="s">
        <v>33</v>
      </c>
      <c r="G2014" s="5">
        <v>50870</v>
      </c>
      <c r="H2014" s="5" t="str">
        <f t="shared" si="31"/>
        <v>50k-100k</v>
      </c>
      <c r="I2014">
        <v>0</v>
      </c>
      <c r="J2014">
        <v>1</v>
      </c>
      <c r="K2014" s="1">
        <v>41809</v>
      </c>
      <c r="L2014">
        <v>13</v>
      </c>
      <c r="M2014">
        <v>53</v>
      </c>
      <c r="N2014">
        <v>0</v>
      </c>
      <c r="O2014">
        <v>8</v>
      </c>
      <c r="P2014">
        <v>0</v>
      </c>
      <c r="Q2014">
        <v>0</v>
      </c>
      <c r="R2014">
        <v>2</v>
      </c>
      <c r="S2014" s="6">
        <f>SUM(Table_marketing_data[[#This Row],[MntWines]:[MntGoldProds]])/6</f>
        <v>10.5</v>
      </c>
      <c r="T2014">
        <v>1</v>
      </c>
      <c r="U2014">
        <v>2</v>
      </c>
      <c r="V2014">
        <v>0</v>
      </c>
      <c r="W2014">
        <v>3</v>
      </c>
      <c r="X2014">
        <v>5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f>IF(COUNTIF(Table_marketing_data[[#This Row],[AcceptedCmp3]:[AcceptedCmp2]],1)&gt;0,1,0)</f>
        <v>0</v>
      </c>
      <c r="AE2014">
        <f>SUM(Table_marketing_data[[#This Row],[AcceptedCmp3]:[AcceptedCmp2]])</f>
        <v>0</v>
      </c>
      <c r="AF2014">
        <v>0</v>
      </c>
      <c r="AG2014">
        <v>0</v>
      </c>
      <c r="AH2014" t="s">
        <v>30</v>
      </c>
    </row>
    <row r="2015" spans="1:34" x14ac:dyDescent="0.3">
      <c r="A2015">
        <v>10983</v>
      </c>
      <c r="B2015">
        <v>1952</v>
      </c>
      <c r="C2015">
        <f ca="1">YEAR(TODAY()) - Table_marketing_data[[#This Row],[Year_Birth]]</f>
        <v>71</v>
      </c>
      <c r="D20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5" t="s">
        <v>28</v>
      </c>
      <c r="F2015" t="s">
        <v>35</v>
      </c>
      <c r="G2015" s="5">
        <v>75278</v>
      </c>
      <c r="H2015" s="5" t="str">
        <f t="shared" si="31"/>
        <v>50k-100k</v>
      </c>
      <c r="I2015">
        <v>0</v>
      </c>
      <c r="J2015">
        <v>0</v>
      </c>
      <c r="K2015" s="1">
        <v>41303</v>
      </c>
      <c r="L2015">
        <v>17</v>
      </c>
      <c r="M2015">
        <v>304</v>
      </c>
      <c r="N2015">
        <v>98</v>
      </c>
      <c r="O2015">
        <v>230</v>
      </c>
      <c r="P2015">
        <v>150</v>
      </c>
      <c r="Q2015">
        <v>74</v>
      </c>
      <c r="R2015">
        <v>74</v>
      </c>
      <c r="S2015" s="6">
        <f>SUM(Table_marketing_data[[#This Row],[MntWines]:[MntGoldProds]])/6</f>
        <v>155</v>
      </c>
      <c r="T2015">
        <v>1</v>
      </c>
      <c r="U2015">
        <v>6</v>
      </c>
      <c r="V2015">
        <v>3</v>
      </c>
      <c r="W2015">
        <v>13</v>
      </c>
      <c r="X2015">
        <v>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f>IF(COUNTIF(Table_marketing_data[[#This Row],[AcceptedCmp3]:[AcceptedCmp2]],1)&gt;0,1,0)</f>
        <v>0</v>
      </c>
      <c r="AE2015">
        <f>SUM(Table_marketing_data[[#This Row],[AcceptedCmp3]:[AcceptedCmp2]])</f>
        <v>0</v>
      </c>
      <c r="AF2015">
        <v>0</v>
      </c>
      <c r="AG2015">
        <v>0</v>
      </c>
      <c r="AH2015" t="s">
        <v>43</v>
      </c>
    </row>
    <row r="2016" spans="1:34" x14ac:dyDescent="0.3">
      <c r="A2016">
        <v>7861</v>
      </c>
      <c r="B2016">
        <v>1952</v>
      </c>
      <c r="C2016">
        <f ca="1">YEAR(TODAY()) - Table_marketing_data[[#This Row],[Year_Birth]]</f>
        <v>71</v>
      </c>
      <c r="D20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6" t="s">
        <v>41</v>
      </c>
      <c r="F2016" t="s">
        <v>33</v>
      </c>
      <c r="G2016" s="5">
        <v>77027</v>
      </c>
      <c r="H2016" s="5" t="str">
        <f t="shared" si="31"/>
        <v>50k-100k</v>
      </c>
      <c r="I2016">
        <v>0</v>
      </c>
      <c r="J2016">
        <v>1</v>
      </c>
      <c r="K2016" s="1">
        <v>41675</v>
      </c>
      <c r="L2016">
        <v>23</v>
      </c>
      <c r="M2016">
        <v>820</v>
      </c>
      <c r="N2016">
        <v>57</v>
      </c>
      <c r="O2016">
        <v>242</v>
      </c>
      <c r="P2016">
        <v>45</v>
      </c>
      <c r="Q2016">
        <v>0</v>
      </c>
      <c r="R2016">
        <v>11</v>
      </c>
      <c r="S2016" s="6">
        <f>SUM(Table_marketing_data[[#This Row],[MntWines]:[MntGoldProds]])/6</f>
        <v>195.83333333333334</v>
      </c>
      <c r="T2016">
        <v>2</v>
      </c>
      <c r="U2016">
        <v>8</v>
      </c>
      <c r="V2016">
        <v>3</v>
      </c>
      <c r="W2016">
        <v>6</v>
      </c>
      <c r="X2016">
        <v>4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f>IF(COUNTIF(Table_marketing_data[[#This Row],[AcceptedCmp3]:[AcceptedCmp2]],1)&gt;0,1,0)</f>
        <v>0</v>
      </c>
      <c r="AE2016">
        <f>SUM(Table_marketing_data[[#This Row],[AcceptedCmp3]:[AcceptedCmp2]])</f>
        <v>0</v>
      </c>
      <c r="AF2016">
        <v>0</v>
      </c>
      <c r="AG2016">
        <v>0</v>
      </c>
      <c r="AH2016" t="s">
        <v>30</v>
      </c>
    </row>
    <row r="2017" spans="1:34" x14ac:dyDescent="0.3">
      <c r="A2017">
        <v>2173</v>
      </c>
      <c r="B2017">
        <v>1952</v>
      </c>
      <c r="C2017">
        <f ca="1">YEAR(TODAY()) - Table_marketing_data[[#This Row],[Year_Birth]]</f>
        <v>71</v>
      </c>
      <c r="D20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7" t="s">
        <v>28</v>
      </c>
      <c r="F2017" t="s">
        <v>42</v>
      </c>
      <c r="G2017" s="5">
        <v>40049</v>
      </c>
      <c r="H2017" s="5" t="str">
        <f t="shared" si="31"/>
        <v>20k-50k</v>
      </c>
      <c r="I2017">
        <v>0</v>
      </c>
      <c r="J2017">
        <v>1</v>
      </c>
      <c r="K2017" s="1">
        <v>41563</v>
      </c>
      <c r="L2017">
        <v>23</v>
      </c>
      <c r="M2017">
        <v>13</v>
      </c>
      <c r="N2017">
        <v>6</v>
      </c>
      <c r="O2017">
        <v>7</v>
      </c>
      <c r="P2017">
        <v>0</v>
      </c>
      <c r="Q2017">
        <v>3</v>
      </c>
      <c r="R2017">
        <v>3</v>
      </c>
      <c r="S2017" s="6">
        <f>SUM(Table_marketing_data[[#This Row],[MntWines]:[MntGoldProds]])/6</f>
        <v>5.333333333333333</v>
      </c>
      <c r="T2017">
        <v>1</v>
      </c>
      <c r="U2017">
        <v>1</v>
      </c>
      <c r="V2017">
        <v>0</v>
      </c>
      <c r="W2017">
        <v>3</v>
      </c>
      <c r="X2017">
        <v>6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f>IF(COUNTIF(Table_marketing_data[[#This Row],[AcceptedCmp3]:[AcceptedCmp2]],1)&gt;0,1,0)</f>
        <v>0</v>
      </c>
      <c r="AE2017">
        <f>SUM(Table_marketing_data[[#This Row],[AcceptedCmp3]:[AcceptedCmp2]])</f>
        <v>0</v>
      </c>
      <c r="AF2017">
        <v>0</v>
      </c>
      <c r="AG2017">
        <v>0</v>
      </c>
      <c r="AH2017" t="s">
        <v>30</v>
      </c>
    </row>
    <row r="2018" spans="1:34" x14ac:dyDescent="0.3">
      <c r="A2018">
        <v>5907</v>
      </c>
      <c r="B2018">
        <v>1952</v>
      </c>
      <c r="C2018">
        <f ca="1">YEAR(TODAY()) - Table_marketing_data[[#This Row],[Year_Birth]]</f>
        <v>71</v>
      </c>
      <c r="D20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8" t="s">
        <v>41</v>
      </c>
      <c r="F2018" t="s">
        <v>33</v>
      </c>
      <c r="G2018" s="5">
        <v>33444</v>
      </c>
      <c r="H2018" s="5" t="str">
        <f t="shared" si="31"/>
        <v>20k-50k</v>
      </c>
      <c r="I2018">
        <v>1</v>
      </c>
      <c r="J2018">
        <v>1</v>
      </c>
      <c r="K2018" s="1">
        <v>41216</v>
      </c>
      <c r="L2018">
        <v>24</v>
      </c>
      <c r="M2018">
        <v>8</v>
      </c>
      <c r="N2018">
        <v>0</v>
      </c>
      <c r="O2018">
        <v>8</v>
      </c>
      <c r="P2018">
        <v>0</v>
      </c>
      <c r="Q2018">
        <v>0</v>
      </c>
      <c r="R2018">
        <v>2</v>
      </c>
      <c r="S2018" s="6">
        <f>SUM(Table_marketing_data[[#This Row],[MntWines]:[MntGoldProds]])/6</f>
        <v>3</v>
      </c>
      <c r="T2018">
        <v>1</v>
      </c>
      <c r="U2018">
        <v>1</v>
      </c>
      <c r="V2018">
        <v>0</v>
      </c>
      <c r="W2018">
        <v>2</v>
      </c>
      <c r="X2018">
        <v>8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f>IF(COUNTIF(Table_marketing_data[[#This Row],[AcceptedCmp3]:[AcceptedCmp2]],1)&gt;0,1,0)</f>
        <v>0</v>
      </c>
      <c r="AE2018">
        <f>SUM(Table_marketing_data[[#This Row],[AcceptedCmp3]:[AcceptedCmp2]])</f>
        <v>0</v>
      </c>
      <c r="AF2018">
        <v>0</v>
      </c>
      <c r="AG2018">
        <v>0</v>
      </c>
      <c r="AH2018" t="s">
        <v>30</v>
      </c>
    </row>
    <row r="2019" spans="1:34" x14ac:dyDescent="0.3">
      <c r="A2019">
        <v>9855</v>
      </c>
      <c r="B2019">
        <v>1952</v>
      </c>
      <c r="C2019">
        <f ca="1">YEAR(TODAY()) - Table_marketing_data[[#This Row],[Year_Birth]]</f>
        <v>71</v>
      </c>
      <c r="D20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19" t="s">
        <v>37</v>
      </c>
      <c r="F2019" t="s">
        <v>31</v>
      </c>
      <c r="G2019" s="5">
        <v>62000</v>
      </c>
      <c r="H2019" s="5" t="str">
        <f t="shared" si="31"/>
        <v>50k-100k</v>
      </c>
      <c r="I2019">
        <v>0</v>
      </c>
      <c r="J2019">
        <v>1</v>
      </c>
      <c r="K2019" s="1">
        <v>41511</v>
      </c>
      <c r="L2019">
        <v>25</v>
      </c>
      <c r="M2019">
        <v>899</v>
      </c>
      <c r="N2019">
        <v>0</v>
      </c>
      <c r="O2019">
        <v>101</v>
      </c>
      <c r="P2019">
        <v>0</v>
      </c>
      <c r="Q2019">
        <v>0</v>
      </c>
      <c r="R2019">
        <v>20</v>
      </c>
      <c r="S2019" s="6">
        <f>SUM(Table_marketing_data[[#This Row],[MntWines]:[MntGoldProds]])/6</f>
        <v>170</v>
      </c>
      <c r="T2019">
        <v>1</v>
      </c>
      <c r="U2019">
        <v>6</v>
      </c>
      <c r="V2019">
        <v>6</v>
      </c>
      <c r="W2019">
        <v>13</v>
      </c>
      <c r="X2019">
        <v>4</v>
      </c>
      <c r="Y2019">
        <v>0</v>
      </c>
      <c r="Z2019">
        <v>0</v>
      </c>
      <c r="AA2019">
        <v>0</v>
      </c>
      <c r="AB2019">
        <v>1</v>
      </c>
      <c r="AC2019">
        <v>0</v>
      </c>
      <c r="AD2019">
        <f>IF(COUNTIF(Table_marketing_data[[#This Row],[AcceptedCmp3]:[AcceptedCmp2]],1)&gt;0,1,0)</f>
        <v>1</v>
      </c>
      <c r="AE2019">
        <f>SUM(Table_marketing_data[[#This Row],[AcceptedCmp3]:[AcceptedCmp2]])</f>
        <v>1</v>
      </c>
      <c r="AF2019">
        <v>0</v>
      </c>
      <c r="AG2019">
        <v>0</v>
      </c>
      <c r="AH2019" t="s">
        <v>30</v>
      </c>
    </row>
    <row r="2020" spans="1:34" x14ac:dyDescent="0.3">
      <c r="A2020">
        <v>1012</v>
      </c>
      <c r="B2020">
        <v>1952</v>
      </c>
      <c r="C2020">
        <f ca="1">YEAR(TODAY()) - Table_marketing_data[[#This Row],[Year_Birth]]</f>
        <v>71</v>
      </c>
      <c r="D20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0" t="s">
        <v>28</v>
      </c>
      <c r="F2020" t="s">
        <v>31</v>
      </c>
      <c r="G2020" s="5">
        <v>61823</v>
      </c>
      <c r="H2020" s="5" t="str">
        <f t="shared" si="31"/>
        <v>50k-100k</v>
      </c>
      <c r="I2020">
        <v>0</v>
      </c>
      <c r="J2020">
        <v>1</v>
      </c>
      <c r="K2020" s="1">
        <v>41323</v>
      </c>
      <c r="L2020">
        <v>26</v>
      </c>
      <c r="M2020">
        <v>523</v>
      </c>
      <c r="N2020">
        <v>7</v>
      </c>
      <c r="O2020">
        <v>134</v>
      </c>
      <c r="P2020">
        <v>37</v>
      </c>
      <c r="Q2020">
        <v>14</v>
      </c>
      <c r="R2020">
        <v>169</v>
      </c>
      <c r="S2020" s="6">
        <f>SUM(Table_marketing_data[[#This Row],[MntWines]:[MntGoldProds]])/6</f>
        <v>147.33333333333334</v>
      </c>
      <c r="T2020">
        <v>4</v>
      </c>
      <c r="U2020">
        <v>8</v>
      </c>
      <c r="V2020">
        <v>2</v>
      </c>
      <c r="W2020">
        <v>10</v>
      </c>
      <c r="X2020">
        <v>7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f>IF(COUNTIF(Table_marketing_data[[#This Row],[AcceptedCmp3]:[AcceptedCmp2]],1)&gt;0,1,0)</f>
        <v>0</v>
      </c>
      <c r="AE2020">
        <f>SUM(Table_marketing_data[[#This Row],[AcceptedCmp3]:[AcceptedCmp2]])</f>
        <v>0</v>
      </c>
      <c r="AF2020">
        <v>0</v>
      </c>
      <c r="AG2020">
        <v>0</v>
      </c>
      <c r="AH2020" t="s">
        <v>36</v>
      </c>
    </row>
    <row r="2021" spans="1:34" x14ac:dyDescent="0.3">
      <c r="A2021">
        <v>709</v>
      </c>
      <c r="B2021">
        <v>1952</v>
      </c>
      <c r="C2021">
        <f ca="1">YEAR(TODAY()) - Table_marketing_data[[#This Row],[Year_Birth]]</f>
        <v>71</v>
      </c>
      <c r="D20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1" t="s">
        <v>28</v>
      </c>
      <c r="F2021" t="s">
        <v>29</v>
      </c>
      <c r="G2021" s="5">
        <v>51537</v>
      </c>
      <c r="H2021" s="5" t="str">
        <f t="shared" si="31"/>
        <v>50k-100k</v>
      </c>
      <c r="I2021">
        <v>0</v>
      </c>
      <c r="J2021">
        <v>1</v>
      </c>
      <c r="K2021" s="1">
        <v>41252</v>
      </c>
      <c r="L2021">
        <v>27</v>
      </c>
      <c r="M2021">
        <v>787</v>
      </c>
      <c r="N2021">
        <v>20</v>
      </c>
      <c r="O2021">
        <v>204</v>
      </c>
      <c r="P2021">
        <v>0</v>
      </c>
      <c r="Q2021">
        <v>0</v>
      </c>
      <c r="R2021">
        <v>92</v>
      </c>
      <c r="S2021" s="6">
        <f>SUM(Table_marketing_data[[#This Row],[MntWines]:[MntGoldProds]])/6</f>
        <v>183.83333333333334</v>
      </c>
      <c r="T2021">
        <v>3</v>
      </c>
      <c r="U2021">
        <v>2</v>
      </c>
      <c r="V2021">
        <v>2</v>
      </c>
      <c r="W2021">
        <v>11</v>
      </c>
      <c r="X2021">
        <v>8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f>IF(COUNTIF(Table_marketing_data[[#This Row],[AcceptedCmp3]:[AcceptedCmp2]],1)&gt;0,1,0)</f>
        <v>0</v>
      </c>
      <c r="AE2021">
        <f>SUM(Table_marketing_data[[#This Row],[AcceptedCmp3]:[AcceptedCmp2]])</f>
        <v>0</v>
      </c>
      <c r="AF2021">
        <v>0</v>
      </c>
      <c r="AG2021">
        <v>0</v>
      </c>
      <c r="AH2021" t="s">
        <v>43</v>
      </c>
    </row>
    <row r="2022" spans="1:34" x14ac:dyDescent="0.3">
      <c r="A2022">
        <v>6255</v>
      </c>
      <c r="B2022">
        <v>1952</v>
      </c>
      <c r="C2022">
        <f ca="1">YEAR(TODAY()) - Table_marketing_data[[#This Row],[Year_Birth]]</f>
        <v>71</v>
      </c>
      <c r="D20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2" t="s">
        <v>41</v>
      </c>
      <c r="F2022" t="s">
        <v>35</v>
      </c>
      <c r="G2022" s="5">
        <v>70545</v>
      </c>
      <c r="H2022" s="5" t="str">
        <f t="shared" si="31"/>
        <v>50k-100k</v>
      </c>
      <c r="I2022">
        <v>0</v>
      </c>
      <c r="J2022">
        <v>1</v>
      </c>
      <c r="K2022" s="1">
        <v>41793</v>
      </c>
      <c r="L2022">
        <v>29</v>
      </c>
      <c r="M2022">
        <v>138</v>
      </c>
      <c r="N2022">
        <v>39</v>
      </c>
      <c r="O2022">
        <v>63</v>
      </c>
      <c r="P2022">
        <v>55</v>
      </c>
      <c r="Q2022">
        <v>18</v>
      </c>
      <c r="R2022">
        <v>21</v>
      </c>
      <c r="S2022" s="6">
        <f>SUM(Table_marketing_data[[#This Row],[MntWines]:[MntGoldProds]])/6</f>
        <v>55.666666666666664</v>
      </c>
      <c r="T2022">
        <v>1</v>
      </c>
      <c r="U2022">
        <v>4</v>
      </c>
      <c r="V2022">
        <v>1</v>
      </c>
      <c r="W2022">
        <v>7</v>
      </c>
      <c r="X2022">
        <v>2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f>IF(COUNTIF(Table_marketing_data[[#This Row],[AcceptedCmp3]:[AcceptedCmp2]],1)&gt;0,1,0)</f>
        <v>0</v>
      </c>
      <c r="AE2022">
        <f>SUM(Table_marketing_data[[#This Row],[AcceptedCmp3]:[AcceptedCmp2]])</f>
        <v>0</v>
      </c>
      <c r="AF2022">
        <v>0</v>
      </c>
      <c r="AG2022">
        <v>0</v>
      </c>
      <c r="AH2022" t="s">
        <v>36</v>
      </c>
    </row>
    <row r="2023" spans="1:34" x14ac:dyDescent="0.3">
      <c r="A2023">
        <v>9316</v>
      </c>
      <c r="B2023">
        <v>1952</v>
      </c>
      <c r="C2023">
        <f ca="1">YEAR(TODAY()) - Table_marketing_data[[#This Row],[Year_Birth]]</f>
        <v>71</v>
      </c>
      <c r="D20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3" t="s">
        <v>44</v>
      </c>
      <c r="F2023" t="s">
        <v>35</v>
      </c>
      <c r="G2023" s="5">
        <v>13084</v>
      </c>
      <c r="H2023" s="5" t="str">
        <f t="shared" si="31"/>
        <v>&lt;20k</v>
      </c>
      <c r="I2023">
        <v>0</v>
      </c>
      <c r="J2023">
        <v>0</v>
      </c>
      <c r="K2023" s="1">
        <v>41580</v>
      </c>
      <c r="L2023">
        <v>29</v>
      </c>
      <c r="M2023">
        <v>2</v>
      </c>
      <c r="N2023">
        <v>0</v>
      </c>
      <c r="O2023">
        <v>7</v>
      </c>
      <c r="P2023">
        <v>3</v>
      </c>
      <c r="Q2023">
        <v>7</v>
      </c>
      <c r="R2023">
        <v>10</v>
      </c>
      <c r="S2023" s="6">
        <f>SUM(Table_marketing_data[[#This Row],[MntWines]:[MntGoldProds]])/6</f>
        <v>4.833333333333333</v>
      </c>
      <c r="T2023">
        <v>1</v>
      </c>
      <c r="U2023">
        <v>1</v>
      </c>
      <c r="V2023">
        <v>0</v>
      </c>
      <c r="W2023">
        <v>3</v>
      </c>
      <c r="X2023">
        <v>6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f>IF(COUNTIF(Table_marketing_data[[#This Row],[AcceptedCmp3]:[AcceptedCmp2]],1)&gt;0,1,0)</f>
        <v>0</v>
      </c>
      <c r="AE2023">
        <f>SUM(Table_marketing_data[[#This Row],[AcceptedCmp3]:[AcceptedCmp2]])</f>
        <v>0</v>
      </c>
      <c r="AF2023">
        <v>0</v>
      </c>
      <c r="AG2023">
        <v>0</v>
      </c>
      <c r="AH2023" t="s">
        <v>34</v>
      </c>
    </row>
    <row r="2024" spans="1:34" x14ac:dyDescent="0.3">
      <c r="A2024">
        <v>3517</v>
      </c>
      <c r="B2024">
        <v>1952</v>
      </c>
      <c r="C2024">
        <f ca="1">YEAR(TODAY()) - Table_marketing_data[[#This Row],[Year_Birth]]</f>
        <v>71</v>
      </c>
      <c r="D20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4" t="s">
        <v>28</v>
      </c>
      <c r="F2024" t="s">
        <v>31</v>
      </c>
      <c r="G2024" s="5">
        <v>40887</v>
      </c>
      <c r="H2024" s="5" t="str">
        <f t="shared" si="31"/>
        <v>20k-50k</v>
      </c>
      <c r="I2024">
        <v>1</v>
      </c>
      <c r="J2024">
        <v>1</v>
      </c>
      <c r="K2024" s="1">
        <v>41400</v>
      </c>
      <c r="L2024">
        <v>32</v>
      </c>
      <c r="M2024">
        <v>50</v>
      </c>
      <c r="N2024">
        <v>4</v>
      </c>
      <c r="O2024">
        <v>44</v>
      </c>
      <c r="P2024">
        <v>10</v>
      </c>
      <c r="Q2024">
        <v>10</v>
      </c>
      <c r="R2024">
        <v>43</v>
      </c>
      <c r="S2024" s="6">
        <f>SUM(Table_marketing_data[[#This Row],[MntWines]:[MntGoldProds]])/6</f>
        <v>26.833333333333332</v>
      </c>
      <c r="T2024">
        <v>3</v>
      </c>
      <c r="U2024">
        <v>3</v>
      </c>
      <c r="V2024">
        <v>1</v>
      </c>
      <c r="W2024">
        <v>3</v>
      </c>
      <c r="X2024">
        <v>9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f>IF(COUNTIF(Table_marketing_data[[#This Row],[AcceptedCmp3]:[AcceptedCmp2]],1)&gt;0,1,0)</f>
        <v>0</v>
      </c>
      <c r="AE2024">
        <f>SUM(Table_marketing_data[[#This Row],[AcceptedCmp3]:[AcceptedCmp2]])</f>
        <v>0</v>
      </c>
      <c r="AF2024">
        <v>1</v>
      </c>
      <c r="AG2024">
        <v>0</v>
      </c>
      <c r="AH2024" t="s">
        <v>30</v>
      </c>
    </row>
    <row r="2025" spans="1:34" x14ac:dyDescent="0.3">
      <c r="A2025">
        <v>4756</v>
      </c>
      <c r="B2025">
        <v>1952</v>
      </c>
      <c r="C2025">
        <f ca="1">YEAR(TODAY()) - Table_marketing_data[[#This Row],[Year_Birth]]</f>
        <v>71</v>
      </c>
      <c r="D20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5" t="s">
        <v>38</v>
      </c>
      <c r="F2025" t="s">
        <v>29</v>
      </c>
      <c r="G2025" s="5">
        <v>63998</v>
      </c>
      <c r="H2025" s="5" t="str">
        <f t="shared" si="31"/>
        <v>50k-100k</v>
      </c>
      <c r="I2025">
        <v>0</v>
      </c>
      <c r="J2025">
        <v>0</v>
      </c>
      <c r="K2025" s="1">
        <v>41628</v>
      </c>
      <c r="L2025">
        <v>42</v>
      </c>
      <c r="M2025">
        <v>176</v>
      </c>
      <c r="N2025">
        <v>29</v>
      </c>
      <c r="O2025">
        <v>818</v>
      </c>
      <c r="P2025">
        <v>0</v>
      </c>
      <c r="Q2025">
        <v>33</v>
      </c>
      <c r="R2025">
        <v>112</v>
      </c>
      <c r="S2025" s="6">
        <f>SUM(Table_marketing_data[[#This Row],[MntWines]:[MntGoldProds]])/6</f>
        <v>194.66666666666666</v>
      </c>
      <c r="T2025">
        <v>1</v>
      </c>
      <c r="U2025">
        <v>7</v>
      </c>
      <c r="V2025">
        <v>6</v>
      </c>
      <c r="W2025">
        <v>11</v>
      </c>
      <c r="X2025">
        <v>4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f>IF(COUNTIF(Table_marketing_data[[#This Row],[AcceptedCmp3]:[AcceptedCmp2]],1)&gt;0,1,0)</f>
        <v>0</v>
      </c>
      <c r="AE2025">
        <f>SUM(Table_marketing_data[[#This Row],[AcceptedCmp3]:[AcceptedCmp2]])</f>
        <v>0</v>
      </c>
      <c r="AF2025">
        <v>1</v>
      </c>
      <c r="AG2025">
        <v>0</v>
      </c>
      <c r="AH2025" t="s">
        <v>30</v>
      </c>
    </row>
    <row r="2026" spans="1:34" x14ac:dyDescent="0.3">
      <c r="A2026">
        <v>286</v>
      </c>
      <c r="B2026">
        <v>1952</v>
      </c>
      <c r="C2026">
        <f ca="1">YEAR(TODAY()) - Table_marketing_data[[#This Row],[Year_Birth]]</f>
        <v>71</v>
      </c>
      <c r="D20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6" t="s">
        <v>28</v>
      </c>
      <c r="F2026" t="s">
        <v>31</v>
      </c>
      <c r="G2026" s="5">
        <v>44213</v>
      </c>
      <c r="H2026" s="5" t="str">
        <f t="shared" si="31"/>
        <v>20k-50k</v>
      </c>
      <c r="I2026">
        <v>1</v>
      </c>
      <c r="J2026">
        <v>1</v>
      </c>
      <c r="K2026" s="1">
        <v>41607</v>
      </c>
      <c r="L2026">
        <v>48</v>
      </c>
      <c r="M2026">
        <v>95</v>
      </c>
      <c r="N2026">
        <v>11</v>
      </c>
      <c r="O2026">
        <v>35</v>
      </c>
      <c r="P2026">
        <v>0</v>
      </c>
      <c r="Q2026">
        <v>4</v>
      </c>
      <c r="R2026">
        <v>7</v>
      </c>
      <c r="S2026" s="6">
        <f>SUM(Table_marketing_data[[#This Row],[MntWines]:[MntGoldProds]])/6</f>
        <v>25.333333333333332</v>
      </c>
      <c r="T2026">
        <v>4</v>
      </c>
      <c r="U2026">
        <v>2</v>
      </c>
      <c r="V2026">
        <v>1</v>
      </c>
      <c r="W2026">
        <v>5</v>
      </c>
      <c r="X2026">
        <v>6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f>IF(COUNTIF(Table_marketing_data[[#This Row],[AcceptedCmp3]:[AcceptedCmp2]],1)&gt;0,1,0)</f>
        <v>0</v>
      </c>
      <c r="AE2026">
        <f>SUM(Table_marketing_data[[#This Row],[AcceptedCmp3]:[AcceptedCmp2]])</f>
        <v>0</v>
      </c>
      <c r="AF2026">
        <v>0</v>
      </c>
      <c r="AG2026">
        <v>0</v>
      </c>
      <c r="AH2026" t="s">
        <v>30</v>
      </c>
    </row>
    <row r="2027" spans="1:34" x14ac:dyDescent="0.3">
      <c r="A2027">
        <v>7300</v>
      </c>
      <c r="B2027">
        <v>1952</v>
      </c>
      <c r="C2027">
        <f ca="1">YEAR(TODAY()) - Table_marketing_data[[#This Row],[Year_Birth]]</f>
        <v>71</v>
      </c>
      <c r="D20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7" t="s">
        <v>28</v>
      </c>
      <c r="F2027" t="s">
        <v>29</v>
      </c>
      <c r="G2027" s="5">
        <v>69142</v>
      </c>
      <c r="H2027" s="5" t="str">
        <f t="shared" si="31"/>
        <v>50k-100k</v>
      </c>
      <c r="I2027">
        <v>0</v>
      </c>
      <c r="J2027">
        <v>1</v>
      </c>
      <c r="K2027" s="1">
        <v>41819</v>
      </c>
      <c r="L2027">
        <v>50</v>
      </c>
      <c r="M2027">
        <v>448</v>
      </c>
      <c r="N2027">
        <v>4</v>
      </c>
      <c r="O2027">
        <v>34</v>
      </c>
      <c r="P2027">
        <v>6</v>
      </c>
      <c r="Q2027">
        <v>4</v>
      </c>
      <c r="R2027">
        <v>39</v>
      </c>
      <c r="S2027" s="6">
        <f>SUM(Table_marketing_data[[#This Row],[MntWines]:[MntGoldProds]])/6</f>
        <v>89.166666666666671</v>
      </c>
      <c r="T2027">
        <v>3</v>
      </c>
      <c r="U2027">
        <v>8</v>
      </c>
      <c r="V2027">
        <v>1</v>
      </c>
      <c r="W2027">
        <v>7</v>
      </c>
      <c r="X2027">
        <v>5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f>IF(COUNTIF(Table_marketing_data[[#This Row],[AcceptedCmp3]:[AcceptedCmp2]],1)&gt;0,1,0)</f>
        <v>1</v>
      </c>
      <c r="AE2027">
        <f>SUM(Table_marketing_data[[#This Row],[AcceptedCmp3]:[AcceptedCmp2]])</f>
        <v>1</v>
      </c>
      <c r="AF2027">
        <v>0</v>
      </c>
      <c r="AG2027">
        <v>0</v>
      </c>
      <c r="AH2027" t="s">
        <v>40</v>
      </c>
    </row>
    <row r="2028" spans="1:34" x14ac:dyDescent="0.3">
      <c r="A2028">
        <v>8659</v>
      </c>
      <c r="B2028">
        <v>1952</v>
      </c>
      <c r="C2028">
        <f ca="1">YEAR(TODAY()) - Table_marketing_data[[#This Row],[Year_Birth]]</f>
        <v>71</v>
      </c>
      <c r="D20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8" t="s">
        <v>37</v>
      </c>
      <c r="F2028" t="s">
        <v>35</v>
      </c>
      <c r="G2028" s="5">
        <v>69805</v>
      </c>
      <c r="H2028" s="5" t="str">
        <f t="shared" si="31"/>
        <v>50k-100k</v>
      </c>
      <c r="I2028">
        <v>0</v>
      </c>
      <c r="J2028">
        <v>1</v>
      </c>
      <c r="K2028" s="1">
        <v>41660</v>
      </c>
      <c r="L2028">
        <v>50</v>
      </c>
      <c r="M2028">
        <v>750</v>
      </c>
      <c r="N2028">
        <v>71</v>
      </c>
      <c r="O2028">
        <v>174</v>
      </c>
      <c r="P2028">
        <v>13</v>
      </c>
      <c r="Q2028">
        <v>10</v>
      </c>
      <c r="R2028">
        <v>20</v>
      </c>
      <c r="S2028" s="6">
        <f>SUM(Table_marketing_data[[#This Row],[MntWines]:[MntGoldProds]])/6</f>
        <v>173</v>
      </c>
      <c r="T2028">
        <v>2</v>
      </c>
      <c r="U2028">
        <v>6</v>
      </c>
      <c r="V2028">
        <v>8</v>
      </c>
      <c r="W2028">
        <v>11</v>
      </c>
      <c r="X2028">
        <v>2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f>IF(COUNTIF(Table_marketing_data[[#This Row],[AcceptedCmp3]:[AcceptedCmp2]],1)&gt;0,1,0)</f>
        <v>0</v>
      </c>
      <c r="AE2028">
        <f>SUM(Table_marketing_data[[#This Row],[AcceptedCmp3]:[AcceptedCmp2]])</f>
        <v>0</v>
      </c>
      <c r="AF2028">
        <v>0</v>
      </c>
      <c r="AG2028">
        <v>0</v>
      </c>
      <c r="AH2028" t="s">
        <v>39</v>
      </c>
    </row>
    <row r="2029" spans="1:34" x14ac:dyDescent="0.3">
      <c r="A2029">
        <v>11096</v>
      </c>
      <c r="B2029">
        <v>1952</v>
      </c>
      <c r="C2029">
        <f ca="1">YEAR(TODAY()) - Table_marketing_data[[#This Row],[Year_Birth]]</f>
        <v>71</v>
      </c>
      <c r="D20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29" t="s">
        <v>38</v>
      </c>
      <c r="F2029" t="s">
        <v>35</v>
      </c>
      <c r="G2029" s="5">
        <v>57247</v>
      </c>
      <c r="H2029" s="5" t="str">
        <f t="shared" si="31"/>
        <v>50k-100k</v>
      </c>
      <c r="I2029">
        <v>0</v>
      </c>
      <c r="J2029">
        <v>1</v>
      </c>
      <c r="K2029" s="1">
        <v>41494</v>
      </c>
      <c r="L2029">
        <v>50</v>
      </c>
      <c r="M2029">
        <v>99</v>
      </c>
      <c r="N2029">
        <v>4</v>
      </c>
      <c r="O2029">
        <v>32</v>
      </c>
      <c r="P2029">
        <v>37</v>
      </c>
      <c r="Q2029">
        <v>54</v>
      </c>
      <c r="R2029">
        <v>6</v>
      </c>
      <c r="S2029" s="6">
        <f>SUM(Table_marketing_data[[#This Row],[MntWines]:[MntGoldProds]])/6</f>
        <v>38.666666666666664</v>
      </c>
      <c r="T2029">
        <v>2</v>
      </c>
      <c r="U2029">
        <v>2</v>
      </c>
      <c r="V2029">
        <v>1</v>
      </c>
      <c r="W2029">
        <v>7</v>
      </c>
      <c r="X2029">
        <v>2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f>IF(COUNTIF(Table_marketing_data[[#This Row],[AcceptedCmp3]:[AcceptedCmp2]],1)&gt;0,1,0)</f>
        <v>0</v>
      </c>
      <c r="AE2029">
        <f>SUM(Table_marketing_data[[#This Row],[AcceptedCmp3]:[AcceptedCmp2]])</f>
        <v>0</v>
      </c>
      <c r="AF2029">
        <v>0</v>
      </c>
      <c r="AG2029">
        <v>0</v>
      </c>
      <c r="AH2029" t="s">
        <v>30</v>
      </c>
    </row>
    <row r="2030" spans="1:34" x14ac:dyDescent="0.3">
      <c r="A2030">
        <v>8692</v>
      </c>
      <c r="B2030">
        <v>1952</v>
      </c>
      <c r="C2030">
        <f ca="1">YEAR(TODAY()) - Table_marketing_data[[#This Row],[Year_Birth]]</f>
        <v>71</v>
      </c>
      <c r="D20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0" t="s">
        <v>28</v>
      </c>
      <c r="F2030" t="s">
        <v>35</v>
      </c>
      <c r="G2030" s="5">
        <v>43462</v>
      </c>
      <c r="H2030" s="5" t="str">
        <f t="shared" si="31"/>
        <v>20k-50k</v>
      </c>
      <c r="I2030">
        <v>1</v>
      </c>
      <c r="J2030">
        <v>1</v>
      </c>
      <c r="K2030" s="1">
        <v>41164</v>
      </c>
      <c r="L2030">
        <v>50</v>
      </c>
      <c r="M2030">
        <v>90</v>
      </c>
      <c r="N2030">
        <v>17</v>
      </c>
      <c r="O2030">
        <v>97</v>
      </c>
      <c r="P2030">
        <v>15</v>
      </c>
      <c r="Q2030">
        <v>6</v>
      </c>
      <c r="R2030">
        <v>15</v>
      </c>
      <c r="S2030" s="6">
        <f>SUM(Table_marketing_data[[#This Row],[MntWines]:[MntGoldProds]])/6</f>
        <v>40</v>
      </c>
      <c r="T2030">
        <v>6</v>
      </c>
      <c r="U2030">
        <v>4</v>
      </c>
      <c r="V2030">
        <v>1</v>
      </c>
      <c r="W2030">
        <v>5</v>
      </c>
      <c r="X2030">
        <v>8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f>IF(COUNTIF(Table_marketing_data[[#This Row],[AcceptedCmp3]:[AcceptedCmp2]],1)&gt;0,1,0)</f>
        <v>0</v>
      </c>
      <c r="AE2030">
        <f>SUM(Table_marketing_data[[#This Row],[AcceptedCmp3]:[AcceptedCmp2]])</f>
        <v>0</v>
      </c>
      <c r="AF2030">
        <v>0</v>
      </c>
      <c r="AG2030">
        <v>0</v>
      </c>
      <c r="AH2030" t="s">
        <v>30</v>
      </c>
    </row>
    <row r="2031" spans="1:34" x14ac:dyDescent="0.3">
      <c r="A2031">
        <v>8534</v>
      </c>
      <c r="B2031">
        <v>1952</v>
      </c>
      <c r="C2031">
        <f ca="1">YEAR(TODAY()) - Table_marketing_data[[#This Row],[Year_Birth]]</f>
        <v>71</v>
      </c>
      <c r="D20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1" t="s">
        <v>28</v>
      </c>
      <c r="F2031" t="s">
        <v>33</v>
      </c>
      <c r="G2031" s="5">
        <v>67433</v>
      </c>
      <c r="H2031" s="5" t="str">
        <f t="shared" si="31"/>
        <v>50k-100k</v>
      </c>
      <c r="I2031">
        <v>0</v>
      </c>
      <c r="J2031">
        <v>2</v>
      </c>
      <c r="K2031" s="1">
        <v>41471</v>
      </c>
      <c r="L2031">
        <v>51</v>
      </c>
      <c r="M2031">
        <v>615</v>
      </c>
      <c r="N2031">
        <v>28</v>
      </c>
      <c r="O2031">
        <v>259</v>
      </c>
      <c r="P2031">
        <v>12</v>
      </c>
      <c r="Q2031">
        <v>48</v>
      </c>
      <c r="R2031">
        <v>30</v>
      </c>
      <c r="S2031" s="6">
        <f>SUM(Table_marketing_data[[#This Row],[MntWines]:[MntGoldProds]])/6</f>
        <v>165.33333333333334</v>
      </c>
      <c r="T2031">
        <v>4</v>
      </c>
      <c r="U2031">
        <v>6</v>
      </c>
      <c r="V2031">
        <v>5</v>
      </c>
      <c r="W2031">
        <v>13</v>
      </c>
      <c r="X2031">
        <v>4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f>IF(COUNTIF(Table_marketing_data[[#This Row],[AcceptedCmp3]:[AcceptedCmp2]],1)&gt;0,1,0)</f>
        <v>1</v>
      </c>
      <c r="AE2031">
        <f>SUM(Table_marketing_data[[#This Row],[AcceptedCmp3]:[AcceptedCmp2]])</f>
        <v>1</v>
      </c>
      <c r="AF2031">
        <v>0</v>
      </c>
      <c r="AG2031">
        <v>0</v>
      </c>
      <c r="AH2031" t="s">
        <v>30</v>
      </c>
    </row>
    <row r="2032" spans="1:34" x14ac:dyDescent="0.3">
      <c r="A2032">
        <v>8957</v>
      </c>
      <c r="B2032">
        <v>1952</v>
      </c>
      <c r="C2032">
        <f ca="1">YEAR(TODAY()) - Table_marketing_data[[#This Row],[Year_Birth]]</f>
        <v>71</v>
      </c>
      <c r="D20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2" t="s">
        <v>38</v>
      </c>
      <c r="F2032" t="s">
        <v>31</v>
      </c>
      <c r="G2032" s="5">
        <v>64831</v>
      </c>
      <c r="H2032" s="5" t="str">
        <f t="shared" si="31"/>
        <v>50k-100k</v>
      </c>
      <c r="I2032">
        <v>1</v>
      </c>
      <c r="J2032">
        <v>1</v>
      </c>
      <c r="K2032" s="1">
        <v>41435</v>
      </c>
      <c r="L2032">
        <v>51</v>
      </c>
      <c r="M2032">
        <v>480</v>
      </c>
      <c r="N2032">
        <v>86</v>
      </c>
      <c r="O2032">
        <v>249</v>
      </c>
      <c r="P2032">
        <v>75</v>
      </c>
      <c r="Q2032">
        <v>86</v>
      </c>
      <c r="R2032">
        <v>144</v>
      </c>
      <c r="S2032" s="6">
        <f>SUM(Table_marketing_data[[#This Row],[MntWines]:[MntGoldProds]])/6</f>
        <v>186.66666666666666</v>
      </c>
      <c r="T2032">
        <v>8</v>
      </c>
      <c r="U2032">
        <v>6</v>
      </c>
      <c r="V2032">
        <v>3</v>
      </c>
      <c r="W2032">
        <v>5</v>
      </c>
      <c r="X2032">
        <v>6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f>IF(COUNTIF(Table_marketing_data[[#This Row],[AcceptedCmp3]:[AcceptedCmp2]],1)&gt;0,1,0)</f>
        <v>0</v>
      </c>
      <c r="AE2032">
        <f>SUM(Table_marketing_data[[#This Row],[AcceptedCmp3]:[AcceptedCmp2]])</f>
        <v>0</v>
      </c>
      <c r="AF2032">
        <v>0</v>
      </c>
      <c r="AG2032">
        <v>0</v>
      </c>
      <c r="AH2032" t="s">
        <v>43</v>
      </c>
    </row>
    <row r="2033" spans="1:34" x14ac:dyDescent="0.3">
      <c r="A2033">
        <v>7540</v>
      </c>
      <c r="B2033">
        <v>1952</v>
      </c>
      <c r="C2033">
        <f ca="1">YEAR(TODAY()) - Table_marketing_data[[#This Row],[Year_Birth]]</f>
        <v>71</v>
      </c>
      <c r="D20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3" t="s">
        <v>28</v>
      </c>
      <c r="F2033" t="s">
        <v>33</v>
      </c>
      <c r="G2033" s="5">
        <v>50300</v>
      </c>
      <c r="H2033" s="5" t="str">
        <f t="shared" si="31"/>
        <v>50k-100k</v>
      </c>
      <c r="I2033">
        <v>0</v>
      </c>
      <c r="J2033">
        <v>1</v>
      </c>
      <c r="K2033" s="1">
        <v>41784</v>
      </c>
      <c r="L2033">
        <v>52</v>
      </c>
      <c r="M2033">
        <v>143</v>
      </c>
      <c r="N2033">
        <v>15</v>
      </c>
      <c r="O2033">
        <v>60</v>
      </c>
      <c r="P2033">
        <v>24</v>
      </c>
      <c r="Q2033">
        <v>23</v>
      </c>
      <c r="R2033">
        <v>5</v>
      </c>
      <c r="S2033" s="6">
        <f>SUM(Table_marketing_data[[#This Row],[MntWines]:[MntGoldProds]])/6</f>
        <v>45</v>
      </c>
      <c r="T2033">
        <v>2</v>
      </c>
      <c r="U2033">
        <v>2</v>
      </c>
      <c r="V2033">
        <v>1</v>
      </c>
      <c r="W2033">
        <v>8</v>
      </c>
      <c r="X2033">
        <v>2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f>IF(COUNTIF(Table_marketing_data[[#This Row],[AcceptedCmp3]:[AcceptedCmp2]],1)&gt;0,1,0)</f>
        <v>0</v>
      </c>
      <c r="AE2033">
        <f>SUM(Table_marketing_data[[#This Row],[AcceptedCmp3]:[AcceptedCmp2]])</f>
        <v>0</v>
      </c>
      <c r="AF2033">
        <v>0</v>
      </c>
      <c r="AG2033">
        <v>0</v>
      </c>
      <c r="AH2033" t="s">
        <v>30</v>
      </c>
    </row>
    <row r="2034" spans="1:34" x14ac:dyDescent="0.3">
      <c r="A2034">
        <v>2980</v>
      </c>
      <c r="B2034">
        <v>1952</v>
      </c>
      <c r="C2034">
        <f ca="1">YEAR(TODAY()) - Table_marketing_data[[#This Row],[Year_Birth]]</f>
        <v>71</v>
      </c>
      <c r="D20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4" t="s">
        <v>41</v>
      </c>
      <c r="F2034" t="s">
        <v>31</v>
      </c>
      <c r="G2034" s="5">
        <v>8820</v>
      </c>
      <c r="H2034" s="5" t="str">
        <f t="shared" si="31"/>
        <v>&lt;20k</v>
      </c>
      <c r="I2034">
        <v>1</v>
      </c>
      <c r="J2034">
        <v>1</v>
      </c>
      <c r="K2034" s="1">
        <v>41355</v>
      </c>
      <c r="L2034">
        <v>52</v>
      </c>
      <c r="M2034">
        <v>12</v>
      </c>
      <c r="N2034">
        <v>0</v>
      </c>
      <c r="O2034">
        <v>13</v>
      </c>
      <c r="P2034">
        <v>4</v>
      </c>
      <c r="Q2034">
        <v>2</v>
      </c>
      <c r="R2034">
        <v>4</v>
      </c>
      <c r="S2034" s="6">
        <f>SUM(Table_marketing_data[[#This Row],[MntWines]:[MntGoldProds]])/6</f>
        <v>5.833333333333333</v>
      </c>
      <c r="T2034">
        <v>4</v>
      </c>
      <c r="U2034">
        <v>3</v>
      </c>
      <c r="V2034">
        <v>0</v>
      </c>
      <c r="W2034">
        <v>3</v>
      </c>
      <c r="X2034">
        <v>8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f>IF(COUNTIF(Table_marketing_data[[#This Row],[AcceptedCmp3]:[AcceptedCmp2]],1)&gt;0,1,0)</f>
        <v>0</v>
      </c>
      <c r="AE2034">
        <f>SUM(Table_marketing_data[[#This Row],[AcceptedCmp3]:[AcceptedCmp2]])</f>
        <v>0</v>
      </c>
      <c r="AF2034">
        <v>0</v>
      </c>
      <c r="AG2034">
        <v>0</v>
      </c>
      <c r="AH2034" t="s">
        <v>32</v>
      </c>
    </row>
    <row r="2035" spans="1:34" x14ac:dyDescent="0.3">
      <c r="A2035">
        <v>4764</v>
      </c>
      <c r="B2035">
        <v>1952</v>
      </c>
      <c r="C2035">
        <f ca="1">YEAR(TODAY()) - Table_marketing_data[[#This Row],[Year_Birth]]</f>
        <v>71</v>
      </c>
      <c r="D20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5" t="s">
        <v>41</v>
      </c>
      <c r="F2035" t="s">
        <v>35</v>
      </c>
      <c r="G2035" s="5">
        <v>40442</v>
      </c>
      <c r="H2035" s="5" t="str">
        <f t="shared" si="31"/>
        <v>20k-50k</v>
      </c>
      <c r="I2035">
        <v>1</v>
      </c>
      <c r="J2035">
        <v>1</v>
      </c>
      <c r="K2035" s="1">
        <v>41140</v>
      </c>
      <c r="L2035">
        <v>52</v>
      </c>
      <c r="M2035">
        <v>45</v>
      </c>
      <c r="N2035">
        <v>12</v>
      </c>
      <c r="O2035">
        <v>52</v>
      </c>
      <c r="P2035">
        <v>25</v>
      </c>
      <c r="Q2035">
        <v>22</v>
      </c>
      <c r="R2035">
        <v>13</v>
      </c>
      <c r="S2035" s="6">
        <f>SUM(Table_marketing_data[[#This Row],[MntWines]:[MntGoldProds]])/6</f>
        <v>28.166666666666668</v>
      </c>
      <c r="T2035">
        <v>4</v>
      </c>
      <c r="U2035">
        <v>3</v>
      </c>
      <c r="V2035">
        <v>1</v>
      </c>
      <c r="W2035">
        <v>4</v>
      </c>
      <c r="X2035">
        <v>7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f>IF(COUNTIF(Table_marketing_data[[#This Row],[AcceptedCmp3]:[AcceptedCmp2]],1)&gt;0,1,0)</f>
        <v>0</v>
      </c>
      <c r="AE2035">
        <f>SUM(Table_marketing_data[[#This Row],[AcceptedCmp3]:[AcceptedCmp2]])</f>
        <v>0</v>
      </c>
      <c r="AF2035">
        <v>1</v>
      </c>
      <c r="AG2035">
        <v>0</v>
      </c>
      <c r="AH2035" t="s">
        <v>43</v>
      </c>
    </row>
    <row r="2036" spans="1:34" x14ac:dyDescent="0.3">
      <c r="A2036">
        <v>8180</v>
      </c>
      <c r="B2036">
        <v>1952</v>
      </c>
      <c r="C2036">
        <f ca="1">YEAR(TODAY()) - Table_marketing_data[[#This Row],[Year_Birth]]</f>
        <v>71</v>
      </c>
      <c r="D20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6" t="s">
        <v>41</v>
      </c>
      <c r="F2036" t="s">
        <v>29</v>
      </c>
      <c r="G2036" s="5">
        <v>59354</v>
      </c>
      <c r="H2036" s="5" t="str">
        <f t="shared" si="31"/>
        <v>50k-100k</v>
      </c>
      <c r="I2036">
        <v>1</v>
      </c>
      <c r="J2036">
        <v>1</v>
      </c>
      <c r="K2036" s="1">
        <v>41593</v>
      </c>
      <c r="L2036">
        <v>53</v>
      </c>
      <c r="M2036">
        <v>233</v>
      </c>
      <c r="N2036">
        <v>2</v>
      </c>
      <c r="O2036">
        <v>53</v>
      </c>
      <c r="P2036">
        <v>3</v>
      </c>
      <c r="Q2036">
        <v>5</v>
      </c>
      <c r="R2036">
        <v>14</v>
      </c>
      <c r="S2036" s="6">
        <f>SUM(Table_marketing_data[[#This Row],[MntWines]:[MntGoldProds]])/6</f>
        <v>51.666666666666664</v>
      </c>
      <c r="T2036">
        <v>3</v>
      </c>
      <c r="U2036">
        <v>6</v>
      </c>
      <c r="V2036">
        <v>1</v>
      </c>
      <c r="W2036">
        <v>5</v>
      </c>
      <c r="X2036">
        <v>6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f>IF(COUNTIF(Table_marketing_data[[#This Row],[AcceptedCmp3]:[AcceptedCmp2]],1)&gt;0,1,0)</f>
        <v>0</v>
      </c>
      <c r="AE2036">
        <f>SUM(Table_marketing_data[[#This Row],[AcceptedCmp3]:[AcceptedCmp2]])</f>
        <v>0</v>
      </c>
      <c r="AF2036">
        <v>0</v>
      </c>
      <c r="AG2036">
        <v>0</v>
      </c>
      <c r="AH2036" t="s">
        <v>34</v>
      </c>
    </row>
    <row r="2037" spans="1:34" x14ac:dyDescent="0.3">
      <c r="A2037">
        <v>3308</v>
      </c>
      <c r="B2037">
        <v>1952</v>
      </c>
      <c r="C2037">
        <f ca="1">YEAR(TODAY()) - Table_marketing_data[[#This Row],[Year_Birth]]</f>
        <v>71</v>
      </c>
      <c r="D20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7" t="s">
        <v>28</v>
      </c>
      <c r="F2037" t="s">
        <v>33</v>
      </c>
      <c r="G2037" s="5">
        <v>35704</v>
      </c>
      <c r="H2037" s="5" t="str">
        <f t="shared" si="31"/>
        <v>20k-50k</v>
      </c>
      <c r="I2037">
        <v>1</v>
      </c>
      <c r="J2037">
        <v>1</v>
      </c>
      <c r="K2037" s="1">
        <v>41642</v>
      </c>
      <c r="L2037">
        <v>54</v>
      </c>
      <c r="M2037">
        <v>30</v>
      </c>
      <c r="N2037">
        <v>9</v>
      </c>
      <c r="O2037">
        <v>12</v>
      </c>
      <c r="P2037">
        <v>2</v>
      </c>
      <c r="Q2037">
        <v>11</v>
      </c>
      <c r="R2037">
        <v>30</v>
      </c>
      <c r="S2037" s="6">
        <f>SUM(Table_marketing_data[[#This Row],[MntWines]:[MntGoldProds]])/6</f>
        <v>15.666666666666666</v>
      </c>
      <c r="T2037">
        <v>3</v>
      </c>
      <c r="U2037">
        <v>2</v>
      </c>
      <c r="V2037">
        <v>0</v>
      </c>
      <c r="W2037">
        <v>4</v>
      </c>
      <c r="X2037">
        <v>4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f>IF(COUNTIF(Table_marketing_data[[#This Row],[AcceptedCmp3]:[AcceptedCmp2]],1)&gt;0,1,0)</f>
        <v>0</v>
      </c>
      <c r="AE2037">
        <f>SUM(Table_marketing_data[[#This Row],[AcceptedCmp3]:[AcceptedCmp2]])</f>
        <v>0</v>
      </c>
      <c r="AF2037">
        <v>0</v>
      </c>
      <c r="AG2037">
        <v>0</v>
      </c>
      <c r="AH2037" t="s">
        <v>43</v>
      </c>
    </row>
    <row r="2038" spans="1:34" x14ac:dyDescent="0.3">
      <c r="A2038">
        <v>8584</v>
      </c>
      <c r="B2038">
        <v>1952</v>
      </c>
      <c r="C2038">
        <f ca="1">YEAR(TODAY()) - Table_marketing_data[[#This Row],[Year_Birth]]</f>
        <v>71</v>
      </c>
      <c r="D20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8" t="s">
        <v>37</v>
      </c>
      <c r="F2038" t="s">
        <v>35</v>
      </c>
      <c r="G2038" s="5">
        <v>85431</v>
      </c>
      <c r="H2038" s="5" t="str">
        <f t="shared" si="31"/>
        <v>50k-100k</v>
      </c>
      <c r="I2038">
        <v>0</v>
      </c>
      <c r="J2038">
        <v>0</v>
      </c>
      <c r="K2038" s="1">
        <v>41433</v>
      </c>
      <c r="L2038">
        <v>54</v>
      </c>
      <c r="M2038">
        <v>376</v>
      </c>
      <c r="N2038">
        <v>53</v>
      </c>
      <c r="O2038">
        <v>462</v>
      </c>
      <c r="P2038">
        <v>168</v>
      </c>
      <c r="Q2038">
        <v>53</v>
      </c>
      <c r="R2038">
        <v>53</v>
      </c>
      <c r="S2038" s="6">
        <f>SUM(Table_marketing_data[[#This Row],[MntWines]:[MntGoldProds]])/6</f>
        <v>194.16666666666666</v>
      </c>
      <c r="T2038">
        <v>1</v>
      </c>
      <c r="U2038">
        <v>2</v>
      </c>
      <c r="V2038">
        <v>7</v>
      </c>
      <c r="W2038">
        <v>7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f>IF(COUNTIF(Table_marketing_data[[#This Row],[AcceptedCmp3]:[AcceptedCmp2]],1)&gt;0,1,0)</f>
        <v>0</v>
      </c>
      <c r="AE2038">
        <f>SUM(Table_marketing_data[[#This Row],[AcceptedCmp3]:[AcceptedCmp2]])</f>
        <v>0</v>
      </c>
      <c r="AF2038">
        <v>0</v>
      </c>
      <c r="AG2038">
        <v>0</v>
      </c>
      <c r="AH2038" t="s">
        <v>30</v>
      </c>
    </row>
    <row r="2039" spans="1:34" x14ac:dyDescent="0.3">
      <c r="A2039">
        <v>3560</v>
      </c>
      <c r="B2039">
        <v>1952</v>
      </c>
      <c r="C2039">
        <f ca="1">YEAR(TODAY()) - Table_marketing_data[[#This Row],[Year_Birth]]</f>
        <v>71</v>
      </c>
      <c r="D20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39" t="s">
        <v>28</v>
      </c>
      <c r="F2039" t="s">
        <v>35</v>
      </c>
      <c r="G2039" s="5">
        <v>83844</v>
      </c>
      <c r="H2039" s="5" t="str">
        <f t="shared" si="31"/>
        <v>50k-100k</v>
      </c>
      <c r="I2039">
        <v>0</v>
      </c>
      <c r="J2039">
        <v>0</v>
      </c>
      <c r="K2039" s="1">
        <v>41406</v>
      </c>
      <c r="L2039">
        <v>57</v>
      </c>
      <c r="M2039">
        <v>901</v>
      </c>
      <c r="N2039">
        <v>31</v>
      </c>
      <c r="O2039">
        <v>345</v>
      </c>
      <c r="P2039">
        <v>75</v>
      </c>
      <c r="Q2039">
        <v>31</v>
      </c>
      <c r="R2039">
        <v>191</v>
      </c>
      <c r="S2039" s="6">
        <f>SUM(Table_marketing_data[[#This Row],[MntWines]:[MntGoldProds]])/6</f>
        <v>262.33333333333331</v>
      </c>
      <c r="T2039">
        <v>1</v>
      </c>
      <c r="U2039">
        <v>4</v>
      </c>
      <c r="V2039">
        <v>4</v>
      </c>
      <c r="W2039">
        <v>11</v>
      </c>
      <c r="X2039">
        <v>1</v>
      </c>
      <c r="Y2039">
        <v>0</v>
      </c>
      <c r="Z2039">
        <v>0</v>
      </c>
      <c r="AA2039">
        <v>1</v>
      </c>
      <c r="AB2039">
        <v>0</v>
      </c>
      <c r="AC2039">
        <v>0</v>
      </c>
      <c r="AD2039">
        <f>IF(COUNTIF(Table_marketing_data[[#This Row],[AcceptedCmp3]:[AcceptedCmp2]],1)&gt;0,1,0)</f>
        <v>1</v>
      </c>
      <c r="AE2039">
        <f>SUM(Table_marketing_data[[#This Row],[AcceptedCmp3]:[AcceptedCmp2]])</f>
        <v>1</v>
      </c>
      <c r="AF2039">
        <v>0</v>
      </c>
      <c r="AG2039">
        <v>0</v>
      </c>
      <c r="AH2039" t="s">
        <v>39</v>
      </c>
    </row>
    <row r="2040" spans="1:34" x14ac:dyDescent="0.3">
      <c r="A2040">
        <v>241</v>
      </c>
      <c r="B2040">
        <v>1952</v>
      </c>
      <c r="C2040">
        <f ca="1">YEAR(TODAY()) - Table_marketing_data[[#This Row],[Year_Birth]]</f>
        <v>71</v>
      </c>
      <c r="D20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0" t="s">
        <v>28</v>
      </c>
      <c r="F2040" t="s">
        <v>35</v>
      </c>
      <c r="G2040" s="5">
        <v>83844</v>
      </c>
      <c r="H2040" s="5" t="str">
        <f t="shared" si="31"/>
        <v>50k-100k</v>
      </c>
      <c r="I2040">
        <v>0</v>
      </c>
      <c r="J2040">
        <v>0</v>
      </c>
      <c r="K2040" s="1">
        <v>41406</v>
      </c>
      <c r="L2040">
        <v>57</v>
      </c>
      <c r="M2040">
        <v>901</v>
      </c>
      <c r="N2040">
        <v>31</v>
      </c>
      <c r="O2040">
        <v>345</v>
      </c>
      <c r="P2040">
        <v>75</v>
      </c>
      <c r="Q2040">
        <v>31</v>
      </c>
      <c r="R2040">
        <v>191</v>
      </c>
      <c r="S2040" s="6">
        <f>SUM(Table_marketing_data[[#This Row],[MntWines]:[MntGoldProds]])/6</f>
        <v>262.33333333333331</v>
      </c>
      <c r="T2040">
        <v>1</v>
      </c>
      <c r="U2040">
        <v>4</v>
      </c>
      <c r="V2040">
        <v>4</v>
      </c>
      <c r="W2040">
        <v>11</v>
      </c>
      <c r="X2040">
        <v>1</v>
      </c>
      <c r="Y2040">
        <v>0</v>
      </c>
      <c r="Z2040">
        <v>0</v>
      </c>
      <c r="AA2040">
        <v>1</v>
      </c>
      <c r="AB2040">
        <v>0</v>
      </c>
      <c r="AC2040">
        <v>0</v>
      </c>
      <c r="AD2040">
        <f>IF(COUNTIF(Table_marketing_data[[#This Row],[AcceptedCmp3]:[AcceptedCmp2]],1)&gt;0,1,0)</f>
        <v>1</v>
      </c>
      <c r="AE2040">
        <f>SUM(Table_marketing_data[[#This Row],[AcceptedCmp3]:[AcceptedCmp2]])</f>
        <v>1</v>
      </c>
      <c r="AF2040">
        <v>0</v>
      </c>
      <c r="AG2040">
        <v>0</v>
      </c>
      <c r="AH2040" t="s">
        <v>30</v>
      </c>
    </row>
    <row r="2041" spans="1:34" x14ac:dyDescent="0.3">
      <c r="A2041">
        <v>7521</v>
      </c>
      <c r="B2041">
        <v>1952</v>
      </c>
      <c r="C2041">
        <f ca="1">YEAR(TODAY()) - Table_marketing_data[[#This Row],[Year_Birth]]</f>
        <v>71</v>
      </c>
      <c r="D20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1" t="s">
        <v>28</v>
      </c>
      <c r="F2041" t="s">
        <v>35</v>
      </c>
      <c r="G2041" s="5">
        <v>83844</v>
      </c>
      <c r="H2041" s="5" t="str">
        <f t="shared" si="31"/>
        <v>50k-100k</v>
      </c>
      <c r="I2041">
        <v>0</v>
      </c>
      <c r="J2041">
        <v>0</v>
      </c>
      <c r="K2041" s="1">
        <v>41406</v>
      </c>
      <c r="L2041">
        <v>57</v>
      </c>
      <c r="M2041">
        <v>901</v>
      </c>
      <c r="N2041">
        <v>31</v>
      </c>
      <c r="O2041">
        <v>345</v>
      </c>
      <c r="P2041">
        <v>75</v>
      </c>
      <c r="Q2041">
        <v>31</v>
      </c>
      <c r="R2041">
        <v>191</v>
      </c>
      <c r="S2041" s="6">
        <f>SUM(Table_marketing_data[[#This Row],[MntWines]:[MntGoldProds]])/6</f>
        <v>262.33333333333331</v>
      </c>
      <c r="T2041">
        <v>1</v>
      </c>
      <c r="U2041">
        <v>4</v>
      </c>
      <c r="V2041">
        <v>4</v>
      </c>
      <c r="W2041">
        <v>11</v>
      </c>
      <c r="X2041">
        <v>1</v>
      </c>
      <c r="Y2041">
        <v>0</v>
      </c>
      <c r="Z2041">
        <v>0</v>
      </c>
      <c r="AA2041">
        <v>1</v>
      </c>
      <c r="AB2041">
        <v>0</v>
      </c>
      <c r="AC2041">
        <v>0</v>
      </c>
      <c r="AD2041">
        <f>IF(COUNTIF(Table_marketing_data[[#This Row],[AcceptedCmp3]:[AcceptedCmp2]],1)&gt;0,1,0)</f>
        <v>1</v>
      </c>
      <c r="AE2041">
        <f>SUM(Table_marketing_data[[#This Row],[AcceptedCmp3]:[AcceptedCmp2]])</f>
        <v>1</v>
      </c>
      <c r="AF2041">
        <v>0</v>
      </c>
      <c r="AG2041">
        <v>0</v>
      </c>
      <c r="AH2041" t="s">
        <v>32</v>
      </c>
    </row>
    <row r="2042" spans="1:34" x14ac:dyDescent="0.3">
      <c r="A2042">
        <v>7055</v>
      </c>
      <c r="B2042">
        <v>1952</v>
      </c>
      <c r="C2042">
        <f ca="1">YEAR(TODAY()) - Table_marketing_data[[#This Row],[Year_Birth]]</f>
        <v>71</v>
      </c>
      <c r="D20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2" t="s">
        <v>37</v>
      </c>
      <c r="F2042" t="s">
        <v>35</v>
      </c>
      <c r="G2042" s="5">
        <v>61010</v>
      </c>
      <c r="H2042" s="5" t="str">
        <f t="shared" si="31"/>
        <v>50k-100k</v>
      </c>
      <c r="I2042">
        <v>0</v>
      </c>
      <c r="J2042">
        <v>1</v>
      </c>
      <c r="K2042" s="1">
        <v>41191</v>
      </c>
      <c r="L2042">
        <v>57</v>
      </c>
      <c r="M2042">
        <v>888</v>
      </c>
      <c r="N2042">
        <v>0</v>
      </c>
      <c r="O2042">
        <v>57</v>
      </c>
      <c r="P2042">
        <v>0</v>
      </c>
      <c r="Q2042">
        <v>0</v>
      </c>
      <c r="R2042">
        <v>76</v>
      </c>
      <c r="S2042" s="6">
        <f>SUM(Table_marketing_data[[#This Row],[MntWines]:[MntGoldProds]])/6</f>
        <v>170.16666666666666</v>
      </c>
      <c r="T2042">
        <v>2</v>
      </c>
      <c r="U2042">
        <v>8</v>
      </c>
      <c r="V2042">
        <v>5</v>
      </c>
      <c r="W2042">
        <v>11</v>
      </c>
      <c r="X2042">
        <v>5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f>IF(COUNTIF(Table_marketing_data[[#This Row],[AcceptedCmp3]:[AcceptedCmp2]],1)&gt;0,1,0)</f>
        <v>0</v>
      </c>
      <c r="AE2042">
        <f>SUM(Table_marketing_data[[#This Row],[AcceptedCmp3]:[AcceptedCmp2]])</f>
        <v>0</v>
      </c>
      <c r="AF2042">
        <v>0</v>
      </c>
      <c r="AG2042">
        <v>0</v>
      </c>
      <c r="AH2042" t="s">
        <v>32</v>
      </c>
    </row>
    <row r="2043" spans="1:34" x14ac:dyDescent="0.3">
      <c r="A2043">
        <v>1050</v>
      </c>
      <c r="B2043">
        <v>1952</v>
      </c>
      <c r="C2043">
        <f ca="1">YEAR(TODAY()) - Table_marketing_data[[#This Row],[Year_Birth]]</f>
        <v>71</v>
      </c>
      <c r="D20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3" t="s">
        <v>28</v>
      </c>
      <c r="F2043" t="s">
        <v>33</v>
      </c>
      <c r="G2043" s="5">
        <v>28332</v>
      </c>
      <c r="H2043" s="5" t="str">
        <f t="shared" si="31"/>
        <v>20k-50k</v>
      </c>
      <c r="I2043">
        <v>0</v>
      </c>
      <c r="J2043">
        <v>0</v>
      </c>
      <c r="K2043" s="1">
        <v>41759</v>
      </c>
      <c r="L2043">
        <v>58</v>
      </c>
      <c r="M2043">
        <v>14</v>
      </c>
      <c r="N2043">
        <v>10</v>
      </c>
      <c r="O2043">
        <v>13</v>
      </c>
      <c r="P2043">
        <v>4</v>
      </c>
      <c r="Q2043">
        <v>15</v>
      </c>
      <c r="R2043">
        <v>9</v>
      </c>
      <c r="S2043" s="6">
        <f>SUM(Table_marketing_data[[#This Row],[MntWines]:[MntGoldProds]])/6</f>
        <v>10.833333333333334</v>
      </c>
      <c r="T2043">
        <v>1</v>
      </c>
      <c r="U2043">
        <v>2</v>
      </c>
      <c r="V2043">
        <v>1</v>
      </c>
      <c r="W2043">
        <v>4</v>
      </c>
      <c r="X2043">
        <v>2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f>IF(COUNTIF(Table_marketing_data[[#This Row],[AcceptedCmp3]:[AcceptedCmp2]],1)&gt;0,1,0)</f>
        <v>0</v>
      </c>
      <c r="AE2043">
        <f>SUM(Table_marketing_data[[#This Row],[AcceptedCmp3]:[AcceptedCmp2]])</f>
        <v>0</v>
      </c>
      <c r="AF2043">
        <v>0</v>
      </c>
      <c r="AG2043">
        <v>0</v>
      </c>
      <c r="AH2043" t="s">
        <v>39</v>
      </c>
    </row>
    <row r="2044" spans="1:34" x14ac:dyDescent="0.3">
      <c r="A2044">
        <v>1411</v>
      </c>
      <c r="B2044">
        <v>1952</v>
      </c>
      <c r="C2044">
        <f ca="1">YEAR(TODAY()) - Table_marketing_data[[#This Row],[Year_Birth]]</f>
        <v>71</v>
      </c>
      <c r="D20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4" t="s">
        <v>28</v>
      </c>
      <c r="F2044" t="s">
        <v>29</v>
      </c>
      <c r="G2044" s="5">
        <v>82623</v>
      </c>
      <c r="H2044" s="5" t="str">
        <f t="shared" si="31"/>
        <v>50k-100k</v>
      </c>
      <c r="I2044">
        <v>0</v>
      </c>
      <c r="J2044">
        <v>0</v>
      </c>
      <c r="K2044" s="1">
        <v>41588</v>
      </c>
      <c r="L2044">
        <v>58</v>
      </c>
      <c r="M2044">
        <v>204</v>
      </c>
      <c r="N2044">
        <v>34</v>
      </c>
      <c r="O2044">
        <v>204</v>
      </c>
      <c r="P2044">
        <v>172</v>
      </c>
      <c r="Q2044">
        <v>153</v>
      </c>
      <c r="R2044">
        <v>173</v>
      </c>
      <c r="S2044" s="6">
        <f>SUM(Table_marketing_data[[#This Row],[MntWines]:[MntGoldProds]])/6</f>
        <v>156.66666666666666</v>
      </c>
      <c r="T2044">
        <v>1</v>
      </c>
      <c r="U2044">
        <v>2</v>
      </c>
      <c r="V2044">
        <v>9</v>
      </c>
      <c r="W2044">
        <v>4</v>
      </c>
      <c r="X2044">
        <v>1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f>IF(COUNTIF(Table_marketing_data[[#This Row],[AcceptedCmp3]:[AcceptedCmp2]],1)&gt;0,1,0)</f>
        <v>0</v>
      </c>
      <c r="AE2044">
        <f>SUM(Table_marketing_data[[#This Row],[AcceptedCmp3]:[AcceptedCmp2]])</f>
        <v>0</v>
      </c>
      <c r="AF2044">
        <v>0</v>
      </c>
      <c r="AG2044">
        <v>0</v>
      </c>
      <c r="AH2044" t="s">
        <v>30</v>
      </c>
    </row>
    <row r="2045" spans="1:34" x14ac:dyDescent="0.3">
      <c r="A2045">
        <v>5967</v>
      </c>
      <c r="B2045">
        <v>1952</v>
      </c>
      <c r="C2045">
        <f ca="1">YEAR(TODAY()) - Table_marketing_data[[#This Row],[Year_Birth]]</f>
        <v>71</v>
      </c>
      <c r="D20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5" t="s">
        <v>28</v>
      </c>
      <c r="F2045" t="s">
        <v>35</v>
      </c>
      <c r="G2045" s="5">
        <v>33402</v>
      </c>
      <c r="H2045" s="5" t="str">
        <f t="shared" si="31"/>
        <v>20k-50k</v>
      </c>
      <c r="I2045">
        <v>1</v>
      </c>
      <c r="J2045">
        <v>1</v>
      </c>
      <c r="K2045" s="1">
        <v>41473</v>
      </c>
      <c r="L2045">
        <v>60</v>
      </c>
      <c r="M2045">
        <v>26</v>
      </c>
      <c r="N2045">
        <v>2</v>
      </c>
      <c r="O2045">
        <v>19</v>
      </c>
      <c r="P2045">
        <v>10</v>
      </c>
      <c r="Q2045">
        <v>5</v>
      </c>
      <c r="R2045">
        <v>8</v>
      </c>
      <c r="S2045" s="6">
        <f>SUM(Table_marketing_data[[#This Row],[MntWines]:[MntGoldProds]])/6</f>
        <v>11.666666666666666</v>
      </c>
      <c r="T2045">
        <v>3</v>
      </c>
      <c r="U2045">
        <v>2</v>
      </c>
      <c r="V2045">
        <v>1</v>
      </c>
      <c r="W2045">
        <v>3</v>
      </c>
      <c r="X2045">
        <v>8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f>IF(COUNTIF(Table_marketing_data[[#This Row],[AcceptedCmp3]:[AcceptedCmp2]],1)&gt;0,1,0)</f>
        <v>0</v>
      </c>
      <c r="AE2045">
        <f>SUM(Table_marketing_data[[#This Row],[AcceptedCmp3]:[AcceptedCmp2]])</f>
        <v>0</v>
      </c>
      <c r="AF2045">
        <v>0</v>
      </c>
      <c r="AG2045">
        <v>0</v>
      </c>
      <c r="AH2045" t="s">
        <v>39</v>
      </c>
    </row>
    <row r="2046" spans="1:34" x14ac:dyDescent="0.3">
      <c r="A2046">
        <v>2926</v>
      </c>
      <c r="B2046">
        <v>1952</v>
      </c>
      <c r="C2046">
        <f ca="1">YEAR(TODAY()) - Table_marketing_data[[#This Row],[Year_Birth]]</f>
        <v>71</v>
      </c>
      <c r="D20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6" t="s">
        <v>41</v>
      </c>
      <c r="F2046" t="s">
        <v>35</v>
      </c>
      <c r="G2046" s="5">
        <v>55951</v>
      </c>
      <c r="H2046" s="5" t="str">
        <f t="shared" si="31"/>
        <v>50k-100k</v>
      </c>
      <c r="I2046">
        <v>0</v>
      </c>
      <c r="J2046">
        <v>1</v>
      </c>
      <c r="K2046" s="1">
        <v>41144</v>
      </c>
      <c r="L2046">
        <v>62</v>
      </c>
      <c r="M2046">
        <v>1241</v>
      </c>
      <c r="N2046">
        <v>0</v>
      </c>
      <c r="O2046">
        <v>80</v>
      </c>
      <c r="P2046">
        <v>0</v>
      </c>
      <c r="Q2046">
        <v>13</v>
      </c>
      <c r="R2046">
        <v>40</v>
      </c>
      <c r="S2046" s="6">
        <f>SUM(Table_marketing_data[[#This Row],[MntWines]:[MntGoldProds]])/6</f>
        <v>229</v>
      </c>
      <c r="T2046">
        <v>3</v>
      </c>
      <c r="U2046">
        <v>3</v>
      </c>
      <c r="V2046">
        <v>6</v>
      </c>
      <c r="W2046">
        <v>11</v>
      </c>
      <c r="X2046">
        <v>8</v>
      </c>
      <c r="Y2046">
        <v>0</v>
      </c>
      <c r="Z2046">
        <v>1</v>
      </c>
      <c r="AA2046">
        <v>0</v>
      </c>
      <c r="AB2046">
        <v>0</v>
      </c>
      <c r="AC2046">
        <v>1</v>
      </c>
      <c r="AD2046">
        <f>IF(COUNTIF(Table_marketing_data[[#This Row],[AcceptedCmp3]:[AcceptedCmp2]],1)&gt;0,1,0)</f>
        <v>1</v>
      </c>
      <c r="AE2046">
        <f>SUM(Table_marketing_data[[#This Row],[AcceptedCmp3]:[AcceptedCmp2]])</f>
        <v>2</v>
      </c>
      <c r="AF2046">
        <v>0</v>
      </c>
      <c r="AG2046">
        <v>0</v>
      </c>
      <c r="AH2046" t="s">
        <v>43</v>
      </c>
    </row>
    <row r="2047" spans="1:34" x14ac:dyDescent="0.3">
      <c r="A2047">
        <v>9905</v>
      </c>
      <c r="B2047">
        <v>1952</v>
      </c>
      <c r="C2047">
        <f ca="1">YEAR(TODAY()) - Table_marketing_data[[#This Row],[Year_Birth]]</f>
        <v>71</v>
      </c>
      <c r="D20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7" t="s">
        <v>28</v>
      </c>
      <c r="F2047" t="s">
        <v>35</v>
      </c>
      <c r="G2047" s="5">
        <v>34074</v>
      </c>
      <c r="H2047" s="5" t="str">
        <f t="shared" si="31"/>
        <v>20k-50k</v>
      </c>
      <c r="I2047">
        <v>1</v>
      </c>
      <c r="J2047">
        <v>1</v>
      </c>
      <c r="K2047" s="1">
        <v>41468</v>
      </c>
      <c r="L2047">
        <v>69</v>
      </c>
      <c r="M2047">
        <v>135</v>
      </c>
      <c r="N2047">
        <v>1</v>
      </c>
      <c r="O2047">
        <v>41</v>
      </c>
      <c r="P2047">
        <v>10</v>
      </c>
      <c r="Q2047">
        <v>1</v>
      </c>
      <c r="R2047">
        <v>67</v>
      </c>
      <c r="S2047" s="6">
        <f>SUM(Table_marketing_data[[#This Row],[MntWines]:[MntGoldProds]])/6</f>
        <v>42.5</v>
      </c>
      <c r="T2047">
        <v>5</v>
      </c>
      <c r="U2047">
        <v>3</v>
      </c>
      <c r="V2047">
        <v>3</v>
      </c>
      <c r="W2047">
        <v>3</v>
      </c>
      <c r="X2047">
        <v>6</v>
      </c>
      <c r="Y2047">
        <v>1</v>
      </c>
      <c r="Z2047">
        <v>0</v>
      </c>
      <c r="AA2047">
        <v>0</v>
      </c>
      <c r="AB2047">
        <v>0</v>
      </c>
      <c r="AC2047">
        <v>0</v>
      </c>
      <c r="AD2047">
        <f>IF(COUNTIF(Table_marketing_data[[#This Row],[AcceptedCmp3]:[AcceptedCmp2]],1)&gt;0,1,0)</f>
        <v>1</v>
      </c>
      <c r="AE2047">
        <f>SUM(Table_marketing_data[[#This Row],[AcceptedCmp3]:[AcceptedCmp2]])</f>
        <v>1</v>
      </c>
      <c r="AF2047">
        <v>0</v>
      </c>
      <c r="AG2047">
        <v>0</v>
      </c>
      <c r="AH2047" t="s">
        <v>30</v>
      </c>
    </row>
    <row r="2048" spans="1:34" x14ac:dyDescent="0.3">
      <c r="A2048">
        <v>7899</v>
      </c>
      <c r="B2048">
        <v>1952</v>
      </c>
      <c r="C2048">
        <f ca="1">YEAR(TODAY()) - Table_marketing_data[[#This Row],[Year_Birth]]</f>
        <v>71</v>
      </c>
      <c r="D20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8" t="s">
        <v>37</v>
      </c>
      <c r="F2048" t="s">
        <v>33</v>
      </c>
      <c r="G2048" s="5">
        <v>77610</v>
      </c>
      <c r="H2048" s="5" t="str">
        <f t="shared" si="31"/>
        <v>50k-100k</v>
      </c>
      <c r="I2048">
        <v>0</v>
      </c>
      <c r="J2048">
        <v>1</v>
      </c>
      <c r="K2048" s="1">
        <v>41211</v>
      </c>
      <c r="L2048">
        <v>70</v>
      </c>
      <c r="M2048">
        <v>1245</v>
      </c>
      <c r="N2048">
        <v>33</v>
      </c>
      <c r="O2048">
        <v>332</v>
      </c>
      <c r="P2048">
        <v>21</v>
      </c>
      <c r="Q2048">
        <v>33</v>
      </c>
      <c r="R2048">
        <v>16</v>
      </c>
      <c r="S2048" s="6">
        <f>SUM(Table_marketing_data[[#This Row],[MntWines]:[MntGoldProds]])/6</f>
        <v>280</v>
      </c>
      <c r="T2048">
        <v>2</v>
      </c>
      <c r="U2048">
        <v>4</v>
      </c>
      <c r="V2048">
        <v>7</v>
      </c>
      <c r="W2048">
        <v>4</v>
      </c>
      <c r="X2048">
        <v>7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f>IF(COUNTIF(Table_marketing_data[[#This Row],[AcceptedCmp3]:[AcceptedCmp2]],1)&gt;0,1,0)</f>
        <v>0</v>
      </c>
      <c r="AE2048">
        <f>SUM(Table_marketing_data[[#This Row],[AcceptedCmp3]:[AcceptedCmp2]])</f>
        <v>0</v>
      </c>
      <c r="AF2048">
        <v>0</v>
      </c>
      <c r="AG2048">
        <v>0</v>
      </c>
      <c r="AH2048" t="s">
        <v>36</v>
      </c>
    </row>
    <row r="2049" spans="1:34" x14ac:dyDescent="0.3">
      <c r="A2049">
        <v>4796</v>
      </c>
      <c r="B2049">
        <v>1952</v>
      </c>
      <c r="C2049">
        <f ca="1">YEAR(TODAY()) - Table_marketing_data[[#This Row],[Year_Birth]]</f>
        <v>71</v>
      </c>
      <c r="D20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49" t="s">
        <v>28</v>
      </c>
      <c r="F2049" t="s">
        <v>29</v>
      </c>
      <c r="G2049" s="5">
        <v>49638</v>
      </c>
      <c r="H2049" s="5" t="str">
        <f t="shared" si="31"/>
        <v>20k-50k</v>
      </c>
      <c r="I2049">
        <v>0</v>
      </c>
      <c r="J2049">
        <v>1</v>
      </c>
      <c r="K2049" s="1">
        <v>41748</v>
      </c>
      <c r="L2049">
        <v>71</v>
      </c>
      <c r="M2049">
        <v>18</v>
      </c>
      <c r="N2049">
        <v>10</v>
      </c>
      <c r="O2049">
        <v>3</v>
      </c>
      <c r="P2049">
        <v>3</v>
      </c>
      <c r="Q2049">
        <v>5</v>
      </c>
      <c r="R2049">
        <v>0</v>
      </c>
      <c r="S2049" s="6">
        <f>SUM(Table_marketing_data[[#This Row],[MntWines]:[MntGoldProds]])/6</f>
        <v>6.5</v>
      </c>
      <c r="T2049">
        <v>1</v>
      </c>
      <c r="U2049">
        <v>1</v>
      </c>
      <c r="V2049">
        <v>0</v>
      </c>
      <c r="W2049">
        <v>3</v>
      </c>
      <c r="X2049">
        <v>2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f>IF(COUNTIF(Table_marketing_data[[#This Row],[AcceptedCmp3]:[AcceptedCmp2]],1)&gt;0,1,0)</f>
        <v>0</v>
      </c>
      <c r="AE2049">
        <f>SUM(Table_marketing_data[[#This Row],[AcceptedCmp3]:[AcceptedCmp2]])</f>
        <v>0</v>
      </c>
      <c r="AF2049">
        <v>0</v>
      </c>
      <c r="AG2049">
        <v>0</v>
      </c>
      <c r="AH2049" t="s">
        <v>30</v>
      </c>
    </row>
    <row r="2050" spans="1:34" x14ac:dyDescent="0.3">
      <c r="A2050">
        <v>6945</v>
      </c>
      <c r="B2050">
        <v>1952</v>
      </c>
      <c r="C2050">
        <f ca="1">YEAR(TODAY()) - Table_marketing_data[[#This Row],[Year_Birth]]</f>
        <v>71</v>
      </c>
      <c r="D20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0" t="s">
        <v>28</v>
      </c>
      <c r="F2050" t="s">
        <v>31</v>
      </c>
      <c r="G2050" s="5">
        <v>84574</v>
      </c>
      <c r="H2050" s="5" t="str">
        <f t="shared" ref="H2050:H2113" si="32">IF(G2050&lt;20000,"&lt;20k",IF(G2050&lt;50000,"20k-50k",IF(G2050&lt;100000,"50k-100k","100k&lt;")))</f>
        <v>50k-100k</v>
      </c>
      <c r="I2050">
        <v>0</v>
      </c>
      <c r="J2050">
        <v>0</v>
      </c>
      <c r="K2050" s="1">
        <v>41429</v>
      </c>
      <c r="L2050">
        <v>72</v>
      </c>
      <c r="M2050">
        <v>387</v>
      </c>
      <c r="N2050">
        <v>20</v>
      </c>
      <c r="O2050">
        <v>713</v>
      </c>
      <c r="P2050">
        <v>38</v>
      </c>
      <c r="Q2050">
        <v>54</v>
      </c>
      <c r="R2050">
        <v>163</v>
      </c>
      <c r="S2050" s="6">
        <f>SUM(Table_marketing_data[[#This Row],[MntWines]:[MntGoldProds]])/6</f>
        <v>229.16666666666666</v>
      </c>
      <c r="T2050">
        <v>1</v>
      </c>
      <c r="U2050">
        <v>9</v>
      </c>
      <c r="V2050">
        <v>11</v>
      </c>
      <c r="W2050">
        <v>11</v>
      </c>
      <c r="X2050">
        <v>5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f>IF(COUNTIF(Table_marketing_data[[#This Row],[AcceptedCmp3]:[AcceptedCmp2]],1)&gt;0,1,0)</f>
        <v>0</v>
      </c>
      <c r="AE2050">
        <f>SUM(Table_marketing_data[[#This Row],[AcceptedCmp3]:[AcceptedCmp2]])</f>
        <v>0</v>
      </c>
      <c r="AF2050">
        <v>0</v>
      </c>
      <c r="AG2050">
        <v>0</v>
      </c>
      <c r="AH2050" t="s">
        <v>30</v>
      </c>
    </row>
    <row r="2051" spans="1:34" x14ac:dyDescent="0.3">
      <c r="A2051">
        <v>9292</v>
      </c>
      <c r="B2051">
        <v>1952</v>
      </c>
      <c r="C2051">
        <f ca="1">YEAR(TODAY()) - Table_marketing_data[[#This Row],[Year_Birth]]</f>
        <v>71</v>
      </c>
      <c r="D20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1" t="s">
        <v>28</v>
      </c>
      <c r="F2051" t="s">
        <v>33</v>
      </c>
      <c r="G2051" s="5">
        <v>81795</v>
      </c>
      <c r="H2051" s="5" t="str">
        <f t="shared" si="32"/>
        <v>50k-100k</v>
      </c>
      <c r="I2051">
        <v>0</v>
      </c>
      <c r="J2051">
        <v>0</v>
      </c>
      <c r="K2051" s="1">
        <v>41208</v>
      </c>
      <c r="L2051">
        <v>74</v>
      </c>
      <c r="M2051">
        <v>324</v>
      </c>
      <c r="N2051">
        <v>132</v>
      </c>
      <c r="O2051">
        <v>693</v>
      </c>
      <c r="P2051">
        <v>27</v>
      </c>
      <c r="Q2051">
        <v>118</v>
      </c>
      <c r="R2051">
        <v>88</v>
      </c>
      <c r="S2051" s="6">
        <f>SUM(Table_marketing_data[[#This Row],[MntWines]:[MntGoldProds]])/6</f>
        <v>230.33333333333334</v>
      </c>
      <c r="T2051">
        <v>1</v>
      </c>
      <c r="U2051">
        <v>4</v>
      </c>
      <c r="V2051">
        <v>11</v>
      </c>
      <c r="W2051">
        <v>7</v>
      </c>
      <c r="X2051">
        <v>2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f>IF(COUNTIF(Table_marketing_data[[#This Row],[AcceptedCmp3]:[AcceptedCmp2]],1)&gt;0,1,0)</f>
        <v>0</v>
      </c>
      <c r="AE2051">
        <f>SUM(Table_marketing_data[[#This Row],[AcceptedCmp3]:[AcceptedCmp2]])</f>
        <v>0</v>
      </c>
      <c r="AF2051">
        <v>0</v>
      </c>
      <c r="AG2051">
        <v>0</v>
      </c>
      <c r="AH2051" t="s">
        <v>30</v>
      </c>
    </row>
    <row r="2052" spans="1:34" x14ac:dyDescent="0.3">
      <c r="A2052">
        <v>550</v>
      </c>
      <c r="B2052">
        <v>1952</v>
      </c>
      <c r="C2052">
        <f ca="1">YEAR(TODAY()) - Table_marketing_data[[#This Row],[Year_Birth]]</f>
        <v>71</v>
      </c>
      <c r="D20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2" t="s">
        <v>28</v>
      </c>
      <c r="F2052" t="s">
        <v>29</v>
      </c>
      <c r="G2052" s="5">
        <v>62335</v>
      </c>
      <c r="H2052" s="5" t="str">
        <f t="shared" si="32"/>
        <v>50k-100k</v>
      </c>
      <c r="I2052">
        <v>0</v>
      </c>
      <c r="J2052">
        <v>1</v>
      </c>
      <c r="K2052" s="1">
        <v>41417</v>
      </c>
      <c r="L2052">
        <v>87</v>
      </c>
      <c r="M2052">
        <v>243</v>
      </c>
      <c r="N2052">
        <v>131</v>
      </c>
      <c r="O2052">
        <v>217</v>
      </c>
      <c r="P2052">
        <v>85</v>
      </c>
      <c r="Q2052">
        <v>6</v>
      </c>
      <c r="R2052">
        <v>26</v>
      </c>
      <c r="S2052" s="6">
        <f>SUM(Table_marketing_data[[#This Row],[MntWines]:[MntGoldProds]])/6</f>
        <v>118</v>
      </c>
      <c r="T2052">
        <v>2</v>
      </c>
      <c r="U2052">
        <v>3</v>
      </c>
      <c r="V2052">
        <v>3</v>
      </c>
      <c r="W2052">
        <v>13</v>
      </c>
      <c r="X2052">
        <v>2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f>IF(COUNTIF(Table_marketing_data[[#This Row],[AcceptedCmp3]:[AcceptedCmp2]],1)&gt;0,1,0)</f>
        <v>0</v>
      </c>
      <c r="AE2052">
        <f>SUM(Table_marketing_data[[#This Row],[AcceptedCmp3]:[AcceptedCmp2]])</f>
        <v>0</v>
      </c>
      <c r="AF2052">
        <v>0</v>
      </c>
      <c r="AG2052">
        <v>0</v>
      </c>
      <c r="AH2052" t="s">
        <v>30</v>
      </c>
    </row>
    <row r="2053" spans="1:34" x14ac:dyDescent="0.3">
      <c r="A2053">
        <v>4507</v>
      </c>
      <c r="B2053">
        <v>1952</v>
      </c>
      <c r="C2053">
        <f ca="1">YEAR(TODAY()) - Table_marketing_data[[#This Row],[Year_Birth]]</f>
        <v>71</v>
      </c>
      <c r="D20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3" t="s">
        <v>28</v>
      </c>
      <c r="F2053" t="s">
        <v>31</v>
      </c>
      <c r="G2053" s="5">
        <v>72228</v>
      </c>
      <c r="H2053" s="5" t="str">
        <f t="shared" si="32"/>
        <v>50k-100k</v>
      </c>
      <c r="I2053">
        <v>0</v>
      </c>
      <c r="J2053">
        <v>0</v>
      </c>
      <c r="K2053" s="1">
        <v>41240</v>
      </c>
      <c r="L2053">
        <v>87</v>
      </c>
      <c r="M2053">
        <v>631</v>
      </c>
      <c r="N2053">
        <v>28</v>
      </c>
      <c r="O2053">
        <v>491</v>
      </c>
      <c r="P2053">
        <v>30</v>
      </c>
      <c r="Q2053">
        <v>14</v>
      </c>
      <c r="R2053">
        <v>56</v>
      </c>
      <c r="S2053" s="6">
        <f>SUM(Table_marketing_data[[#This Row],[MntWines]:[MntGoldProds]])/6</f>
        <v>208.33333333333334</v>
      </c>
      <c r="T2053">
        <v>1</v>
      </c>
      <c r="U2053">
        <v>6</v>
      </c>
      <c r="V2053">
        <v>7</v>
      </c>
      <c r="W2053">
        <v>8</v>
      </c>
      <c r="X2053">
        <v>3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f>IF(COUNTIF(Table_marketing_data[[#This Row],[AcceptedCmp3]:[AcceptedCmp2]],1)&gt;0,1,0)</f>
        <v>0</v>
      </c>
      <c r="AE2053">
        <f>SUM(Table_marketing_data[[#This Row],[AcceptedCmp3]:[AcceptedCmp2]])</f>
        <v>0</v>
      </c>
      <c r="AF2053">
        <v>0</v>
      </c>
      <c r="AG2053">
        <v>0</v>
      </c>
      <c r="AH2053" t="s">
        <v>30</v>
      </c>
    </row>
    <row r="2054" spans="1:34" x14ac:dyDescent="0.3">
      <c r="A2054">
        <v>10323</v>
      </c>
      <c r="B2054">
        <v>1952</v>
      </c>
      <c r="C2054">
        <f ca="1">YEAR(TODAY()) - Table_marketing_data[[#This Row],[Year_Birth]]</f>
        <v>71</v>
      </c>
      <c r="D20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4" t="s">
        <v>28</v>
      </c>
      <c r="F2054" t="s">
        <v>33</v>
      </c>
      <c r="G2054" s="5">
        <v>49413</v>
      </c>
      <c r="H2054" s="5" t="str">
        <f t="shared" si="32"/>
        <v>20k-50k</v>
      </c>
      <c r="I2054">
        <v>0</v>
      </c>
      <c r="J2054">
        <v>1</v>
      </c>
      <c r="K2054" s="1">
        <v>41572</v>
      </c>
      <c r="L2054">
        <v>88</v>
      </c>
      <c r="M2054">
        <v>205</v>
      </c>
      <c r="N2054">
        <v>7</v>
      </c>
      <c r="O2054">
        <v>41</v>
      </c>
      <c r="P2054">
        <v>3</v>
      </c>
      <c r="Q2054">
        <v>2</v>
      </c>
      <c r="R2054">
        <v>46</v>
      </c>
      <c r="S2054" s="6">
        <f>SUM(Table_marketing_data[[#This Row],[MntWines]:[MntGoldProds]])/6</f>
        <v>50.666666666666664</v>
      </c>
      <c r="T2054">
        <v>2</v>
      </c>
      <c r="U2054">
        <v>4</v>
      </c>
      <c r="V2054">
        <v>2</v>
      </c>
      <c r="W2054">
        <v>5</v>
      </c>
      <c r="X2054">
        <v>5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f>IF(COUNTIF(Table_marketing_data[[#This Row],[AcceptedCmp3]:[AcceptedCmp2]],1)&gt;0,1,0)</f>
        <v>0</v>
      </c>
      <c r="AE2054">
        <f>SUM(Table_marketing_data[[#This Row],[AcceptedCmp3]:[AcceptedCmp2]])</f>
        <v>0</v>
      </c>
      <c r="AF2054">
        <v>0</v>
      </c>
      <c r="AG2054">
        <v>0</v>
      </c>
      <c r="AH2054" t="s">
        <v>30</v>
      </c>
    </row>
    <row r="2055" spans="1:34" x14ac:dyDescent="0.3">
      <c r="A2055">
        <v>4508</v>
      </c>
      <c r="B2055">
        <v>1952</v>
      </c>
      <c r="C2055">
        <f ca="1">YEAR(TODAY()) - Table_marketing_data[[#This Row],[Year_Birth]]</f>
        <v>71</v>
      </c>
      <c r="D20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5" t="s">
        <v>28</v>
      </c>
      <c r="F2055" t="s">
        <v>31</v>
      </c>
      <c r="G2055" s="5">
        <v>75127</v>
      </c>
      <c r="H2055" s="5" t="str">
        <f t="shared" si="32"/>
        <v>50k-100k</v>
      </c>
      <c r="I2055">
        <v>0</v>
      </c>
      <c r="J2055">
        <v>0</v>
      </c>
      <c r="K2055" s="1">
        <v>41781</v>
      </c>
      <c r="L2055">
        <v>92</v>
      </c>
      <c r="M2055">
        <v>203</v>
      </c>
      <c r="N2055">
        <v>35</v>
      </c>
      <c r="O2055">
        <v>305</v>
      </c>
      <c r="P2055">
        <v>46</v>
      </c>
      <c r="Q2055">
        <v>17</v>
      </c>
      <c r="R2055">
        <v>227</v>
      </c>
      <c r="S2055" s="6">
        <f>SUM(Table_marketing_data[[#This Row],[MntWines]:[MntGoldProds]])/6</f>
        <v>138.83333333333334</v>
      </c>
      <c r="T2055">
        <v>1</v>
      </c>
      <c r="U2055">
        <v>2</v>
      </c>
      <c r="V2055">
        <v>11</v>
      </c>
      <c r="W2055">
        <v>5</v>
      </c>
      <c r="X2055">
        <v>1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f>IF(COUNTIF(Table_marketing_data[[#This Row],[AcceptedCmp3]:[AcceptedCmp2]],1)&gt;0,1,0)</f>
        <v>0</v>
      </c>
      <c r="AE2055">
        <f>SUM(Table_marketing_data[[#This Row],[AcceptedCmp3]:[AcceptedCmp2]])</f>
        <v>0</v>
      </c>
      <c r="AF2055">
        <v>0</v>
      </c>
      <c r="AG2055">
        <v>0</v>
      </c>
      <c r="AH2055" t="s">
        <v>39</v>
      </c>
    </row>
    <row r="2056" spans="1:34" x14ac:dyDescent="0.3">
      <c r="A2056">
        <v>4843</v>
      </c>
      <c r="B2056">
        <v>1952</v>
      </c>
      <c r="C2056">
        <f ca="1">YEAR(TODAY()) - Table_marketing_data[[#This Row],[Year_Birth]]</f>
        <v>71</v>
      </c>
      <c r="D20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6" t="s">
        <v>28</v>
      </c>
      <c r="F2056" t="s">
        <v>31</v>
      </c>
      <c r="G2056" s="5">
        <v>75127</v>
      </c>
      <c r="H2056" s="5" t="str">
        <f t="shared" si="32"/>
        <v>50k-100k</v>
      </c>
      <c r="I2056">
        <v>0</v>
      </c>
      <c r="J2056">
        <v>0</v>
      </c>
      <c r="K2056" s="1">
        <v>41781</v>
      </c>
      <c r="L2056">
        <v>92</v>
      </c>
      <c r="M2056">
        <v>203</v>
      </c>
      <c r="N2056">
        <v>35</v>
      </c>
      <c r="O2056">
        <v>305</v>
      </c>
      <c r="P2056">
        <v>46</v>
      </c>
      <c r="Q2056">
        <v>17</v>
      </c>
      <c r="R2056">
        <v>227</v>
      </c>
      <c r="S2056" s="6">
        <f>SUM(Table_marketing_data[[#This Row],[MntWines]:[MntGoldProds]])/6</f>
        <v>138.83333333333334</v>
      </c>
      <c r="T2056">
        <v>1</v>
      </c>
      <c r="U2056">
        <v>2</v>
      </c>
      <c r="V2056">
        <v>11</v>
      </c>
      <c r="W2056">
        <v>5</v>
      </c>
      <c r="X2056">
        <v>1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f>IF(COUNTIF(Table_marketing_data[[#This Row],[AcceptedCmp3]:[AcceptedCmp2]],1)&gt;0,1,0)</f>
        <v>0</v>
      </c>
      <c r="AE2056">
        <f>SUM(Table_marketing_data[[#This Row],[AcceptedCmp3]:[AcceptedCmp2]])</f>
        <v>0</v>
      </c>
      <c r="AF2056">
        <v>0</v>
      </c>
      <c r="AG2056">
        <v>0</v>
      </c>
      <c r="AH2056" t="s">
        <v>43</v>
      </c>
    </row>
    <row r="2057" spans="1:34" x14ac:dyDescent="0.3">
      <c r="A2057">
        <v>3515</v>
      </c>
      <c r="B2057">
        <v>1952</v>
      </c>
      <c r="C2057">
        <f ca="1">YEAR(TODAY()) - Table_marketing_data[[#This Row],[Year_Birth]]</f>
        <v>71</v>
      </c>
      <c r="D20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7" t="s">
        <v>28</v>
      </c>
      <c r="F2057" t="s">
        <v>31</v>
      </c>
      <c r="G2057" s="5">
        <v>62307</v>
      </c>
      <c r="H2057" s="5" t="str">
        <f t="shared" si="32"/>
        <v>50k-100k</v>
      </c>
      <c r="I2057">
        <v>0</v>
      </c>
      <c r="J2057">
        <v>1</v>
      </c>
      <c r="K2057" s="1">
        <v>41687</v>
      </c>
      <c r="L2057">
        <v>94</v>
      </c>
      <c r="M2057">
        <v>87</v>
      </c>
      <c r="N2057">
        <v>13</v>
      </c>
      <c r="O2057">
        <v>34</v>
      </c>
      <c r="P2057">
        <v>10</v>
      </c>
      <c r="Q2057">
        <v>6</v>
      </c>
      <c r="R2057">
        <v>10</v>
      </c>
      <c r="S2057" s="6">
        <f>SUM(Table_marketing_data[[#This Row],[MntWines]:[MntGoldProds]])/6</f>
        <v>26.666666666666668</v>
      </c>
      <c r="T2057">
        <v>1</v>
      </c>
      <c r="U2057">
        <v>4</v>
      </c>
      <c r="V2057">
        <v>0</v>
      </c>
      <c r="W2057">
        <v>4</v>
      </c>
      <c r="X2057">
        <v>5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f>IF(COUNTIF(Table_marketing_data[[#This Row],[AcceptedCmp3]:[AcceptedCmp2]],1)&gt;0,1,0)</f>
        <v>0</v>
      </c>
      <c r="AE2057">
        <f>SUM(Table_marketing_data[[#This Row],[AcceptedCmp3]:[AcceptedCmp2]])</f>
        <v>0</v>
      </c>
      <c r="AF2057">
        <v>0</v>
      </c>
      <c r="AG2057">
        <v>0</v>
      </c>
      <c r="AH2057" t="s">
        <v>30</v>
      </c>
    </row>
    <row r="2058" spans="1:34" x14ac:dyDescent="0.3">
      <c r="A2058">
        <v>2134</v>
      </c>
      <c r="B2058">
        <v>1952</v>
      </c>
      <c r="C2058">
        <f ca="1">YEAR(TODAY()) - Table_marketing_data[[#This Row],[Year_Birth]]</f>
        <v>71</v>
      </c>
      <c r="D20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8" t="s">
        <v>28</v>
      </c>
      <c r="F2058" t="s">
        <v>31</v>
      </c>
      <c r="G2058" s="5">
        <v>53700</v>
      </c>
      <c r="H2058" s="5" t="str">
        <f t="shared" si="32"/>
        <v>50k-100k</v>
      </c>
      <c r="I2058">
        <v>0</v>
      </c>
      <c r="J2058">
        <v>1</v>
      </c>
      <c r="K2058" s="1">
        <v>41138</v>
      </c>
      <c r="L2058">
        <v>94</v>
      </c>
      <c r="M2058">
        <v>263</v>
      </c>
      <c r="N2058">
        <v>5</v>
      </c>
      <c r="O2058">
        <v>233</v>
      </c>
      <c r="P2058">
        <v>69</v>
      </c>
      <c r="Q2058">
        <v>41</v>
      </c>
      <c r="R2058">
        <v>83</v>
      </c>
      <c r="S2058" s="6">
        <f>SUM(Table_marketing_data[[#This Row],[MntWines]:[MntGoldProds]])/6</f>
        <v>115.66666666666667</v>
      </c>
      <c r="T2058">
        <v>4</v>
      </c>
      <c r="U2058">
        <v>5</v>
      </c>
      <c r="V2058">
        <v>5</v>
      </c>
      <c r="W2058">
        <v>8</v>
      </c>
      <c r="X2058">
        <v>5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f>IF(COUNTIF(Table_marketing_data[[#This Row],[AcceptedCmp3]:[AcceptedCmp2]],1)&gt;0,1,0)</f>
        <v>0</v>
      </c>
      <c r="AE2058">
        <f>SUM(Table_marketing_data[[#This Row],[AcceptedCmp3]:[AcceptedCmp2]])</f>
        <v>0</v>
      </c>
      <c r="AF2058">
        <v>0</v>
      </c>
      <c r="AG2058">
        <v>0</v>
      </c>
      <c r="AH2058" t="s">
        <v>43</v>
      </c>
    </row>
    <row r="2059" spans="1:34" x14ac:dyDescent="0.3">
      <c r="A2059">
        <v>3921</v>
      </c>
      <c r="B2059">
        <v>1952</v>
      </c>
      <c r="C2059">
        <f ca="1">YEAR(TODAY()) - Table_marketing_data[[#This Row],[Year_Birth]]</f>
        <v>71</v>
      </c>
      <c r="D20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59" t="s">
        <v>38</v>
      </c>
      <c r="F2059" t="s">
        <v>42</v>
      </c>
      <c r="G2059" s="5">
        <v>28457</v>
      </c>
      <c r="H2059" s="5" t="str">
        <f t="shared" si="32"/>
        <v>20k-50k</v>
      </c>
      <c r="I2059">
        <v>0</v>
      </c>
      <c r="J2059">
        <v>0</v>
      </c>
      <c r="K2059" s="1">
        <v>41210</v>
      </c>
      <c r="L2059">
        <v>96</v>
      </c>
      <c r="M2059">
        <v>24</v>
      </c>
      <c r="N2059">
        <v>1</v>
      </c>
      <c r="O2059">
        <v>108</v>
      </c>
      <c r="P2059">
        <v>29</v>
      </c>
      <c r="Q2059">
        <v>29</v>
      </c>
      <c r="R2059">
        <v>14</v>
      </c>
      <c r="S2059" s="6">
        <f>SUM(Table_marketing_data[[#This Row],[MntWines]:[MntGoldProds]])/6</f>
        <v>34.166666666666664</v>
      </c>
      <c r="T2059">
        <v>1</v>
      </c>
      <c r="U2059">
        <v>4</v>
      </c>
      <c r="V2059">
        <v>1</v>
      </c>
      <c r="W2059">
        <v>4</v>
      </c>
      <c r="X2059">
        <v>8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f>IF(COUNTIF(Table_marketing_data[[#This Row],[AcceptedCmp3]:[AcceptedCmp2]],1)&gt;0,1,0)</f>
        <v>0</v>
      </c>
      <c r="AE2059">
        <f>SUM(Table_marketing_data[[#This Row],[AcceptedCmp3]:[AcceptedCmp2]])</f>
        <v>0</v>
      </c>
      <c r="AF2059">
        <v>0</v>
      </c>
      <c r="AG2059">
        <v>0</v>
      </c>
      <c r="AH2059" t="s">
        <v>30</v>
      </c>
    </row>
    <row r="2060" spans="1:34" x14ac:dyDescent="0.3">
      <c r="A2060">
        <v>6518</v>
      </c>
      <c r="B2060">
        <v>1951</v>
      </c>
      <c r="C2060">
        <f ca="1">YEAR(TODAY()) - Table_marketing_data[[#This Row],[Year_Birth]]</f>
        <v>72</v>
      </c>
      <c r="D20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0" t="s">
        <v>37</v>
      </c>
      <c r="F2060" t="s">
        <v>42</v>
      </c>
      <c r="G2060" s="5">
        <v>67680</v>
      </c>
      <c r="H2060" s="5" t="str">
        <f t="shared" si="32"/>
        <v>50k-100k</v>
      </c>
      <c r="I2060">
        <v>0</v>
      </c>
      <c r="J2060">
        <v>1</v>
      </c>
      <c r="K2060" s="1">
        <v>41436</v>
      </c>
      <c r="L2060">
        <v>8</v>
      </c>
      <c r="M2060">
        <v>546</v>
      </c>
      <c r="N2060">
        <v>0</v>
      </c>
      <c r="O2060">
        <v>48</v>
      </c>
      <c r="P2060">
        <v>0</v>
      </c>
      <c r="Q2060">
        <v>6</v>
      </c>
      <c r="R2060">
        <v>6</v>
      </c>
      <c r="S2060" s="6">
        <f>SUM(Table_marketing_data[[#This Row],[MntWines]:[MntGoldProds]])/6</f>
        <v>101</v>
      </c>
      <c r="T2060">
        <v>1</v>
      </c>
      <c r="U2060">
        <v>7</v>
      </c>
      <c r="V2060">
        <v>3</v>
      </c>
      <c r="W2060">
        <v>8</v>
      </c>
      <c r="X2060">
        <v>5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f>IF(COUNTIF(Table_marketing_data[[#This Row],[AcceptedCmp3]:[AcceptedCmp2]],1)&gt;0,1,0)</f>
        <v>0</v>
      </c>
      <c r="AE2060">
        <f>SUM(Table_marketing_data[[#This Row],[AcceptedCmp3]:[AcceptedCmp2]])</f>
        <v>0</v>
      </c>
      <c r="AF2060">
        <v>0</v>
      </c>
      <c r="AG2060">
        <v>0</v>
      </c>
      <c r="AH2060" t="s">
        <v>36</v>
      </c>
    </row>
    <row r="2061" spans="1:34" x14ac:dyDescent="0.3">
      <c r="A2061">
        <v>1570</v>
      </c>
      <c r="B2061">
        <v>1951</v>
      </c>
      <c r="C2061">
        <f ca="1">YEAR(TODAY()) - Table_marketing_data[[#This Row],[Year_Birth]]</f>
        <v>72</v>
      </c>
      <c r="D20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1" t="s">
        <v>37</v>
      </c>
      <c r="F2061" t="s">
        <v>35</v>
      </c>
      <c r="G2061" s="5">
        <v>69702</v>
      </c>
      <c r="H2061" s="5" t="str">
        <f t="shared" si="32"/>
        <v>50k-100k</v>
      </c>
      <c r="I2061">
        <v>0</v>
      </c>
      <c r="J2061">
        <v>1</v>
      </c>
      <c r="K2061" s="1">
        <v>41324</v>
      </c>
      <c r="L2061">
        <v>8</v>
      </c>
      <c r="M2061">
        <v>664</v>
      </c>
      <c r="N2061">
        <v>9</v>
      </c>
      <c r="O2061">
        <v>240</v>
      </c>
      <c r="P2061">
        <v>50</v>
      </c>
      <c r="Q2061">
        <v>19</v>
      </c>
      <c r="R2061">
        <v>57</v>
      </c>
      <c r="S2061" s="6">
        <f>SUM(Table_marketing_data[[#This Row],[MntWines]:[MntGoldProds]])/6</f>
        <v>173.16666666666666</v>
      </c>
      <c r="T2061">
        <v>2</v>
      </c>
      <c r="U2061">
        <v>7</v>
      </c>
      <c r="V2061">
        <v>7</v>
      </c>
      <c r="W2061">
        <v>10</v>
      </c>
      <c r="X2061">
        <v>4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f>IF(COUNTIF(Table_marketing_data[[#This Row],[AcceptedCmp3]:[AcceptedCmp2]],1)&gt;0,1,0)</f>
        <v>0</v>
      </c>
      <c r="AE2061">
        <f>SUM(Table_marketing_data[[#This Row],[AcceptedCmp3]:[AcceptedCmp2]])</f>
        <v>0</v>
      </c>
      <c r="AF2061">
        <v>0</v>
      </c>
      <c r="AG2061">
        <v>0</v>
      </c>
      <c r="AH2061" t="s">
        <v>30</v>
      </c>
    </row>
    <row r="2062" spans="1:34" x14ac:dyDescent="0.3">
      <c r="A2062">
        <v>7384</v>
      </c>
      <c r="B2062">
        <v>1951</v>
      </c>
      <c r="C2062">
        <f ca="1">YEAR(TODAY()) - Table_marketing_data[[#This Row],[Year_Birth]]</f>
        <v>72</v>
      </c>
      <c r="D20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2" t="s">
        <v>41</v>
      </c>
      <c r="F2062" t="s">
        <v>35</v>
      </c>
      <c r="G2062" s="5">
        <v>39767</v>
      </c>
      <c r="H2062" s="5" t="str">
        <f t="shared" si="32"/>
        <v>20k-50k</v>
      </c>
      <c r="I2062">
        <v>0</v>
      </c>
      <c r="J2062">
        <v>0</v>
      </c>
      <c r="K2062" s="1">
        <v>41476</v>
      </c>
      <c r="L2062">
        <v>18</v>
      </c>
      <c r="M2062">
        <v>113</v>
      </c>
      <c r="N2062">
        <v>61</v>
      </c>
      <c r="O2062">
        <v>204</v>
      </c>
      <c r="P2062">
        <v>34</v>
      </c>
      <c r="Q2062">
        <v>26</v>
      </c>
      <c r="R2062">
        <v>47</v>
      </c>
      <c r="S2062" s="6">
        <f>SUM(Table_marketing_data[[#This Row],[MntWines]:[MntGoldProds]])/6</f>
        <v>80.833333333333329</v>
      </c>
      <c r="T2062">
        <v>2</v>
      </c>
      <c r="U2062">
        <v>7</v>
      </c>
      <c r="V2062">
        <v>1</v>
      </c>
      <c r="W2062">
        <v>7</v>
      </c>
      <c r="X2062">
        <v>8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f>IF(COUNTIF(Table_marketing_data[[#This Row],[AcceptedCmp3]:[AcceptedCmp2]],1)&gt;0,1,0)</f>
        <v>0</v>
      </c>
      <c r="AE2062">
        <f>SUM(Table_marketing_data[[#This Row],[AcceptedCmp3]:[AcceptedCmp2]])</f>
        <v>0</v>
      </c>
      <c r="AF2062">
        <v>0</v>
      </c>
      <c r="AG2062">
        <v>0</v>
      </c>
      <c r="AH2062" t="s">
        <v>30</v>
      </c>
    </row>
    <row r="2063" spans="1:34" x14ac:dyDescent="0.3">
      <c r="A2063">
        <v>6721</v>
      </c>
      <c r="B2063">
        <v>1951</v>
      </c>
      <c r="C2063">
        <f ca="1">YEAR(TODAY()) - Table_marketing_data[[#This Row],[Year_Birth]]</f>
        <v>72</v>
      </c>
      <c r="D20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3" t="s">
        <v>28</v>
      </c>
      <c r="F2063" t="s">
        <v>33</v>
      </c>
      <c r="G2063" s="5">
        <v>71965</v>
      </c>
      <c r="H2063" s="5" t="str">
        <f t="shared" si="32"/>
        <v>50k-100k</v>
      </c>
      <c r="I2063">
        <v>0</v>
      </c>
      <c r="J2063">
        <v>1</v>
      </c>
      <c r="K2063" s="1">
        <v>41484</v>
      </c>
      <c r="L2063">
        <v>21</v>
      </c>
      <c r="M2063">
        <v>572</v>
      </c>
      <c r="N2063">
        <v>19</v>
      </c>
      <c r="O2063">
        <v>286</v>
      </c>
      <c r="P2063">
        <v>50</v>
      </c>
      <c r="Q2063">
        <v>38</v>
      </c>
      <c r="R2063">
        <v>248</v>
      </c>
      <c r="S2063" s="6">
        <f>SUM(Table_marketing_data[[#This Row],[MntWines]:[MntGoldProds]])/6</f>
        <v>202.16666666666666</v>
      </c>
      <c r="T2063">
        <v>3</v>
      </c>
      <c r="U2063">
        <v>6</v>
      </c>
      <c r="V2063">
        <v>3</v>
      </c>
      <c r="W2063">
        <v>5</v>
      </c>
      <c r="X2063">
        <v>3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f>IF(COUNTIF(Table_marketing_data[[#This Row],[AcceptedCmp3]:[AcceptedCmp2]],1)&gt;0,1,0)</f>
        <v>0</v>
      </c>
      <c r="AE2063">
        <f>SUM(Table_marketing_data[[#This Row],[AcceptedCmp3]:[AcceptedCmp2]])</f>
        <v>0</v>
      </c>
      <c r="AF2063">
        <v>0</v>
      </c>
      <c r="AG2063">
        <v>0</v>
      </c>
      <c r="AH2063" t="s">
        <v>32</v>
      </c>
    </row>
    <row r="2064" spans="1:34" x14ac:dyDescent="0.3">
      <c r="A2064">
        <v>5872</v>
      </c>
      <c r="B2064">
        <v>1951</v>
      </c>
      <c r="C2064">
        <f ca="1">YEAR(TODAY()) - Table_marketing_data[[#This Row],[Year_Birth]]</f>
        <v>72</v>
      </c>
      <c r="D20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4" t="s">
        <v>28</v>
      </c>
      <c r="F2064" t="s">
        <v>31</v>
      </c>
      <c r="G2064" s="5">
        <v>60689</v>
      </c>
      <c r="H2064" s="5" t="str">
        <f t="shared" si="32"/>
        <v>50k-100k</v>
      </c>
      <c r="I2064">
        <v>0</v>
      </c>
      <c r="J2064">
        <v>1</v>
      </c>
      <c r="K2064" s="1">
        <v>41426</v>
      </c>
      <c r="L2064">
        <v>23</v>
      </c>
      <c r="M2064">
        <v>240</v>
      </c>
      <c r="N2064">
        <v>90</v>
      </c>
      <c r="O2064">
        <v>216</v>
      </c>
      <c r="P2064">
        <v>63</v>
      </c>
      <c r="Q2064">
        <v>6</v>
      </c>
      <c r="R2064">
        <v>24</v>
      </c>
      <c r="S2064" s="6">
        <f>SUM(Table_marketing_data[[#This Row],[MntWines]:[MntGoldProds]])/6</f>
        <v>106.5</v>
      </c>
      <c r="T2064">
        <v>4</v>
      </c>
      <c r="U2064">
        <v>4</v>
      </c>
      <c r="V2064">
        <v>4</v>
      </c>
      <c r="W2064">
        <v>10</v>
      </c>
      <c r="X2064">
        <v>3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f>IF(COUNTIF(Table_marketing_data[[#This Row],[AcceptedCmp3]:[AcceptedCmp2]],1)&gt;0,1,0)</f>
        <v>0</v>
      </c>
      <c r="AE2064">
        <f>SUM(Table_marketing_data[[#This Row],[AcceptedCmp3]:[AcceptedCmp2]])</f>
        <v>0</v>
      </c>
      <c r="AF2064">
        <v>0</v>
      </c>
      <c r="AG2064">
        <v>0</v>
      </c>
      <c r="AH2064" t="s">
        <v>34</v>
      </c>
    </row>
    <row r="2065" spans="1:34" x14ac:dyDescent="0.3">
      <c r="A2065">
        <v>626</v>
      </c>
      <c r="B2065">
        <v>1951</v>
      </c>
      <c r="C2065">
        <f ca="1">YEAR(TODAY()) - Table_marketing_data[[#This Row],[Year_Birth]]</f>
        <v>72</v>
      </c>
      <c r="D20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5" t="s">
        <v>28</v>
      </c>
      <c r="F2065" t="s">
        <v>33</v>
      </c>
      <c r="G2065" s="5">
        <v>32871</v>
      </c>
      <c r="H2065" s="5" t="str">
        <f t="shared" si="32"/>
        <v>20k-50k</v>
      </c>
      <c r="I2065">
        <v>1</v>
      </c>
      <c r="J2065">
        <v>1</v>
      </c>
      <c r="K2065" s="1">
        <v>41342</v>
      </c>
      <c r="L2065">
        <v>28</v>
      </c>
      <c r="M2065">
        <v>22</v>
      </c>
      <c r="N2065">
        <v>2</v>
      </c>
      <c r="O2065">
        <v>12</v>
      </c>
      <c r="P2065">
        <v>0</v>
      </c>
      <c r="Q2065">
        <v>2</v>
      </c>
      <c r="R2065">
        <v>5</v>
      </c>
      <c r="S2065" s="6">
        <f>SUM(Table_marketing_data[[#This Row],[MntWines]:[MntGoldProds]])/6</f>
        <v>7.166666666666667</v>
      </c>
      <c r="T2065">
        <v>1</v>
      </c>
      <c r="U2065">
        <v>1</v>
      </c>
      <c r="V2065">
        <v>0</v>
      </c>
      <c r="W2065">
        <v>3</v>
      </c>
      <c r="X2065">
        <v>4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f>IF(COUNTIF(Table_marketing_data[[#This Row],[AcceptedCmp3]:[AcceptedCmp2]],1)&gt;0,1,0)</f>
        <v>0</v>
      </c>
      <c r="AE2065">
        <f>SUM(Table_marketing_data[[#This Row],[AcceptedCmp3]:[AcceptedCmp2]])</f>
        <v>0</v>
      </c>
      <c r="AF2065">
        <v>0</v>
      </c>
      <c r="AG2065">
        <v>0</v>
      </c>
      <c r="AH2065" t="s">
        <v>34</v>
      </c>
    </row>
    <row r="2066" spans="1:34" x14ac:dyDescent="0.3">
      <c r="A2066">
        <v>7922</v>
      </c>
      <c r="B2066">
        <v>1951</v>
      </c>
      <c r="C2066">
        <f ca="1">YEAR(TODAY()) - Table_marketing_data[[#This Row],[Year_Birth]]</f>
        <v>72</v>
      </c>
      <c r="D20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6" t="s">
        <v>37</v>
      </c>
      <c r="F2066" t="s">
        <v>31</v>
      </c>
      <c r="G2066" s="5">
        <v>64950</v>
      </c>
      <c r="H2066" s="5" t="str">
        <f t="shared" si="32"/>
        <v>50k-100k</v>
      </c>
      <c r="I2066">
        <v>0</v>
      </c>
      <c r="J2066">
        <v>1</v>
      </c>
      <c r="K2066" s="1">
        <v>41133</v>
      </c>
      <c r="L2066">
        <v>29</v>
      </c>
      <c r="M2066">
        <v>819</v>
      </c>
      <c r="N2066">
        <v>0</v>
      </c>
      <c r="O2066">
        <v>72</v>
      </c>
      <c r="P2066">
        <v>12</v>
      </c>
      <c r="Q2066">
        <v>0</v>
      </c>
      <c r="R2066">
        <v>63</v>
      </c>
      <c r="S2066" s="6">
        <f>SUM(Table_marketing_data[[#This Row],[MntWines]:[MntGoldProds]])/6</f>
        <v>161</v>
      </c>
      <c r="T2066">
        <v>2</v>
      </c>
      <c r="U2066">
        <v>11</v>
      </c>
      <c r="V2066">
        <v>2</v>
      </c>
      <c r="W2066">
        <v>10</v>
      </c>
      <c r="X2066">
        <v>7</v>
      </c>
      <c r="Y2066">
        <v>0</v>
      </c>
      <c r="Z2066">
        <v>1</v>
      </c>
      <c r="AA2066">
        <v>0</v>
      </c>
      <c r="AB2066">
        <v>0</v>
      </c>
      <c r="AC2066">
        <v>0</v>
      </c>
      <c r="AD2066">
        <f>IF(COUNTIF(Table_marketing_data[[#This Row],[AcceptedCmp3]:[AcceptedCmp2]],1)&gt;0,1,0)</f>
        <v>1</v>
      </c>
      <c r="AE2066">
        <f>SUM(Table_marketing_data[[#This Row],[AcceptedCmp3]:[AcceptedCmp2]])</f>
        <v>1</v>
      </c>
      <c r="AF2066">
        <v>0</v>
      </c>
      <c r="AG2066">
        <v>0</v>
      </c>
      <c r="AH2066" t="s">
        <v>43</v>
      </c>
    </row>
    <row r="2067" spans="1:34" x14ac:dyDescent="0.3">
      <c r="A2067">
        <v>255</v>
      </c>
      <c r="B2067">
        <v>1951</v>
      </c>
      <c r="C2067">
        <f ca="1">YEAR(TODAY()) - Table_marketing_data[[#This Row],[Year_Birth]]</f>
        <v>72</v>
      </c>
      <c r="D20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7" t="s">
        <v>28</v>
      </c>
      <c r="F2067" t="s">
        <v>29</v>
      </c>
      <c r="G2067" s="5">
        <v>22263</v>
      </c>
      <c r="H2067" s="5" t="str">
        <f t="shared" si="32"/>
        <v>20k-50k</v>
      </c>
      <c r="I2067">
        <v>1</v>
      </c>
      <c r="J2067">
        <v>1</v>
      </c>
      <c r="K2067" s="1">
        <v>41728</v>
      </c>
      <c r="L2067">
        <v>31</v>
      </c>
      <c r="M2067">
        <v>17</v>
      </c>
      <c r="N2067">
        <v>0</v>
      </c>
      <c r="O2067">
        <v>2</v>
      </c>
      <c r="P2067">
        <v>0</v>
      </c>
      <c r="Q2067">
        <v>0</v>
      </c>
      <c r="R2067">
        <v>2</v>
      </c>
      <c r="S2067" s="6">
        <f>SUM(Table_marketing_data[[#This Row],[MntWines]:[MntGoldProds]])/6</f>
        <v>3.5</v>
      </c>
      <c r="T2067">
        <v>2</v>
      </c>
      <c r="U2067">
        <v>1</v>
      </c>
      <c r="V2067">
        <v>0</v>
      </c>
      <c r="W2067">
        <v>3</v>
      </c>
      <c r="X2067">
        <v>6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f>IF(COUNTIF(Table_marketing_data[[#This Row],[AcceptedCmp3]:[AcceptedCmp2]],1)&gt;0,1,0)</f>
        <v>0</v>
      </c>
      <c r="AE2067">
        <f>SUM(Table_marketing_data[[#This Row],[AcceptedCmp3]:[AcceptedCmp2]])</f>
        <v>0</v>
      </c>
      <c r="AF2067">
        <v>0</v>
      </c>
      <c r="AG2067">
        <v>1</v>
      </c>
      <c r="AH2067" t="s">
        <v>30</v>
      </c>
    </row>
    <row r="2068" spans="1:34" x14ac:dyDescent="0.3">
      <c r="A2068">
        <v>8104</v>
      </c>
      <c r="B2068">
        <v>1951</v>
      </c>
      <c r="C2068">
        <f ca="1">YEAR(TODAY()) - Table_marketing_data[[#This Row],[Year_Birth]]</f>
        <v>72</v>
      </c>
      <c r="D20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8" t="s">
        <v>37</v>
      </c>
      <c r="F2068" t="s">
        <v>33</v>
      </c>
      <c r="G2068" s="5">
        <v>53312</v>
      </c>
      <c r="H2068" s="5" t="str">
        <f t="shared" si="32"/>
        <v>50k-100k</v>
      </c>
      <c r="I2068">
        <v>0</v>
      </c>
      <c r="J2068">
        <v>0</v>
      </c>
      <c r="K2068" s="1">
        <v>41495</v>
      </c>
      <c r="L2068">
        <v>32</v>
      </c>
      <c r="M2068">
        <v>241</v>
      </c>
      <c r="N2068">
        <v>0</v>
      </c>
      <c r="O2068">
        <v>12</v>
      </c>
      <c r="P2068">
        <v>0</v>
      </c>
      <c r="Q2068">
        <v>0</v>
      </c>
      <c r="R2068">
        <v>25</v>
      </c>
      <c r="S2068" s="6">
        <f>SUM(Table_marketing_data[[#This Row],[MntWines]:[MntGoldProds]])/6</f>
        <v>46.333333333333336</v>
      </c>
      <c r="T2068">
        <v>1</v>
      </c>
      <c r="U2068">
        <v>5</v>
      </c>
      <c r="V2068">
        <v>1</v>
      </c>
      <c r="W2068">
        <v>5</v>
      </c>
      <c r="X2068">
        <v>7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f>IF(COUNTIF(Table_marketing_data[[#This Row],[AcceptedCmp3]:[AcceptedCmp2]],1)&gt;0,1,0)</f>
        <v>0</v>
      </c>
      <c r="AE2068">
        <f>SUM(Table_marketing_data[[#This Row],[AcceptedCmp3]:[AcceptedCmp2]])</f>
        <v>0</v>
      </c>
      <c r="AF2068">
        <v>0</v>
      </c>
      <c r="AG2068">
        <v>0</v>
      </c>
      <c r="AH2068" t="s">
        <v>30</v>
      </c>
    </row>
    <row r="2069" spans="1:34" x14ac:dyDescent="0.3">
      <c r="A2069">
        <v>113</v>
      </c>
      <c r="B2069">
        <v>1951</v>
      </c>
      <c r="C2069">
        <f ca="1">YEAR(TODAY()) - Table_marketing_data[[#This Row],[Year_Birth]]</f>
        <v>72</v>
      </c>
      <c r="D20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69" t="s">
        <v>28</v>
      </c>
      <c r="F2069" t="s">
        <v>33</v>
      </c>
      <c r="G2069" s="5">
        <v>30833</v>
      </c>
      <c r="H2069" s="5" t="str">
        <f t="shared" si="32"/>
        <v>20k-50k</v>
      </c>
      <c r="I2069">
        <v>1</v>
      </c>
      <c r="J2069">
        <v>1</v>
      </c>
      <c r="K2069" s="1">
        <v>41471</v>
      </c>
      <c r="L2069">
        <v>33</v>
      </c>
      <c r="M2069">
        <v>11</v>
      </c>
      <c r="N2069">
        <v>0</v>
      </c>
      <c r="O2069">
        <v>7</v>
      </c>
      <c r="P2069">
        <v>3</v>
      </c>
      <c r="Q2069">
        <v>1</v>
      </c>
      <c r="R2069">
        <v>6</v>
      </c>
      <c r="S2069" s="6">
        <f>SUM(Table_marketing_data[[#This Row],[MntWines]:[MntGoldProds]])/6</f>
        <v>4.666666666666667</v>
      </c>
      <c r="T2069">
        <v>2</v>
      </c>
      <c r="U2069">
        <v>1</v>
      </c>
      <c r="V2069">
        <v>0</v>
      </c>
      <c r="W2069">
        <v>3</v>
      </c>
      <c r="X2069">
        <v>5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f>IF(COUNTIF(Table_marketing_data[[#This Row],[AcceptedCmp3]:[AcceptedCmp2]],1)&gt;0,1,0)</f>
        <v>0</v>
      </c>
      <c r="AE2069">
        <f>SUM(Table_marketing_data[[#This Row],[AcceptedCmp3]:[AcceptedCmp2]])</f>
        <v>0</v>
      </c>
      <c r="AF2069">
        <v>0</v>
      </c>
      <c r="AG2069">
        <v>0</v>
      </c>
      <c r="AH2069" t="s">
        <v>30</v>
      </c>
    </row>
    <row r="2070" spans="1:34" x14ac:dyDescent="0.3">
      <c r="A2070">
        <v>3334</v>
      </c>
      <c r="B2070">
        <v>1951</v>
      </c>
      <c r="C2070">
        <f ca="1">YEAR(TODAY()) - Table_marketing_data[[#This Row],[Year_Birth]]</f>
        <v>72</v>
      </c>
      <c r="D20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0" t="s">
        <v>28</v>
      </c>
      <c r="F2070" t="s">
        <v>33</v>
      </c>
      <c r="G2070" s="5">
        <v>94642</v>
      </c>
      <c r="H2070" s="5" t="str">
        <f t="shared" si="32"/>
        <v>50k-100k</v>
      </c>
      <c r="I2070">
        <v>0</v>
      </c>
      <c r="J2070">
        <v>0</v>
      </c>
      <c r="K2070" s="1">
        <v>41682</v>
      </c>
      <c r="L2070">
        <v>35</v>
      </c>
      <c r="M2070">
        <v>879</v>
      </c>
      <c r="N2070">
        <v>143</v>
      </c>
      <c r="O2070">
        <v>797</v>
      </c>
      <c r="P2070">
        <v>106</v>
      </c>
      <c r="Q2070">
        <v>143</v>
      </c>
      <c r="R2070">
        <v>143</v>
      </c>
      <c r="S2070" s="6">
        <f>SUM(Table_marketing_data[[#This Row],[MntWines]:[MntGoldProds]])/6</f>
        <v>368.5</v>
      </c>
      <c r="T2070">
        <v>0</v>
      </c>
      <c r="U2070">
        <v>5</v>
      </c>
      <c r="V2070">
        <v>7</v>
      </c>
      <c r="W2070">
        <v>9</v>
      </c>
      <c r="X2070">
        <v>1</v>
      </c>
      <c r="Y2070">
        <v>0</v>
      </c>
      <c r="Z2070">
        <v>0</v>
      </c>
      <c r="AA2070">
        <v>1</v>
      </c>
      <c r="AB2070">
        <v>1</v>
      </c>
      <c r="AC2070">
        <v>0</v>
      </c>
      <c r="AD2070">
        <f>IF(COUNTIF(Table_marketing_data[[#This Row],[AcceptedCmp3]:[AcceptedCmp2]],1)&gt;0,1,0)</f>
        <v>1</v>
      </c>
      <c r="AE2070">
        <f>SUM(Table_marketing_data[[#This Row],[AcceptedCmp3]:[AcceptedCmp2]])</f>
        <v>2</v>
      </c>
      <c r="AF2070">
        <v>0</v>
      </c>
      <c r="AG2070">
        <v>0</v>
      </c>
      <c r="AH2070" t="s">
        <v>30</v>
      </c>
    </row>
    <row r="2071" spans="1:34" x14ac:dyDescent="0.3">
      <c r="A2071">
        <v>9617</v>
      </c>
      <c r="B2071">
        <v>1951</v>
      </c>
      <c r="C2071">
        <f ca="1">YEAR(TODAY()) - Table_marketing_data[[#This Row],[Year_Birth]]</f>
        <v>72</v>
      </c>
      <c r="D20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1" t="s">
        <v>28</v>
      </c>
      <c r="F2071" t="s">
        <v>31</v>
      </c>
      <c r="G2071" s="5">
        <v>15033</v>
      </c>
      <c r="H2071" s="5" t="str">
        <f t="shared" si="32"/>
        <v>&lt;20k</v>
      </c>
      <c r="I2071">
        <v>0</v>
      </c>
      <c r="J2071">
        <v>0</v>
      </c>
      <c r="K2071" s="1">
        <v>41745</v>
      </c>
      <c r="L2071">
        <v>37</v>
      </c>
      <c r="M2071">
        <v>0</v>
      </c>
      <c r="N2071">
        <v>4</v>
      </c>
      <c r="O2071">
        <v>5</v>
      </c>
      <c r="P2071">
        <v>6</v>
      </c>
      <c r="Q2071">
        <v>0</v>
      </c>
      <c r="R2071">
        <v>4</v>
      </c>
      <c r="S2071" s="6">
        <f>SUM(Table_marketing_data[[#This Row],[MntWines]:[MntGoldProds]])/6</f>
        <v>3.1666666666666665</v>
      </c>
      <c r="T2071">
        <v>1</v>
      </c>
      <c r="U2071">
        <v>1</v>
      </c>
      <c r="V2071">
        <v>0</v>
      </c>
      <c r="W2071">
        <v>3</v>
      </c>
      <c r="X2071">
        <v>3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f>IF(COUNTIF(Table_marketing_data[[#This Row],[AcceptedCmp3]:[AcceptedCmp2]],1)&gt;0,1,0)</f>
        <v>0</v>
      </c>
      <c r="AE2071">
        <f>SUM(Table_marketing_data[[#This Row],[AcceptedCmp3]:[AcceptedCmp2]])</f>
        <v>0</v>
      </c>
      <c r="AF2071">
        <v>0</v>
      </c>
      <c r="AG2071">
        <v>0</v>
      </c>
      <c r="AH2071" t="s">
        <v>43</v>
      </c>
    </row>
    <row r="2072" spans="1:34" x14ac:dyDescent="0.3">
      <c r="A2072">
        <v>4646</v>
      </c>
      <c r="B2072">
        <v>1951</v>
      </c>
      <c r="C2072">
        <f ca="1">YEAR(TODAY()) - Table_marketing_data[[#This Row],[Year_Birth]]</f>
        <v>72</v>
      </c>
      <c r="D20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2" t="s">
        <v>38</v>
      </c>
      <c r="F2072" t="s">
        <v>33</v>
      </c>
      <c r="G2072" s="5">
        <v>78497</v>
      </c>
      <c r="H2072" s="5" t="str">
        <f t="shared" si="32"/>
        <v>50k-100k</v>
      </c>
      <c r="I2072">
        <v>0</v>
      </c>
      <c r="J2072">
        <v>0</v>
      </c>
      <c r="K2072" s="1">
        <v>41609</v>
      </c>
      <c r="L2072">
        <v>44</v>
      </c>
      <c r="M2072">
        <v>207</v>
      </c>
      <c r="N2072">
        <v>26</v>
      </c>
      <c r="O2072">
        <v>447</v>
      </c>
      <c r="P2072">
        <v>75</v>
      </c>
      <c r="Q2072">
        <v>0</v>
      </c>
      <c r="R2072">
        <v>223</v>
      </c>
      <c r="S2072" s="6">
        <f>SUM(Table_marketing_data[[#This Row],[MntWines]:[MntGoldProds]])/6</f>
        <v>163</v>
      </c>
      <c r="T2072">
        <v>1</v>
      </c>
      <c r="U2072">
        <v>5</v>
      </c>
      <c r="V2072">
        <v>7</v>
      </c>
      <c r="W2072">
        <v>12</v>
      </c>
      <c r="X2072">
        <v>2</v>
      </c>
      <c r="Y2072">
        <v>0</v>
      </c>
      <c r="Z2072">
        <v>0</v>
      </c>
      <c r="AA2072">
        <v>0</v>
      </c>
      <c r="AB2072">
        <v>1</v>
      </c>
      <c r="AC2072">
        <v>0</v>
      </c>
      <c r="AD2072">
        <f>IF(COUNTIF(Table_marketing_data[[#This Row],[AcceptedCmp3]:[AcceptedCmp2]],1)&gt;0,1,0)</f>
        <v>1</v>
      </c>
      <c r="AE2072">
        <f>SUM(Table_marketing_data[[#This Row],[AcceptedCmp3]:[AcceptedCmp2]])</f>
        <v>1</v>
      </c>
      <c r="AF2072">
        <v>0</v>
      </c>
      <c r="AG2072">
        <v>0</v>
      </c>
      <c r="AH2072" t="s">
        <v>32</v>
      </c>
    </row>
    <row r="2073" spans="1:34" x14ac:dyDescent="0.3">
      <c r="A2073">
        <v>6935</v>
      </c>
      <c r="B2073">
        <v>1951</v>
      </c>
      <c r="C2073">
        <f ca="1">YEAR(TODAY()) - Table_marketing_data[[#This Row],[Year_Birth]]</f>
        <v>72</v>
      </c>
      <c r="D20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3" t="s">
        <v>38</v>
      </c>
      <c r="F2073" t="s">
        <v>33</v>
      </c>
      <c r="G2073" s="5">
        <v>78497</v>
      </c>
      <c r="H2073" s="5" t="str">
        <f t="shared" si="32"/>
        <v>50k-100k</v>
      </c>
      <c r="I2073">
        <v>0</v>
      </c>
      <c r="J2073">
        <v>0</v>
      </c>
      <c r="K2073" s="1">
        <v>41609</v>
      </c>
      <c r="L2073">
        <v>44</v>
      </c>
      <c r="M2073">
        <v>207</v>
      </c>
      <c r="N2073">
        <v>26</v>
      </c>
      <c r="O2073">
        <v>447</v>
      </c>
      <c r="P2073">
        <v>75</v>
      </c>
      <c r="Q2073">
        <v>0</v>
      </c>
      <c r="R2073">
        <v>223</v>
      </c>
      <c r="S2073" s="6">
        <f>SUM(Table_marketing_data[[#This Row],[MntWines]:[MntGoldProds]])/6</f>
        <v>163</v>
      </c>
      <c r="T2073">
        <v>1</v>
      </c>
      <c r="U2073">
        <v>5</v>
      </c>
      <c r="V2073">
        <v>7</v>
      </c>
      <c r="W2073">
        <v>12</v>
      </c>
      <c r="X2073">
        <v>2</v>
      </c>
      <c r="Y2073">
        <v>0</v>
      </c>
      <c r="Z2073">
        <v>0</v>
      </c>
      <c r="AA2073">
        <v>0</v>
      </c>
      <c r="AB2073">
        <v>1</v>
      </c>
      <c r="AC2073">
        <v>0</v>
      </c>
      <c r="AD2073">
        <f>IF(COUNTIF(Table_marketing_data[[#This Row],[AcceptedCmp3]:[AcceptedCmp2]],1)&gt;0,1,0)</f>
        <v>1</v>
      </c>
      <c r="AE2073">
        <f>SUM(Table_marketing_data[[#This Row],[AcceptedCmp3]:[AcceptedCmp2]])</f>
        <v>1</v>
      </c>
      <c r="AF2073">
        <v>0</v>
      </c>
      <c r="AG2073">
        <v>0</v>
      </c>
      <c r="AH2073" t="s">
        <v>40</v>
      </c>
    </row>
    <row r="2074" spans="1:34" x14ac:dyDescent="0.3">
      <c r="A2074">
        <v>7397</v>
      </c>
      <c r="B2074">
        <v>1951</v>
      </c>
      <c r="C2074">
        <f ca="1">YEAR(TODAY()) - Table_marketing_data[[#This Row],[Year_Birth]]</f>
        <v>72</v>
      </c>
      <c r="D20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4" t="s">
        <v>28</v>
      </c>
      <c r="F2074" t="s">
        <v>31</v>
      </c>
      <c r="G2074" s="5">
        <v>49090</v>
      </c>
      <c r="H2074" s="5" t="str">
        <f t="shared" si="32"/>
        <v>20k-50k</v>
      </c>
      <c r="I2074">
        <v>0</v>
      </c>
      <c r="J2074">
        <v>1</v>
      </c>
      <c r="K2074" s="1">
        <v>41474</v>
      </c>
      <c r="L2074">
        <v>45</v>
      </c>
      <c r="M2074">
        <v>494</v>
      </c>
      <c r="N2074">
        <v>5</v>
      </c>
      <c r="O2074">
        <v>82</v>
      </c>
      <c r="P2074">
        <v>7</v>
      </c>
      <c r="Q2074">
        <v>0</v>
      </c>
      <c r="R2074">
        <v>100</v>
      </c>
      <c r="S2074" s="6">
        <f>SUM(Table_marketing_data[[#This Row],[MntWines]:[MntGoldProds]])/6</f>
        <v>114.66666666666667</v>
      </c>
      <c r="T2074">
        <v>3</v>
      </c>
      <c r="U2074">
        <v>7</v>
      </c>
      <c r="V2074">
        <v>2</v>
      </c>
      <c r="W2074">
        <v>9</v>
      </c>
      <c r="X2074">
        <v>7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f>IF(COUNTIF(Table_marketing_data[[#This Row],[AcceptedCmp3]:[AcceptedCmp2]],1)&gt;0,1,0)</f>
        <v>0</v>
      </c>
      <c r="AE2074">
        <f>SUM(Table_marketing_data[[#This Row],[AcceptedCmp3]:[AcceptedCmp2]])</f>
        <v>0</v>
      </c>
      <c r="AF2074">
        <v>0</v>
      </c>
      <c r="AG2074">
        <v>0</v>
      </c>
      <c r="AH2074" t="s">
        <v>30</v>
      </c>
    </row>
    <row r="2075" spans="1:34" x14ac:dyDescent="0.3">
      <c r="A2075">
        <v>6200</v>
      </c>
      <c r="B2075">
        <v>1951</v>
      </c>
      <c r="C2075">
        <f ca="1">YEAR(TODAY()) - Table_marketing_data[[#This Row],[Year_Birth]]</f>
        <v>72</v>
      </c>
      <c r="D20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5" t="s">
        <v>28</v>
      </c>
      <c r="F2075" t="s">
        <v>33</v>
      </c>
      <c r="G2075" s="5">
        <v>75903</v>
      </c>
      <c r="H2075" s="5" t="str">
        <f t="shared" si="32"/>
        <v>50k-100k</v>
      </c>
      <c r="I2075">
        <v>0</v>
      </c>
      <c r="J2075">
        <v>1</v>
      </c>
      <c r="K2075" s="1">
        <v>41372</v>
      </c>
      <c r="L2075">
        <v>50</v>
      </c>
      <c r="M2075">
        <v>340</v>
      </c>
      <c r="N2075">
        <v>108</v>
      </c>
      <c r="O2075">
        <v>185</v>
      </c>
      <c r="P2075">
        <v>130</v>
      </c>
      <c r="Q2075">
        <v>38</v>
      </c>
      <c r="R2075">
        <v>100</v>
      </c>
      <c r="S2075" s="6">
        <f>SUM(Table_marketing_data[[#This Row],[MntWines]:[MntGoldProds]])/6</f>
        <v>150.16666666666666</v>
      </c>
      <c r="T2075">
        <v>2</v>
      </c>
      <c r="U2075">
        <v>6</v>
      </c>
      <c r="V2075">
        <v>6</v>
      </c>
      <c r="W2075">
        <v>9</v>
      </c>
      <c r="X2075">
        <v>3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f>IF(COUNTIF(Table_marketing_data[[#This Row],[AcceptedCmp3]:[AcceptedCmp2]],1)&gt;0,1,0)</f>
        <v>0</v>
      </c>
      <c r="AE2075">
        <f>SUM(Table_marketing_data[[#This Row],[AcceptedCmp3]:[AcceptedCmp2]])</f>
        <v>0</v>
      </c>
      <c r="AF2075">
        <v>0</v>
      </c>
      <c r="AG2075">
        <v>0</v>
      </c>
      <c r="AH2075" t="s">
        <v>30</v>
      </c>
    </row>
    <row r="2076" spans="1:34" x14ac:dyDescent="0.3">
      <c r="A2076">
        <v>10738</v>
      </c>
      <c r="B2076">
        <v>1951</v>
      </c>
      <c r="C2076">
        <f ca="1">YEAR(TODAY()) - Table_marketing_data[[#This Row],[Year_Birth]]</f>
        <v>72</v>
      </c>
      <c r="D20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6" t="s">
        <v>41</v>
      </c>
      <c r="F2076" t="s">
        <v>31</v>
      </c>
      <c r="G2076" s="5">
        <v>49389</v>
      </c>
      <c r="H2076" s="5" t="str">
        <f t="shared" si="32"/>
        <v>20k-50k</v>
      </c>
      <c r="I2076">
        <v>1</v>
      </c>
      <c r="J2076">
        <v>1</v>
      </c>
      <c r="K2076" s="1">
        <v>41515</v>
      </c>
      <c r="L2076">
        <v>55</v>
      </c>
      <c r="M2076">
        <v>40</v>
      </c>
      <c r="N2076">
        <v>0</v>
      </c>
      <c r="O2076">
        <v>19</v>
      </c>
      <c r="P2076">
        <v>2</v>
      </c>
      <c r="Q2076">
        <v>1</v>
      </c>
      <c r="R2076">
        <v>3</v>
      </c>
      <c r="S2076" s="6">
        <f>SUM(Table_marketing_data[[#This Row],[MntWines]:[MntGoldProds]])/6</f>
        <v>10.833333333333334</v>
      </c>
      <c r="T2076">
        <v>1</v>
      </c>
      <c r="U2076">
        <v>2</v>
      </c>
      <c r="V2076">
        <v>0</v>
      </c>
      <c r="W2076">
        <v>3</v>
      </c>
      <c r="X2076">
        <v>7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f>IF(COUNTIF(Table_marketing_data[[#This Row],[AcceptedCmp3]:[AcceptedCmp2]],1)&gt;0,1,0)</f>
        <v>0</v>
      </c>
      <c r="AE2076">
        <f>SUM(Table_marketing_data[[#This Row],[AcceptedCmp3]:[AcceptedCmp2]])</f>
        <v>0</v>
      </c>
      <c r="AF2076">
        <v>0</v>
      </c>
      <c r="AG2076">
        <v>0</v>
      </c>
      <c r="AH2076" t="s">
        <v>36</v>
      </c>
    </row>
    <row r="2077" spans="1:34" x14ac:dyDescent="0.3">
      <c r="A2077">
        <v>10634</v>
      </c>
      <c r="B2077">
        <v>1951</v>
      </c>
      <c r="C2077">
        <f ca="1">YEAR(TODAY()) - Table_marketing_data[[#This Row],[Year_Birth]]</f>
        <v>72</v>
      </c>
      <c r="D20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7" t="s">
        <v>41</v>
      </c>
      <c r="F2077" t="s">
        <v>33</v>
      </c>
      <c r="G2077" s="5">
        <v>59412</v>
      </c>
      <c r="H2077" s="5" t="str">
        <f t="shared" si="32"/>
        <v>50k-100k</v>
      </c>
      <c r="I2077">
        <v>0</v>
      </c>
      <c r="J2077">
        <v>0</v>
      </c>
      <c r="K2077" s="1">
        <v>41748</v>
      </c>
      <c r="L2077">
        <v>56</v>
      </c>
      <c r="M2077">
        <v>90</v>
      </c>
      <c r="N2077">
        <v>67</v>
      </c>
      <c r="O2077">
        <v>165</v>
      </c>
      <c r="P2077">
        <v>30</v>
      </c>
      <c r="Q2077">
        <v>43</v>
      </c>
      <c r="R2077">
        <v>11</v>
      </c>
      <c r="S2077" s="6">
        <f>SUM(Table_marketing_data[[#This Row],[MntWines]:[MntGoldProds]])/6</f>
        <v>67.666666666666671</v>
      </c>
      <c r="T2077">
        <v>1</v>
      </c>
      <c r="U2077">
        <v>4</v>
      </c>
      <c r="V2077">
        <v>2</v>
      </c>
      <c r="W2077">
        <v>8</v>
      </c>
      <c r="X2077">
        <v>3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f>IF(COUNTIF(Table_marketing_data[[#This Row],[AcceptedCmp3]:[AcceptedCmp2]],1)&gt;0,1,0)</f>
        <v>0</v>
      </c>
      <c r="AE2077">
        <f>SUM(Table_marketing_data[[#This Row],[AcceptedCmp3]:[AcceptedCmp2]])</f>
        <v>0</v>
      </c>
      <c r="AF2077">
        <v>0</v>
      </c>
      <c r="AG2077">
        <v>0</v>
      </c>
      <c r="AH2077" t="s">
        <v>30</v>
      </c>
    </row>
    <row r="2078" spans="1:34" x14ac:dyDescent="0.3">
      <c r="A2078">
        <v>1915</v>
      </c>
      <c r="B2078">
        <v>1951</v>
      </c>
      <c r="C2078">
        <f ca="1">YEAR(TODAY()) - Table_marketing_data[[#This Row],[Year_Birth]]</f>
        <v>72</v>
      </c>
      <c r="D20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8" t="s">
        <v>37</v>
      </c>
      <c r="F2078" t="s">
        <v>33</v>
      </c>
      <c r="G2078" s="5">
        <v>78939</v>
      </c>
      <c r="H2078" s="5" t="str">
        <f t="shared" si="32"/>
        <v>50k-100k</v>
      </c>
      <c r="I2078">
        <v>0</v>
      </c>
      <c r="J2078">
        <v>0</v>
      </c>
      <c r="K2078" s="1">
        <v>41620</v>
      </c>
      <c r="L2078">
        <v>57</v>
      </c>
      <c r="M2078">
        <v>794</v>
      </c>
      <c r="N2078">
        <v>115</v>
      </c>
      <c r="O2078">
        <v>243</v>
      </c>
      <c r="P2078">
        <v>150</v>
      </c>
      <c r="Q2078">
        <v>0</v>
      </c>
      <c r="R2078">
        <v>205</v>
      </c>
      <c r="S2078" s="6">
        <f>SUM(Table_marketing_data[[#This Row],[MntWines]:[MntGoldProds]])/6</f>
        <v>251.16666666666666</v>
      </c>
      <c r="T2078">
        <v>1</v>
      </c>
      <c r="U2078">
        <v>8</v>
      </c>
      <c r="V2078">
        <v>5</v>
      </c>
      <c r="W2078">
        <v>6</v>
      </c>
      <c r="X2078">
        <v>3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f>IF(COUNTIF(Table_marketing_data[[#This Row],[AcceptedCmp3]:[AcceptedCmp2]],1)&gt;0,1,0)</f>
        <v>0</v>
      </c>
      <c r="AE2078">
        <f>SUM(Table_marketing_data[[#This Row],[AcceptedCmp3]:[AcceptedCmp2]])</f>
        <v>0</v>
      </c>
      <c r="AF2078">
        <v>0</v>
      </c>
      <c r="AG2078">
        <v>0</v>
      </c>
      <c r="AH2078" t="s">
        <v>39</v>
      </c>
    </row>
    <row r="2079" spans="1:34" x14ac:dyDescent="0.3">
      <c r="A2079">
        <v>5123</v>
      </c>
      <c r="B2079">
        <v>1951</v>
      </c>
      <c r="C2079">
        <f ca="1">YEAR(TODAY()) - Table_marketing_data[[#This Row],[Year_Birth]]</f>
        <v>72</v>
      </c>
      <c r="D20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79" t="s">
        <v>41</v>
      </c>
      <c r="F2079" t="s">
        <v>33</v>
      </c>
      <c r="G2079" s="5">
        <v>27450</v>
      </c>
      <c r="H2079" s="5" t="str">
        <f t="shared" si="32"/>
        <v>20k-50k</v>
      </c>
      <c r="I2079">
        <v>0</v>
      </c>
      <c r="J2079">
        <v>0</v>
      </c>
      <c r="K2079" s="1">
        <v>41379</v>
      </c>
      <c r="L2079">
        <v>57</v>
      </c>
      <c r="M2079">
        <v>37</v>
      </c>
      <c r="N2079">
        <v>12</v>
      </c>
      <c r="O2079">
        <v>23</v>
      </c>
      <c r="P2079">
        <v>8</v>
      </c>
      <c r="Q2079">
        <v>11</v>
      </c>
      <c r="R2079">
        <v>52</v>
      </c>
      <c r="S2079" s="6">
        <f>SUM(Table_marketing_data[[#This Row],[MntWines]:[MntGoldProds]])/6</f>
        <v>23.833333333333332</v>
      </c>
      <c r="T2079">
        <v>1</v>
      </c>
      <c r="U2079">
        <v>2</v>
      </c>
      <c r="V2079">
        <v>1</v>
      </c>
      <c r="W2079">
        <v>3</v>
      </c>
      <c r="X2079">
        <v>7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f>IF(COUNTIF(Table_marketing_data[[#This Row],[AcceptedCmp3]:[AcceptedCmp2]],1)&gt;0,1,0)</f>
        <v>0</v>
      </c>
      <c r="AE2079">
        <f>SUM(Table_marketing_data[[#This Row],[AcceptedCmp3]:[AcceptedCmp2]])</f>
        <v>0</v>
      </c>
      <c r="AF2079">
        <v>0</v>
      </c>
      <c r="AG2079">
        <v>0</v>
      </c>
      <c r="AH2079" t="s">
        <v>30</v>
      </c>
    </row>
    <row r="2080" spans="1:34" x14ac:dyDescent="0.3">
      <c r="A2080">
        <v>3434</v>
      </c>
      <c r="B2080">
        <v>1951</v>
      </c>
      <c r="C2080">
        <f ca="1">YEAR(TODAY()) - Table_marketing_data[[#This Row],[Year_Birth]]</f>
        <v>72</v>
      </c>
      <c r="D20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0" t="s">
        <v>28</v>
      </c>
      <c r="F2080" t="s">
        <v>31</v>
      </c>
      <c r="G2080" s="5">
        <v>80872</v>
      </c>
      <c r="H2080" s="5" t="str">
        <f t="shared" si="32"/>
        <v>50k-100k</v>
      </c>
      <c r="I2080">
        <v>0</v>
      </c>
      <c r="J2080">
        <v>0</v>
      </c>
      <c r="K2080" s="1">
        <v>41771</v>
      </c>
      <c r="L2080">
        <v>60</v>
      </c>
      <c r="M2080">
        <v>483</v>
      </c>
      <c r="N2080">
        <v>72</v>
      </c>
      <c r="O2080">
        <v>567</v>
      </c>
      <c r="P2080">
        <v>94</v>
      </c>
      <c r="Q2080">
        <v>12</v>
      </c>
      <c r="R2080">
        <v>108</v>
      </c>
      <c r="S2080" s="6">
        <f>SUM(Table_marketing_data[[#This Row],[MntWines]:[MntGoldProds]])/6</f>
        <v>222.66666666666666</v>
      </c>
      <c r="T2080">
        <v>1</v>
      </c>
      <c r="U2080">
        <v>4</v>
      </c>
      <c r="V2080">
        <v>4</v>
      </c>
      <c r="W2080">
        <v>10</v>
      </c>
      <c r="X2080">
        <v>1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f>IF(COUNTIF(Table_marketing_data[[#This Row],[AcceptedCmp3]:[AcceptedCmp2]],1)&gt;0,1,0)</f>
        <v>0</v>
      </c>
      <c r="AE2080">
        <f>SUM(Table_marketing_data[[#This Row],[AcceptedCmp3]:[AcceptedCmp2]])</f>
        <v>0</v>
      </c>
      <c r="AF2080">
        <v>0</v>
      </c>
      <c r="AG2080">
        <v>0</v>
      </c>
      <c r="AH2080" t="s">
        <v>30</v>
      </c>
    </row>
    <row r="2081" spans="1:34" x14ac:dyDescent="0.3">
      <c r="A2081">
        <v>891</v>
      </c>
      <c r="B2081">
        <v>1951</v>
      </c>
      <c r="C2081">
        <f ca="1">YEAR(TODAY()) - Table_marketing_data[[#This Row],[Year_Birth]]</f>
        <v>72</v>
      </c>
      <c r="D20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1" t="s">
        <v>41</v>
      </c>
      <c r="F2081" t="s">
        <v>35</v>
      </c>
      <c r="G2081" s="5">
        <v>29298</v>
      </c>
      <c r="H2081" s="5" t="str">
        <f t="shared" si="32"/>
        <v>20k-50k</v>
      </c>
      <c r="I2081">
        <v>1</v>
      </c>
      <c r="J2081">
        <v>1</v>
      </c>
      <c r="K2081" s="1">
        <v>41524</v>
      </c>
      <c r="L2081">
        <v>60</v>
      </c>
      <c r="M2081">
        <v>6</v>
      </c>
      <c r="N2081">
        <v>0</v>
      </c>
      <c r="O2081">
        <v>2</v>
      </c>
      <c r="P2081">
        <v>2</v>
      </c>
      <c r="Q2081">
        <v>0</v>
      </c>
      <c r="R2081">
        <v>1</v>
      </c>
      <c r="S2081" s="6">
        <f>SUM(Table_marketing_data[[#This Row],[MntWines]:[MntGoldProds]])/6</f>
        <v>1.8333333333333333</v>
      </c>
      <c r="T2081">
        <v>1</v>
      </c>
      <c r="U2081">
        <v>1</v>
      </c>
      <c r="V2081">
        <v>0</v>
      </c>
      <c r="W2081">
        <v>2</v>
      </c>
      <c r="X2081">
        <v>5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f>IF(COUNTIF(Table_marketing_data[[#This Row],[AcceptedCmp3]:[AcceptedCmp2]],1)&gt;0,1,0)</f>
        <v>0</v>
      </c>
      <c r="AE2081">
        <f>SUM(Table_marketing_data[[#This Row],[AcceptedCmp3]:[AcceptedCmp2]])</f>
        <v>0</v>
      </c>
      <c r="AF2081">
        <v>0</v>
      </c>
      <c r="AG2081">
        <v>0</v>
      </c>
      <c r="AH2081" t="s">
        <v>30</v>
      </c>
    </row>
    <row r="2082" spans="1:34" x14ac:dyDescent="0.3">
      <c r="A2082">
        <v>640</v>
      </c>
      <c r="B2082">
        <v>1951</v>
      </c>
      <c r="C2082">
        <f ca="1">YEAR(TODAY()) - Table_marketing_data[[#This Row],[Year_Birth]]</f>
        <v>72</v>
      </c>
      <c r="D20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2" t="s">
        <v>28</v>
      </c>
      <c r="F2082" t="s">
        <v>33</v>
      </c>
      <c r="G2082" s="5">
        <v>57304</v>
      </c>
      <c r="H2082" s="5" t="str">
        <f t="shared" si="32"/>
        <v>50k-100k</v>
      </c>
      <c r="I2082">
        <v>0</v>
      </c>
      <c r="J2082">
        <v>1</v>
      </c>
      <c r="K2082" s="1">
        <v>41344</v>
      </c>
      <c r="L2082">
        <v>61</v>
      </c>
      <c r="M2082">
        <v>356</v>
      </c>
      <c r="N2082">
        <v>80</v>
      </c>
      <c r="O2082">
        <v>329</v>
      </c>
      <c r="P2082">
        <v>138</v>
      </c>
      <c r="Q2082">
        <v>17</v>
      </c>
      <c r="R2082">
        <v>106</v>
      </c>
      <c r="S2082" s="6">
        <f>SUM(Table_marketing_data[[#This Row],[MntWines]:[MntGoldProds]])/6</f>
        <v>171</v>
      </c>
      <c r="T2082">
        <v>2</v>
      </c>
      <c r="U2082">
        <v>7</v>
      </c>
      <c r="V2082">
        <v>6</v>
      </c>
      <c r="W2082">
        <v>10</v>
      </c>
      <c r="X2082">
        <v>5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f>IF(COUNTIF(Table_marketing_data[[#This Row],[AcceptedCmp3]:[AcceptedCmp2]],1)&gt;0,1,0)</f>
        <v>0</v>
      </c>
      <c r="AE2082">
        <f>SUM(Table_marketing_data[[#This Row],[AcceptedCmp3]:[AcceptedCmp2]])</f>
        <v>0</v>
      </c>
      <c r="AF2082">
        <v>0</v>
      </c>
      <c r="AG2082">
        <v>0</v>
      </c>
      <c r="AH2082" t="s">
        <v>30</v>
      </c>
    </row>
    <row r="2083" spans="1:34" x14ac:dyDescent="0.3">
      <c r="A2083">
        <v>3828</v>
      </c>
      <c r="B2083">
        <v>1951</v>
      </c>
      <c r="C2083">
        <f ca="1">YEAR(TODAY()) - Table_marketing_data[[#This Row],[Year_Birth]]</f>
        <v>72</v>
      </c>
      <c r="D20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3" t="s">
        <v>28</v>
      </c>
      <c r="F2083" t="s">
        <v>33</v>
      </c>
      <c r="G2083" s="5">
        <v>71107</v>
      </c>
      <c r="H2083" s="5" t="str">
        <f t="shared" si="32"/>
        <v>50k-100k</v>
      </c>
      <c r="I2083">
        <v>0</v>
      </c>
      <c r="J2083">
        <v>1</v>
      </c>
      <c r="K2083" s="1">
        <v>41322</v>
      </c>
      <c r="L2083">
        <v>61</v>
      </c>
      <c r="M2083">
        <v>533</v>
      </c>
      <c r="N2083">
        <v>10</v>
      </c>
      <c r="O2083">
        <v>217</v>
      </c>
      <c r="P2083">
        <v>198</v>
      </c>
      <c r="Q2083">
        <v>174</v>
      </c>
      <c r="R2083">
        <v>195</v>
      </c>
      <c r="S2083" s="6">
        <f>SUM(Table_marketing_data[[#This Row],[MntWines]:[MntGoldProds]])/6</f>
        <v>221.16666666666666</v>
      </c>
      <c r="T2083">
        <v>2</v>
      </c>
      <c r="U2083">
        <v>7</v>
      </c>
      <c r="V2083">
        <v>6</v>
      </c>
      <c r="W2083">
        <v>13</v>
      </c>
      <c r="X2083">
        <v>4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f>IF(COUNTIF(Table_marketing_data[[#This Row],[AcceptedCmp3]:[AcceptedCmp2]],1)&gt;0,1,0)</f>
        <v>0</v>
      </c>
      <c r="AE2083">
        <f>SUM(Table_marketing_data[[#This Row],[AcceptedCmp3]:[AcceptedCmp2]])</f>
        <v>0</v>
      </c>
      <c r="AF2083">
        <v>0</v>
      </c>
      <c r="AG2083">
        <v>0</v>
      </c>
      <c r="AH2083" t="s">
        <v>30</v>
      </c>
    </row>
    <row r="2084" spans="1:34" x14ac:dyDescent="0.3">
      <c r="A2084">
        <v>236</v>
      </c>
      <c r="B2084">
        <v>1951</v>
      </c>
      <c r="C2084">
        <f ca="1">YEAR(TODAY()) - Table_marketing_data[[#This Row],[Year_Birth]]</f>
        <v>72</v>
      </c>
      <c r="D20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4" t="s">
        <v>28</v>
      </c>
      <c r="F2084" t="s">
        <v>33</v>
      </c>
      <c r="G2084" s="5">
        <v>34838</v>
      </c>
      <c r="H2084" s="5" t="str">
        <f t="shared" si="32"/>
        <v>20k-50k</v>
      </c>
      <c r="I2084">
        <v>1</v>
      </c>
      <c r="J2084">
        <v>1</v>
      </c>
      <c r="K2084" s="1">
        <v>41293</v>
      </c>
      <c r="L2084">
        <v>62</v>
      </c>
      <c r="M2084">
        <v>28</v>
      </c>
      <c r="N2084">
        <v>23</v>
      </c>
      <c r="O2084">
        <v>29</v>
      </c>
      <c r="P2084">
        <v>29</v>
      </c>
      <c r="Q2084">
        <v>14</v>
      </c>
      <c r="R2084">
        <v>47</v>
      </c>
      <c r="S2084" s="6">
        <f>SUM(Table_marketing_data[[#This Row],[MntWines]:[MntGoldProds]])/6</f>
        <v>28.333333333333332</v>
      </c>
      <c r="T2084">
        <v>3</v>
      </c>
      <c r="U2084">
        <v>2</v>
      </c>
      <c r="V2084">
        <v>1</v>
      </c>
      <c r="W2084">
        <v>4</v>
      </c>
      <c r="X2084">
        <v>6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f>IF(COUNTIF(Table_marketing_data[[#This Row],[AcceptedCmp3]:[AcceptedCmp2]],1)&gt;0,1,0)</f>
        <v>0</v>
      </c>
      <c r="AE2084">
        <f>SUM(Table_marketing_data[[#This Row],[AcceptedCmp3]:[AcceptedCmp2]])</f>
        <v>0</v>
      </c>
      <c r="AF2084">
        <v>0</v>
      </c>
      <c r="AG2084">
        <v>0</v>
      </c>
      <c r="AH2084" t="s">
        <v>32</v>
      </c>
    </row>
    <row r="2085" spans="1:34" x14ac:dyDescent="0.3">
      <c r="A2085">
        <v>1964</v>
      </c>
      <c r="B2085">
        <v>1951</v>
      </c>
      <c r="C2085">
        <f ca="1">YEAR(TODAY()) - Table_marketing_data[[#This Row],[Year_Birth]]</f>
        <v>72</v>
      </c>
      <c r="D20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5" t="s">
        <v>28</v>
      </c>
      <c r="F2085" t="s">
        <v>35</v>
      </c>
      <c r="G2085" s="5">
        <v>86610</v>
      </c>
      <c r="H2085" s="5" t="str">
        <f t="shared" si="32"/>
        <v>50k-100k</v>
      </c>
      <c r="I2085">
        <v>0</v>
      </c>
      <c r="J2085">
        <v>0</v>
      </c>
      <c r="K2085" s="1">
        <v>41522</v>
      </c>
      <c r="L2085">
        <v>66</v>
      </c>
      <c r="M2085">
        <v>446</v>
      </c>
      <c r="N2085">
        <v>107</v>
      </c>
      <c r="O2085">
        <v>768</v>
      </c>
      <c r="P2085">
        <v>33</v>
      </c>
      <c r="Q2085">
        <v>196</v>
      </c>
      <c r="R2085">
        <v>53</v>
      </c>
      <c r="S2085" s="6">
        <f>SUM(Table_marketing_data[[#This Row],[MntWines]:[MntGoldProds]])/6</f>
        <v>267.16666666666669</v>
      </c>
      <c r="T2085">
        <v>1</v>
      </c>
      <c r="U2085">
        <v>5</v>
      </c>
      <c r="V2085">
        <v>6</v>
      </c>
      <c r="W2085">
        <v>6</v>
      </c>
      <c r="X2085">
        <v>2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f>IF(COUNTIF(Table_marketing_data[[#This Row],[AcceptedCmp3]:[AcceptedCmp2]],1)&gt;0,1,0)</f>
        <v>0</v>
      </c>
      <c r="AE2085">
        <f>SUM(Table_marketing_data[[#This Row],[AcceptedCmp3]:[AcceptedCmp2]])</f>
        <v>0</v>
      </c>
      <c r="AF2085">
        <v>0</v>
      </c>
      <c r="AG2085">
        <v>0</v>
      </c>
      <c r="AH2085" t="s">
        <v>30</v>
      </c>
    </row>
    <row r="2086" spans="1:34" x14ac:dyDescent="0.3">
      <c r="A2086">
        <v>3412</v>
      </c>
      <c r="B2086">
        <v>1951</v>
      </c>
      <c r="C2086">
        <f ca="1">YEAR(TODAY()) - Table_marketing_data[[#This Row],[Year_Birth]]</f>
        <v>72</v>
      </c>
      <c r="D20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6" t="s">
        <v>41</v>
      </c>
      <c r="F2086" t="s">
        <v>33</v>
      </c>
      <c r="G2086" s="5">
        <v>67381</v>
      </c>
      <c r="H2086" s="5" t="str">
        <f t="shared" si="32"/>
        <v>50k-100k</v>
      </c>
      <c r="I2086">
        <v>0</v>
      </c>
      <c r="J2086">
        <v>1</v>
      </c>
      <c r="K2086" s="1">
        <v>41289</v>
      </c>
      <c r="L2086">
        <v>67</v>
      </c>
      <c r="M2086">
        <v>815</v>
      </c>
      <c r="N2086">
        <v>8</v>
      </c>
      <c r="O2086">
        <v>53</v>
      </c>
      <c r="P2086">
        <v>11</v>
      </c>
      <c r="Q2086">
        <v>0</v>
      </c>
      <c r="R2086">
        <v>70</v>
      </c>
      <c r="S2086" s="6">
        <f>SUM(Table_marketing_data[[#This Row],[MntWines]:[MntGoldProds]])/6</f>
        <v>159.5</v>
      </c>
      <c r="T2086">
        <v>4</v>
      </c>
      <c r="U2086">
        <v>2</v>
      </c>
      <c r="V2086">
        <v>2</v>
      </c>
      <c r="W2086">
        <v>9</v>
      </c>
      <c r="X2086">
        <v>7</v>
      </c>
      <c r="Y2086">
        <v>0</v>
      </c>
      <c r="Z2086">
        <v>1</v>
      </c>
      <c r="AA2086">
        <v>0</v>
      </c>
      <c r="AB2086">
        <v>0</v>
      </c>
      <c r="AC2086">
        <v>0</v>
      </c>
      <c r="AD2086">
        <f>IF(COUNTIF(Table_marketing_data[[#This Row],[AcceptedCmp3]:[AcceptedCmp2]],1)&gt;0,1,0)</f>
        <v>1</v>
      </c>
      <c r="AE2086">
        <f>SUM(Table_marketing_data[[#This Row],[AcceptedCmp3]:[AcceptedCmp2]])</f>
        <v>1</v>
      </c>
      <c r="AF2086">
        <v>0</v>
      </c>
      <c r="AG2086">
        <v>0</v>
      </c>
      <c r="AH2086" t="s">
        <v>30</v>
      </c>
    </row>
    <row r="2087" spans="1:34" x14ac:dyDescent="0.3">
      <c r="A2087">
        <v>2544</v>
      </c>
      <c r="B2087">
        <v>1951</v>
      </c>
      <c r="C2087">
        <f ca="1">YEAR(TODAY()) - Table_marketing_data[[#This Row],[Year_Birth]]</f>
        <v>72</v>
      </c>
      <c r="D20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7" t="s">
        <v>41</v>
      </c>
      <c r="F2087" t="s">
        <v>29</v>
      </c>
      <c r="G2087" s="5">
        <v>57530</v>
      </c>
      <c r="H2087" s="5" t="str">
        <f t="shared" si="32"/>
        <v>50k-100k</v>
      </c>
      <c r="I2087">
        <v>0</v>
      </c>
      <c r="J2087">
        <v>1</v>
      </c>
      <c r="K2087" s="1">
        <v>41559</v>
      </c>
      <c r="L2087">
        <v>68</v>
      </c>
      <c r="M2087">
        <v>50</v>
      </c>
      <c r="N2087">
        <v>1</v>
      </c>
      <c r="O2087">
        <v>27</v>
      </c>
      <c r="P2087">
        <v>6</v>
      </c>
      <c r="Q2087">
        <v>7</v>
      </c>
      <c r="R2087">
        <v>1</v>
      </c>
      <c r="S2087" s="6">
        <f>SUM(Table_marketing_data[[#This Row],[MntWines]:[MntGoldProds]])/6</f>
        <v>15.333333333333334</v>
      </c>
      <c r="T2087">
        <v>1</v>
      </c>
      <c r="U2087">
        <v>1</v>
      </c>
      <c r="V2087">
        <v>1</v>
      </c>
      <c r="W2087">
        <v>4</v>
      </c>
      <c r="X2087">
        <v>1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f>IF(COUNTIF(Table_marketing_data[[#This Row],[AcceptedCmp3]:[AcceptedCmp2]],1)&gt;0,1,0)</f>
        <v>0</v>
      </c>
      <c r="AE2087">
        <f>SUM(Table_marketing_data[[#This Row],[AcceptedCmp3]:[AcceptedCmp2]])</f>
        <v>0</v>
      </c>
      <c r="AF2087">
        <v>0</v>
      </c>
      <c r="AG2087">
        <v>0</v>
      </c>
      <c r="AH2087" t="s">
        <v>40</v>
      </c>
    </row>
    <row r="2088" spans="1:34" x14ac:dyDescent="0.3">
      <c r="A2088">
        <v>1409</v>
      </c>
      <c r="B2088">
        <v>1951</v>
      </c>
      <c r="C2088">
        <f ca="1">YEAR(TODAY()) - Table_marketing_data[[#This Row],[Year_Birth]]</f>
        <v>72</v>
      </c>
      <c r="D20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8" t="s">
        <v>28</v>
      </c>
      <c r="F2088" t="s">
        <v>35</v>
      </c>
      <c r="G2088" s="5">
        <v>40689</v>
      </c>
      <c r="H2088" s="5" t="str">
        <f t="shared" si="32"/>
        <v>20k-50k</v>
      </c>
      <c r="I2088">
        <v>0</v>
      </c>
      <c r="J2088">
        <v>1</v>
      </c>
      <c r="K2088" s="1">
        <v>41351</v>
      </c>
      <c r="L2088">
        <v>69</v>
      </c>
      <c r="M2088">
        <v>270</v>
      </c>
      <c r="N2088">
        <v>3</v>
      </c>
      <c r="O2088">
        <v>27</v>
      </c>
      <c r="P2088">
        <v>39</v>
      </c>
      <c r="Q2088">
        <v>6</v>
      </c>
      <c r="R2088">
        <v>99</v>
      </c>
      <c r="S2088" s="6">
        <f>SUM(Table_marketing_data[[#This Row],[MntWines]:[MntGoldProds]])/6</f>
        <v>74</v>
      </c>
      <c r="T2088">
        <v>7</v>
      </c>
      <c r="U2088">
        <v>7</v>
      </c>
      <c r="V2088">
        <v>1</v>
      </c>
      <c r="W2088">
        <v>5</v>
      </c>
      <c r="X2088">
        <v>8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f>IF(COUNTIF(Table_marketing_data[[#This Row],[AcceptedCmp3]:[AcceptedCmp2]],1)&gt;0,1,0)</f>
        <v>0</v>
      </c>
      <c r="AE2088">
        <f>SUM(Table_marketing_data[[#This Row],[AcceptedCmp3]:[AcceptedCmp2]])</f>
        <v>0</v>
      </c>
      <c r="AF2088">
        <v>0</v>
      </c>
      <c r="AG2088">
        <v>0</v>
      </c>
      <c r="AH2088" t="s">
        <v>34</v>
      </c>
    </row>
    <row r="2089" spans="1:34" x14ac:dyDescent="0.3">
      <c r="A2089">
        <v>5314</v>
      </c>
      <c r="B2089">
        <v>1951</v>
      </c>
      <c r="C2089">
        <f ca="1">YEAR(TODAY()) - Table_marketing_data[[#This Row],[Year_Birth]]</f>
        <v>72</v>
      </c>
      <c r="D20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89" t="s">
        <v>28</v>
      </c>
      <c r="F2089" t="s">
        <v>35</v>
      </c>
      <c r="G2089" s="5">
        <v>40689</v>
      </c>
      <c r="H2089" s="5" t="str">
        <f t="shared" si="32"/>
        <v>20k-50k</v>
      </c>
      <c r="I2089">
        <v>0</v>
      </c>
      <c r="J2089">
        <v>1</v>
      </c>
      <c r="K2089" s="1">
        <v>41351</v>
      </c>
      <c r="L2089">
        <v>69</v>
      </c>
      <c r="M2089">
        <v>270</v>
      </c>
      <c r="N2089">
        <v>3</v>
      </c>
      <c r="O2089">
        <v>27</v>
      </c>
      <c r="P2089">
        <v>39</v>
      </c>
      <c r="Q2089">
        <v>6</v>
      </c>
      <c r="R2089">
        <v>99</v>
      </c>
      <c r="S2089" s="6">
        <f>SUM(Table_marketing_data[[#This Row],[MntWines]:[MntGoldProds]])/6</f>
        <v>74</v>
      </c>
      <c r="T2089">
        <v>7</v>
      </c>
      <c r="U2089">
        <v>7</v>
      </c>
      <c r="V2089">
        <v>1</v>
      </c>
      <c r="W2089">
        <v>5</v>
      </c>
      <c r="X2089">
        <v>8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f>IF(COUNTIF(Table_marketing_data[[#This Row],[AcceptedCmp3]:[AcceptedCmp2]],1)&gt;0,1,0)</f>
        <v>0</v>
      </c>
      <c r="AE2089">
        <f>SUM(Table_marketing_data[[#This Row],[AcceptedCmp3]:[AcceptedCmp2]])</f>
        <v>0</v>
      </c>
      <c r="AF2089">
        <v>0</v>
      </c>
      <c r="AG2089">
        <v>0</v>
      </c>
      <c r="AH2089" t="s">
        <v>30</v>
      </c>
    </row>
    <row r="2090" spans="1:34" x14ac:dyDescent="0.3">
      <c r="A2090">
        <v>10057</v>
      </c>
      <c r="B2090">
        <v>1951</v>
      </c>
      <c r="C2090">
        <f ca="1">YEAR(TODAY()) - Table_marketing_data[[#This Row],[Year_Birth]]</f>
        <v>72</v>
      </c>
      <c r="D20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0" t="s">
        <v>28</v>
      </c>
      <c r="F2090" t="s">
        <v>31</v>
      </c>
      <c r="G2090" s="5">
        <v>72282</v>
      </c>
      <c r="H2090" s="5" t="str">
        <f t="shared" si="32"/>
        <v>50k-100k</v>
      </c>
      <c r="I2090">
        <v>0</v>
      </c>
      <c r="J2090">
        <v>0</v>
      </c>
      <c r="K2090" s="1">
        <v>41474</v>
      </c>
      <c r="L2090">
        <v>70</v>
      </c>
      <c r="M2090">
        <v>503</v>
      </c>
      <c r="N2090">
        <v>27</v>
      </c>
      <c r="O2090">
        <v>419</v>
      </c>
      <c r="P2090">
        <v>90</v>
      </c>
      <c r="Q2090">
        <v>139</v>
      </c>
      <c r="R2090">
        <v>153</v>
      </c>
      <c r="S2090" s="6">
        <f>SUM(Table_marketing_data[[#This Row],[MntWines]:[MntGoldProds]])/6</f>
        <v>221.83333333333334</v>
      </c>
      <c r="T2090">
        <v>1</v>
      </c>
      <c r="U2090">
        <v>5</v>
      </c>
      <c r="V2090">
        <v>7</v>
      </c>
      <c r="W2090">
        <v>9</v>
      </c>
      <c r="X2090">
        <v>7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f>IF(COUNTIF(Table_marketing_data[[#This Row],[AcceptedCmp3]:[AcceptedCmp2]],1)&gt;0,1,0)</f>
        <v>0</v>
      </c>
      <c r="AE2090">
        <f>SUM(Table_marketing_data[[#This Row],[AcceptedCmp3]:[AcceptedCmp2]])</f>
        <v>0</v>
      </c>
      <c r="AF2090">
        <v>1</v>
      </c>
      <c r="AG2090">
        <v>0</v>
      </c>
      <c r="AH2090" t="s">
        <v>30</v>
      </c>
    </row>
    <row r="2091" spans="1:34" x14ac:dyDescent="0.3">
      <c r="A2091">
        <v>10741</v>
      </c>
      <c r="B2091">
        <v>1951</v>
      </c>
      <c r="C2091">
        <f ca="1">YEAR(TODAY()) - Table_marketing_data[[#This Row],[Year_Birth]]</f>
        <v>72</v>
      </c>
      <c r="D20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1" t="s">
        <v>41</v>
      </c>
      <c r="F2091" t="s">
        <v>35</v>
      </c>
      <c r="G2091" s="5">
        <v>47352</v>
      </c>
      <c r="H2091" s="5" t="str">
        <f t="shared" si="32"/>
        <v>20k-50k</v>
      </c>
      <c r="I2091">
        <v>0</v>
      </c>
      <c r="J2091">
        <v>1</v>
      </c>
      <c r="K2091" s="1">
        <v>41375</v>
      </c>
      <c r="L2091">
        <v>70</v>
      </c>
      <c r="M2091">
        <v>172</v>
      </c>
      <c r="N2091">
        <v>12</v>
      </c>
      <c r="O2091">
        <v>112</v>
      </c>
      <c r="P2091">
        <v>8</v>
      </c>
      <c r="Q2091">
        <v>0</v>
      </c>
      <c r="R2091">
        <v>15</v>
      </c>
      <c r="S2091" s="6">
        <f>SUM(Table_marketing_data[[#This Row],[MntWines]:[MntGoldProds]])/6</f>
        <v>53.166666666666664</v>
      </c>
      <c r="T2091">
        <v>4</v>
      </c>
      <c r="U2091">
        <v>6</v>
      </c>
      <c r="V2091">
        <v>1</v>
      </c>
      <c r="W2091">
        <v>5</v>
      </c>
      <c r="X2091">
        <v>7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f>IF(COUNTIF(Table_marketing_data[[#This Row],[AcceptedCmp3]:[AcceptedCmp2]],1)&gt;0,1,0)</f>
        <v>0</v>
      </c>
      <c r="AE2091">
        <f>SUM(Table_marketing_data[[#This Row],[AcceptedCmp3]:[AcceptedCmp2]])</f>
        <v>0</v>
      </c>
      <c r="AF2091">
        <v>0</v>
      </c>
      <c r="AG2091">
        <v>0</v>
      </c>
      <c r="AH2091" t="s">
        <v>30</v>
      </c>
    </row>
    <row r="2092" spans="1:34" x14ac:dyDescent="0.3">
      <c r="A2092">
        <v>5491</v>
      </c>
      <c r="B2092">
        <v>1951</v>
      </c>
      <c r="C2092">
        <f ca="1">YEAR(TODAY()) - Table_marketing_data[[#This Row],[Year_Birth]]</f>
        <v>72</v>
      </c>
      <c r="D20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2" t="s">
        <v>41</v>
      </c>
      <c r="F2092" t="s">
        <v>35</v>
      </c>
      <c r="G2092" s="5">
        <v>47352</v>
      </c>
      <c r="H2092" s="5" t="str">
        <f t="shared" si="32"/>
        <v>20k-50k</v>
      </c>
      <c r="I2092">
        <v>0</v>
      </c>
      <c r="J2092">
        <v>1</v>
      </c>
      <c r="K2092" s="1">
        <v>41375</v>
      </c>
      <c r="L2092">
        <v>70</v>
      </c>
      <c r="M2092">
        <v>172</v>
      </c>
      <c r="N2092">
        <v>12</v>
      </c>
      <c r="O2092">
        <v>112</v>
      </c>
      <c r="P2092">
        <v>8</v>
      </c>
      <c r="Q2092">
        <v>0</v>
      </c>
      <c r="R2092">
        <v>15</v>
      </c>
      <c r="S2092" s="6">
        <f>SUM(Table_marketing_data[[#This Row],[MntWines]:[MntGoldProds]])/6</f>
        <v>53.166666666666664</v>
      </c>
      <c r="T2092">
        <v>4</v>
      </c>
      <c r="U2092">
        <v>6</v>
      </c>
      <c r="V2092">
        <v>1</v>
      </c>
      <c r="W2092">
        <v>5</v>
      </c>
      <c r="X2092">
        <v>7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f>IF(COUNTIF(Table_marketing_data[[#This Row],[AcceptedCmp3]:[AcceptedCmp2]],1)&gt;0,1,0)</f>
        <v>0</v>
      </c>
      <c r="AE2092">
        <f>SUM(Table_marketing_data[[#This Row],[AcceptedCmp3]:[AcceptedCmp2]])</f>
        <v>0</v>
      </c>
      <c r="AF2092">
        <v>0</v>
      </c>
      <c r="AG2092">
        <v>0</v>
      </c>
      <c r="AH2092" t="s">
        <v>36</v>
      </c>
    </row>
    <row r="2093" spans="1:34" x14ac:dyDescent="0.3">
      <c r="A2093">
        <v>8397</v>
      </c>
      <c r="B2093">
        <v>1951</v>
      </c>
      <c r="C2093">
        <f ca="1">YEAR(TODAY()) - Table_marketing_data[[#This Row],[Year_Birth]]</f>
        <v>72</v>
      </c>
      <c r="D20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3" t="s">
        <v>28</v>
      </c>
      <c r="F2093" t="s">
        <v>33</v>
      </c>
      <c r="G2093" s="5">
        <v>44689</v>
      </c>
      <c r="H2093" s="5" t="str">
        <f t="shared" si="32"/>
        <v>20k-50k</v>
      </c>
      <c r="I2093">
        <v>1</v>
      </c>
      <c r="J2093">
        <v>1</v>
      </c>
      <c r="K2093" s="1">
        <v>41649</v>
      </c>
      <c r="L2093">
        <v>82</v>
      </c>
      <c r="M2093">
        <v>18</v>
      </c>
      <c r="N2093">
        <v>0</v>
      </c>
      <c r="O2093">
        <v>5</v>
      </c>
      <c r="P2093">
        <v>0</v>
      </c>
      <c r="Q2093">
        <v>0</v>
      </c>
      <c r="R2093">
        <v>11</v>
      </c>
      <c r="S2093" s="6">
        <f>SUM(Table_marketing_data[[#This Row],[MntWines]:[MntGoldProds]])/6</f>
        <v>5.666666666666667</v>
      </c>
      <c r="T2093">
        <v>2</v>
      </c>
      <c r="U2093">
        <v>1</v>
      </c>
      <c r="V2093">
        <v>1</v>
      </c>
      <c r="W2093">
        <v>2</v>
      </c>
      <c r="X2093">
        <v>7</v>
      </c>
      <c r="Y2093">
        <v>1</v>
      </c>
      <c r="Z2093">
        <v>0</v>
      </c>
      <c r="AA2093">
        <v>0</v>
      </c>
      <c r="AB2093">
        <v>0</v>
      </c>
      <c r="AC2093">
        <v>0</v>
      </c>
      <c r="AD2093">
        <f>IF(COUNTIF(Table_marketing_data[[#This Row],[AcceptedCmp3]:[AcceptedCmp2]],1)&gt;0,1,0)</f>
        <v>1</v>
      </c>
      <c r="AE2093">
        <f>SUM(Table_marketing_data[[#This Row],[AcceptedCmp3]:[AcceptedCmp2]])</f>
        <v>1</v>
      </c>
      <c r="AF2093">
        <v>0</v>
      </c>
      <c r="AG2093">
        <v>0</v>
      </c>
      <c r="AH2093" t="s">
        <v>30</v>
      </c>
    </row>
    <row r="2094" spans="1:34" x14ac:dyDescent="0.3">
      <c r="A2094">
        <v>10868</v>
      </c>
      <c r="B2094">
        <v>1951</v>
      </c>
      <c r="C2094">
        <f ca="1">YEAR(TODAY()) - Table_marketing_data[[#This Row],[Year_Birth]]</f>
        <v>72</v>
      </c>
      <c r="D20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4" t="s">
        <v>28</v>
      </c>
      <c r="F2094" t="s">
        <v>42</v>
      </c>
      <c r="G2094" s="5">
        <v>70792</v>
      </c>
      <c r="H2094" s="5" t="str">
        <f t="shared" si="32"/>
        <v>50k-100k</v>
      </c>
      <c r="I2094">
        <v>0</v>
      </c>
      <c r="J2094">
        <v>0</v>
      </c>
      <c r="K2094" s="1">
        <v>41311</v>
      </c>
      <c r="L2094">
        <v>82</v>
      </c>
      <c r="M2094">
        <v>344</v>
      </c>
      <c r="N2094">
        <v>45</v>
      </c>
      <c r="O2094">
        <v>654</v>
      </c>
      <c r="P2094">
        <v>104</v>
      </c>
      <c r="Q2094">
        <v>11</v>
      </c>
      <c r="R2094">
        <v>114</v>
      </c>
      <c r="S2094" s="6">
        <f>SUM(Table_marketing_data[[#This Row],[MntWines]:[MntGoldProds]])/6</f>
        <v>212</v>
      </c>
      <c r="T2094">
        <v>2</v>
      </c>
      <c r="U2094">
        <v>3</v>
      </c>
      <c r="V2094">
        <v>4</v>
      </c>
      <c r="W2094">
        <v>10</v>
      </c>
      <c r="X2094">
        <v>3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f>IF(COUNTIF(Table_marketing_data[[#This Row],[AcceptedCmp3]:[AcceptedCmp2]],1)&gt;0,1,0)</f>
        <v>0</v>
      </c>
      <c r="AE2094">
        <f>SUM(Table_marketing_data[[#This Row],[AcceptedCmp3]:[AcceptedCmp2]])</f>
        <v>0</v>
      </c>
      <c r="AF2094">
        <v>0</v>
      </c>
      <c r="AG2094">
        <v>0</v>
      </c>
      <c r="AH2094" t="s">
        <v>30</v>
      </c>
    </row>
    <row r="2095" spans="1:34" x14ac:dyDescent="0.3">
      <c r="A2095">
        <v>6710</v>
      </c>
      <c r="B2095">
        <v>1951</v>
      </c>
      <c r="C2095">
        <f ca="1">YEAR(TODAY()) - Table_marketing_data[[#This Row],[Year_Birth]]</f>
        <v>72</v>
      </c>
      <c r="D20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5" t="s">
        <v>41</v>
      </c>
      <c r="F2095" t="s">
        <v>31</v>
      </c>
      <c r="G2095" s="5">
        <v>58217</v>
      </c>
      <c r="H2095" s="5" t="str">
        <f t="shared" si="32"/>
        <v>50k-100k</v>
      </c>
      <c r="I2095">
        <v>2</v>
      </c>
      <c r="J2095">
        <v>1</v>
      </c>
      <c r="K2095" s="1">
        <v>41230</v>
      </c>
      <c r="L2095">
        <v>84</v>
      </c>
      <c r="M2095">
        <v>68</v>
      </c>
      <c r="N2095">
        <v>1</v>
      </c>
      <c r="O2095">
        <v>13</v>
      </c>
      <c r="P2095">
        <v>3</v>
      </c>
      <c r="Q2095">
        <v>5</v>
      </c>
      <c r="R2095">
        <v>13</v>
      </c>
      <c r="S2095" s="6">
        <f>SUM(Table_marketing_data[[#This Row],[MntWines]:[MntGoldProds]])/6</f>
        <v>17.166666666666668</v>
      </c>
      <c r="T2095">
        <v>1</v>
      </c>
      <c r="U2095">
        <v>2</v>
      </c>
      <c r="V2095">
        <v>0</v>
      </c>
      <c r="W2095">
        <v>4</v>
      </c>
      <c r="X2095">
        <v>6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f>IF(COUNTIF(Table_marketing_data[[#This Row],[AcceptedCmp3]:[AcceptedCmp2]],1)&gt;0,1,0)</f>
        <v>0</v>
      </c>
      <c r="AE2095">
        <f>SUM(Table_marketing_data[[#This Row],[AcceptedCmp3]:[AcceptedCmp2]])</f>
        <v>0</v>
      </c>
      <c r="AF2095">
        <v>0</v>
      </c>
      <c r="AG2095">
        <v>0</v>
      </c>
      <c r="AH2095" t="s">
        <v>30</v>
      </c>
    </row>
    <row r="2096" spans="1:34" x14ac:dyDescent="0.3">
      <c r="A2096">
        <v>6289</v>
      </c>
      <c r="B2096">
        <v>1951</v>
      </c>
      <c r="C2096">
        <f ca="1">YEAR(TODAY()) - Table_marketing_data[[#This Row],[Year_Birth]]</f>
        <v>72</v>
      </c>
      <c r="D20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6" t="s">
        <v>41</v>
      </c>
      <c r="F2096" t="s">
        <v>35</v>
      </c>
      <c r="G2096" s="5">
        <v>59385</v>
      </c>
      <c r="H2096" s="5" t="str">
        <f t="shared" si="32"/>
        <v>50k-100k</v>
      </c>
      <c r="I2096">
        <v>1</v>
      </c>
      <c r="J2096">
        <v>1</v>
      </c>
      <c r="K2096" s="1">
        <v>41392</v>
      </c>
      <c r="L2096">
        <v>85</v>
      </c>
      <c r="M2096">
        <v>135</v>
      </c>
      <c r="N2096">
        <v>0</v>
      </c>
      <c r="O2096">
        <v>10</v>
      </c>
      <c r="P2096">
        <v>0</v>
      </c>
      <c r="Q2096">
        <v>4</v>
      </c>
      <c r="R2096">
        <v>36</v>
      </c>
      <c r="S2096" s="6">
        <f>SUM(Table_marketing_data[[#This Row],[MntWines]:[MntGoldProds]])/6</f>
        <v>30.833333333333332</v>
      </c>
      <c r="T2096">
        <v>2</v>
      </c>
      <c r="U2096">
        <v>3</v>
      </c>
      <c r="V2096">
        <v>1</v>
      </c>
      <c r="W2096">
        <v>4</v>
      </c>
      <c r="X2096">
        <v>5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f>IF(COUNTIF(Table_marketing_data[[#This Row],[AcceptedCmp3]:[AcceptedCmp2]],1)&gt;0,1,0)</f>
        <v>0</v>
      </c>
      <c r="AE2096">
        <f>SUM(Table_marketing_data[[#This Row],[AcceptedCmp3]:[AcceptedCmp2]])</f>
        <v>0</v>
      </c>
      <c r="AF2096">
        <v>0</v>
      </c>
      <c r="AG2096">
        <v>0</v>
      </c>
      <c r="AH2096" t="s">
        <v>30</v>
      </c>
    </row>
    <row r="2097" spans="1:34" x14ac:dyDescent="0.3">
      <c r="A2097">
        <v>9697</v>
      </c>
      <c r="B2097">
        <v>1951</v>
      </c>
      <c r="C2097">
        <f ca="1">YEAR(TODAY()) - Table_marketing_data[[#This Row],[Year_Birth]]</f>
        <v>72</v>
      </c>
      <c r="D20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7" t="s">
        <v>28</v>
      </c>
      <c r="F2097" t="s">
        <v>33</v>
      </c>
      <c r="G2097" s="5">
        <v>53790</v>
      </c>
      <c r="H2097" s="5" t="str">
        <f t="shared" si="32"/>
        <v>50k-100k</v>
      </c>
      <c r="I2097">
        <v>0</v>
      </c>
      <c r="J2097">
        <v>2</v>
      </c>
      <c r="K2097" s="1">
        <v>41704</v>
      </c>
      <c r="L2097">
        <v>86</v>
      </c>
      <c r="M2097">
        <v>335</v>
      </c>
      <c r="N2097">
        <v>42</v>
      </c>
      <c r="O2097">
        <v>127</v>
      </c>
      <c r="P2097">
        <v>28</v>
      </c>
      <c r="Q2097">
        <v>5</v>
      </c>
      <c r="R2097">
        <v>5</v>
      </c>
      <c r="S2097" s="6">
        <f>SUM(Table_marketing_data[[#This Row],[MntWines]:[MntGoldProds]])/6</f>
        <v>90.333333333333329</v>
      </c>
      <c r="T2097">
        <v>3</v>
      </c>
      <c r="U2097">
        <v>7</v>
      </c>
      <c r="V2097">
        <v>2</v>
      </c>
      <c r="W2097">
        <v>8</v>
      </c>
      <c r="X2097">
        <v>6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f>IF(COUNTIF(Table_marketing_data[[#This Row],[AcceptedCmp3]:[AcceptedCmp2]],1)&gt;0,1,0)</f>
        <v>0</v>
      </c>
      <c r="AE2097">
        <f>SUM(Table_marketing_data[[#This Row],[AcceptedCmp3]:[AcceptedCmp2]])</f>
        <v>0</v>
      </c>
      <c r="AF2097">
        <v>0</v>
      </c>
      <c r="AG2097">
        <v>0</v>
      </c>
      <c r="AH2097" t="s">
        <v>30</v>
      </c>
    </row>
    <row r="2098" spans="1:34" x14ac:dyDescent="0.3">
      <c r="A2098">
        <v>4676</v>
      </c>
      <c r="B2098">
        <v>1951</v>
      </c>
      <c r="C2098">
        <f ca="1">YEAR(TODAY()) - Table_marketing_data[[#This Row],[Year_Birth]]</f>
        <v>72</v>
      </c>
      <c r="D20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8" t="s">
        <v>41</v>
      </c>
      <c r="F2098" t="s">
        <v>42</v>
      </c>
      <c r="G2098" s="5">
        <v>73705</v>
      </c>
      <c r="H2098" s="5" t="str">
        <f t="shared" si="32"/>
        <v>50k-100k</v>
      </c>
      <c r="I2098">
        <v>0</v>
      </c>
      <c r="J2098">
        <v>2</v>
      </c>
      <c r="K2098" s="1">
        <v>41703</v>
      </c>
      <c r="L2098">
        <v>86</v>
      </c>
      <c r="M2098">
        <v>612</v>
      </c>
      <c r="N2098">
        <v>91</v>
      </c>
      <c r="O2098">
        <v>520</v>
      </c>
      <c r="P2098">
        <v>258</v>
      </c>
      <c r="Q2098">
        <v>107</v>
      </c>
      <c r="R2098">
        <v>107</v>
      </c>
      <c r="S2098" s="6">
        <f>SUM(Table_marketing_data[[#This Row],[MntWines]:[MntGoldProds]])/6</f>
        <v>282.5</v>
      </c>
      <c r="T2098">
        <v>2</v>
      </c>
      <c r="U2098">
        <v>9</v>
      </c>
      <c r="V2098">
        <v>6</v>
      </c>
      <c r="W2098">
        <v>8</v>
      </c>
      <c r="X2098">
        <v>5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f>IF(COUNTIF(Table_marketing_data[[#This Row],[AcceptedCmp3]:[AcceptedCmp2]],1)&gt;0,1,0)</f>
        <v>0</v>
      </c>
      <c r="AE2098">
        <f>SUM(Table_marketing_data[[#This Row],[AcceptedCmp3]:[AcceptedCmp2]])</f>
        <v>0</v>
      </c>
      <c r="AF2098">
        <v>0</v>
      </c>
      <c r="AG2098">
        <v>0</v>
      </c>
      <c r="AH2098" t="s">
        <v>30</v>
      </c>
    </row>
    <row r="2099" spans="1:34" x14ac:dyDescent="0.3">
      <c r="A2099">
        <v>6991</v>
      </c>
      <c r="B2099">
        <v>1951</v>
      </c>
      <c r="C2099">
        <f ca="1">YEAR(TODAY()) - Table_marketing_data[[#This Row],[Year_Birth]]</f>
        <v>72</v>
      </c>
      <c r="D20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099" t="s">
        <v>28</v>
      </c>
      <c r="F2099" t="s">
        <v>29</v>
      </c>
      <c r="G2099" s="5">
        <v>43185</v>
      </c>
      <c r="H2099" s="5" t="str">
        <f t="shared" si="32"/>
        <v>20k-50k</v>
      </c>
      <c r="I2099">
        <v>0</v>
      </c>
      <c r="J2099">
        <v>1</v>
      </c>
      <c r="K2099" s="1">
        <v>41374</v>
      </c>
      <c r="L2099">
        <v>88</v>
      </c>
      <c r="M2099">
        <v>537</v>
      </c>
      <c r="N2099">
        <v>6</v>
      </c>
      <c r="O2099">
        <v>42</v>
      </c>
      <c r="P2099">
        <v>16</v>
      </c>
      <c r="Q2099">
        <v>6</v>
      </c>
      <c r="R2099">
        <v>30</v>
      </c>
      <c r="S2099" s="6">
        <f>SUM(Table_marketing_data[[#This Row],[MntWines]:[MntGoldProds]])/6</f>
        <v>106.16666666666667</v>
      </c>
      <c r="T2099">
        <v>2</v>
      </c>
      <c r="U2099">
        <v>9</v>
      </c>
      <c r="V2099">
        <v>3</v>
      </c>
      <c r="W2099">
        <v>6</v>
      </c>
      <c r="X2099">
        <v>8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f>IF(COUNTIF(Table_marketing_data[[#This Row],[AcceptedCmp3]:[AcceptedCmp2]],1)&gt;0,1,0)</f>
        <v>0</v>
      </c>
      <c r="AE2099">
        <f>SUM(Table_marketing_data[[#This Row],[AcceptedCmp3]:[AcceptedCmp2]])</f>
        <v>0</v>
      </c>
      <c r="AF2099">
        <v>0</v>
      </c>
      <c r="AG2099">
        <v>0</v>
      </c>
      <c r="AH2099" t="s">
        <v>36</v>
      </c>
    </row>
    <row r="2100" spans="1:34" x14ac:dyDescent="0.3">
      <c r="A2100">
        <v>5043</v>
      </c>
      <c r="B2100">
        <v>1951</v>
      </c>
      <c r="C2100">
        <f ca="1">YEAR(TODAY()) - Table_marketing_data[[#This Row],[Year_Birth]]</f>
        <v>72</v>
      </c>
      <c r="D21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0" t="s">
        <v>44</v>
      </c>
      <c r="F2100" t="s">
        <v>33</v>
      </c>
      <c r="G2100" s="5">
        <v>26997</v>
      </c>
      <c r="H2100" s="5" t="str">
        <f t="shared" si="32"/>
        <v>20k-50k</v>
      </c>
      <c r="I2100">
        <v>0</v>
      </c>
      <c r="J2100">
        <v>0</v>
      </c>
      <c r="K2100" s="1">
        <v>41218</v>
      </c>
      <c r="L2100">
        <v>89</v>
      </c>
      <c r="M2100">
        <v>7</v>
      </c>
      <c r="N2100">
        <v>23</v>
      </c>
      <c r="O2100">
        <v>78</v>
      </c>
      <c r="P2100">
        <v>133</v>
      </c>
      <c r="Q2100">
        <v>49</v>
      </c>
      <c r="R2100">
        <v>144</v>
      </c>
      <c r="S2100" s="6">
        <f>SUM(Table_marketing_data[[#This Row],[MntWines]:[MntGoldProds]])/6</f>
        <v>72.333333333333329</v>
      </c>
      <c r="T2100">
        <v>2</v>
      </c>
      <c r="U2100">
        <v>4</v>
      </c>
      <c r="V2100">
        <v>2</v>
      </c>
      <c r="W2100">
        <v>5</v>
      </c>
      <c r="X2100">
        <v>7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f>IF(COUNTIF(Table_marketing_data[[#This Row],[AcceptedCmp3]:[AcceptedCmp2]],1)&gt;0,1,0)</f>
        <v>0</v>
      </c>
      <c r="AE2100">
        <f>SUM(Table_marketing_data[[#This Row],[AcceptedCmp3]:[AcceptedCmp2]])</f>
        <v>0</v>
      </c>
      <c r="AF2100">
        <v>0</v>
      </c>
      <c r="AG2100">
        <v>0</v>
      </c>
      <c r="AH2100" t="s">
        <v>30</v>
      </c>
    </row>
    <row r="2101" spans="1:34" x14ac:dyDescent="0.3">
      <c r="A2101">
        <v>123</v>
      </c>
      <c r="B2101">
        <v>1951</v>
      </c>
      <c r="C2101">
        <f ca="1">YEAR(TODAY()) - Table_marketing_data[[#This Row],[Year_Birth]]</f>
        <v>72</v>
      </c>
      <c r="D21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1" t="s">
        <v>28</v>
      </c>
      <c r="F2101" t="s">
        <v>42</v>
      </c>
      <c r="G2101" s="5">
        <v>67046</v>
      </c>
      <c r="H2101" s="5" t="str">
        <f t="shared" si="32"/>
        <v>50k-100k</v>
      </c>
      <c r="I2101">
        <v>0</v>
      </c>
      <c r="J2101">
        <v>1</v>
      </c>
      <c r="K2101" s="1">
        <v>41280</v>
      </c>
      <c r="L2101">
        <v>92</v>
      </c>
      <c r="M2101">
        <v>544</v>
      </c>
      <c r="N2101">
        <v>35</v>
      </c>
      <c r="O2101">
        <v>133</v>
      </c>
      <c r="P2101">
        <v>23</v>
      </c>
      <c r="Q2101">
        <v>151</v>
      </c>
      <c r="R2101">
        <v>107</v>
      </c>
      <c r="S2101" s="6">
        <f>SUM(Table_marketing_data[[#This Row],[MntWines]:[MntGoldProds]])/6</f>
        <v>165.5</v>
      </c>
      <c r="T2101">
        <v>2</v>
      </c>
      <c r="U2101">
        <v>4</v>
      </c>
      <c r="V2101">
        <v>5</v>
      </c>
      <c r="W2101">
        <v>4</v>
      </c>
      <c r="X2101">
        <v>2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f>IF(COUNTIF(Table_marketing_data[[#This Row],[AcceptedCmp3]:[AcceptedCmp2]],1)&gt;0,1,0)</f>
        <v>0</v>
      </c>
      <c r="AE2101">
        <f>SUM(Table_marketing_data[[#This Row],[AcceptedCmp3]:[AcceptedCmp2]])</f>
        <v>0</v>
      </c>
      <c r="AF2101">
        <v>0</v>
      </c>
      <c r="AG2101">
        <v>0</v>
      </c>
      <c r="AH2101" t="s">
        <v>36</v>
      </c>
    </row>
    <row r="2102" spans="1:34" x14ac:dyDescent="0.3">
      <c r="A2102">
        <v>7244</v>
      </c>
      <c r="B2102">
        <v>1951</v>
      </c>
      <c r="C2102">
        <f ca="1">YEAR(TODAY()) - Table_marketing_data[[#This Row],[Year_Birth]]</f>
        <v>72</v>
      </c>
      <c r="D21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2" t="s">
        <v>28</v>
      </c>
      <c r="F2102" t="s">
        <v>31</v>
      </c>
      <c r="H2102" s="5" t="str">
        <f t="shared" si="32"/>
        <v>&lt;20k</v>
      </c>
      <c r="I2102">
        <v>2</v>
      </c>
      <c r="J2102">
        <v>1</v>
      </c>
      <c r="K2102" s="1">
        <v>41640</v>
      </c>
      <c r="L2102">
        <v>96</v>
      </c>
      <c r="M2102">
        <v>48</v>
      </c>
      <c r="N2102">
        <v>5</v>
      </c>
      <c r="O2102">
        <v>48</v>
      </c>
      <c r="P2102">
        <v>6</v>
      </c>
      <c r="Q2102">
        <v>10</v>
      </c>
      <c r="R2102">
        <v>7</v>
      </c>
      <c r="S2102" s="6">
        <f>SUM(Table_marketing_data[[#This Row],[MntWines]:[MntGoldProds]])/6</f>
        <v>20.666666666666668</v>
      </c>
      <c r="T2102">
        <v>3</v>
      </c>
      <c r="U2102">
        <v>2</v>
      </c>
      <c r="V2102">
        <v>1</v>
      </c>
      <c r="W2102">
        <v>4</v>
      </c>
      <c r="X2102">
        <v>6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f>IF(COUNTIF(Table_marketing_data[[#This Row],[AcceptedCmp3]:[AcceptedCmp2]],1)&gt;0,1,0)</f>
        <v>0</v>
      </c>
      <c r="AE2102">
        <f>SUM(Table_marketing_data[[#This Row],[AcceptedCmp3]:[AcceptedCmp2]])</f>
        <v>0</v>
      </c>
      <c r="AF2102">
        <v>0</v>
      </c>
      <c r="AG2102">
        <v>0</v>
      </c>
      <c r="AH2102" t="s">
        <v>36</v>
      </c>
    </row>
    <row r="2103" spans="1:34" x14ac:dyDescent="0.3">
      <c r="A2103">
        <v>8233</v>
      </c>
      <c r="B2103">
        <v>1950</v>
      </c>
      <c r="C2103">
        <f ca="1">YEAR(TODAY()) - Table_marketing_data[[#This Row],[Year_Birth]]</f>
        <v>73</v>
      </c>
      <c r="D21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3" t="s">
        <v>41</v>
      </c>
      <c r="F2103" t="s">
        <v>42</v>
      </c>
      <c r="G2103" s="5">
        <v>64866</v>
      </c>
      <c r="H2103" s="5" t="str">
        <f t="shared" si="32"/>
        <v>50k-100k</v>
      </c>
      <c r="I2103">
        <v>0</v>
      </c>
      <c r="J2103">
        <v>1</v>
      </c>
      <c r="K2103" s="1">
        <v>41665</v>
      </c>
      <c r="L2103">
        <v>9</v>
      </c>
      <c r="M2103">
        <v>508</v>
      </c>
      <c r="N2103">
        <v>5</v>
      </c>
      <c r="O2103">
        <v>21</v>
      </c>
      <c r="P2103">
        <v>7</v>
      </c>
      <c r="Q2103">
        <v>5</v>
      </c>
      <c r="R2103">
        <v>10</v>
      </c>
      <c r="S2103" s="6">
        <f>SUM(Table_marketing_data[[#This Row],[MntWines]:[MntGoldProds]])/6</f>
        <v>92.666666666666671</v>
      </c>
      <c r="T2103">
        <v>4</v>
      </c>
      <c r="U2103">
        <v>7</v>
      </c>
      <c r="V2103">
        <v>3</v>
      </c>
      <c r="W2103">
        <v>7</v>
      </c>
      <c r="X2103">
        <v>5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f>IF(COUNTIF(Table_marketing_data[[#This Row],[AcceptedCmp3]:[AcceptedCmp2]],1)&gt;0,1,0)</f>
        <v>1</v>
      </c>
      <c r="AE2103">
        <f>SUM(Table_marketing_data[[#This Row],[AcceptedCmp3]:[AcceptedCmp2]])</f>
        <v>1</v>
      </c>
      <c r="AF2103">
        <v>0</v>
      </c>
      <c r="AG2103">
        <v>0</v>
      </c>
      <c r="AH2103" t="s">
        <v>32</v>
      </c>
    </row>
    <row r="2104" spans="1:34" x14ac:dyDescent="0.3">
      <c r="A2104">
        <v>4186</v>
      </c>
      <c r="B2104">
        <v>1950</v>
      </c>
      <c r="C2104">
        <f ca="1">YEAR(TODAY()) - Table_marketing_data[[#This Row],[Year_Birth]]</f>
        <v>73</v>
      </c>
      <c r="D21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4" t="s">
        <v>28</v>
      </c>
      <c r="F2104" t="s">
        <v>35</v>
      </c>
      <c r="G2104" s="5">
        <v>34026</v>
      </c>
      <c r="H2104" s="5" t="str">
        <f t="shared" si="32"/>
        <v>20k-50k</v>
      </c>
      <c r="I2104">
        <v>1</v>
      </c>
      <c r="J2104">
        <v>1</v>
      </c>
      <c r="K2104" s="1">
        <v>41491</v>
      </c>
      <c r="L2104">
        <v>11</v>
      </c>
      <c r="M2104">
        <v>18</v>
      </c>
      <c r="N2104">
        <v>6</v>
      </c>
      <c r="O2104">
        <v>15</v>
      </c>
      <c r="P2104">
        <v>12</v>
      </c>
      <c r="Q2104">
        <v>8</v>
      </c>
      <c r="R2104">
        <v>17</v>
      </c>
      <c r="S2104" s="6">
        <f>SUM(Table_marketing_data[[#This Row],[MntWines]:[MntGoldProds]])/6</f>
        <v>12.666666666666666</v>
      </c>
      <c r="T2104">
        <v>3</v>
      </c>
      <c r="U2104">
        <v>2</v>
      </c>
      <c r="V2104">
        <v>1</v>
      </c>
      <c r="W2104">
        <v>3</v>
      </c>
      <c r="X2104">
        <v>5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f>IF(COUNTIF(Table_marketing_data[[#This Row],[AcceptedCmp3]:[AcceptedCmp2]],1)&gt;0,1,0)</f>
        <v>0</v>
      </c>
      <c r="AE2104">
        <f>SUM(Table_marketing_data[[#This Row],[AcceptedCmp3]:[AcceptedCmp2]])</f>
        <v>0</v>
      </c>
      <c r="AF2104">
        <v>0</v>
      </c>
      <c r="AG2104">
        <v>0</v>
      </c>
      <c r="AH2104" t="s">
        <v>32</v>
      </c>
    </row>
    <row r="2105" spans="1:34" x14ac:dyDescent="0.3">
      <c r="A2105">
        <v>1419</v>
      </c>
      <c r="B2105">
        <v>1950</v>
      </c>
      <c r="C2105">
        <f ca="1">YEAR(TODAY()) - Table_marketing_data[[#This Row],[Year_Birth]]</f>
        <v>73</v>
      </c>
      <c r="D21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5" t="s">
        <v>28</v>
      </c>
      <c r="F2105" t="s">
        <v>35</v>
      </c>
      <c r="G2105" s="5">
        <v>34026</v>
      </c>
      <c r="H2105" s="5" t="str">
        <f t="shared" si="32"/>
        <v>20k-50k</v>
      </c>
      <c r="I2105">
        <v>1</v>
      </c>
      <c r="J2105">
        <v>1</v>
      </c>
      <c r="K2105" s="1">
        <v>41491</v>
      </c>
      <c r="L2105">
        <v>11</v>
      </c>
      <c r="M2105">
        <v>18</v>
      </c>
      <c r="N2105">
        <v>6</v>
      </c>
      <c r="O2105">
        <v>15</v>
      </c>
      <c r="P2105">
        <v>12</v>
      </c>
      <c r="Q2105">
        <v>8</v>
      </c>
      <c r="R2105">
        <v>17</v>
      </c>
      <c r="S2105" s="6">
        <f>SUM(Table_marketing_data[[#This Row],[MntWines]:[MntGoldProds]])/6</f>
        <v>12.666666666666666</v>
      </c>
      <c r="T2105">
        <v>3</v>
      </c>
      <c r="U2105">
        <v>2</v>
      </c>
      <c r="V2105">
        <v>1</v>
      </c>
      <c r="W2105">
        <v>3</v>
      </c>
      <c r="X2105">
        <v>5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f>IF(COUNTIF(Table_marketing_data[[#This Row],[AcceptedCmp3]:[AcceptedCmp2]],1)&gt;0,1,0)</f>
        <v>0</v>
      </c>
      <c r="AE2105">
        <f>SUM(Table_marketing_data[[#This Row],[AcceptedCmp3]:[AcceptedCmp2]])</f>
        <v>0</v>
      </c>
      <c r="AF2105">
        <v>0</v>
      </c>
      <c r="AG2105">
        <v>0</v>
      </c>
      <c r="AH2105" t="s">
        <v>30</v>
      </c>
    </row>
    <row r="2106" spans="1:34" x14ac:dyDescent="0.3">
      <c r="A2106">
        <v>7494</v>
      </c>
      <c r="B2106">
        <v>1950</v>
      </c>
      <c r="C2106">
        <f ca="1">YEAR(TODAY()) - Table_marketing_data[[#This Row],[Year_Birth]]</f>
        <v>73</v>
      </c>
      <c r="D21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6" t="s">
        <v>37</v>
      </c>
      <c r="F2106" t="s">
        <v>29</v>
      </c>
      <c r="G2106" s="5">
        <v>42873</v>
      </c>
      <c r="H2106" s="5" t="str">
        <f t="shared" si="32"/>
        <v>20k-50k</v>
      </c>
      <c r="I2106">
        <v>1</v>
      </c>
      <c r="J2106">
        <v>1</v>
      </c>
      <c r="K2106" s="1">
        <v>41295</v>
      </c>
      <c r="L2106">
        <v>11</v>
      </c>
      <c r="M2106">
        <v>209</v>
      </c>
      <c r="N2106">
        <v>0</v>
      </c>
      <c r="O2106">
        <v>40</v>
      </c>
      <c r="P2106">
        <v>3</v>
      </c>
      <c r="Q2106">
        <v>2</v>
      </c>
      <c r="R2106">
        <v>15</v>
      </c>
      <c r="S2106" s="6">
        <f>SUM(Table_marketing_data[[#This Row],[MntWines]:[MntGoldProds]])/6</f>
        <v>44.833333333333336</v>
      </c>
      <c r="T2106">
        <v>4</v>
      </c>
      <c r="U2106">
        <v>6</v>
      </c>
      <c r="V2106">
        <v>1</v>
      </c>
      <c r="W2106">
        <v>4</v>
      </c>
      <c r="X2106">
        <v>8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f>IF(COUNTIF(Table_marketing_data[[#This Row],[AcceptedCmp3]:[AcceptedCmp2]],1)&gt;0,1,0)</f>
        <v>0</v>
      </c>
      <c r="AE2106">
        <f>SUM(Table_marketing_data[[#This Row],[AcceptedCmp3]:[AcceptedCmp2]])</f>
        <v>0</v>
      </c>
      <c r="AF2106">
        <v>0</v>
      </c>
      <c r="AG2106">
        <v>0</v>
      </c>
      <c r="AH2106" t="s">
        <v>32</v>
      </c>
    </row>
    <row r="2107" spans="1:34" x14ac:dyDescent="0.3">
      <c r="A2107">
        <v>5718</v>
      </c>
      <c r="B2107">
        <v>1950</v>
      </c>
      <c r="C2107">
        <f ca="1">YEAR(TODAY()) - Table_marketing_data[[#This Row],[Year_Birth]]</f>
        <v>73</v>
      </c>
      <c r="D21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7" t="s">
        <v>28</v>
      </c>
      <c r="F2107" t="s">
        <v>33</v>
      </c>
      <c r="G2107" s="5">
        <v>80763</v>
      </c>
      <c r="H2107" s="5" t="str">
        <f t="shared" si="32"/>
        <v>50k-100k</v>
      </c>
      <c r="I2107">
        <v>0</v>
      </c>
      <c r="J2107">
        <v>0</v>
      </c>
      <c r="K2107" s="1">
        <v>41501</v>
      </c>
      <c r="L2107">
        <v>17</v>
      </c>
      <c r="M2107">
        <v>674</v>
      </c>
      <c r="N2107">
        <v>168</v>
      </c>
      <c r="O2107">
        <v>108</v>
      </c>
      <c r="P2107">
        <v>192</v>
      </c>
      <c r="Q2107">
        <v>42</v>
      </c>
      <c r="R2107">
        <v>231</v>
      </c>
      <c r="S2107" s="6">
        <f>SUM(Table_marketing_data[[#This Row],[MntWines]:[MntGoldProds]])/6</f>
        <v>235.83333333333334</v>
      </c>
      <c r="T2107">
        <v>1</v>
      </c>
      <c r="U2107">
        <v>5</v>
      </c>
      <c r="V2107">
        <v>11</v>
      </c>
      <c r="W2107">
        <v>6</v>
      </c>
      <c r="X2107">
        <v>3</v>
      </c>
      <c r="Y2107">
        <v>0</v>
      </c>
      <c r="Z2107">
        <v>0</v>
      </c>
      <c r="AA2107">
        <v>1</v>
      </c>
      <c r="AB2107">
        <v>1</v>
      </c>
      <c r="AC2107">
        <v>0</v>
      </c>
      <c r="AD2107">
        <f>IF(COUNTIF(Table_marketing_data[[#This Row],[AcceptedCmp3]:[AcceptedCmp2]],1)&gt;0,1,0)</f>
        <v>1</v>
      </c>
      <c r="AE2107">
        <f>SUM(Table_marketing_data[[#This Row],[AcceptedCmp3]:[AcceptedCmp2]])</f>
        <v>2</v>
      </c>
      <c r="AF2107">
        <v>1</v>
      </c>
      <c r="AG2107">
        <v>0</v>
      </c>
      <c r="AH2107" t="s">
        <v>43</v>
      </c>
    </row>
    <row r="2108" spans="1:34" x14ac:dyDescent="0.3">
      <c r="A2108">
        <v>7196</v>
      </c>
      <c r="B2108">
        <v>1950</v>
      </c>
      <c r="C2108">
        <f ca="1">YEAR(TODAY()) - Table_marketing_data[[#This Row],[Year_Birth]]</f>
        <v>73</v>
      </c>
      <c r="D21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8" t="s">
        <v>37</v>
      </c>
      <c r="F2108" t="s">
        <v>33</v>
      </c>
      <c r="G2108" s="5">
        <v>41145</v>
      </c>
      <c r="H2108" s="5" t="str">
        <f t="shared" si="32"/>
        <v>20k-50k</v>
      </c>
      <c r="I2108">
        <v>1</v>
      </c>
      <c r="J2108">
        <v>1</v>
      </c>
      <c r="K2108" s="1">
        <v>41678</v>
      </c>
      <c r="L2108">
        <v>20</v>
      </c>
      <c r="M2108">
        <v>9</v>
      </c>
      <c r="N2108">
        <v>0</v>
      </c>
      <c r="O2108">
        <v>3</v>
      </c>
      <c r="P2108">
        <v>0</v>
      </c>
      <c r="Q2108">
        <v>0</v>
      </c>
      <c r="R2108">
        <v>1</v>
      </c>
      <c r="S2108" s="6">
        <f>SUM(Table_marketing_data[[#This Row],[MntWines]:[MntGoldProds]])/6</f>
        <v>2.1666666666666665</v>
      </c>
      <c r="T2108">
        <v>1</v>
      </c>
      <c r="U2108">
        <v>0</v>
      </c>
      <c r="V2108">
        <v>0</v>
      </c>
      <c r="W2108">
        <v>3</v>
      </c>
      <c r="X2108">
        <v>3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f>IF(COUNTIF(Table_marketing_data[[#This Row],[AcceptedCmp3]:[AcceptedCmp2]],1)&gt;0,1,0)</f>
        <v>0</v>
      </c>
      <c r="AE2108">
        <f>SUM(Table_marketing_data[[#This Row],[AcceptedCmp3]:[AcceptedCmp2]])</f>
        <v>0</v>
      </c>
      <c r="AF2108">
        <v>0</v>
      </c>
      <c r="AG2108">
        <v>0</v>
      </c>
      <c r="AH2108" t="s">
        <v>32</v>
      </c>
    </row>
    <row r="2109" spans="1:34" x14ac:dyDescent="0.3">
      <c r="A2109">
        <v>6983</v>
      </c>
      <c r="B2109">
        <v>1950</v>
      </c>
      <c r="C2109">
        <f ca="1">YEAR(TODAY()) - Table_marketing_data[[#This Row],[Year_Birth]]</f>
        <v>73</v>
      </c>
      <c r="D21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09" t="s">
        <v>41</v>
      </c>
      <c r="F2109" t="s">
        <v>29</v>
      </c>
      <c r="G2109" s="5">
        <v>38054</v>
      </c>
      <c r="H2109" s="5" t="str">
        <f t="shared" si="32"/>
        <v>20k-50k</v>
      </c>
      <c r="I2109">
        <v>1</v>
      </c>
      <c r="J2109">
        <v>1</v>
      </c>
      <c r="K2109" s="1">
        <v>41760</v>
      </c>
      <c r="L2109">
        <v>24</v>
      </c>
      <c r="M2109">
        <v>23</v>
      </c>
      <c r="N2109">
        <v>2</v>
      </c>
      <c r="O2109">
        <v>17</v>
      </c>
      <c r="P2109">
        <v>2</v>
      </c>
      <c r="Q2109">
        <v>1</v>
      </c>
      <c r="R2109">
        <v>0</v>
      </c>
      <c r="S2109" s="6">
        <f>SUM(Table_marketing_data[[#This Row],[MntWines]:[MntGoldProds]])/6</f>
        <v>7.5</v>
      </c>
      <c r="T2109">
        <v>2</v>
      </c>
      <c r="U2109">
        <v>2</v>
      </c>
      <c r="V2109">
        <v>0</v>
      </c>
      <c r="W2109">
        <v>3</v>
      </c>
      <c r="X2109">
        <v>7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f>IF(COUNTIF(Table_marketing_data[[#This Row],[AcceptedCmp3]:[AcceptedCmp2]],1)&gt;0,1,0)</f>
        <v>0</v>
      </c>
      <c r="AE2109">
        <f>SUM(Table_marketing_data[[#This Row],[AcceptedCmp3]:[AcceptedCmp2]])</f>
        <v>0</v>
      </c>
      <c r="AF2109">
        <v>0</v>
      </c>
      <c r="AG2109">
        <v>0</v>
      </c>
      <c r="AH2109" t="s">
        <v>40</v>
      </c>
    </row>
    <row r="2110" spans="1:34" x14ac:dyDescent="0.3">
      <c r="A2110">
        <v>9119</v>
      </c>
      <c r="B2110">
        <v>1950</v>
      </c>
      <c r="C2110">
        <f ca="1">YEAR(TODAY()) - Table_marketing_data[[#This Row],[Year_Birth]]</f>
        <v>73</v>
      </c>
      <c r="D21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0" t="s">
        <v>28</v>
      </c>
      <c r="F2110" t="s">
        <v>35</v>
      </c>
      <c r="G2110" s="5">
        <v>60905</v>
      </c>
      <c r="H2110" s="5" t="str">
        <f t="shared" si="32"/>
        <v>50k-100k</v>
      </c>
      <c r="I2110">
        <v>0</v>
      </c>
      <c r="J2110">
        <v>1</v>
      </c>
      <c r="K2110" s="1">
        <v>41613</v>
      </c>
      <c r="L2110">
        <v>27</v>
      </c>
      <c r="M2110">
        <v>208</v>
      </c>
      <c r="N2110">
        <v>17</v>
      </c>
      <c r="O2110">
        <v>76</v>
      </c>
      <c r="P2110">
        <v>36</v>
      </c>
      <c r="Q2110">
        <v>17</v>
      </c>
      <c r="R2110">
        <v>38</v>
      </c>
      <c r="S2110" s="6">
        <f>SUM(Table_marketing_data[[#This Row],[MntWines]:[MntGoldProds]])/6</f>
        <v>65.333333333333329</v>
      </c>
      <c r="T2110">
        <v>2</v>
      </c>
      <c r="U2110">
        <v>3</v>
      </c>
      <c r="V2110">
        <v>3</v>
      </c>
      <c r="W2110">
        <v>7</v>
      </c>
      <c r="X2110">
        <v>2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f>IF(COUNTIF(Table_marketing_data[[#This Row],[AcceptedCmp3]:[AcceptedCmp2]],1)&gt;0,1,0)</f>
        <v>0</v>
      </c>
      <c r="AE2110">
        <f>SUM(Table_marketing_data[[#This Row],[AcceptedCmp3]:[AcceptedCmp2]])</f>
        <v>0</v>
      </c>
      <c r="AF2110">
        <v>0</v>
      </c>
      <c r="AG2110">
        <v>0</v>
      </c>
      <c r="AH2110" t="s">
        <v>34</v>
      </c>
    </row>
    <row r="2111" spans="1:34" x14ac:dyDescent="0.3">
      <c r="A2111">
        <v>10061</v>
      </c>
      <c r="B2111">
        <v>1950</v>
      </c>
      <c r="C2111">
        <f ca="1">YEAR(TODAY()) - Table_marketing_data[[#This Row],[Year_Birth]]</f>
        <v>73</v>
      </c>
      <c r="D21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1" t="s">
        <v>28</v>
      </c>
      <c r="F2111" t="s">
        <v>33</v>
      </c>
      <c r="G2111" s="5">
        <v>59462</v>
      </c>
      <c r="H2111" s="5" t="str">
        <f t="shared" si="32"/>
        <v>50k-100k</v>
      </c>
      <c r="I2111">
        <v>0</v>
      </c>
      <c r="J2111">
        <v>1</v>
      </c>
      <c r="K2111" s="1">
        <v>41279</v>
      </c>
      <c r="L2111">
        <v>29</v>
      </c>
      <c r="M2111">
        <v>724</v>
      </c>
      <c r="N2111">
        <v>17</v>
      </c>
      <c r="O2111">
        <v>143</v>
      </c>
      <c r="P2111">
        <v>0</v>
      </c>
      <c r="Q2111">
        <v>8</v>
      </c>
      <c r="R2111">
        <v>196</v>
      </c>
      <c r="S2111" s="6">
        <f>SUM(Table_marketing_data[[#This Row],[MntWines]:[MntGoldProds]])/6</f>
        <v>181.33333333333334</v>
      </c>
      <c r="T2111">
        <v>2</v>
      </c>
      <c r="U2111">
        <v>9</v>
      </c>
      <c r="V2111">
        <v>2</v>
      </c>
      <c r="W2111">
        <v>12</v>
      </c>
      <c r="X2111">
        <v>7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f>IF(COUNTIF(Table_marketing_data[[#This Row],[AcceptedCmp3]:[AcceptedCmp2]],1)&gt;0,1,0)</f>
        <v>0</v>
      </c>
      <c r="AE2111">
        <f>SUM(Table_marketing_data[[#This Row],[AcceptedCmp3]:[AcceptedCmp2]])</f>
        <v>0</v>
      </c>
      <c r="AF2111">
        <v>0</v>
      </c>
      <c r="AG2111">
        <v>0</v>
      </c>
      <c r="AH2111" t="s">
        <v>34</v>
      </c>
    </row>
    <row r="2112" spans="1:34" x14ac:dyDescent="0.3">
      <c r="A2112">
        <v>359</v>
      </c>
      <c r="B2112">
        <v>1950</v>
      </c>
      <c r="C2112">
        <f ca="1">YEAR(TODAY()) - Table_marketing_data[[#This Row],[Year_Birth]]</f>
        <v>73</v>
      </c>
      <c r="D21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2" t="s">
        <v>28</v>
      </c>
      <c r="F2112" t="s">
        <v>35</v>
      </c>
      <c r="G2112" s="5">
        <v>48070</v>
      </c>
      <c r="H2112" s="5" t="str">
        <f t="shared" si="32"/>
        <v>20k-50k</v>
      </c>
      <c r="I2112">
        <v>0</v>
      </c>
      <c r="J2112">
        <v>1</v>
      </c>
      <c r="K2112" s="1">
        <v>41287</v>
      </c>
      <c r="L2112">
        <v>33</v>
      </c>
      <c r="M2112">
        <v>373</v>
      </c>
      <c r="N2112">
        <v>14</v>
      </c>
      <c r="O2112">
        <v>83</v>
      </c>
      <c r="P2112">
        <v>6</v>
      </c>
      <c r="Q2112">
        <v>9</v>
      </c>
      <c r="R2112">
        <v>19</v>
      </c>
      <c r="S2112" s="6">
        <f>SUM(Table_marketing_data[[#This Row],[MntWines]:[MntGoldProds]])/6</f>
        <v>84</v>
      </c>
      <c r="T2112">
        <v>3</v>
      </c>
      <c r="U2112">
        <v>8</v>
      </c>
      <c r="V2112">
        <v>2</v>
      </c>
      <c r="W2112">
        <v>6</v>
      </c>
      <c r="X2112">
        <v>7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f>IF(COUNTIF(Table_marketing_data[[#This Row],[AcceptedCmp3]:[AcceptedCmp2]],1)&gt;0,1,0)</f>
        <v>0</v>
      </c>
      <c r="AE2112">
        <f>SUM(Table_marketing_data[[#This Row],[AcceptedCmp3]:[AcceptedCmp2]])</f>
        <v>0</v>
      </c>
      <c r="AF2112">
        <v>0</v>
      </c>
      <c r="AG2112">
        <v>1</v>
      </c>
      <c r="AH2112" t="s">
        <v>30</v>
      </c>
    </row>
    <row r="2113" spans="1:34" x14ac:dyDescent="0.3">
      <c r="A2113">
        <v>6181</v>
      </c>
      <c r="B2113">
        <v>1950</v>
      </c>
      <c r="C2113">
        <f ca="1">YEAR(TODAY()) - Table_marketing_data[[#This Row],[Year_Birth]]</f>
        <v>73</v>
      </c>
      <c r="D21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3" t="s">
        <v>38</v>
      </c>
      <c r="F2113" t="s">
        <v>35</v>
      </c>
      <c r="G2113" s="5">
        <v>52203</v>
      </c>
      <c r="H2113" s="5" t="str">
        <f t="shared" si="32"/>
        <v>50k-100k</v>
      </c>
      <c r="I2113">
        <v>0</v>
      </c>
      <c r="J2113">
        <v>0</v>
      </c>
      <c r="K2113" s="1">
        <v>41121</v>
      </c>
      <c r="L2113">
        <v>36</v>
      </c>
      <c r="M2113">
        <v>488</v>
      </c>
      <c r="N2113">
        <v>21</v>
      </c>
      <c r="O2113">
        <v>238</v>
      </c>
      <c r="P2113">
        <v>56</v>
      </c>
      <c r="Q2113">
        <v>108</v>
      </c>
      <c r="R2113">
        <v>28</v>
      </c>
      <c r="S2113" s="6">
        <f>SUM(Table_marketing_data[[#This Row],[MntWines]:[MntGoldProds]])/6</f>
        <v>156.5</v>
      </c>
      <c r="T2113">
        <v>1</v>
      </c>
      <c r="U2113">
        <v>8</v>
      </c>
      <c r="V2113">
        <v>7</v>
      </c>
      <c r="W2113">
        <v>11</v>
      </c>
      <c r="X2113">
        <v>6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f>IF(COUNTIF(Table_marketing_data[[#This Row],[AcceptedCmp3]:[AcceptedCmp2]],1)&gt;0,1,0)</f>
        <v>0</v>
      </c>
      <c r="AE2113">
        <f>SUM(Table_marketing_data[[#This Row],[AcceptedCmp3]:[AcceptedCmp2]])</f>
        <v>0</v>
      </c>
      <c r="AF2113">
        <v>0</v>
      </c>
      <c r="AG2113">
        <v>0</v>
      </c>
      <c r="AH2113" t="s">
        <v>34</v>
      </c>
    </row>
    <row r="2114" spans="1:34" x14ac:dyDescent="0.3">
      <c r="A2114">
        <v>6428</v>
      </c>
      <c r="B2114">
        <v>1950</v>
      </c>
      <c r="C2114">
        <f ca="1">YEAR(TODAY()) - Table_marketing_data[[#This Row],[Year_Birth]]</f>
        <v>73</v>
      </c>
      <c r="D21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4" t="s">
        <v>37</v>
      </c>
      <c r="F2114" t="s">
        <v>42</v>
      </c>
      <c r="G2114" s="5">
        <v>76842</v>
      </c>
      <c r="H2114" s="5" t="str">
        <f t="shared" ref="H2114:H2177" si="33">IF(G2114&lt;20000,"&lt;20k",IF(G2114&lt;50000,"20k-50k",IF(G2114&lt;100000,"50k-100k","100k&lt;")))</f>
        <v>50k-100k</v>
      </c>
      <c r="I2114">
        <v>0</v>
      </c>
      <c r="J2114">
        <v>0</v>
      </c>
      <c r="K2114" s="1">
        <v>41762</v>
      </c>
      <c r="L2114">
        <v>37</v>
      </c>
      <c r="M2114">
        <v>605</v>
      </c>
      <c r="N2114">
        <v>10</v>
      </c>
      <c r="O2114">
        <v>345</v>
      </c>
      <c r="P2114">
        <v>84</v>
      </c>
      <c r="Q2114">
        <v>54</v>
      </c>
      <c r="R2114">
        <v>32</v>
      </c>
      <c r="S2114" s="6">
        <f>SUM(Table_marketing_data[[#This Row],[MntWines]:[MntGoldProds]])/6</f>
        <v>188.33333333333334</v>
      </c>
      <c r="T2114">
        <v>1</v>
      </c>
      <c r="U2114">
        <v>1</v>
      </c>
      <c r="V2114">
        <v>8</v>
      </c>
      <c r="W2114">
        <v>7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f>IF(COUNTIF(Table_marketing_data[[#This Row],[AcceptedCmp3]:[AcceptedCmp2]],1)&gt;0,1,0)</f>
        <v>0</v>
      </c>
      <c r="AE2114">
        <f>SUM(Table_marketing_data[[#This Row],[AcceptedCmp3]:[AcceptedCmp2]])</f>
        <v>0</v>
      </c>
      <c r="AF2114">
        <v>0</v>
      </c>
      <c r="AG2114">
        <v>0</v>
      </c>
      <c r="AH2114" t="s">
        <v>30</v>
      </c>
    </row>
    <row r="2115" spans="1:34" x14ac:dyDescent="0.3">
      <c r="A2115">
        <v>10350</v>
      </c>
      <c r="B2115">
        <v>1950</v>
      </c>
      <c r="C2115">
        <f ca="1">YEAR(TODAY()) - Table_marketing_data[[#This Row],[Year_Birth]]</f>
        <v>73</v>
      </c>
      <c r="D21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5" t="s">
        <v>37</v>
      </c>
      <c r="F2115" t="s">
        <v>33</v>
      </c>
      <c r="G2115" s="5">
        <v>54432</v>
      </c>
      <c r="H2115" s="5" t="str">
        <f t="shared" si="33"/>
        <v>50k-100k</v>
      </c>
      <c r="I2115">
        <v>2</v>
      </c>
      <c r="J2115">
        <v>1</v>
      </c>
      <c r="K2115" s="1">
        <v>41403</v>
      </c>
      <c r="L2115">
        <v>37</v>
      </c>
      <c r="M2115">
        <v>33</v>
      </c>
      <c r="N2115">
        <v>0</v>
      </c>
      <c r="O2115">
        <v>5</v>
      </c>
      <c r="P2115">
        <v>0</v>
      </c>
      <c r="Q2115">
        <v>0</v>
      </c>
      <c r="R2115">
        <v>0</v>
      </c>
      <c r="S2115" s="6">
        <f>SUM(Table_marketing_data[[#This Row],[MntWines]:[MntGoldProds]])/6</f>
        <v>6.333333333333333</v>
      </c>
      <c r="T2115">
        <v>1</v>
      </c>
      <c r="U2115">
        <v>1</v>
      </c>
      <c r="V2115">
        <v>0</v>
      </c>
      <c r="W2115">
        <v>3</v>
      </c>
      <c r="X2115">
        <v>4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f>IF(COUNTIF(Table_marketing_data[[#This Row],[AcceptedCmp3]:[AcceptedCmp2]],1)&gt;0,1,0)</f>
        <v>0</v>
      </c>
      <c r="AE2115">
        <f>SUM(Table_marketing_data[[#This Row],[AcceptedCmp3]:[AcceptedCmp2]])</f>
        <v>0</v>
      </c>
      <c r="AF2115">
        <v>0</v>
      </c>
      <c r="AG2115">
        <v>0</v>
      </c>
      <c r="AH2115" t="s">
        <v>30</v>
      </c>
    </row>
    <row r="2116" spans="1:34" x14ac:dyDescent="0.3">
      <c r="A2116">
        <v>8783</v>
      </c>
      <c r="B2116">
        <v>1950</v>
      </c>
      <c r="C2116">
        <f ca="1">YEAR(TODAY()) - Table_marketing_data[[#This Row],[Year_Birth]]</f>
        <v>73</v>
      </c>
      <c r="D21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6" t="s">
        <v>28</v>
      </c>
      <c r="F2116" t="s">
        <v>33</v>
      </c>
      <c r="G2116" s="5">
        <v>57045</v>
      </c>
      <c r="H2116" s="5" t="str">
        <f t="shared" si="33"/>
        <v>50k-100k</v>
      </c>
      <c r="I2116">
        <v>0</v>
      </c>
      <c r="J2116">
        <v>1</v>
      </c>
      <c r="K2116" s="1">
        <v>41160</v>
      </c>
      <c r="L2116">
        <v>40</v>
      </c>
      <c r="M2116">
        <v>296</v>
      </c>
      <c r="N2116">
        <v>13</v>
      </c>
      <c r="O2116">
        <v>104</v>
      </c>
      <c r="P2116">
        <v>11</v>
      </c>
      <c r="Q2116">
        <v>13</v>
      </c>
      <c r="R2116">
        <v>17</v>
      </c>
      <c r="S2116" s="6">
        <f>SUM(Table_marketing_data[[#This Row],[MntWines]:[MntGoldProds]])/6</f>
        <v>75.666666666666671</v>
      </c>
      <c r="T2116">
        <v>3</v>
      </c>
      <c r="U2116">
        <v>4</v>
      </c>
      <c r="V2116">
        <v>2</v>
      </c>
      <c r="W2116">
        <v>9</v>
      </c>
      <c r="X2116">
        <v>3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f>IF(COUNTIF(Table_marketing_data[[#This Row],[AcceptedCmp3]:[AcceptedCmp2]],1)&gt;0,1,0)</f>
        <v>0</v>
      </c>
      <c r="AE2116">
        <f>SUM(Table_marketing_data[[#This Row],[AcceptedCmp3]:[AcceptedCmp2]])</f>
        <v>0</v>
      </c>
      <c r="AF2116">
        <v>0</v>
      </c>
      <c r="AG2116">
        <v>0</v>
      </c>
      <c r="AH2116" t="s">
        <v>36</v>
      </c>
    </row>
    <row r="2117" spans="1:34" x14ac:dyDescent="0.3">
      <c r="A2117">
        <v>4184</v>
      </c>
      <c r="B2117">
        <v>1950</v>
      </c>
      <c r="C2117">
        <f ca="1">YEAR(TODAY()) - Table_marketing_data[[#This Row],[Year_Birth]]</f>
        <v>73</v>
      </c>
      <c r="D21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7" t="s">
        <v>37</v>
      </c>
      <c r="F2117" t="s">
        <v>35</v>
      </c>
      <c r="G2117" s="5">
        <v>52157</v>
      </c>
      <c r="H2117" s="5" t="str">
        <f t="shared" si="33"/>
        <v>50k-100k</v>
      </c>
      <c r="I2117">
        <v>0</v>
      </c>
      <c r="J2117">
        <v>1</v>
      </c>
      <c r="K2117" s="1">
        <v>41797</v>
      </c>
      <c r="L2117">
        <v>48</v>
      </c>
      <c r="M2117">
        <v>189</v>
      </c>
      <c r="N2117">
        <v>2</v>
      </c>
      <c r="O2117">
        <v>29</v>
      </c>
      <c r="P2117">
        <v>3</v>
      </c>
      <c r="Q2117">
        <v>2</v>
      </c>
      <c r="R2117">
        <v>40</v>
      </c>
      <c r="S2117" s="6">
        <f>SUM(Table_marketing_data[[#This Row],[MntWines]:[MntGoldProds]])/6</f>
        <v>44.166666666666664</v>
      </c>
      <c r="T2117">
        <v>2</v>
      </c>
      <c r="U2117">
        <v>3</v>
      </c>
      <c r="V2117">
        <v>2</v>
      </c>
      <c r="W2117">
        <v>5</v>
      </c>
      <c r="X2117">
        <v>4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f>IF(COUNTIF(Table_marketing_data[[#This Row],[AcceptedCmp3]:[AcceptedCmp2]],1)&gt;0,1,0)</f>
        <v>0</v>
      </c>
      <c r="AE2117">
        <f>SUM(Table_marketing_data[[#This Row],[AcceptedCmp3]:[AcceptedCmp2]])</f>
        <v>0</v>
      </c>
      <c r="AF2117">
        <v>0</v>
      </c>
      <c r="AG2117">
        <v>0</v>
      </c>
      <c r="AH2117" t="s">
        <v>30</v>
      </c>
    </row>
    <row r="2118" spans="1:34" x14ac:dyDescent="0.3">
      <c r="A2118">
        <v>7485</v>
      </c>
      <c r="B2118">
        <v>1950</v>
      </c>
      <c r="C2118">
        <f ca="1">YEAR(TODAY()) - Table_marketing_data[[#This Row],[Year_Birth]]</f>
        <v>73</v>
      </c>
      <c r="D21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8" t="s">
        <v>37</v>
      </c>
      <c r="F2118" t="s">
        <v>42</v>
      </c>
      <c r="G2118" s="5">
        <v>56551</v>
      </c>
      <c r="H2118" s="5" t="str">
        <f t="shared" si="33"/>
        <v>50k-100k</v>
      </c>
      <c r="I2118">
        <v>1</v>
      </c>
      <c r="J2118">
        <v>1</v>
      </c>
      <c r="K2118" s="1">
        <v>41766</v>
      </c>
      <c r="L2118">
        <v>48</v>
      </c>
      <c r="M2118">
        <v>67</v>
      </c>
      <c r="N2118">
        <v>4</v>
      </c>
      <c r="O2118">
        <v>32</v>
      </c>
      <c r="P2118">
        <v>17</v>
      </c>
      <c r="Q2118">
        <v>2</v>
      </c>
      <c r="R2118">
        <v>16</v>
      </c>
      <c r="S2118" s="6">
        <f>SUM(Table_marketing_data[[#This Row],[MntWines]:[MntGoldProds]])/6</f>
        <v>23</v>
      </c>
      <c r="T2118">
        <v>3</v>
      </c>
      <c r="U2118">
        <v>2</v>
      </c>
      <c r="V2118">
        <v>1</v>
      </c>
      <c r="W2118">
        <v>4</v>
      </c>
      <c r="X2118">
        <v>4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f>IF(COUNTIF(Table_marketing_data[[#This Row],[AcceptedCmp3]:[AcceptedCmp2]],1)&gt;0,1,0)</f>
        <v>0</v>
      </c>
      <c r="AE2118">
        <f>SUM(Table_marketing_data[[#This Row],[AcceptedCmp3]:[AcceptedCmp2]])</f>
        <v>0</v>
      </c>
      <c r="AF2118">
        <v>0</v>
      </c>
      <c r="AG2118">
        <v>0</v>
      </c>
      <c r="AH2118" t="s">
        <v>43</v>
      </c>
    </row>
    <row r="2119" spans="1:34" x14ac:dyDescent="0.3">
      <c r="A2119">
        <v>7530</v>
      </c>
      <c r="B2119">
        <v>1950</v>
      </c>
      <c r="C2119">
        <f ca="1">YEAR(TODAY()) - Table_marketing_data[[#This Row],[Year_Birth]]</f>
        <v>73</v>
      </c>
      <c r="D21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19" t="s">
        <v>37</v>
      </c>
      <c r="F2119" t="s">
        <v>42</v>
      </c>
      <c r="G2119" s="5">
        <v>56551</v>
      </c>
      <c r="H2119" s="5" t="str">
        <f t="shared" si="33"/>
        <v>50k-100k</v>
      </c>
      <c r="I2119">
        <v>1</v>
      </c>
      <c r="J2119">
        <v>1</v>
      </c>
      <c r="K2119" s="1">
        <v>41766</v>
      </c>
      <c r="L2119">
        <v>48</v>
      </c>
      <c r="M2119">
        <v>67</v>
      </c>
      <c r="N2119">
        <v>4</v>
      </c>
      <c r="O2119">
        <v>32</v>
      </c>
      <c r="P2119">
        <v>17</v>
      </c>
      <c r="Q2119">
        <v>2</v>
      </c>
      <c r="R2119">
        <v>16</v>
      </c>
      <c r="S2119" s="6">
        <f>SUM(Table_marketing_data[[#This Row],[MntWines]:[MntGoldProds]])/6</f>
        <v>23</v>
      </c>
      <c r="T2119">
        <v>3</v>
      </c>
      <c r="U2119">
        <v>2</v>
      </c>
      <c r="V2119">
        <v>1</v>
      </c>
      <c r="W2119">
        <v>4</v>
      </c>
      <c r="X2119">
        <v>4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f>IF(COUNTIF(Table_marketing_data[[#This Row],[AcceptedCmp3]:[AcceptedCmp2]],1)&gt;0,1,0)</f>
        <v>0</v>
      </c>
      <c r="AE2119">
        <f>SUM(Table_marketing_data[[#This Row],[AcceptedCmp3]:[AcceptedCmp2]])</f>
        <v>0</v>
      </c>
      <c r="AF2119">
        <v>0</v>
      </c>
      <c r="AG2119">
        <v>0</v>
      </c>
      <c r="AH2119" t="s">
        <v>30</v>
      </c>
    </row>
    <row r="2120" spans="1:34" x14ac:dyDescent="0.3">
      <c r="A2120">
        <v>3479</v>
      </c>
      <c r="B2120">
        <v>1950</v>
      </c>
      <c r="C2120">
        <f ca="1">YEAR(TODAY()) - Table_marketing_data[[#This Row],[Year_Birth]]</f>
        <v>73</v>
      </c>
      <c r="D21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0" t="s">
        <v>28</v>
      </c>
      <c r="F2120" t="s">
        <v>31</v>
      </c>
      <c r="G2120" s="5">
        <v>16813</v>
      </c>
      <c r="H2120" s="5" t="str">
        <f t="shared" si="33"/>
        <v>&lt;20k</v>
      </c>
      <c r="I2120">
        <v>0</v>
      </c>
      <c r="J2120">
        <v>0</v>
      </c>
      <c r="K2120" s="1">
        <v>41474</v>
      </c>
      <c r="L2120">
        <v>49</v>
      </c>
      <c r="M2120">
        <v>4</v>
      </c>
      <c r="N2120">
        <v>8</v>
      </c>
      <c r="O2120">
        <v>11</v>
      </c>
      <c r="P2120">
        <v>12</v>
      </c>
      <c r="Q2120">
        <v>2</v>
      </c>
      <c r="R2120">
        <v>13</v>
      </c>
      <c r="S2120" s="6">
        <f>SUM(Table_marketing_data[[#This Row],[MntWines]:[MntGoldProds]])/6</f>
        <v>8.3333333333333339</v>
      </c>
      <c r="T2120">
        <v>1</v>
      </c>
      <c r="U2120">
        <v>2</v>
      </c>
      <c r="V2120">
        <v>0</v>
      </c>
      <c r="W2120">
        <v>3</v>
      </c>
      <c r="X2120">
        <v>7</v>
      </c>
      <c r="Y2120">
        <v>1</v>
      </c>
      <c r="Z2120">
        <v>0</v>
      </c>
      <c r="AA2120">
        <v>0</v>
      </c>
      <c r="AB2120">
        <v>0</v>
      </c>
      <c r="AC2120">
        <v>0</v>
      </c>
      <c r="AD2120">
        <f>IF(COUNTIF(Table_marketing_data[[#This Row],[AcceptedCmp3]:[AcceptedCmp2]],1)&gt;0,1,0)</f>
        <v>1</v>
      </c>
      <c r="AE2120">
        <f>SUM(Table_marketing_data[[#This Row],[AcceptedCmp3]:[AcceptedCmp2]])</f>
        <v>1</v>
      </c>
      <c r="AF2120">
        <v>0</v>
      </c>
      <c r="AG2120">
        <v>0</v>
      </c>
      <c r="AH2120" t="s">
        <v>32</v>
      </c>
    </row>
    <row r="2121" spans="1:34" x14ac:dyDescent="0.3">
      <c r="A2121">
        <v>1907</v>
      </c>
      <c r="B2121">
        <v>1950</v>
      </c>
      <c r="C2121">
        <f ca="1">YEAR(TODAY()) - Table_marketing_data[[#This Row],[Year_Birth]]</f>
        <v>73</v>
      </c>
      <c r="D21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1" t="s">
        <v>41</v>
      </c>
      <c r="F2121" t="s">
        <v>29</v>
      </c>
      <c r="G2121" s="5">
        <v>63120</v>
      </c>
      <c r="H2121" s="5" t="str">
        <f t="shared" si="33"/>
        <v>50k-100k</v>
      </c>
      <c r="I2121">
        <v>0</v>
      </c>
      <c r="J2121">
        <v>1</v>
      </c>
      <c r="K2121" s="1">
        <v>41180</v>
      </c>
      <c r="L2121">
        <v>53</v>
      </c>
      <c r="M2121">
        <v>965</v>
      </c>
      <c r="N2121">
        <v>69</v>
      </c>
      <c r="O2121">
        <v>279</v>
      </c>
      <c r="P2121">
        <v>54</v>
      </c>
      <c r="Q2121">
        <v>41</v>
      </c>
      <c r="R2121">
        <v>69</v>
      </c>
      <c r="S2121" s="6">
        <f>SUM(Table_marketing_data[[#This Row],[MntWines]:[MntGoldProds]])/6</f>
        <v>246.16666666666666</v>
      </c>
      <c r="T2121">
        <v>5</v>
      </c>
      <c r="U2121">
        <v>8</v>
      </c>
      <c r="V2121">
        <v>4</v>
      </c>
      <c r="W2121">
        <v>9</v>
      </c>
      <c r="X2121">
        <v>7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f>IF(COUNTIF(Table_marketing_data[[#This Row],[AcceptedCmp3]:[AcceptedCmp2]],1)&gt;0,1,0)</f>
        <v>0</v>
      </c>
      <c r="AE2121">
        <f>SUM(Table_marketing_data[[#This Row],[AcceptedCmp3]:[AcceptedCmp2]])</f>
        <v>0</v>
      </c>
      <c r="AF2121">
        <v>1</v>
      </c>
      <c r="AG2121">
        <v>0</v>
      </c>
      <c r="AH2121" t="s">
        <v>30</v>
      </c>
    </row>
    <row r="2122" spans="1:34" x14ac:dyDescent="0.3">
      <c r="A2122">
        <v>10478</v>
      </c>
      <c r="B2122">
        <v>1950</v>
      </c>
      <c r="C2122">
        <f ca="1">YEAR(TODAY()) - Table_marketing_data[[#This Row],[Year_Birth]]</f>
        <v>73</v>
      </c>
      <c r="D21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2" t="s">
        <v>37</v>
      </c>
      <c r="F2122" t="s">
        <v>33</v>
      </c>
      <c r="G2122" s="5">
        <v>55517</v>
      </c>
      <c r="H2122" s="5" t="str">
        <f t="shared" si="33"/>
        <v>50k-100k</v>
      </c>
      <c r="I2122">
        <v>1</v>
      </c>
      <c r="J2122">
        <v>1</v>
      </c>
      <c r="K2122" s="1">
        <v>41179</v>
      </c>
      <c r="L2122">
        <v>53</v>
      </c>
      <c r="M2122">
        <v>483</v>
      </c>
      <c r="N2122">
        <v>0</v>
      </c>
      <c r="O2122">
        <v>108</v>
      </c>
      <c r="P2122">
        <v>0</v>
      </c>
      <c r="Q2122">
        <v>6</v>
      </c>
      <c r="R2122">
        <v>36</v>
      </c>
      <c r="S2122" s="6">
        <f>SUM(Table_marketing_data[[#This Row],[MntWines]:[MntGoldProds]])/6</f>
        <v>105.5</v>
      </c>
      <c r="T2122">
        <v>5</v>
      </c>
      <c r="U2122">
        <v>11</v>
      </c>
      <c r="V2122">
        <v>1</v>
      </c>
      <c r="W2122">
        <v>6</v>
      </c>
      <c r="X2122">
        <v>9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f>IF(COUNTIF(Table_marketing_data[[#This Row],[AcceptedCmp3]:[AcceptedCmp2]],1)&gt;0,1,0)</f>
        <v>0</v>
      </c>
      <c r="AE2122">
        <f>SUM(Table_marketing_data[[#This Row],[AcceptedCmp3]:[AcceptedCmp2]])</f>
        <v>0</v>
      </c>
      <c r="AF2122">
        <v>1</v>
      </c>
      <c r="AG2122">
        <v>0</v>
      </c>
      <c r="AH2122" t="s">
        <v>43</v>
      </c>
    </row>
    <row r="2123" spans="1:34" x14ac:dyDescent="0.3">
      <c r="A2123">
        <v>5899</v>
      </c>
      <c r="B2123">
        <v>1950</v>
      </c>
      <c r="C2123">
        <f ca="1">YEAR(TODAY()) - Table_marketing_data[[#This Row],[Year_Birth]]</f>
        <v>73</v>
      </c>
      <c r="D21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3" t="s">
        <v>37</v>
      </c>
      <c r="F2123" t="s">
        <v>35</v>
      </c>
      <c r="G2123" s="5">
        <v>5648</v>
      </c>
      <c r="H2123" s="5" t="str">
        <f t="shared" si="33"/>
        <v>&lt;20k</v>
      </c>
      <c r="I2123">
        <v>1</v>
      </c>
      <c r="J2123">
        <v>1</v>
      </c>
      <c r="K2123" s="1">
        <v>41711</v>
      </c>
      <c r="L2123">
        <v>68</v>
      </c>
      <c r="M2123">
        <v>28</v>
      </c>
      <c r="N2123">
        <v>0</v>
      </c>
      <c r="O2123">
        <v>6</v>
      </c>
      <c r="P2123">
        <v>1</v>
      </c>
      <c r="Q2123">
        <v>1</v>
      </c>
      <c r="R2123">
        <v>13</v>
      </c>
      <c r="S2123" s="6">
        <f>SUM(Table_marketing_data[[#This Row],[MntWines]:[MntGoldProds]])/6</f>
        <v>8.1666666666666661</v>
      </c>
      <c r="T2123">
        <v>1</v>
      </c>
      <c r="U2123">
        <v>1</v>
      </c>
      <c r="V2123">
        <v>0</v>
      </c>
      <c r="W2123">
        <v>0</v>
      </c>
      <c r="X2123">
        <v>20</v>
      </c>
      <c r="Y2123">
        <v>1</v>
      </c>
      <c r="Z2123">
        <v>0</v>
      </c>
      <c r="AA2123">
        <v>0</v>
      </c>
      <c r="AB2123">
        <v>0</v>
      </c>
      <c r="AC2123">
        <v>0</v>
      </c>
      <c r="AD2123">
        <f>IF(COUNTIF(Table_marketing_data[[#This Row],[AcceptedCmp3]:[AcceptedCmp2]],1)&gt;0,1,0)</f>
        <v>1</v>
      </c>
      <c r="AE2123">
        <f>SUM(Table_marketing_data[[#This Row],[AcceptedCmp3]:[AcceptedCmp2]])</f>
        <v>1</v>
      </c>
      <c r="AF2123">
        <v>0</v>
      </c>
      <c r="AG2123">
        <v>0</v>
      </c>
      <c r="AH2123" t="s">
        <v>34</v>
      </c>
    </row>
    <row r="2124" spans="1:34" x14ac:dyDescent="0.3">
      <c r="A2124">
        <v>5138</v>
      </c>
      <c r="B2124">
        <v>1950</v>
      </c>
      <c r="C2124">
        <f ca="1">YEAR(TODAY()) - Table_marketing_data[[#This Row],[Year_Birth]]</f>
        <v>73</v>
      </c>
      <c r="D21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4" t="s">
        <v>28</v>
      </c>
      <c r="F2124" t="s">
        <v>35</v>
      </c>
      <c r="G2124" s="5">
        <v>28320</v>
      </c>
      <c r="H2124" s="5" t="str">
        <f t="shared" si="33"/>
        <v>20k-50k</v>
      </c>
      <c r="I2124">
        <v>0</v>
      </c>
      <c r="J2124">
        <v>1</v>
      </c>
      <c r="K2124" s="1">
        <v>41288</v>
      </c>
      <c r="L2124">
        <v>68</v>
      </c>
      <c r="M2124">
        <v>19</v>
      </c>
      <c r="N2124">
        <v>1</v>
      </c>
      <c r="O2124">
        <v>14</v>
      </c>
      <c r="P2124">
        <v>3</v>
      </c>
      <c r="Q2124">
        <v>2</v>
      </c>
      <c r="R2124">
        <v>4</v>
      </c>
      <c r="S2124" s="6">
        <f>SUM(Table_marketing_data[[#This Row],[MntWines]:[MntGoldProds]])/6</f>
        <v>7.166666666666667</v>
      </c>
      <c r="T2124">
        <v>1</v>
      </c>
      <c r="U2124">
        <v>1</v>
      </c>
      <c r="V2124">
        <v>0</v>
      </c>
      <c r="W2124">
        <v>3</v>
      </c>
      <c r="X2124">
        <v>8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f>IF(COUNTIF(Table_marketing_data[[#This Row],[AcceptedCmp3]:[AcceptedCmp2]],1)&gt;0,1,0)</f>
        <v>0</v>
      </c>
      <c r="AE2124">
        <f>SUM(Table_marketing_data[[#This Row],[AcceptedCmp3]:[AcceptedCmp2]])</f>
        <v>0</v>
      </c>
      <c r="AF2124">
        <v>0</v>
      </c>
      <c r="AG2124">
        <v>0</v>
      </c>
      <c r="AH2124" t="s">
        <v>30</v>
      </c>
    </row>
    <row r="2125" spans="1:34" x14ac:dyDescent="0.3">
      <c r="A2125">
        <v>4725</v>
      </c>
      <c r="B2125">
        <v>1950</v>
      </c>
      <c r="C2125">
        <f ca="1">YEAR(TODAY()) - Table_marketing_data[[#This Row],[Year_Birth]]</f>
        <v>73</v>
      </c>
      <c r="D21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5" t="s">
        <v>37</v>
      </c>
      <c r="F2125" t="s">
        <v>35</v>
      </c>
      <c r="G2125" s="5">
        <v>50616</v>
      </c>
      <c r="H2125" s="5" t="str">
        <f t="shared" si="33"/>
        <v>50k-100k</v>
      </c>
      <c r="I2125">
        <v>0</v>
      </c>
      <c r="J2125">
        <v>1</v>
      </c>
      <c r="K2125" s="1">
        <v>41742</v>
      </c>
      <c r="L2125">
        <v>71</v>
      </c>
      <c r="M2125">
        <v>30</v>
      </c>
      <c r="N2125">
        <v>2</v>
      </c>
      <c r="O2125">
        <v>25</v>
      </c>
      <c r="P2125">
        <v>0</v>
      </c>
      <c r="Q2125">
        <v>1</v>
      </c>
      <c r="R2125">
        <v>9</v>
      </c>
      <c r="S2125" s="6">
        <f>SUM(Table_marketing_data[[#This Row],[MntWines]:[MntGoldProds]])/6</f>
        <v>11.166666666666666</v>
      </c>
      <c r="T2125">
        <v>1</v>
      </c>
      <c r="U2125">
        <v>1</v>
      </c>
      <c r="V2125">
        <v>1</v>
      </c>
      <c r="W2125">
        <v>4</v>
      </c>
      <c r="X2125">
        <v>2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f>IF(COUNTIF(Table_marketing_data[[#This Row],[AcceptedCmp3]:[AcceptedCmp2]],1)&gt;0,1,0)</f>
        <v>0</v>
      </c>
      <c r="AE2125">
        <f>SUM(Table_marketing_data[[#This Row],[AcceptedCmp3]:[AcceptedCmp2]])</f>
        <v>0</v>
      </c>
      <c r="AF2125">
        <v>0</v>
      </c>
      <c r="AG2125">
        <v>0</v>
      </c>
      <c r="AH2125" t="s">
        <v>30</v>
      </c>
    </row>
    <row r="2126" spans="1:34" x14ac:dyDescent="0.3">
      <c r="A2126">
        <v>6245</v>
      </c>
      <c r="B2126">
        <v>1950</v>
      </c>
      <c r="C2126">
        <f ca="1">YEAR(TODAY()) - Table_marketing_data[[#This Row],[Year_Birth]]</f>
        <v>73</v>
      </c>
      <c r="D21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6" t="s">
        <v>37</v>
      </c>
      <c r="F2126" t="s">
        <v>35</v>
      </c>
      <c r="G2126" s="5">
        <v>59292</v>
      </c>
      <c r="H2126" s="5" t="str">
        <f t="shared" si="33"/>
        <v>50k-100k</v>
      </c>
      <c r="I2126">
        <v>0</v>
      </c>
      <c r="J2126">
        <v>1</v>
      </c>
      <c r="K2126" s="1">
        <v>41438</v>
      </c>
      <c r="L2126">
        <v>71</v>
      </c>
      <c r="M2126">
        <v>378</v>
      </c>
      <c r="N2126">
        <v>14</v>
      </c>
      <c r="O2126">
        <v>68</v>
      </c>
      <c r="P2126">
        <v>19</v>
      </c>
      <c r="Q2126">
        <v>14</v>
      </c>
      <c r="R2126">
        <v>14</v>
      </c>
      <c r="S2126" s="6">
        <f>SUM(Table_marketing_data[[#This Row],[MntWines]:[MntGoldProds]])/6</f>
        <v>84.5</v>
      </c>
      <c r="T2126">
        <v>2</v>
      </c>
      <c r="U2126">
        <v>3</v>
      </c>
      <c r="V2126">
        <v>5</v>
      </c>
      <c r="W2126">
        <v>8</v>
      </c>
      <c r="X2126">
        <v>3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f>IF(COUNTIF(Table_marketing_data[[#This Row],[AcceptedCmp3]:[AcceptedCmp2]],1)&gt;0,1,0)</f>
        <v>0</v>
      </c>
      <c r="AE2126">
        <f>SUM(Table_marketing_data[[#This Row],[AcceptedCmp3]:[AcceptedCmp2]])</f>
        <v>0</v>
      </c>
      <c r="AF2126">
        <v>0</v>
      </c>
      <c r="AG2126">
        <v>0</v>
      </c>
      <c r="AH2126" t="s">
        <v>30</v>
      </c>
    </row>
    <row r="2127" spans="1:34" x14ac:dyDescent="0.3">
      <c r="A2127">
        <v>8780</v>
      </c>
      <c r="B2127">
        <v>1950</v>
      </c>
      <c r="C2127">
        <f ca="1">YEAR(TODAY()) - Table_marketing_data[[#This Row],[Year_Birth]]</f>
        <v>73</v>
      </c>
      <c r="D21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7" t="s">
        <v>37</v>
      </c>
      <c r="F2127" t="s">
        <v>35</v>
      </c>
      <c r="G2127" s="5">
        <v>59292</v>
      </c>
      <c r="H2127" s="5" t="str">
        <f t="shared" si="33"/>
        <v>50k-100k</v>
      </c>
      <c r="I2127">
        <v>0</v>
      </c>
      <c r="J2127">
        <v>1</v>
      </c>
      <c r="K2127" s="1">
        <v>41438</v>
      </c>
      <c r="L2127">
        <v>71</v>
      </c>
      <c r="M2127">
        <v>378</v>
      </c>
      <c r="N2127">
        <v>14</v>
      </c>
      <c r="O2127">
        <v>68</v>
      </c>
      <c r="P2127">
        <v>19</v>
      </c>
      <c r="Q2127">
        <v>14</v>
      </c>
      <c r="R2127">
        <v>14</v>
      </c>
      <c r="S2127" s="6">
        <f>SUM(Table_marketing_data[[#This Row],[MntWines]:[MntGoldProds]])/6</f>
        <v>84.5</v>
      </c>
      <c r="T2127">
        <v>2</v>
      </c>
      <c r="U2127">
        <v>3</v>
      </c>
      <c r="V2127">
        <v>5</v>
      </c>
      <c r="W2127">
        <v>8</v>
      </c>
      <c r="X2127">
        <v>3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f>IF(COUNTIF(Table_marketing_data[[#This Row],[AcceptedCmp3]:[AcceptedCmp2]],1)&gt;0,1,0)</f>
        <v>0</v>
      </c>
      <c r="AE2127">
        <f>SUM(Table_marketing_data[[#This Row],[AcceptedCmp3]:[AcceptedCmp2]])</f>
        <v>0</v>
      </c>
      <c r="AF2127">
        <v>0</v>
      </c>
      <c r="AG2127">
        <v>0</v>
      </c>
      <c r="AH2127" t="s">
        <v>30</v>
      </c>
    </row>
    <row r="2128" spans="1:34" x14ac:dyDescent="0.3">
      <c r="A2128">
        <v>3503</v>
      </c>
      <c r="B2128">
        <v>1950</v>
      </c>
      <c r="C2128">
        <f ca="1">YEAR(TODAY()) - Table_marketing_data[[#This Row],[Year_Birth]]</f>
        <v>73</v>
      </c>
      <c r="D21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8" t="s">
        <v>28</v>
      </c>
      <c r="F2128" t="s">
        <v>29</v>
      </c>
      <c r="G2128" s="5">
        <v>82460</v>
      </c>
      <c r="H2128" s="5" t="str">
        <f t="shared" si="33"/>
        <v>50k-100k</v>
      </c>
      <c r="I2128">
        <v>0</v>
      </c>
      <c r="J2128">
        <v>0</v>
      </c>
      <c r="K2128" s="1">
        <v>41610</v>
      </c>
      <c r="L2128">
        <v>78</v>
      </c>
      <c r="M2128">
        <v>255</v>
      </c>
      <c r="N2128">
        <v>47</v>
      </c>
      <c r="O2128">
        <v>573</v>
      </c>
      <c r="P2128">
        <v>52</v>
      </c>
      <c r="Q2128">
        <v>32</v>
      </c>
      <c r="R2128">
        <v>15</v>
      </c>
      <c r="S2128" s="6">
        <f>SUM(Table_marketing_data[[#This Row],[MntWines]:[MntGoldProds]])/6</f>
        <v>162.33333333333334</v>
      </c>
      <c r="T2128">
        <v>1</v>
      </c>
      <c r="U2128">
        <v>5</v>
      </c>
      <c r="V2128">
        <v>3</v>
      </c>
      <c r="W2128">
        <v>6</v>
      </c>
      <c r="X2128">
        <v>1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f>IF(COUNTIF(Table_marketing_data[[#This Row],[AcceptedCmp3]:[AcceptedCmp2]],1)&gt;0,1,0)</f>
        <v>0</v>
      </c>
      <c r="AE2128">
        <f>SUM(Table_marketing_data[[#This Row],[AcceptedCmp3]:[AcceptedCmp2]])</f>
        <v>0</v>
      </c>
      <c r="AF2128">
        <v>0</v>
      </c>
      <c r="AG2128">
        <v>0</v>
      </c>
      <c r="AH2128" t="s">
        <v>43</v>
      </c>
    </row>
    <row r="2129" spans="1:34" x14ac:dyDescent="0.3">
      <c r="A2129">
        <v>5237</v>
      </c>
      <c r="B2129">
        <v>1950</v>
      </c>
      <c r="C2129">
        <f ca="1">YEAR(TODAY()) - Table_marketing_data[[#This Row],[Year_Birth]]</f>
        <v>73</v>
      </c>
      <c r="D21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29" t="s">
        <v>37</v>
      </c>
      <c r="F2129" t="s">
        <v>31</v>
      </c>
      <c r="G2129" s="5">
        <v>48767</v>
      </c>
      <c r="H2129" s="5" t="str">
        <f t="shared" si="33"/>
        <v>20k-50k</v>
      </c>
      <c r="I2129">
        <v>1</v>
      </c>
      <c r="J2129">
        <v>2</v>
      </c>
      <c r="K2129" s="1">
        <v>41640</v>
      </c>
      <c r="L2129">
        <v>79</v>
      </c>
      <c r="M2129">
        <v>28</v>
      </c>
      <c r="N2129">
        <v>1</v>
      </c>
      <c r="O2129">
        <v>21</v>
      </c>
      <c r="P2129">
        <v>3</v>
      </c>
      <c r="Q2129">
        <v>0</v>
      </c>
      <c r="R2129">
        <v>10</v>
      </c>
      <c r="S2129" s="6">
        <f>SUM(Table_marketing_data[[#This Row],[MntWines]:[MntGoldProds]])/6</f>
        <v>10.5</v>
      </c>
      <c r="T2129">
        <v>3</v>
      </c>
      <c r="U2129">
        <v>2</v>
      </c>
      <c r="V2129">
        <v>1</v>
      </c>
      <c r="W2129">
        <v>3</v>
      </c>
      <c r="X2129">
        <v>5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f>IF(COUNTIF(Table_marketing_data[[#This Row],[AcceptedCmp3]:[AcceptedCmp2]],1)&gt;0,1,0)</f>
        <v>0</v>
      </c>
      <c r="AE2129">
        <f>SUM(Table_marketing_data[[#This Row],[AcceptedCmp3]:[AcceptedCmp2]])</f>
        <v>0</v>
      </c>
      <c r="AF2129">
        <v>0</v>
      </c>
      <c r="AG2129">
        <v>0</v>
      </c>
      <c r="AH2129" t="s">
        <v>36</v>
      </c>
    </row>
    <row r="2130" spans="1:34" x14ac:dyDescent="0.3">
      <c r="A2130">
        <v>11031</v>
      </c>
      <c r="B2130">
        <v>1950</v>
      </c>
      <c r="C2130">
        <f ca="1">YEAR(TODAY()) - Table_marketing_data[[#This Row],[Year_Birth]]</f>
        <v>73</v>
      </c>
      <c r="D21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0" t="s">
        <v>37</v>
      </c>
      <c r="F2130" t="s">
        <v>33</v>
      </c>
      <c r="G2130" s="5">
        <v>48699</v>
      </c>
      <c r="H2130" s="5" t="str">
        <f t="shared" si="33"/>
        <v>20k-50k</v>
      </c>
      <c r="I2130">
        <v>1</v>
      </c>
      <c r="J2130">
        <v>1</v>
      </c>
      <c r="K2130" s="1">
        <v>41415</v>
      </c>
      <c r="L2130">
        <v>90</v>
      </c>
      <c r="M2130">
        <v>26</v>
      </c>
      <c r="N2130">
        <v>1</v>
      </c>
      <c r="O2130">
        <v>10</v>
      </c>
      <c r="P2130">
        <v>2</v>
      </c>
      <c r="Q2130">
        <v>0</v>
      </c>
      <c r="R2130">
        <v>1</v>
      </c>
      <c r="S2130" s="6">
        <f>SUM(Table_marketing_data[[#This Row],[MntWines]:[MntGoldProds]])/6</f>
        <v>6.666666666666667</v>
      </c>
      <c r="T2130">
        <v>1</v>
      </c>
      <c r="U2130">
        <v>1</v>
      </c>
      <c r="V2130">
        <v>0</v>
      </c>
      <c r="W2130">
        <v>3</v>
      </c>
      <c r="X2130">
        <v>5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f>IF(COUNTIF(Table_marketing_data[[#This Row],[AcceptedCmp3]:[AcceptedCmp2]],1)&gt;0,1,0)</f>
        <v>0</v>
      </c>
      <c r="AE2130">
        <f>SUM(Table_marketing_data[[#This Row],[AcceptedCmp3]:[AcceptedCmp2]])</f>
        <v>0</v>
      </c>
      <c r="AF2130">
        <v>0</v>
      </c>
      <c r="AG2130">
        <v>0</v>
      </c>
      <c r="AH2130" t="s">
        <v>36</v>
      </c>
    </row>
    <row r="2131" spans="1:34" x14ac:dyDescent="0.3">
      <c r="A2131">
        <v>9135</v>
      </c>
      <c r="B2131">
        <v>1950</v>
      </c>
      <c r="C2131">
        <f ca="1">YEAR(TODAY()) - Table_marketing_data[[#This Row],[Year_Birth]]</f>
        <v>73</v>
      </c>
      <c r="D21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1" t="s">
        <v>28</v>
      </c>
      <c r="F2131" t="s">
        <v>35</v>
      </c>
      <c r="G2131" s="5">
        <v>27203</v>
      </c>
      <c r="H2131" s="5" t="str">
        <f t="shared" si="33"/>
        <v>20k-50k</v>
      </c>
      <c r="I2131">
        <v>1</v>
      </c>
      <c r="J2131">
        <v>1</v>
      </c>
      <c r="K2131" s="1">
        <v>41127</v>
      </c>
      <c r="L2131">
        <v>92</v>
      </c>
      <c r="M2131">
        <v>13</v>
      </c>
      <c r="N2131">
        <v>2</v>
      </c>
      <c r="O2131">
        <v>21</v>
      </c>
      <c r="P2131">
        <v>4</v>
      </c>
      <c r="Q2131">
        <v>0</v>
      </c>
      <c r="R2131">
        <v>24</v>
      </c>
      <c r="S2131" s="6">
        <f>SUM(Table_marketing_data[[#This Row],[MntWines]:[MntGoldProds]])/6</f>
        <v>10.666666666666666</v>
      </c>
      <c r="T2131">
        <v>2</v>
      </c>
      <c r="U2131">
        <v>1</v>
      </c>
      <c r="V2131">
        <v>1</v>
      </c>
      <c r="W2131">
        <v>2</v>
      </c>
      <c r="X2131">
        <v>8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f>IF(COUNTIF(Table_marketing_data[[#This Row],[AcceptedCmp3]:[AcceptedCmp2]],1)&gt;0,1,0)</f>
        <v>0</v>
      </c>
      <c r="AE2131">
        <f>SUM(Table_marketing_data[[#This Row],[AcceptedCmp3]:[AcceptedCmp2]])</f>
        <v>0</v>
      </c>
      <c r="AF2131">
        <v>0</v>
      </c>
      <c r="AG2131">
        <v>0</v>
      </c>
      <c r="AH2131" t="s">
        <v>30</v>
      </c>
    </row>
    <row r="2132" spans="1:34" x14ac:dyDescent="0.3">
      <c r="A2132">
        <v>6379</v>
      </c>
      <c r="B2132">
        <v>1949</v>
      </c>
      <c r="C2132">
        <f ca="1">YEAR(TODAY()) - Table_marketing_data[[#This Row],[Year_Birth]]</f>
        <v>74</v>
      </c>
      <c r="D21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2" t="s">
        <v>41</v>
      </c>
      <c r="F2132" t="s">
        <v>42</v>
      </c>
      <c r="G2132" s="5">
        <v>47570</v>
      </c>
      <c r="H2132" s="5" t="str">
        <f t="shared" si="33"/>
        <v>20k-50k</v>
      </c>
      <c r="I2132">
        <v>1</v>
      </c>
      <c r="J2132">
        <v>1</v>
      </c>
      <c r="K2132" s="1">
        <v>41423</v>
      </c>
      <c r="L2132">
        <v>3</v>
      </c>
      <c r="M2132">
        <v>67</v>
      </c>
      <c r="N2132">
        <v>1</v>
      </c>
      <c r="O2132">
        <v>20</v>
      </c>
      <c r="P2132">
        <v>0</v>
      </c>
      <c r="Q2132">
        <v>2</v>
      </c>
      <c r="R2132">
        <v>31</v>
      </c>
      <c r="S2132" s="6">
        <f>SUM(Table_marketing_data[[#This Row],[MntWines]:[MntGoldProds]])/6</f>
        <v>20.166666666666668</v>
      </c>
      <c r="T2132">
        <v>3</v>
      </c>
      <c r="U2132">
        <v>2</v>
      </c>
      <c r="V2132">
        <v>2</v>
      </c>
      <c r="W2132">
        <v>2</v>
      </c>
      <c r="X2132">
        <v>7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f>IF(COUNTIF(Table_marketing_data[[#This Row],[AcceptedCmp3]:[AcceptedCmp2]],1)&gt;0,1,0)</f>
        <v>0</v>
      </c>
      <c r="AE2132">
        <f>SUM(Table_marketing_data[[#This Row],[AcceptedCmp3]:[AcceptedCmp2]])</f>
        <v>0</v>
      </c>
      <c r="AF2132">
        <v>1</v>
      </c>
      <c r="AG2132">
        <v>0</v>
      </c>
      <c r="AH2132" t="s">
        <v>34</v>
      </c>
    </row>
    <row r="2133" spans="1:34" x14ac:dyDescent="0.3">
      <c r="A2133">
        <v>4491</v>
      </c>
      <c r="B2133">
        <v>1949</v>
      </c>
      <c r="C2133">
        <f ca="1">YEAR(TODAY()) - Table_marketing_data[[#This Row],[Year_Birth]]</f>
        <v>74</v>
      </c>
      <c r="D21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3" t="s">
        <v>41</v>
      </c>
      <c r="F2133" t="s">
        <v>33</v>
      </c>
      <c r="G2133" s="5">
        <v>62845</v>
      </c>
      <c r="H2133" s="5" t="str">
        <f t="shared" si="33"/>
        <v>50k-100k</v>
      </c>
      <c r="I2133">
        <v>1</v>
      </c>
      <c r="J2133">
        <v>1</v>
      </c>
      <c r="K2133" s="1">
        <v>41183</v>
      </c>
      <c r="L2133">
        <v>3</v>
      </c>
      <c r="M2133">
        <v>1099</v>
      </c>
      <c r="N2133">
        <v>0</v>
      </c>
      <c r="O2133">
        <v>45</v>
      </c>
      <c r="P2133">
        <v>0</v>
      </c>
      <c r="Q2133">
        <v>0</v>
      </c>
      <c r="R2133">
        <v>34</v>
      </c>
      <c r="S2133" s="6">
        <f>SUM(Table_marketing_data[[#This Row],[MntWines]:[MntGoldProds]])/6</f>
        <v>196.33333333333334</v>
      </c>
      <c r="T2133">
        <v>11</v>
      </c>
      <c r="U2133">
        <v>3</v>
      </c>
      <c r="V2133">
        <v>4</v>
      </c>
      <c r="W2133">
        <v>10</v>
      </c>
      <c r="X2133">
        <v>8</v>
      </c>
      <c r="Y2133">
        <v>0</v>
      </c>
      <c r="Z2133">
        <v>1</v>
      </c>
      <c r="AA2133">
        <v>0</v>
      </c>
      <c r="AB2133">
        <v>0</v>
      </c>
      <c r="AC2133">
        <v>0</v>
      </c>
      <c r="AD2133">
        <f>IF(COUNTIF(Table_marketing_data[[#This Row],[AcceptedCmp3]:[AcceptedCmp2]],1)&gt;0,1,0)</f>
        <v>1</v>
      </c>
      <c r="AE2133">
        <f>SUM(Table_marketing_data[[#This Row],[AcceptedCmp3]:[AcceptedCmp2]])</f>
        <v>1</v>
      </c>
      <c r="AF2133">
        <v>0</v>
      </c>
      <c r="AG2133">
        <v>0</v>
      </c>
      <c r="AH2133" t="s">
        <v>30</v>
      </c>
    </row>
    <row r="2134" spans="1:34" x14ac:dyDescent="0.3">
      <c r="A2134">
        <v>873</v>
      </c>
      <c r="B2134">
        <v>1949</v>
      </c>
      <c r="C2134">
        <f ca="1">YEAR(TODAY()) - Table_marketing_data[[#This Row],[Year_Birth]]</f>
        <v>74</v>
      </c>
      <c r="D21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4" t="s">
        <v>41</v>
      </c>
      <c r="F2134" t="s">
        <v>33</v>
      </c>
      <c r="G2134" s="5">
        <v>62845</v>
      </c>
      <c r="H2134" s="5" t="str">
        <f t="shared" si="33"/>
        <v>50k-100k</v>
      </c>
      <c r="I2134">
        <v>1</v>
      </c>
      <c r="J2134">
        <v>1</v>
      </c>
      <c r="K2134" s="1">
        <v>41183</v>
      </c>
      <c r="L2134">
        <v>3</v>
      </c>
      <c r="M2134">
        <v>1099</v>
      </c>
      <c r="N2134">
        <v>0</v>
      </c>
      <c r="O2134">
        <v>45</v>
      </c>
      <c r="P2134">
        <v>0</v>
      </c>
      <c r="Q2134">
        <v>0</v>
      </c>
      <c r="R2134">
        <v>34</v>
      </c>
      <c r="S2134" s="6">
        <f>SUM(Table_marketing_data[[#This Row],[MntWines]:[MntGoldProds]])/6</f>
        <v>196.33333333333334</v>
      </c>
      <c r="T2134">
        <v>11</v>
      </c>
      <c r="U2134">
        <v>3</v>
      </c>
      <c r="V2134">
        <v>4</v>
      </c>
      <c r="W2134">
        <v>10</v>
      </c>
      <c r="X2134">
        <v>8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f>IF(COUNTIF(Table_marketing_data[[#This Row],[AcceptedCmp3]:[AcceptedCmp2]],1)&gt;0,1,0)</f>
        <v>1</v>
      </c>
      <c r="AE2134">
        <f>SUM(Table_marketing_data[[#This Row],[AcceptedCmp3]:[AcceptedCmp2]])</f>
        <v>1</v>
      </c>
      <c r="AF2134">
        <v>1</v>
      </c>
      <c r="AG2134">
        <v>0</v>
      </c>
      <c r="AH2134" t="s">
        <v>30</v>
      </c>
    </row>
    <row r="2135" spans="1:34" x14ac:dyDescent="0.3">
      <c r="A2135">
        <v>9504</v>
      </c>
      <c r="B2135">
        <v>1949</v>
      </c>
      <c r="C2135">
        <f ca="1">YEAR(TODAY()) - Table_marketing_data[[#This Row],[Year_Birth]]</f>
        <v>74</v>
      </c>
      <c r="D21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5" t="s">
        <v>41</v>
      </c>
      <c r="F2135" t="s">
        <v>33</v>
      </c>
      <c r="G2135" s="5">
        <v>81698</v>
      </c>
      <c r="H2135" s="5" t="str">
        <f t="shared" si="33"/>
        <v>50k-100k</v>
      </c>
      <c r="I2135">
        <v>0</v>
      </c>
      <c r="J2135">
        <v>0</v>
      </c>
      <c r="K2135" s="1">
        <v>41584</v>
      </c>
      <c r="L2135">
        <v>4</v>
      </c>
      <c r="M2135">
        <v>179</v>
      </c>
      <c r="N2135">
        <v>28</v>
      </c>
      <c r="O2135">
        <v>520</v>
      </c>
      <c r="P2135">
        <v>111</v>
      </c>
      <c r="Q2135">
        <v>123</v>
      </c>
      <c r="R2135">
        <v>47</v>
      </c>
      <c r="S2135" s="6">
        <f>SUM(Table_marketing_data[[#This Row],[MntWines]:[MntGoldProds]])/6</f>
        <v>168</v>
      </c>
      <c r="T2135">
        <v>1</v>
      </c>
      <c r="U2135">
        <v>3</v>
      </c>
      <c r="V2135">
        <v>8</v>
      </c>
      <c r="W2135">
        <v>13</v>
      </c>
      <c r="X2135">
        <v>1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f>IF(COUNTIF(Table_marketing_data[[#This Row],[AcceptedCmp3]:[AcceptedCmp2]],1)&gt;0,1,0)</f>
        <v>0</v>
      </c>
      <c r="AE2135">
        <f>SUM(Table_marketing_data[[#This Row],[AcceptedCmp3]:[AcceptedCmp2]])</f>
        <v>0</v>
      </c>
      <c r="AF2135">
        <v>1</v>
      </c>
      <c r="AG2135">
        <v>0</v>
      </c>
      <c r="AH2135" t="s">
        <v>30</v>
      </c>
    </row>
    <row r="2136" spans="1:34" x14ac:dyDescent="0.3">
      <c r="A2136">
        <v>9323</v>
      </c>
      <c r="B2136">
        <v>1949</v>
      </c>
      <c r="C2136">
        <f ca="1">YEAR(TODAY()) - Table_marketing_data[[#This Row],[Year_Birth]]</f>
        <v>74</v>
      </c>
      <c r="D21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6" t="s">
        <v>41</v>
      </c>
      <c r="F2136" t="s">
        <v>35</v>
      </c>
      <c r="G2136" s="5">
        <v>49912</v>
      </c>
      <c r="H2136" s="5" t="str">
        <f t="shared" si="33"/>
        <v>20k-50k</v>
      </c>
      <c r="I2136">
        <v>0</v>
      </c>
      <c r="J2136">
        <v>1</v>
      </c>
      <c r="K2136" s="1">
        <v>41159</v>
      </c>
      <c r="L2136">
        <v>5</v>
      </c>
      <c r="M2136">
        <v>520</v>
      </c>
      <c r="N2136">
        <v>8</v>
      </c>
      <c r="O2136">
        <v>223</v>
      </c>
      <c r="P2136">
        <v>32</v>
      </c>
      <c r="Q2136">
        <v>49</v>
      </c>
      <c r="R2136">
        <v>42</v>
      </c>
      <c r="S2136" s="6">
        <f>SUM(Table_marketing_data[[#This Row],[MntWines]:[MntGoldProds]])/6</f>
        <v>145.66666666666666</v>
      </c>
      <c r="T2136">
        <v>4</v>
      </c>
      <c r="U2136">
        <v>10</v>
      </c>
      <c r="V2136">
        <v>5</v>
      </c>
      <c r="W2136">
        <v>7</v>
      </c>
      <c r="X2136">
        <v>8</v>
      </c>
      <c r="Y2136">
        <v>1</v>
      </c>
      <c r="Z2136">
        <v>0</v>
      </c>
      <c r="AA2136">
        <v>0</v>
      </c>
      <c r="AB2136">
        <v>0</v>
      </c>
      <c r="AC2136">
        <v>0</v>
      </c>
      <c r="AD2136">
        <f>IF(COUNTIF(Table_marketing_data[[#This Row],[AcceptedCmp3]:[AcceptedCmp2]],1)&gt;0,1,0)</f>
        <v>1</v>
      </c>
      <c r="AE2136">
        <f>SUM(Table_marketing_data[[#This Row],[AcceptedCmp3]:[AcceptedCmp2]])</f>
        <v>1</v>
      </c>
      <c r="AF2136">
        <v>1</v>
      </c>
      <c r="AG2136">
        <v>0</v>
      </c>
      <c r="AH2136" t="s">
        <v>46</v>
      </c>
    </row>
    <row r="2137" spans="1:34" x14ac:dyDescent="0.3">
      <c r="A2137">
        <v>1146</v>
      </c>
      <c r="B2137">
        <v>1949</v>
      </c>
      <c r="C2137">
        <f ca="1">YEAR(TODAY()) - Table_marketing_data[[#This Row],[Year_Birth]]</f>
        <v>74</v>
      </c>
      <c r="D21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7" t="s">
        <v>41</v>
      </c>
      <c r="F2137" t="s">
        <v>35</v>
      </c>
      <c r="G2137" s="5">
        <v>49912</v>
      </c>
      <c r="H2137" s="5" t="str">
        <f t="shared" si="33"/>
        <v>20k-50k</v>
      </c>
      <c r="I2137">
        <v>0</v>
      </c>
      <c r="J2137">
        <v>1</v>
      </c>
      <c r="K2137" s="1">
        <v>41159</v>
      </c>
      <c r="L2137">
        <v>5</v>
      </c>
      <c r="M2137">
        <v>520</v>
      </c>
      <c r="N2137">
        <v>8</v>
      </c>
      <c r="O2137">
        <v>223</v>
      </c>
      <c r="P2137">
        <v>32</v>
      </c>
      <c r="Q2137">
        <v>49</v>
      </c>
      <c r="R2137">
        <v>42</v>
      </c>
      <c r="S2137" s="6">
        <f>SUM(Table_marketing_data[[#This Row],[MntWines]:[MntGoldProds]])/6</f>
        <v>145.66666666666666</v>
      </c>
      <c r="T2137">
        <v>4</v>
      </c>
      <c r="U2137">
        <v>10</v>
      </c>
      <c r="V2137">
        <v>5</v>
      </c>
      <c r="W2137">
        <v>7</v>
      </c>
      <c r="X2137">
        <v>8</v>
      </c>
      <c r="Y2137">
        <v>1</v>
      </c>
      <c r="Z2137">
        <v>0</v>
      </c>
      <c r="AA2137">
        <v>0</v>
      </c>
      <c r="AB2137">
        <v>0</v>
      </c>
      <c r="AC2137">
        <v>0</v>
      </c>
      <c r="AD2137">
        <f>IF(COUNTIF(Table_marketing_data[[#This Row],[AcceptedCmp3]:[AcceptedCmp2]],1)&gt;0,1,0)</f>
        <v>1</v>
      </c>
      <c r="AE2137">
        <f>SUM(Table_marketing_data[[#This Row],[AcceptedCmp3]:[AcceptedCmp2]])</f>
        <v>1</v>
      </c>
      <c r="AF2137">
        <v>1</v>
      </c>
      <c r="AG2137">
        <v>0</v>
      </c>
      <c r="AH2137" t="s">
        <v>36</v>
      </c>
    </row>
    <row r="2138" spans="1:34" x14ac:dyDescent="0.3">
      <c r="A2138">
        <v>10240</v>
      </c>
      <c r="B2138">
        <v>1949</v>
      </c>
      <c r="C2138">
        <f ca="1">YEAR(TODAY()) - Table_marketing_data[[#This Row],[Year_Birth]]</f>
        <v>74</v>
      </c>
      <c r="D21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8" t="s">
        <v>28</v>
      </c>
      <c r="F2138" t="s">
        <v>35</v>
      </c>
      <c r="G2138" s="5">
        <v>69372</v>
      </c>
      <c r="H2138" s="5" t="str">
        <f t="shared" si="33"/>
        <v>50k-100k</v>
      </c>
      <c r="I2138">
        <v>0</v>
      </c>
      <c r="J2138">
        <v>0</v>
      </c>
      <c r="K2138" s="1">
        <v>41324</v>
      </c>
      <c r="L2138">
        <v>10</v>
      </c>
      <c r="M2138">
        <v>997</v>
      </c>
      <c r="N2138">
        <v>26</v>
      </c>
      <c r="O2138">
        <v>269</v>
      </c>
      <c r="P2138">
        <v>34</v>
      </c>
      <c r="Q2138">
        <v>13</v>
      </c>
      <c r="R2138">
        <v>42</v>
      </c>
      <c r="S2138" s="6">
        <f>SUM(Table_marketing_data[[#This Row],[MntWines]:[MntGoldProds]])/6</f>
        <v>230.16666666666666</v>
      </c>
      <c r="T2138">
        <v>1</v>
      </c>
      <c r="U2138">
        <v>10</v>
      </c>
      <c r="V2138">
        <v>4</v>
      </c>
      <c r="W2138">
        <v>6</v>
      </c>
      <c r="X2138">
        <v>4</v>
      </c>
      <c r="Y2138">
        <v>0</v>
      </c>
      <c r="Z2138">
        <v>1</v>
      </c>
      <c r="AA2138">
        <v>1</v>
      </c>
      <c r="AB2138">
        <v>0</v>
      </c>
      <c r="AC2138">
        <v>0</v>
      </c>
      <c r="AD2138">
        <f>IF(COUNTIF(Table_marketing_data[[#This Row],[AcceptedCmp3]:[AcceptedCmp2]],1)&gt;0,1,0)</f>
        <v>1</v>
      </c>
      <c r="AE2138">
        <f>SUM(Table_marketing_data[[#This Row],[AcceptedCmp3]:[AcceptedCmp2]])</f>
        <v>2</v>
      </c>
      <c r="AF2138">
        <v>1</v>
      </c>
      <c r="AG2138">
        <v>0</v>
      </c>
      <c r="AH2138" t="s">
        <v>32</v>
      </c>
    </row>
    <row r="2139" spans="1:34" x14ac:dyDescent="0.3">
      <c r="A2139">
        <v>1183</v>
      </c>
      <c r="B2139">
        <v>1949</v>
      </c>
      <c r="C2139">
        <f ca="1">YEAR(TODAY()) - Table_marketing_data[[#This Row],[Year_Birth]]</f>
        <v>74</v>
      </c>
      <c r="D21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39" t="s">
        <v>41</v>
      </c>
      <c r="F2139" t="s">
        <v>33</v>
      </c>
      <c r="G2139" s="5">
        <v>36408</v>
      </c>
      <c r="H2139" s="5" t="str">
        <f t="shared" si="33"/>
        <v>20k-50k</v>
      </c>
      <c r="I2139">
        <v>1</v>
      </c>
      <c r="J2139">
        <v>1</v>
      </c>
      <c r="K2139" s="1">
        <v>41538</v>
      </c>
      <c r="L2139">
        <v>11</v>
      </c>
      <c r="M2139">
        <v>9</v>
      </c>
      <c r="N2139">
        <v>1</v>
      </c>
      <c r="O2139">
        <v>4</v>
      </c>
      <c r="P2139">
        <v>3</v>
      </c>
      <c r="Q2139">
        <v>2</v>
      </c>
      <c r="R2139">
        <v>3</v>
      </c>
      <c r="S2139" s="6">
        <f>SUM(Table_marketing_data[[#This Row],[MntWines]:[MntGoldProds]])/6</f>
        <v>3.6666666666666665</v>
      </c>
      <c r="T2139">
        <v>1</v>
      </c>
      <c r="U2139">
        <v>1</v>
      </c>
      <c r="V2139">
        <v>0</v>
      </c>
      <c r="W2139">
        <v>2</v>
      </c>
      <c r="X2139">
        <v>6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f>IF(COUNTIF(Table_marketing_data[[#This Row],[AcceptedCmp3]:[AcceptedCmp2]],1)&gt;0,1,0)</f>
        <v>0</v>
      </c>
      <c r="AE2139">
        <f>SUM(Table_marketing_data[[#This Row],[AcceptedCmp3]:[AcceptedCmp2]])</f>
        <v>0</v>
      </c>
      <c r="AF2139">
        <v>0</v>
      </c>
      <c r="AG2139">
        <v>0</v>
      </c>
      <c r="AH2139" t="s">
        <v>39</v>
      </c>
    </row>
    <row r="2140" spans="1:34" x14ac:dyDescent="0.3">
      <c r="A2140">
        <v>10664</v>
      </c>
      <c r="B2140">
        <v>1949</v>
      </c>
      <c r="C2140">
        <f ca="1">YEAR(TODAY()) - Table_marketing_data[[#This Row],[Year_Birth]]</f>
        <v>74</v>
      </c>
      <c r="D21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0" t="s">
        <v>41</v>
      </c>
      <c r="F2140" t="s">
        <v>42</v>
      </c>
      <c r="G2140" s="5">
        <v>51529</v>
      </c>
      <c r="H2140" s="5" t="str">
        <f t="shared" si="33"/>
        <v>50k-100k</v>
      </c>
      <c r="I2140">
        <v>0</v>
      </c>
      <c r="J2140">
        <v>1</v>
      </c>
      <c r="K2140" s="1">
        <v>41524</v>
      </c>
      <c r="L2140">
        <v>14</v>
      </c>
      <c r="M2140">
        <v>400</v>
      </c>
      <c r="N2140">
        <v>4</v>
      </c>
      <c r="O2140">
        <v>35</v>
      </c>
      <c r="P2140">
        <v>6</v>
      </c>
      <c r="Q2140">
        <v>0</v>
      </c>
      <c r="R2140">
        <v>22</v>
      </c>
      <c r="S2140" s="6">
        <f>SUM(Table_marketing_data[[#This Row],[MntWines]:[MntGoldProds]])/6</f>
        <v>77.833333333333329</v>
      </c>
      <c r="T2140">
        <v>2</v>
      </c>
      <c r="U2140">
        <v>9</v>
      </c>
      <c r="V2140">
        <v>1</v>
      </c>
      <c r="W2140">
        <v>5</v>
      </c>
      <c r="X2140">
        <v>8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f>IF(COUNTIF(Table_marketing_data[[#This Row],[AcceptedCmp3]:[AcceptedCmp2]],1)&gt;0,1,0)</f>
        <v>0</v>
      </c>
      <c r="AE2140">
        <f>SUM(Table_marketing_data[[#This Row],[AcceptedCmp3]:[AcceptedCmp2]])</f>
        <v>0</v>
      </c>
      <c r="AF2140">
        <v>0</v>
      </c>
      <c r="AG2140">
        <v>0</v>
      </c>
      <c r="AH2140" t="s">
        <v>30</v>
      </c>
    </row>
    <row r="2141" spans="1:34" x14ac:dyDescent="0.3">
      <c r="A2141">
        <v>5329</v>
      </c>
      <c r="B2141">
        <v>1949</v>
      </c>
      <c r="C2141">
        <f ca="1">YEAR(TODAY()) - Table_marketing_data[[#This Row],[Year_Birth]]</f>
        <v>74</v>
      </c>
      <c r="D21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1" t="s">
        <v>37</v>
      </c>
      <c r="F2141" t="s">
        <v>29</v>
      </c>
      <c r="G2141" s="5">
        <v>35946</v>
      </c>
      <c r="H2141" s="5" t="str">
        <f t="shared" si="33"/>
        <v>20k-50k</v>
      </c>
      <c r="I2141">
        <v>1</v>
      </c>
      <c r="J2141">
        <v>1</v>
      </c>
      <c r="K2141" s="1">
        <v>41544</v>
      </c>
      <c r="L2141">
        <v>24</v>
      </c>
      <c r="M2141">
        <v>8</v>
      </c>
      <c r="N2141">
        <v>0</v>
      </c>
      <c r="O2141">
        <v>3</v>
      </c>
      <c r="P2141">
        <v>0</v>
      </c>
      <c r="Q2141">
        <v>0</v>
      </c>
      <c r="R2141">
        <v>0</v>
      </c>
      <c r="S2141" s="6">
        <f>SUM(Table_marketing_data[[#This Row],[MntWines]:[MntGoldProds]])/6</f>
        <v>1.8333333333333333</v>
      </c>
      <c r="T2141">
        <v>1</v>
      </c>
      <c r="U2141">
        <v>0</v>
      </c>
      <c r="V2141">
        <v>0</v>
      </c>
      <c r="W2141">
        <v>3</v>
      </c>
      <c r="X2141">
        <v>5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f>IF(COUNTIF(Table_marketing_data[[#This Row],[AcceptedCmp3]:[AcceptedCmp2]],1)&gt;0,1,0)</f>
        <v>0</v>
      </c>
      <c r="AE2141">
        <f>SUM(Table_marketing_data[[#This Row],[AcceptedCmp3]:[AcceptedCmp2]])</f>
        <v>0</v>
      </c>
      <c r="AF2141">
        <v>0</v>
      </c>
      <c r="AG2141">
        <v>0</v>
      </c>
      <c r="AH2141" t="s">
        <v>36</v>
      </c>
    </row>
    <row r="2142" spans="1:34" x14ac:dyDescent="0.3">
      <c r="A2142">
        <v>5991</v>
      </c>
      <c r="B2142">
        <v>1949</v>
      </c>
      <c r="C2142">
        <f ca="1">YEAR(TODAY()) - Table_marketing_data[[#This Row],[Year_Birth]]</f>
        <v>74</v>
      </c>
      <c r="D214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2" t="s">
        <v>41</v>
      </c>
      <c r="F2142" t="s">
        <v>33</v>
      </c>
      <c r="G2142" s="5">
        <v>48150</v>
      </c>
      <c r="H2142" s="5" t="str">
        <f t="shared" si="33"/>
        <v>20k-50k</v>
      </c>
      <c r="I2142">
        <v>0</v>
      </c>
      <c r="J2142">
        <v>1</v>
      </c>
      <c r="K2142" s="1">
        <v>41433</v>
      </c>
      <c r="L2142">
        <v>24</v>
      </c>
      <c r="M2142">
        <v>173</v>
      </c>
      <c r="N2142">
        <v>2</v>
      </c>
      <c r="O2142">
        <v>39</v>
      </c>
      <c r="P2142">
        <v>3</v>
      </c>
      <c r="Q2142">
        <v>2</v>
      </c>
      <c r="R2142">
        <v>47</v>
      </c>
      <c r="S2142" s="6">
        <f>SUM(Table_marketing_data[[#This Row],[MntWines]:[MntGoldProds]])/6</f>
        <v>44.333333333333336</v>
      </c>
      <c r="T2142">
        <v>3</v>
      </c>
      <c r="U2142">
        <v>5</v>
      </c>
      <c r="V2142">
        <v>1</v>
      </c>
      <c r="W2142">
        <v>4</v>
      </c>
      <c r="X2142">
        <v>7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f>IF(COUNTIF(Table_marketing_data[[#This Row],[AcceptedCmp3]:[AcceptedCmp2]],1)&gt;0,1,0)</f>
        <v>0</v>
      </c>
      <c r="AE2142">
        <f>SUM(Table_marketing_data[[#This Row],[AcceptedCmp3]:[AcceptedCmp2]])</f>
        <v>0</v>
      </c>
      <c r="AF2142">
        <v>0</v>
      </c>
      <c r="AG2142">
        <v>0</v>
      </c>
      <c r="AH2142" t="s">
        <v>39</v>
      </c>
    </row>
    <row r="2143" spans="1:34" x14ac:dyDescent="0.3">
      <c r="A2143">
        <v>3578</v>
      </c>
      <c r="B2143">
        <v>1949</v>
      </c>
      <c r="C2143">
        <f ca="1">YEAR(TODAY()) - Table_marketing_data[[#This Row],[Year_Birth]]</f>
        <v>74</v>
      </c>
      <c r="D214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3" t="s">
        <v>28</v>
      </c>
      <c r="F2143" t="s">
        <v>29</v>
      </c>
      <c r="G2143" s="5">
        <v>49160</v>
      </c>
      <c r="H2143" s="5" t="str">
        <f t="shared" si="33"/>
        <v>20k-50k</v>
      </c>
      <c r="I2143">
        <v>0</v>
      </c>
      <c r="J2143">
        <v>1</v>
      </c>
      <c r="K2143" s="1">
        <v>41567</v>
      </c>
      <c r="L2143">
        <v>29</v>
      </c>
      <c r="M2143">
        <v>122</v>
      </c>
      <c r="N2143">
        <v>21</v>
      </c>
      <c r="O2143">
        <v>43</v>
      </c>
      <c r="P2143">
        <v>25</v>
      </c>
      <c r="Q2143">
        <v>10</v>
      </c>
      <c r="R2143">
        <v>15</v>
      </c>
      <c r="S2143" s="6">
        <f>SUM(Table_marketing_data[[#This Row],[MntWines]:[MntGoldProds]])/6</f>
        <v>39.333333333333336</v>
      </c>
      <c r="T2143">
        <v>2</v>
      </c>
      <c r="U2143">
        <v>3</v>
      </c>
      <c r="V2143">
        <v>1</v>
      </c>
      <c r="W2143">
        <v>6</v>
      </c>
      <c r="X2143">
        <v>6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f>IF(COUNTIF(Table_marketing_data[[#This Row],[AcceptedCmp3]:[AcceptedCmp2]],1)&gt;0,1,0)</f>
        <v>0</v>
      </c>
      <c r="AE2143">
        <f>SUM(Table_marketing_data[[#This Row],[AcceptedCmp3]:[AcceptedCmp2]])</f>
        <v>0</v>
      </c>
      <c r="AF2143">
        <v>0</v>
      </c>
      <c r="AG2143">
        <v>0</v>
      </c>
      <c r="AH2143" t="s">
        <v>30</v>
      </c>
    </row>
    <row r="2144" spans="1:34" x14ac:dyDescent="0.3">
      <c r="A2144">
        <v>2868</v>
      </c>
      <c r="B2144">
        <v>1949</v>
      </c>
      <c r="C2144">
        <f ca="1">YEAR(TODAY()) - Table_marketing_data[[#This Row],[Year_Birth]]</f>
        <v>74</v>
      </c>
      <c r="D214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4" t="s">
        <v>37</v>
      </c>
      <c r="F2144" t="s">
        <v>31</v>
      </c>
      <c r="G2144" s="5">
        <v>26518</v>
      </c>
      <c r="H2144" s="5" t="str">
        <f t="shared" si="33"/>
        <v>20k-50k</v>
      </c>
      <c r="I2144">
        <v>1</v>
      </c>
      <c r="J2144">
        <v>1</v>
      </c>
      <c r="K2144" s="1">
        <v>41372</v>
      </c>
      <c r="L2144">
        <v>33</v>
      </c>
      <c r="M2144">
        <v>20</v>
      </c>
      <c r="N2144">
        <v>1</v>
      </c>
      <c r="O2144">
        <v>28</v>
      </c>
      <c r="P2144">
        <v>3</v>
      </c>
      <c r="Q2144">
        <v>3</v>
      </c>
      <c r="R2144">
        <v>2</v>
      </c>
      <c r="S2144" s="6">
        <f>SUM(Table_marketing_data[[#This Row],[MntWines]:[MntGoldProds]])/6</f>
        <v>9.5</v>
      </c>
      <c r="T2144">
        <v>3</v>
      </c>
      <c r="U2144">
        <v>2</v>
      </c>
      <c r="V2144">
        <v>0</v>
      </c>
      <c r="W2144">
        <v>3</v>
      </c>
      <c r="X2144">
        <v>8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f>IF(COUNTIF(Table_marketing_data[[#This Row],[AcceptedCmp3]:[AcceptedCmp2]],1)&gt;0,1,0)</f>
        <v>0</v>
      </c>
      <c r="AE2144">
        <f>SUM(Table_marketing_data[[#This Row],[AcceptedCmp3]:[AcceptedCmp2]])</f>
        <v>0</v>
      </c>
      <c r="AF2144">
        <v>1</v>
      </c>
      <c r="AG2144">
        <v>0</v>
      </c>
      <c r="AH2144" t="s">
        <v>34</v>
      </c>
    </row>
    <row r="2145" spans="1:34" x14ac:dyDescent="0.3">
      <c r="A2145">
        <v>5092</v>
      </c>
      <c r="B2145">
        <v>1949</v>
      </c>
      <c r="C2145">
        <f ca="1">YEAR(TODAY()) - Table_marketing_data[[#This Row],[Year_Birth]]</f>
        <v>74</v>
      </c>
      <c r="D214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5" t="s">
        <v>37</v>
      </c>
      <c r="F2145" t="s">
        <v>42</v>
      </c>
      <c r="G2145" s="5">
        <v>51569</v>
      </c>
      <c r="H2145" s="5" t="str">
        <f t="shared" si="33"/>
        <v>50k-100k</v>
      </c>
      <c r="I2145">
        <v>0</v>
      </c>
      <c r="J2145">
        <v>1</v>
      </c>
      <c r="K2145" s="1">
        <v>41317</v>
      </c>
      <c r="L2145">
        <v>39</v>
      </c>
      <c r="M2145">
        <v>380</v>
      </c>
      <c r="N2145">
        <v>0</v>
      </c>
      <c r="O2145">
        <v>47</v>
      </c>
      <c r="P2145">
        <v>6</v>
      </c>
      <c r="Q2145">
        <v>0</v>
      </c>
      <c r="R2145">
        <v>34</v>
      </c>
      <c r="S2145" s="6">
        <f>SUM(Table_marketing_data[[#This Row],[MntWines]:[MntGoldProds]])/6</f>
        <v>77.833333333333329</v>
      </c>
      <c r="T2145">
        <v>4</v>
      </c>
      <c r="U2145">
        <v>7</v>
      </c>
      <c r="V2145">
        <v>1</v>
      </c>
      <c r="W2145">
        <v>7</v>
      </c>
      <c r="X2145">
        <v>8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f>IF(COUNTIF(Table_marketing_data[[#This Row],[AcceptedCmp3]:[AcceptedCmp2]],1)&gt;0,1,0)</f>
        <v>1</v>
      </c>
      <c r="AE2145">
        <f>SUM(Table_marketing_data[[#This Row],[AcceptedCmp3]:[AcceptedCmp2]])</f>
        <v>1</v>
      </c>
      <c r="AF2145">
        <v>1</v>
      </c>
      <c r="AG2145">
        <v>0</v>
      </c>
      <c r="AH2145" t="s">
        <v>30</v>
      </c>
    </row>
    <row r="2146" spans="1:34" x14ac:dyDescent="0.3">
      <c r="A2146">
        <v>7875</v>
      </c>
      <c r="B2146">
        <v>1949</v>
      </c>
      <c r="C2146">
        <f ca="1">YEAR(TODAY()) - Table_marketing_data[[#This Row],[Year_Birth]]</f>
        <v>74</v>
      </c>
      <c r="D214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6" t="s">
        <v>28</v>
      </c>
      <c r="F2146" t="s">
        <v>33</v>
      </c>
      <c r="G2146" s="5">
        <v>72025</v>
      </c>
      <c r="H2146" s="5" t="str">
        <f t="shared" si="33"/>
        <v>50k-100k</v>
      </c>
      <c r="I2146">
        <v>0</v>
      </c>
      <c r="J2146">
        <v>0</v>
      </c>
      <c r="K2146" s="1">
        <v>41758</v>
      </c>
      <c r="L2146">
        <v>46</v>
      </c>
      <c r="M2146">
        <v>967</v>
      </c>
      <c r="N2146">
        <v>0</v>
      </c>
      <c r="O2146">
        <v>617</v>
      </c>
      <c r="P2146">
        <v>43</v>
      </c>
      <c r="Q2146">
        <v>50</v>
      </c>
      <c r="R2146">
        <v>0</v>
      </c>
      <c r="S2146" s="6">
        <f>SUM(Table_marketing_data[[#This Row],[MntWines]:[MntGoldProds]])/6</f>
        <v>279.5</v>
      </c>
      <c r="T2146">
        <v>1</v>
      </c>
      <c r="U2146">
        <v>4</v>
      </c>
      <c r="V2146">
        <v>8</v>
      </c>
      <c r="W2146">
        <v>13</v>
      </c>
      <c r="X2146">
        <v>2</v>
      </c>
      <c r="Y2146">
        <v>0</v>
      </c>
      <c r="Z2146">
        <v>1</v>
      </c>
      <c r="AA2146">
        <v>1</v>
      </c>
      <c r="AB2146">
        <v>1</v>
      </c>
      <c r="AC2146">
        <v>0</v>
      </c>
      <c r="AD2146">
        <f>IF(COUNTIF(Table_marketing_data[[#This Row],[AcceptedCmp3]:[AcceptedCmp2]],1)&gt;0,1,0)</f>
        <v>1</v>
      </c>
      <c r="AE2146">
        <f>SUM(Table_marketing_data[[#This Row],[AcceptedCmp3]:[AcceptedCmp2]])</f>
        <v>3</v>
      </c>
      <c r="AF2146">
        <v>1</v>
      </c>
      <c r="AG2146">
        <v>0</v>
      </c>
      <c r="AH2146" t="s">
        <v>36</v>
      </c>
    </row>
    <row r="2147" spans="1:34" x14ac:dyDescent="0.3">
      <c r="A2147">
        <v>10972</v>
      </c>
      <c r="B2147">
        <v>1949</v>
      </c>
      <c r="C2147">
        <f ca="1">YEAR(TODAY()) - Table_marketing_data[[#This Row],[Year_Birth]]</f>
        <v>74</v>
      </c>
      <c r="D214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7" t="s">
        <v>28</v>
      </c>
      <c r="F2147" t="s">
        <v>42</v>
      </c>
      <c r="G2147" s="5">
        <v>72298</v>
      </c>
      <c r="H2147" s="5" t="str">
        <f t="shared" si="33"/>
        <v>50k-100k</v>
      </c>
      <c r="I2147">
        <v>0</v>
      </c>
      <c r="J2147">
        <v>0</v>
      </c>
      <c r="K2147" s="1">
        <v>41708</v>
      </c>
      <c r="L2147">
        <v>52</v>
      </c>
      <c r="M2147">
        <v>625</v>
      </c>
      <c r="N2147">
        <v>35</v>
      </c>
      <c r="O2147">
        <v>169</v>
      </c>
      <c r="P2147">
        <v>58</v>
      </c>
      <c r="Q2147">
        <v>17</v>
      </c>
      <c r="R2147">
        <v>35</v>
      </c>
      <c r="S2147" s="6">
        <f>SUM(Table_marketing_data[[#This Row],[MntWines]:[MntGoldProds]])/6</f>
        <v>156.5</v>
      </c>
      <c r="T2147">
        <v>1</v>
      </c>
      <c r="U2147">
        <v>4</v>
      </c>
      <c r="V2147">
        <v>3</v>
      </c>
      <c r="W2147">
        <v>6</v>
      </c>
      <c r="X2147">
        <v>1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f>IF(COUNTIF(Table_marketing_data[[#This Row],[AcceptedCmp3]:[AcceptedCmp2]],1)&gt;0,1,0)</f>
        <v>1</v>
      </c>
      <c r="AE2147">
        <f>SUM(Table_marketing_data[[#This Row],[AcceptedCmp3]:[AcceptedCmp2]])</f>
        <v>2</v>
      </c>
      <c r="AF2147">
        <v>0</v>
      </c>
      <c r="AG2147">
        <v>0</v>
      </c>
      <c r="AH2147" t="s">
        <v>30</v>
      </c>
    </row>
    <row r="2148" spans="1:34" x14ac:dyDescent="0.3">
      <c r="A2148">
        <v>737</v>
      </c>
      <c r="B2148">
        <v>1949</v>
      </c>
      <c r="C2148">
        <f ca="1">YEAR(TODAY()) - Table_marketing_data[[#This Row],[Year_Birth]]</f>
        <v>74</v>
      </c>
      <c r="D214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8" t="s">
        <v>37</v>
      </c>
      <c r="F2148" t="s">
        <v>33</v>
      </c>
      <c r="G2148" s="5">
        <v>80360</v>
      </c>
      <c r="H2148" s="5" t="str">
        <f t="shared" si="33"/>
        <v>50k-100k</v>
      </c>
      <c r="I2148">
        <v>0</v>
      </c>
      <c r="J2148">
        <v>0</v>
      </c>
      <c r="K2148" s="1">
        <v>41336</v>
      </c>
      <c r="L2148">
        <v>56</v>
      </c>
      <c r="M2148">
        <v>1493</v>
      </c>
      <c r="N2148">
        <v>86</v>
      </c>
      <c r="O2148">
        <v>454</v>
      </c>
      <c r="P2148">
        <v>112</v>
      </c>
      <c r="Q2148">
        <v>43</v>
      </c>
      <c r="R2148">
        <v>43</v>
      </c>
      <c r="S2148" s="6">
        <f>SUM(Table_marketing_data[[#This Row],[MntWines]:[MntGoldProds]])/6</f>
        <v>371.83333333333331</v>
      </c>
      <c r="T2148">
        <v>2</v>
      </c>
      <c r="U2148">
        <v>4</v>
      </c>
      <c r="V2148">
        <v>4</v>
      </c>
      <c r="W2148">
        <v>5</v>
      </c>
      <c r="X2148">
        <v>2</v>
      </c>
      <c r="Y2148">
        <v>0</v>
      </c>
      <c r="Z2148">
        <v>1</v>
      </c>
      <c r="AA2148">
        <v>1</v>
      </c>
      <c r="AB2148">
        <v>1</v>
      </c>
      <c r="AC2148">
        <v>0</v>
      </c>
      <c r="AD2148">
        <f>IF(COUNTIF(Table_marketing_data[[#This Row],[AcceptedCmp3]:[AcceptedCmp2]],1)&gt;0,1,0)</f>
        <v>1</v>
      </c>
      <c r="AE2148">
        <f>SUM(Table_marketing_data[[#This Row],[AcceptedCmp3]:[AcceptedCmp2]])</f>
        <v>3</v>
      </c>
      <c r="AF2148">
        <v>0</v>
      </c>
      <c r="AG2148">
        <v>0</v>
      </c>
      <c r="AH2148" t="s">
        <v>30</v>
      </c>
    </row>
    <row r="2149" spans="1:34" x14ac:dyDescent="0.3">
      <c r="A2149">
        <v>2066</v>
      </c>
      <c r="B2149">
        <v>1949</v>
      </c>
      <c r="C2149">
        <f ca="1">YEAR(TODAY()) - Table_marketing_data[[#This Row],[Year_Birth]]</f>
        <v>74</v>
      </c>
      <c r="D214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49" t="s">
        <v>28</v>
      </c>
      <c r="F2149" t="s">
        <v>35</v>
      </c>
      <c r="G2149" s="5">
        <v>38823</v>
      </c>
      <c r="H2149" s="5" t="str">
        <f t="shared" si="33"/>
        <v>20k-50k</v>
      </c>
      <c r="I2149">
        <v>0</v>
      </c>
      <c r="J2149">
        <v>1</v>
      </c>
      <c r="K2149" s="1">
        <v>41151</v>
      </c>
      <c r="L2149">
        <v>56</v>
      </c>
      <c r="M2149">
        <v>70</v>
      </c>
      <c r="N2149">
        <v>0</v>
      </c>
      <c r="O2149">
        <v>11</v>
      </c>
      <c r="P2149">
        <v>2</v>
      </c>
      <c r="Q2149">
        <v>8</v>
      </c>
      <c r="R2149">
        <v>23</v>
      </c>
      <c r="S2149" s="6">
        <f>SUM(Table_marketing_data[[#This Row],[MntWines]:[MntGoldProds]])/6</f>
        <v>19</v>
      </c>
      <c r="T2149">
        <v>1</v>
      </c>
      <c r="U2149">
        <v>2</v>
      </c>
      <c r="V2149">
        <v>1</v>
      </c>
      <c r="W2149">
        <v>3</v>
      </c>
      <c r="X2149">
        <v>6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f>IF(COUNTIF(Table_marketing_data[[#This Row],[AcceptedCmp3]:[AcceptedCmp2]],1)&gt;0,1,0)</f>
        <v>0</v>
      </c>
      <c r="AE2149">
        <f>SUM(Table_marketing_data[[#This Row],[AcceptedCmp3]:[AcceptedCmp2]])</f>
        <v>0</v>
      </c>
      <c r="AF2149">
        <v>0</v>
      </c>
      <c r="AG2149">
        <v>0</v>
      </c>
      <c r="AH2149" t="s">
        <v>30</v>
      </c>
    </row>
    <row r="2150" spans="1:34" x14ac:dyDescent="0.3">
      <c r="A2150">
        <v>7851</v>
      </c>
      <c r="B2150">
        <v>1949</v>
      </c>
      <c r="C2150">
        <f ca="1">YEAR(TODAY()) - Table_marketing_data[[#This Row],[Year_Birth]]</f>
        <v>74</v>
      </c>
      <c r="D215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0" t="s">
        <v>28</v>
      </c>
      <c r="F2150" t="s">
        <v>42</v>
      </c>
      <c r="G2150" s="5">
        <v>70165</v>
      </c>
      <c r="H2150" s="5" t="str">
        <f t="shared" si="33"/>
        <v>50k-100k</v>
      </c>
      <c r="I2150">
        <v>0</v>
      </c>
      <c r="J2150">
        <v>0</v>
      </c>
      <c r="K2150" s="1">
        <v>41539</v>
      </c>
      <c r="L2150">
        <v>60</v>
      </c>
      <c r="M2150">
        <v>161</v>
      </c>
      <c r="N2150">
        <v>0</v>
      </c>
      <c r="O2150">
        <v>253</v>
      </c>
      <c r="P2150">
        <v>199</v>
      </c>
      <c r="Q2150">
        <v>191</v>
      </c>
      <c r="R2150">
        <v>122</v>
      </c>
      <c r="S2150" s="6">
        <f>SUM(Table_marketing_data[[#This Row],[MntWines]:[MntGoldProds]])/6</f>
        <v>154.33333333333334</v>
      </c>
      <c r="T2150">
        <v>1</v>
      </c>
      <c r="U2150">
        <v>3</v>
      </c>
      <c r="V2150">
        <v>7</v>
      </c>
      <c r="W2150">
        <v>11</v>
      </c>
      <c r="X2150">
        <v>1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f>IF(COUNTIF(Table_marketing_data[[#This Row],[AcceptedCmp3]:[AcceptedCmp2]],1)&gt;0,1,0)</f>
        <v>0</v>
      </c>
      <c r="AE2150">
        <f>SUM(Table_marketing_data[[#This Row],[AcceptedCmp3]:[AcceptedCmp2]])</f>
        <v>0</v>
      </c>
      <c r="AF2150">
        <v>0</v>
      </c>
      <c r="AG2150">
        <v>0</v>
      </c>
      <c r="AH2150" t="s">
        <v>30</v>
      </c>
    </row>
    <row r="2151" spans="1:34" x14ac:dyDescent="0.3">
      <c r="A2151">
        <v>8537</v>
      </c>
      <c r="B2151">
        <v>1949</v>
      </c>
      <c r="C2151">
        <f ca="1">YEAR(TODAY()) - Table_marketing_data[[#This Row],[Year_Birth]]</f>
        <v>74</v>
      </c>
      <c r="D215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1" t="s">
        <v>28</v>
      </c>
      <c r="F2151" t="s">
        <v>42</v>
      </c>
      <c r="G2151" s="5">
        <v>72643</v>
      </c>
      <c r="H2151" s="5" t="str">
        <f t="shared" si="33"/>
        <v>50k-100k</v>
      </c>
      <c r="I2151">
        <v>0</v>
      </c>
      <c r="J2151">
        <v>0</v>
      </c>
      <c r="K2151" s="1">
        <v>41332</v>
      </c>
      <c r="L2151">
        <v>60</v>
      </c>
      <c r="M2151">
        <v>526</v>
      </c>
      <c r="N2151">
        <v>80</v>
      </c>
      <c r="O2151">
        <v>553</v>
      </c>
      <c r="P2151">
        <v>123</v>
      </c>
      <c r="Q2151">
        <v>94</v>
      </c>
      <c r="R2151">
        <v>53</v>
      </c>
      <c r="S2151" s="6">
        <f>SUM(Table_marketing_data[[#This Row],[MntWines]:[MntGoldProds]])/6</f>
        <v>238.16666666666666</v>
      </c>
      <c r="T2151">
        <v>1</v>
      </c>
      <c r="U2151">
        <v>3</v>
      </c>
      <c r="V2151">
        <v>10</v>
      </c>
      <c r="W2151">
        <v>7</v>
      </c>
      <c r="X2151">
        <v>2</v>
      </c>
      <c r="Y2151">
        <v>0</v>
      </c>
      <c r="Z2151">
        <v>0</v>
      </c>
      <c r="AA2151">
        <v>0</v>
      </c>
      <c r="AB2151">
        <v>1</v>
      </c>
      <c r="AC2151">
        <v>0</v>
      </c>
      <c r="AD2151">
        <f>IF(COUNTIF(Table_marketing_data[[#This Row],[AcceptedCmp3]:[AcceptedCmp2]],1)&gt;0,1,0)</f>
        <v>1</v>
      </c>
      <c r="AE2151">
        <f>SUM(Table_marketing_data[[#This Row],[AcceptedCmp3]:[AcceptedCmp2]])</f>
        <v>1</v>
      </c>
      <c r="AF2151">
        <v>1</v>
      </c>
      <c r="AG2151">
        <v>0</v>
      </c>
      <c r="AH2151" t="s">
        <v>30</v>
      </c>
    </row>
    <row r="2152" spans="1:34" x14ac:dyDescent="0.3">
      <c r="A2152">
        <v>4697</v>
      </c>
      <c r="B2152">
        <v>1949</v>
      </c>
      <c r="C2152">
        <f ca="1">YEAR(TODAY()) - Table_marketing_data[[#This Row],[Year_Birth]]</f>
        <v>74</v>
      </c>
      <c r="D215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2" t="s">
        <v>41</v>
      </c>
      <c r="F2152" t="s">
        <v>29</v>
      </c>
      <c r="G2152" s="5">
        <v>35416</v>
      </c>
      <c r="H2152" s="5" t="str">
        <f t="shared" si="33"/>
        <v>20k-50k</v>
      </c>
      <c r="I2152">
        <v>0</v>
      </c>
      <c r="J2152">
        <v>0</v>
      </c>
      <c r="K2152" s="1">
        <v>41438</v>
      </c>
      <c r="L2152">
        <v>62</v>
      </c>
      <c r="M2152">
        <v>248</v>
      </c>
      <c r="N2152">
        <v>3</v>
      </c>
      <c r="O2152">
        <v>81</v>
      </c>
      <c r="P2152">
        <v>4</v>
      </c>
      <c r="Q2152">
        <v>3</v>
      </c>
      <c r="R2152">
        <v>51</v>
      </c>
      <c r="S2152" s="6">
        <f>SUM(Table_marketing_data[[#This Row],[MntWines]:[MntGoldProds]])/6</f>
        <v>65</v>
      </c>
      <c r="T2152">
        <v>3</v>
      </c>
      <c r="U2152">
        <v>7</v>
      </c>
      <c r="V2152">
        <v>1</v>
      </c>
      <c r="W2152">
        <v>5</v>
      </c>
      <c r="X2152">
        <v>8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f>IF(COUNTIF(Table_marketing_data[[#This Row],[AcceptedCmp3]:[AcceptedCmp2]],1)&gt;0,1,0)</f>
        <v>0</v>
      </c>
      <c r="AE2152">
        <f>SUM(Table_marketing_data[[#This Row],[AcceptedCmp3]:[AcceptedCmp2]])</f>
        <v>0</v>
      </c>
      <c r="AF2152">
        <v>0</v>
      </c>
      <c r="AG2152">
        <v>0</v>
      </c>
      <c r="AH2152" t="s">
        <v>43</v>
      </c>
    </row>
    <row r="2153" spans="1:34" x14ac:dyDescent="0.3">
      <c r="A2153">
        <v>6250</v>
      </c>
      <c r="B2153">
        <v>1949</v>
      </c>
      <c r="C2153">
        <f ca="1">YEAR(TODAY()) - Table_marketing_data[[#This Row],[Year_Birth]]</f>
        <v>74</v>
      </c>
      <c r="D215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3" t="s">
        <v>37</v>
      </c>
      <c r="F2153" t="s">
        <v>42</v>
      </c>
      <c r="G2153" s="5">
        <v>54356</v>
      </c>
      <c r="H2153" s="5" t="str">
        <f t="shared" si="33"/>
        <v>50k-100k</v>
      </c>
      <c r="I2153">
        <v>0</v>
      </c>
      <c r="J2153">
        <v>1</v>
      </c>
      <c r="K2153" s="1">
        <v>41232</v>
      </c>
      <c r="L2153">
        <v>62</v>
      </c>
      <c r="M2153">
        <v>710</v>
      </c>
      <c r="N2153">
        <v>15</v>
      </c>
      <c r="O2153">
        <v>30</v>
      </c>
      <c r="P2153">
        <v>20</v>
      </c>
      <c r="Q2153">
        <v>0</v>
      </c>
      <c r="R2153">
        <v>0</v>
      </c>
      <c r="S2153" s="6">
        <f>SUM(Table_marketing_data[[#This Row],[MntWines]:[MntGoldProds]])/6</f>
        <v>129.16666666666666</v>
      </c>
      <c r="T2153">
        <v>3</v>
      </c>
      <c r="U2153">
        <v>11</v>
      </c>
      <c r="V2153">
        <v>2</v>
      </c>
      <c r="W2153">
        <v>8</v>
      </c>
      <c r="X2153">
        <v>8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f>IF(COUNTIF(Table_marketing_data[[#This Row],[AcceptedCmp3]:[AcceptedCmp2]],1)&gt;0,1,0)</f>
        <v>0</v>
      </c>
      <c r="AE2153">
        <f>SUM(Table_marketing_data[[#This Row],[AcceptedCmp3]:[AcceptedCmp2]])</f>
        <v>0</v>
      </c>
      <c r="AF2153">
        <v>1</v>
      </c>
      <c r="AG2153">
        <v>0</v>
      </c>
      <c r="AH2153" t="s">
        <v>30</v>
      </c>
    </row>
    <row r="2154" spans="1:34" x14ac:dyDescent="0.3">
      <c r="A2154">
        <v>716</v>
      </c>
      <c r="B2154">
        <v>1949</v>
      </c>
      <c r="C2154">
        <f ca="1">YEAR(TODAY()) - Table_marketing_data[[#This Row],[Year_Birth]]</f>
        <v>74</v>
      </c>
      <c r="D215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4" t="s">
        <v>37</v>
      </c>
      <c r="F2154" t="s">
        <v>35</v>
      </c>
      <c r="G2154" s="5">
        <v>67911</v>
      </c>
      <c r="H2154" s="5" t="str">
        <f t="shared" si="33"/>
        <v>50k-100k</v>
      </c>
      <c r="I2154">
        <v>0</v>
      </c>
      <c r="J2154">
        <v>1</v>
      </c>
      <c r="K2154" s="1">
        <v>41781</v>
      </c>
      <c r="L2154">
        <v>63</v>
      </c>
      <c r="M2154">
        <v>529</v>
      </c>
      <c r="N2154">
        <v>0</v>
      </c>
      <c r="O2154">
        <v>356</v>
      </c>
      <c r="P2154">
        <v>63</v>
      </c>
      <c r="Q2154">
        <v>28</v>
      </c>
      <c r="R2154">
        <v>0</v>
      </c>
      <c r="S2154" s="6">
        <f>SUM(Table_marketing_data[[#This Row],[MntWines]:[MntGoldProds]])/6</f>
        <v>162.66666666666666</v>
      </c>
      <c r="T2154">
        <v>3</v>
      </c>
      <c r="U2154">
        <v>6</v>
      </c>
      <c r="V2154">
        <v>7</v>
      </c>
      <c r="W2154">
        <v>11</v>
      </c>
      <c r="X2154">
        <v>3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f>IF(COUNTIF(Table_marketing_data[[#This Row],[AcceptedCmp3]:[AcceptedCmp2]],1)&gt;0,1,0)</f>
        <v>0</v>
      </c>
      <c r="AE2154">
        <f>SUM(Table_marketing_data[[#This Row],[AcceptedCmp3]:[AcceptedCmp2]])</f>
        <v>0</v>
      </c>
      <c r="AF2154">
        <v>0</v>
      </c>
      <c r="AG2154">
        <v>0</v>
      </c>
      <c r="AH2154" t="s">
        <v>30</v>
      </c>
    </row>
    <row r="2155" spans="1:34" x14ac:dyDescent="0.3">
      <c r="A2155">
        <v>6544</v>
      </c>
      <c r="B2155">
        <v>1949</v>
      </c>
      <c r="C2155">
        <f ca="1">YEAR(TODAY()) - Table_marketing_data[[#This Row],[Year_Birth]]</f>
        <v>74</v>
      </c>
      <c r="D215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5" t="s">
        <v>37</v>
      </c>
      <c r="F2155" t="s">
        <v>35</v>
      </c>
      <c r="G2155" s="5">
        <v>67911</v>
      </c>
      <c r="H2155" s="5" t="str">
        <f t="shared" si="33"/>
        <v>50k-100k</v>
      </c>
      <c r="I2155">
        <v>0</v>
      </c>
      <c r="J2155">
        <v>1</v>
      </c>
      <c r="K2155" s="1">
        <v>41781</v>
      </c>
      <c r="L2155">
        <v>63</v>
      </c>
      <c r="M2155">
        <v>529</v>
      </c>
      <c r="N2155">
        <v>0</v>
      </c>
      <c r="O2155">
        <v>356</v>
      </c>
      <c r="P2155">
        <v>63</v>
      </c>
      <c r="Q2155">
        <v>28</v>
      </c>
      <c r="R2155">
        <v>0</v>
      </c>
      <c r="S2155" s="6">
        <f>SUM(Table_marketing_data[[#This Row],[MntWines]:[MntGoldProds]])/6</f>
        <v>162.66666666666666</v>
      </c>
      <c r="T2155">
        <v>3</v>
      </c>
      <c r="U2155">
        <v>6</v>
      </c>
      <c r="V2155">
        <v>7</v>
      </c>
      <c r="W2155">
        <v>11</v>
      </c>
      <c r="X2155">
        <v>3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f>IF(COUNTIF(Table_marketing_data[[#This Row],[AcceptedCmp3]:[AcceptedCmp2]],1)&gt;0,1,0)</f>
        <v>0</v>
      </c>
      <c r="AE2155">
        <f>SUM(Table_marketing_data[[#This Row],[AcceptedCmp3]:[AcceptedCmp2]])</f>
        <v>0</v>
      </c>
      <c r="AF2155">
        <v>0</v>
      </c>
      <c r="AG2155">
        <v>0</v>
      </c>
      <c r="AH2155" t="s">
        <v>39</v>
      </c>
    </row>
    <row r="2156" spans="1:34" x14ac:dyDescent="0.3">
      <c r="A2156">
        <v>2406</v>
      </c>
      <c r="B2156">
        <v>1949</v>
      </c>
      <c r="C2156">
        <f ca="1">YEAR(TODAY()) - Table_marketing_data[[#This Row],[Year_Birth]]</f>
        <v>74</v>
      </c>
      <c r="D215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6" t="s">
        <v>28</v>
      </c>
      <c r="F2156" t="s">
        <v>35</v>
      </c>
      <c r="G2156" s="5">
        <v>54591</v>
      </c>
      <c r="H2156" s="5" t="str">
        <f t="shared" si="33"/>
        <v>50k-100k</v>
      </c>
      <c r="I2156">
        <v>0</v>
      </c>
      <c r="J2156">
        <v>1</v>
      </c>
      <c r="K2156" s="1">
        <v>41491</v>
      </c>
      <c r="L2156">
        <v>63</v>
      </c>
      <c r="M2156">
        <v>376</v>
      </c>
      <c r="N2156">
        <v>4</v>
      </c>
      <c r="O2156">
        <v>94</v>
      </c>
      <c r="P2156">
        <v>12</v>
      </c>
      <c r="Q2156">
        <v>9</v>
      </c>
      <c r="R2156">
        <v>24</v>
      </c>
      <c r="S2156" s="6">
        <f>SUM(Table_marketing_data[[#This Row],[MntWines]:[MntGoldProds]])/6</f>
        <v>86.5</v>
      </c>
      <c r="T2156">
        <v>3</v>
      </c>
      <c r="U2156">
        <v>6</v>
      </c>
      <c r="V2156">
        <v>2</v>
      </c>
      <c r="W2156">
        <v>8</v>
      </c>
      <c r="X2156">
        <v>5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f>IF(COUNTIF(Table_marketing_data[[#This Row],[AcceptedCmp3]:[AcceptedCmp2]],1)&gt;0,1,0)</f>
        <v>0</v>
      </c>
      <c r="AE2156">
        <f>SUM(Table_marketing_data[[#This Row],[AcceptedCmp3]:[AcceptedCmp2]])</f>
        <v>0</v>
      </c>
      <c r="AF2156">
        <v>0</v>
      </c>
      <c r="AG2156">
        <v>0</v>
      </c>
      <c r="AH2156" t="s">
        <v>36</v>
      </c>
    </row>
    <row r="2157" spans="1:34" x14ac:dyDescent="0.3">
      <c r="A2157">
        <v>7313</v>
      </c>
      <c r="B2157">
        <v>1949</v>
      </c>
      <c r="C2157">
        <f ca="1">YEAR(TODAY()) - Table_marketing_data[[#This Row],[Year_Birth]]</f>
        <v>74</v>
      </c>
      <c r="D215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7" t="s">
        <v>38</v>
      </c>
      <c r="F2157" t="s">
        <v>42</v>
      </c>
      <c r="G2157" s="5">
        <v>74859</v>
      </c>
      <c r="H2157" s="5" t="str">
        <f t="shared" si="33"/>
        <v>50k-100k</v>
      </c>
      <c r="I2157">
        <v>0</v>
      </c>
      <c r="J2157">
        <v>0</v>
      </c>
      <c r="K2157" s="1">
        <v>41428</v>
      </c>
      <c r="L2157">
        <v>63</v>
      </c>
      <c r="M2157">
        <v>570</v>
      </c>
      <c r="N2157">
        <v>73</v>
      </c>
      <c r="O2157">
        <v>614</v>
      </c>
      <c r="P2157">
        <v>133</v>
      </c>
      <c r="Q2157">
        <v>102</v>
      </c>
      <c r="R2157">
        <v>73</v>
      </c>
      <c r="S2157" s="6">
        <f>SUM(Table_marketing_data[[#This Row],[MntWines]:[MntGoldProds]])/6</f>
        <v>260.83333333333331</v>
      </c>
      <c r="T2157">
        <v>1</v>
      </c>
      <c r="U2157">
        <v>6</v>
      </c>
      <c r="V2157">
        <v>5</v>
      </c>
      <c r="W2157">
        <v>11</v>
      </c>
      <c r="X2157">
        <v>3</v>
      </c>
      <c r="Y2157">
        <v>0</v>
      </c>
      <c r="Z2157">
        <v>0</v>
      </c>
      <c r="AA2157">
        <v>0</v>
      </c>
      <c r="AB2157">
        <v>1</v>
      </c>
      <c r="AC2157">
        <v>0</v>
      </c>
      <c r="AD2157">
        <f>IF(COUNTIF(Table_marketing_data[[#This Row],[AcceptedCmp3]:[AcceptedCmp2]],1)&gt;0,1,0)</f>
        <v>1</v>
      </c>
      <c r="AE2157">
        <f>SUM(Table_marketing_data[[#This Row],[AcceptedCmp3]:[AcceptedCmp2]])</f>
        <v>1</v>
      </c>
      <c r="AF2157">
        <v>0</v>
      </c>
      <c r="AG2157">
        <v>0</v>
      </c>
      <c r="AH2157" t="s">
        <v>32</v>
      </c>
    </row>
    <row r="2158" spans="1:34" x14ac:dyDescent="0.3">
      <c r="A2158">
        <v>1993</v>
      </c>
      <c r="B2158">
        <v>1949</v>
      </c>
      <c r="C2158">
        <f ca="1">YEAR(TODAY()) - Table_marketing_data[[#This Row],[Year_Birth]]</f>
        <v>74</v>
      </c>
      <c r="D215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8" t="s">
        <v>37</v>
      </c>
      <c r="F2158" t="s">
        <v>33</v>
      </c>
      <c r="G2158" s="5">
        <v>58607</v>
      </c>
      <c r="H2158" s="5" t="str">
        <f t="shared" si="33"/>
        <v>50k-100k</v>
      </c>
      <c r="I2158">
        <v>0</v>
      </c>
      <c r="J2158">
        <v>1</v>
      </c>
      <c r="K2158" s="1">
        <v>41266</v>
      </c>
      <c r="L2158">
        <v>63</v>
      </c>
      <c r="M2158">
        <v>867</v>
      </c>
      <c r="N2158">
        <v>0</v>
      </c>
      <c r="O2158">
        <v>86</v>
      </c>
      <c r="P2158">
        <v>0</v>
      </c>
      <c r="Q2158">
        <v>0</v>
      </c>
      <c r="R2158">
        <v>19</v>
      </c>
      <c r="S2158" s="6">
        <f>SUM(Table_marketing_data[[#This Row],[MntWines]:[MntGoldProds]])/6</f>
        <v>162</v>
      </c>
      <c r="T2158">
        <v>3</v>
      </c>
      <c r="U2158">
        <v>2</v>
      </c>
      <c r="V2158">
        <v>3</v>
      </c>
      <c r="W2158">
        <v>9</v>
      </c>
      <c r="X2158">
        <v>8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f>IF(COUNTIF(Table_marketing_data[[#This Row],[AcceptedCmp3]:[AcceptedCmp2]],1)&gt;0,1,0)</f>
        <v>1</v>
      </c>
      <c r="AE2158">
        <f>SUM(Table_marketing_data[[#This Row],[AcceptedCmp3]:[AcceptedCmp2]])</f>
        <v>1</v>
      </c>
      <c r="AF2158">
        <v>0</v>
      </c>
      <c r="AG2158">
        <v>0</v>
      </c>
      <c r="AH2158" t="s">
        <v>34</v>
      </c>
    </row>
    <row r="2159" spans="1:34" x14ac:dyDescent="0.3">
      <c r="A2159">
        <v>4475</v>
      </c>
      <c r="B2159">
        <v>1949</v>
      </c>
      <c r="C2159">
        <f ca="1">YEAR(TODAY()) - Table_marketing_data[[#This Row],[Year_Birth]]</f>
        <v>74</v>
      </c>
      <c r="D215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59" t="s">
        <v>37</v>
      </c>
      <c r="F2159" t="s">
        <v>33</v>
      </c>
      <c r="G2159" s="5">
        <v>69098</v>
      </c>
      <c r="H2159" s="5" t="str">
        <f t="shared" si="33"/>
        <v>50k-100k</v>
      </c>
      <c r="I2159">
        <v>0</v>
      </c>
      <c r="J2159">
        <v>0</v>
      </c>
      <c r="K2159" s="1">
        <v>41321</v>
      </c>
      <c r="L2159">
        <v>82</v>
      </c>
      <c r="M2159">
        <v>1315</v>
      </c>
      <c r="N2159">
        <v>22</v>
      </c>
      <c r="O2159">
        <v>780</v>
      </c>
      <c r="P2159">
        <v>145</v>
      </c>
      <c r="Q2159">
        <v>0</v>
      </c>
      <c r="R2159">
        <v>178</v>
      </c>
      <c r="S2159" s="6">
        <f>SUM(Table_marketing_data[[#This Row],[MntWines]:[MntGoldProds]])/6</f>
        <v>406.66666666666669</v>
      </c>
      <c r="T2159">
        <v>1</v>
      </c>
      <c r="U2159">
        <v>7</v>
      </c>
      <c r="V2159">
        <v>8</v>
      </c>
      <c r="W2159">
        <v>9</v>
      </c>
      <c r="X2159">
        <v>5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f>IF(COUNTIF(Table_marketing_data[[#This Row],[AcceptedCmp3]:[AcceptedCmp2]],1)&gt;0,1,0)</f>
        <v>0</v>
      </c>
      <c r="AE2159">
        <f>SUM(Table_marketing_data[[#This Row],[AcceptedCmp3]:[AcceptedCmp2]])</f>
        <v>0</v>
      </c>
      <c r="AF2159">
        <v>0</v>
      </c>
      <c r="AG2159">
        <v>0</v>
      </c>
      <c r="AH2159" t="s">
        <v>30</v>
      </c>
    </row>
    <row r="2160" spans="1:34" x14ac:dyDescent="0.3">
      <c r="A2160">
        <v>11181</v>
      </c>
      <c r="B2160">
        <v>1949</v>
      </c>
      <c r="C2160">
        <f ca="1">YEAR(TODAY()) - Table_marketing_data[[#This Row],[Year_Birth]]</f>
        <v>74</v>
      </c>
      <c r="D216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0" t="s">
        <v>37</v>
      </c>
      <c r="F2160" t="s">
        <v>33</v>
      </c>
      <c r="G2160" s="5">
        <v>156924</v>
      </c>
      <c r="H2160" s="5" t="str">
        <f t="shared" si="33"/>
        <v>100k&lt;</v>
      </c>
      <c r="I2160">
        <v>0</v>
      </c>
      <c r="J2160">
        <v>0</v>
      </c>
      <c r="K2160" s="1">
        <v>41515</v>
      </c>
      <c r="L2160">
        <v>85</v>
      </c>
      <c r="M2160">
        <v>2</v>
      </c>
      <c r="N2160">
        <v>1</v>
      </c>
      <c r="O2160">
        <v>2</v>
      </c>
      <c r="P2160">
        <v>1</v>
      </c>
      <c r="Q2160">
        <v>1</v>
      </c>
      <c r="R2160">
        <v>1</v>
      </c>
      <c r="S2160" s="6">
        <f>SUM(Table_marketing_data[[#This Row],[MntWines]:[MntGoldProds]])/6</f>
        <v>1.3333333333333333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f>IF(COUNTIF(Table_marketing_data[[#This Row],[AcceptedCmp3]:[AcceptedCmp2]],1)&gt;0,1,0)</f>
        <v>0</v>
      </c>
      <c r="AE2160">
        <f>SUM(Table_marketing_data[[#This Row],[AcceptedCmp3]:[AcceptedCmp2]])</f>
        <v>0</v>
      </c>
      <c r="AF2160">
        <v>0</v>
      </c>
      <c r="AG2160">
        <v>0</v>
      </c>
      <c r="AH2160" t="s">
        <v>32</v>
      </c>
    </row>
    <row r="2161" spans="1:34" x14ac:dyDescent="0.3">
      <c r="A2161">
        <v>6565</v>
      </c>
      <c r="B2161">
        <v>1949</v>
      </c>
      <c r="C2161">
        <f ca="1">YEAR(TODAY()) - Table_marketing_data[[#This Row],[Year_Birth]]</f>
        <v>74</v>
      </c>
      <c r="D216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1" t="s">
        <v>41</v>
      </c>
      <c r="F2161" t="s">
        <v>33</v>
      </c>
      <c r="G2161" s="5">
        <v>76995</v>
      </c>
      <c r="H2161" s="5" t="str">
        <f t="shared" si="33"/>
        <v>50k-100k</v>
      </c>
      <c r="I2161">
        <v>0</v>
      </c>
      <c r="J2161">
        <v>1</v>
      </c>
      <c r="K2161" s="1">
        <v>41361</v>
      </c>
      <c r="L2161">
        <v>91</v>
      </c>
      <c r="M2161">
        <v>1012</v>
      </c>
      <c r="N2161">
        <v>80</v>
      </c>
      <c r="O2161">
        <v>498</v>
      </c>
      <c r="P2161">
        <v>0</v>
      </c>
      <c r="Q2161">
        <v>16</v>
      </c>
      <c r="R2161">
        <v>176</v>
      </c>
      <c r="S2161" s="6">
        <f>SUM(Table_marketing_data[[#This Row],[MntWines]:[MntGoldProds]])/6</f>
        <v>297</v>
      </c>
      <c r="T2161">
        <v>2</v>
      </c>
      <c r="U2161">
        <v>11</v>
      </c>
      <c r="V2161">
        <v>4</v>
      </c>
      <c r="W2161">
        <v>9</v>
      </c>
      <c r="X2161">
        <v>5</v>
      </c>
      <c r="Y2161">
        <v>0</v>
      </c>
      <c r="Z2161">
        <v>0</v>
      </c>
      <c r="AA2161">
        <v>0</v>
      </c>
      <c r="AB2161">
        <v>1</v>
      </c>
      <c r="AC2161">
        <v>0</v>
      </c>
      <c r="AD2161">
        <f>IF(COUNTIF(Table_marketing_data[[#This Row],[AcceptedCmp3]:[AcceptedCmp2]],1)&gt;0,1,0)</f>
        <v>1</v>
      </c>
      <c r="AE2161">
        <f>SUM(Table_marketing_data[[#This Row],[AcceptedCmp3]:[AcceptedCmp2]])</f>
        <v>1</v>
      </c>
      <c r="AF2161">
        <v>0</v>
      </c>
      <c r="AG2161">
        <v>0</v>
      </c>
      <c r="AH2161" t="s">
        <v>34</v>
      </c>
    </row>
    <row r="2162" spans="1:34" x14ac:dyDescent="0.3">
      <c r="A2162">
        <v>6715</v>
      </c>
      <c r="B2162">
        <v>1948</v>
      </c>
      <c r="C2162">
        <f ca="1">YEAR(TODAY()) - Table_marketing_data[[#This Row],[Year_Birth]]</f>
        <v>75</v>
      </c>
      <c r="D216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2" t="s">
        <v>37</v>
      </c>
      <c r="F2162" t="s">
        <v>31</v>
      </c>
      <c r="G2162" s="5">
        <v>60200</v>
      </c>
      <c r="H2162" s="5" t="str">
        <f t="shared" si="33"/>
        <v>50k-100k</v>
      </c>
      <c r="I2162">
        <v>0</v>
      </c>
      <c r="J2162">
        <v>1</v>
      </c>
      <c r="K2162" s="1">
        <v>41276</v>
      </c>
      <c r="L2162">
        <v>3</v>
      </c>
      <c r="M2162">
        <v>502</v>
      </c>
      <c r="N2162">
        <v>19</v>
      </c>
      <c r="O2162">
        <v>132</v>
      </c>
      <c r="P2162">
        <v>0</v>
      </c>
      <c r="Q2162">
        <v>6</v>
      </c>
      <c r="R2162">
        <v>26</v>
      </c>
      <c r="S2162" s="6">
        <f>SUM(Table_marketing_data[[#This Row],[MntWines]:[MntGoldProds]])/6</f>
        <v>114.16666666666667</v>
      </c>
      <c r="T2162">
        <v>6</v>
      </c>
      <c r="U2162">
        <v>6</v>
      </c>
      <c r="V2162">
        <v>2</v>
      </c>
      <c r="W2162">
        <v>11</v>
      </c>
      <c r="X2162">
        <v>6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f>IF(COUNTIF(Table_marketing_data[[#This Row],[AcceptedCmp3]:[AcceptedCmp2]],1)&gt;0,1,0)</f>
        <v>0</v>
      </c>
      <c r="AE2162">
        <f>SUM(Table_marketing_data[[#This Row],[AcceptedCmp3]:[AcceptedCmp2]])</f>
        <v>0</v>
      </c>
      <c r="AF2162">
        <v>0</v>
      </c>
      <c r="AG2162">
        <v>0</v>
      </c>
      <c r="AH2162" t="s">
        <v>30</v>
      </c>
    </row>
    <row r="2163" spans="1:34" x14ac:dyDescent="0.3">
      <c r="A2163">
        <v>10909</v>
      </c>
      <c r="B2163">
        <v>1948</v>
      </c>
      <c r="C2163">
        <f ca="1">YEAR(TODAY()) - Table_marketing_data[[#This Row],[Year_Birth]]</f>
        <v>75</v>
      </c>
      <c r="D216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3" t="s">
        <v>28</v>
      </c>
      <c r="F2163" t="s">
        <v>33</v>
      </c>
      <c r="G2163" s="5">
        <v>92344</v>
      </c>
      <c r="H2163" s="5" t="str">
        <f t="shared" si="33"/>
        <v>50k-100k</v>
      </c>
      <c r="I2163">
        <v>0</v>
      </c>
      <c r="J2163">
        <v>0</v>
      </c>
      <c r="K2163" s="1">
        <v>41654</v>
      </c>
      <c r="L2163">
        <v>9</v>
      </c>
      <c r="M2163">
        <v>992</v>
      </c>
      <c r="N2163">
        <v>24</v>
      </c>
      <c r="O2163">
        <v>694</v>
      </c>
      <c r="P2163">
        <v>51</v>
      </c>
      <c r="Q2163">
        <v>19</v>
      </c>
      <c r="R2163">
        <v>119</v>
      </c>
      <c r="S2163" s="6">
        <f>SUM(Table_marketing_data[[#This Row],[MntWines]:[MntGoldProds]])/6</f>
        <v>316.5</v>
      </c>
      <c r="T2163">
        <v>0</v>
      </c>
      <c r="U2163">
        <v>5</v>
      </c>
      <c r="V2163">
        <v>10</v>
      </c>
      <c r="W2163">
        <v>5</v>
      </c>
      <c r="X2163">
        <v>1</v>
      </c>
      <c r="Y2163">
        <v>1</v>
      </c>
      <c r="Z2163">
        <v>0</v>
      </c>
      <c r="AA2163">
        <v>1</v>
      </c>
      <c r="AB2163">
        <v>0</v>
      </c>
      <c r="AC2163">
        <v>0</v>
      </c>
      <c r="AD2163">
        <f>IF(COUNTIF(Table_marketing_data[[#This Row],[AcceptedCmp3]:[AcceptedCmp2]],1)&gt;0,1,0)</f>
        <v>1</v>
      </c>
      <c r="AE2163">
        <f>SUM(Table_marketing_data[[#This Row],[AcceptedCmp3]:[AcceptedCmp2]])</f>
        <v>2</v>
      </c>
      <c r="AF2163">
        <v>0</v>
      </c>
      <c r="AG2163">
        <v>0</v>
      </c>
      <c r="AH2163" t="s">
        <v>36</v>
      </c>
    </row>
    <row r="2164" spans="1:34" x14ac:dyDescent="0.3">
      <c r="A2164">
        <v>5429</v>
      </c>
      <c r="B2164">
        <v>1948</v>
      </c>
      <c r="C2164">
        <f ca="1">YEAR(TODAY()) - Table_marketing_data[[#This Row],[Year_Birth]]</f>
        <v>75</v>
      </c>
      <c r="D216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4" t="s">
        <v>37</v>
      </c>
      <c r="F2164" t="s">
        <v>33</v>
      </c>
      <c r="G2164" s="5">
        <v>45579</v>
      </c>
      <c r="H2164" s="5" t="str">
        <f t="shared" si="33"/>
        <v>20k-50k</v>
      </c>
      <c r="I2164">
        <v>0</v>
      </c>
      <c r="J2164">
        <v>1</v>
      </c>
      <c r="K2164" s="1">
        <v>41506</v>
      </c>
      <c r="L2164">
        <v>10</v>
      </c>
      <c r="M2164">
        <v>145</v>
      </c>
      <c r="N2164">
        <v>1</v>
      </c>
      <c r="O2164">
        <v>33</v>
      </c>
      <c r="P2164">
        <v>2</v>
      </c>
      <c r="Q2164">
        <v>1</v>
      </c>
      <c r="R2164">
        <v>1</v>
      </c>
      <c r="S2164" s="6">
        <f>SUM(Table_marketing_data[[#This Row],[MntWines]:[MntGoldProds]])/6</f>
        <v>30.5</v>
      </c>
      <c r="T2164">
        <v>1</v>
      </c>
      <c r="U2164">
        <v>4</v>
      </c>
      <c r="V2164">
        <v>1</v>
      </c>
      <c r="W2164">
        <v>4</v>
      </c>
      <c r="X2164">
        <v>6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f>IF(COUNTIF(Table_marketing_data[[#This Row],[AcceptedCmp3]:[AcceptedCmp2]],1)&gt;0,1,0)</f>
        <v>0</v>
      </c>
      <c r="AE2164">
        <f>SUM(Table_marketing_data[[#This Row],[AcceptedCmp3]:[AcceptedCmp2]])</f>
        <v>0</v>
      </c>
      <c r="AF2164">
        <v>0</v>
      </c>
      <c r="AG2164">
        <v>0</v>
      </c>
      <c r="AH2164" t="s">
        <v>30</v>
      </c>
    </row>
    <row r="2165" spans="1:34" x14ac:dyDescent="0.3">
      <c r="A2165">
        <v>4137</v>
      </c>
      <c r="B2165">
        <v>1948</v>
      </c>
      <c r="C2165">
        <f ca="1">YEAR(TODAY()) - Table_marketing_data[[#This Row],[Year_Birth]]</f>
        <v>75</v>
      </c>
      <c r="D216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5" t="s">
        <v>28</v>
      </c>
      <c r="F2165" t="s">
        <v>35</v>
      </c>
      <c r="G2165" s="5">
        <v>70666</v>
      </c>
      <c r="H2165" s="5" t="str">
        <f t="shared" si="33"/>
        <v>50k-100k</v>
      </c>
      <c r="I2165">
        <v>0</v>
      </c>
      <c r="J2165">
        <v>0</v>
      </c>
      <c r="K2165" s="1">
        <v>41614</v>
      </c>
      <c r="L2165">
        <v>29</v>
      </c>
      <c r="M2165">
        <v>398</v>
      </c>
      <c r="N2165">
        <v>40</v>
      </c>
      <c r="O2165">
        <v>367</v>
      </c>
      <c r="P2165">
        <v>119</v>
      </c>
      <c r="Q2165">
        <v>122</v>
      </c>
      <c r="R2165">
        <v>30</v>
      </c>
      <c r="S2165" s="6">
        <f>SUM(Table_marketing_data[[#This Row],[MntWines]:[MntGoldProds]])/6</f>
        <v>179.33333333333334</v>
      </c>
      <c r="T2165">
        <v>1</v>
      </c>
      <c r="U2165">
        <v>7</v>
      </c>
      <c r="V2165">
        <v>4</v>
      </c>
      <c r="W2165">
        <v>4</v>
      </c>
      <c r="X2165">
        <v>4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f>IF(COUNTIF(Table_marketing_data[[#This Row],[AcceptedCmp3]:[AcceptedCmp2]],1)&gt;0,1,0)</f>
        <v>0</v>
      </c>
      <c r="AE2165">
        <f>SUM(Table_marketing_data[[#This Row],[AcceptedCmp3]:[AcceptedCmp2]])</f>
        <v>0</v>
      </c>
      <c r="AF2165">
        <v>0</v>
      </c>
      <c r="AG2165">
        <v>0</v>
      </c>
      <c r="AH2165" t="s">
        <v>36</v>
      </c>
    </row>
    <row r="2166" spans="1:34" x14ac:dyDescent="0.3">
      <c r="A2166">
        <v>4530</v>
      </c>
      <c r="B2166">
        <v>1948</v>
      </c>
      <c r="C2166">
        <f ca="1">YEAR(TODAY()) - Table_marketing_data[[#This Row],[Year_Birth]]</f>
        <v>75</v>
      </c>
      <c r="D216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6" t="s">
        <v>41</v>
      </c>
      <c r="F2166" t="s">
        <v>42</v>
      </c>
      <c r="G2166" s="5">
        <v>78427</v>
      </c>
      <c r="H2166" s="5" t="str">
        <f t="shared" si="33"/>
        <v>50k-100k</v>
      </c>
      <c r="I2166">
        <v>0</v>
      </c>
      <c r="J2166">
        <v>0</v>
      </c>
      <c r="K2166" s="1">
        <v>41206</v>
      </c>
      <c r="L2166">
        <v>36</v>
      </c>
      <c r="M2166">
        <v>972</v>
      </c>
      <c r="N2166">
        <v>19</v>
      </c>
      <c r="O2166">
        <v>595</v>
      </c>
      <c r="P2166">
        <v>180</v>
      </c>
      <c r="Q2166">
        <v>26</v>
      </c>
      <c r="R2166">
        <v>138</v>
      </c>
      <c r="S2166" s="6">
        <f>SUM(Table_marketing_data[[#This Row],[MntWines]:[MntGoldProds]])/6</f>
        <v>321.66666666666669</v>
      </c>
      <c r="T2166">
        <v>3</v>
      </c>
      <c r="U2166">
        <v>3</v>
      </c>
      <c r="V2166">
        <v>7</v>
      </c>
      <c r="W2166">
        <v>10</v>
      </c>
      <c r="X2166">
        <v>3</v>
      </c>
      <c r="Y2166">
        <v>0</v>
      </c>
      <c r="Z2166">
        <v>0</v>
      </c>
      <c r="AA2166">
        <v>0</v>
      </c>
      <c r="AB2166">
        <v>1</v>
      </c>
      <c r="AC2166">
        <v>0</v>
      </c>
      <c r="AD2166">
        <f>IF(COUNTIF(Table_marketing_data[[#This Row],[AcceptedCmp3]:[AcceptedCmp2]],1)&gt;0,1,0)</f>
        <v>1</v>
      </c>
      <c r="AE2166">
        <f>SUM(Table_marketing_data[[#This Row],[AcceptedCmp3]:[AcceptedCmp2]])</f>
        <v>1</v>
      </c>
      <c r="AF2166">
        <v>1</v>
      </c>
      <c r="AG2166">
        <v>0</v>
      </c>
      <c r="AH2166" t="s">
        <v>39</v>
      </c>
    </row>
    <row r="2167" spans="1:34" x14ac:dyDescent="0.3">
      <c r="A2167">
        <v>6103</v>
      </c>
      <c r="B2167">
        <v>1948</v>
      </c>
      <c r="C2167">
        <f ca="1">YEAR(TODAY()) - Table_marketing_data[[#This Row],[Year_Birth]]</f>
        <v>75</v>
      </c>
      <c r="D216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7" t="s">
        <v>28</v>
      </c>
      <c r="F2167" t="s">
        <v>33</v>
      </c>
      <c r="G2167" s="5">
        <v>42192</v>
      </c>
      <c r="H2167" s="5" t="str">
        <f t="shared" si="33"/>
        <v>20k-50k</v>
      </c>
      <c r="I2167">
        <v>0</v>
      </c>
      <c r="J2167">
        <v>0</v>
      </c>
      <c r="K2167" s="1">
        <v>41523</v>
      </c>
      <c r="L2167">
        <v>40</v>
      </c>
      <c r="M2167">
        <v>40</v>
      </c>
      <c r="N2167">
        <v>15</v>
      </c>
      <c r="O2167">
        <v>15</v>
      </c>
      <c r="P2167">
        <v>17</v>
      </c>
      <c r="Q2167">
        <v>6</v>
      </c>
      <c r="R2167">
        <v>7</v>
      </c>
      <c r="S2167" s="6">
        <f>SUM(Table_marketing_data[[#This Row],[MntWines]:[MntGoldProds]])/6</f>
        <v>16.666666666666668</v>
      </c>
      <c r="T2167">
        <v>1</v>
      </c>
      <c r="U2167">
        <v>2</v>
      </c>
      <c r="V2167">
        <v>1</v>
      </c>
      <c r="W2167">
        <v>3</v>
      </c>
      <c r="X2167">
        <v>4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f>IF(COUNTIF(Table_marketing_data[[#This Row],[AcceptedCmp3]:[AcceptedCmp2]],1)&gt;0,1,0)</f>
        <v>0</v>
      </c>
      <c r="AE2167">
        <f>SUM(Table_marketing_data[[#This Row],[AcceptedCmp3]:[AcceptedCmp2]])</f>
        <v>0</v>
      </c>
      <c r="AF2167">
        <v>0</v>
      </c>
      <c r="AG2167">
        <v>0</v>
      </c>
      <c r="AH2167" t="s">
        <v>36</v>
      </c>
    </row>
    <row r="2168" spans="1:34" x14ac:dyDescent="0.3">
      <c r="A2168">
        <v>10341</v>
      </c>
      <c r="B2168">
        <v>1948</v>
      </c>
      <c r="C2168">
        <f ca="1">YEAR(TODAY()) - Table_marketing_data[[#This Row],[Year_Birth]]</f>
        <v>75</v>
      </c>
      <c r="D216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8" t="s">
        <v>28</v>
      </c>
      <c r="F2168" t="s">
        <v>35</v>
      </c>
      <c r="G2168" s="5">
        <v>51315</v>
      </c>
      <c r="H2168" s="5" t="str">
        <f t="shared" si="33"/>
        <v>50k-100k</v>
      </c>
      <c r="I2168">
        <v>0</v>
      </c>
      <c r="J2168">
        <v>0</v>
      </c>
      <c r="K2168" s="1">
        <v>41693</v>
      </c>
      <c r="L2168">
        <v>45</v>
      </c>
      <c r="M2168">
        <v>68</v>
      </c>
      <c r="N2168">
        <v>28</v>
      </c>
      <c r="O2168">
        <v>39</v>
      </c>
      <c r="P2168">
        <v>16</v>
      </c>
      <c r="Q2168">
        <v>30</v>
      </c>
      <c r="R2168">
        <v>41</v>
      </c>
      <c r="S2168" s="6">
        <f>SUM(Table_marketing_data[[#This Row],[MntWines]:[MntGoldProds]])/6</f>
        <v>37</v>
      </c>
      <c r="T2168">
        <v>1</v>
      </c>
      <c r="U2168">
        <v>2</v>
      </c>
      <c r="V2168">
        <v>2</v>
      </c>
      <c r="W2168">
        <v>5</v>
      </c>
      <c r="X2168">
        <v>2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f>IF(COUNTIF(Table_marketing_data[[#This Row],[AcceptedCmp3]:[AcceptedCmp2]],1)&gt;0,1,0)</f>
        <v>0</v>
      </c>
      <c r="AE2168">
        <f>SUM(Table_marketing_data[[#This Row],[AcceptedCmp3]:[AcceptedCmp2]])</f>
        <v>0</v>
      </c>
      <c r="AF2168">
        <v>0</v>
      </c>
      <c r="AG2168">
        <v>0</v>
      </c>
      <c r="AH2168" t="s">
        <v>36</v>
      </c>
    </row>
    <row r="2169" spans="1:34" x14ac:dyDescent="0.3">
      <c r="A2169">
        <v>4107</v>
      </c>
      <c r="B2169">
        <v>1948</v>
      </c>
      <c r="C2169">
        <f ca="1">YEAR(TODAY()) - Table_marketing_data[[#This Row],[Year_Birth]]</f>
        <v>75</v>
      </c>
      <c r="D216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69" t="s">
        <v>37</v>
      </c>
      <c r="F2169" t="s">
        <v>35</v>
      </c>
      <c r="G2169" s="5">
        <v>46681</v>
      </c>
      <c r="H2169" s="5" t="str">
        <f t="shared" si="33"/>
        <v>20k-50k</v>
      </c>
      <c r="I2169">
        <v>0</v>
      </c>
      <c r="J2169">
        <v>2</v>
      </c>
      <c r="K2169" s="1">
        <v>41555</v>
      </c>
      <c r="L2169">
        <v>52</v>
      </c>
      <c r="M2169">
        <v>269</v>
      </c>
      <c r="N2169">
        <v>15</v>
      </c>
      <c r="O2169">
        <v>69</v>
      </c>
      <c r="P2169">
        <v>15</v>
      </c>
      <c r="Q2169">
        <v>19</v>
      </c>
      <c r="R2169">
        <v>38</v>
      </c>
      <c r="S2169" s="6">
        <f>SUM(Table_marketing_data[[#This Row],[MntWines]:[MntGoldProds]])/6</f>
        <v>70.833333333333329</v>
      </c>
      <c r="T2169">
        <v>2</v>
      </c>
      <c r="U2169">
        <v>4</v>
      </c>
      <c r="V2169">
        <v>6</v>
      </c>
      <c r="W2169">
        <v>4</v>
      </c>
      <c r="X2169">
        <v>5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f>IF(COUNTIF(Table_marketing_data[[#This Row],[AcceptedCmp3]:[AcceptedCmp2]],1)&gt;0,1,0)</f>
        <v>0</v>
      </c>
      <c r="AE2169">
        <f>SUM(Table_marketing_data[[#This Row],[AcceptedCmp3]:[AcceptedCmp2]])</f>
        <v>0</v>
      </c>
      <c r="AF2169">
        <v>0</v>
      </c>
      <c r="AG2169">
        <v>0</v>
      </c>
      <c r="AH2169" t="s">
        <v>30</v>
      </c>
    </row>
    <row r="2170" spans="1:34" x14ac:dyDescent="0.3">
      <c r="A2170">
        <v>10906</v>
      </c>
      <c r="B2170">
        <v>1948</v>
      </c>
      <c r="C2170">
        <f ca="1">YEAR(TODAY()) - Table_marketing_data[[#This Row],[Year_Birth]]</f>
        <v>75</v>
      </c>
      <c r="D217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0" t="s">
        <v>37</v>
      </c>
      <c r="F2170" t="s">
        <v>35</v>
      </c>
      <c r="G2170" s="5">
        <v>46681</v>
      </c>
      <c r="H2170" s="5" t="str">
        <f t="shared" si="33"/>
        <v>20k-50k</v>
      </c>
      <c r="I2170">
        <v>0</v>
      </c>
      <c r="J2170">
        <v>2</v>
      </c>
      <c r="K2170" s="1">
        <v>41555</v>
      </c>
      <c r="L2170">
        <v>52</v>
      </c>
      <c r="M2170">
        <v>269</v>
      </c>
      <c r="N2170">
        <v>15</v>
      </c>
      <c r="O2170">
        <v>69</v>
      </c>
      <c r="P2170">
        <v>15</v>
      </c>
      <c r="Q2170">
        <v>19</v>
      </c>
      <c r="R2170">
        <v>38</v>
      </c>
      <c r="S2170" s="6">
        <f>SUM(Table_marketing_data[[#This Row],[MntWines]:[MntGoldProds]])/6</f>
        <v>70.833333333333329</v>
      </c>
      <c r="T2170">
        <v>2</v>
      </c>
      <c r="U2170">
        <v>4</v>
      </c>
      <c r="V2170">
        <v>6</v>
      </c>
      <c r="W2170">
        <v>4</v>
      </c>
      <c r="X2170">
        <v>5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f>IF(COUNTIF(Table_marketing_data[[#This Row],[AcceptedCmp3]:[AcceptedCmp2]],1)&gt;0,1,0)</f>
        <v>0</v>
      </c>
      <c r="AE2170">
        <f>SUM(Table_marketing_data[[#This Row],[AcceptedCmp3]:[AcceptedCmp2]])</f>
        <v>0</v>
      </c>
      <c r="AF2170">
        <v>0</v>
      </c>
      <c r="AG2170">
        <v>0</v>
      </c>
      <c r="AH2170" t="s">
        <v>43</v>
      </c>
    </row>
    <row r="2171" spans="1:34" x14ac:dyDescent="0.3">
      <c r="A2171">
        <v>202</v>
      </c>
      <c r="B2171">
        <v>1948</v>
      </c>
      <c r="C2171">
        <f ca="1">YEAR(TODAY()) - Table_marketing_data[[#This Row],[Year_Birth]]</f>
        <v>75</v>
      </c>
      <c r="D217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1" t="s">
        <v>37</v>
      </c>
      <c r="F2171" t="s">
        <v>42</v>
      </c>
      <c r="G2171" s="5">
        <v>82032</v>
      </c>
      <c r="H2171" s="5" t="str">
        <f t="shared" si="33"/>
        <v>50k-100k</v>
      </c>
      <c r="I2171">
        <v>0</v>
      </c>
      <c r="J2171">
        <v>0</v>
      </c>
      <c r="K2171" s="1">
        <v>41734</v>
      </c>
      <c r="L2171">
        <v>54</v>
      </c>
      <c r="M2171">
        <v>332</v>
      </c>
      <c r="N2171">
        <v>194</v>
      </c>
      <c r="O2171">
        <v>377</v>
      </c>
      <c r="P2171">
        <v>149</v>
      </c>
      <c r="Q2171">
        <v>125</v>
      </c>
      <c r="R2171">
        <v>57</v>
      </c>
      <c r="S2171" s="6">
        <f>SUM(Table_marketing_data[[#This Row],[MntWines]:[MntGoldProds]])/6</f>
        <v>205.66666666666666</v>
      </c>
      <c r="T2171">
        <v>0</v>
      </c>
      <c r="U2171">
        <v>4</v>
      </c>
      <c r="V2171">
        <v>6</v>
      </c>
      <c r="W2171">
        <v>7</v>
      </c>
      <c r="X2171">
        <v>1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f>IF(COUNTIF(Table_marketing_data[[#This Row],[AcceptedCmp3]:[AcceptedCmp2]],1)&gt;0,1,0)</f>
        <v>0</v>
      </c>
      <c r="AE2171">
        <f>SUM(Table_marketing_data[[#This Row],[AcceptedCmp3]:[AcceptedCmp2]])</f>
        <v>0</v>
      </c>
      <c r="AF2171">
        <v>0</v>
      </c>
      <c r="AG2171">
        <v>0</v>
      </c>
      <c r="AH2171" t="s">
        <v>40</v>
      </c>
    </row>
    <row r="2172" spans="1:34" x14ac:dyDescent="0.3">
      <c r="A2172">
        <v>9589</v>
      </c>
      <c r="B2172">
        <v>1948</v>
      </c>
      <c r="C2172">
        <f ca="1">YEAR(TODAY()) - Table_marketing_data[[#This Row],[Year_Birth]]</f>
        <v>75</v>
      </c>
      <c r="D217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2" t="s">
        <v>37</v>
      </c>
      <c r="F2172" t="s">
        <v>42</v>
      </c>
      <c r="G2172" s="5">
        <v>82032</v>
      </c>
      <c r="H2172" s="5" t="str">
        <f t="shared" si="33"/>
        <v>50k-100k</v>
      </c>
      <c r="I2172">
        <v>0</v>
      </c>
      <c r="J2172">
        <v>0</v>
      </c>
      <c r="K2172" s="1">
        <v>41734</v>
      </c>
      <c r="L2172">
        <v>54</v>
      </c>
      <c r="M2172">
        <v>332</v>
      </c>
      <c r="N2172">
        <v>194</v>
      </c>
      <c r="O2172">
        <v>377</v>
      </c>
      <c r="P2172">
        <v>149</v>
      </c>
      <c r="Q2172">
        <v>125</v>
      </c>
      <c r="R2172">
        <v>57</v>
      </c>
      <c r="S2172" s="6">
        <f>SUM(Table_marketing_data[[#This Row],[MntWines]:[MntGoldProds]])/6</f>
        <v>205.66666666666666</v>
      </c>
      <c r="T2172">
        <v>0</v>
      </c>
      <c r="U2172">
        <v>4</v>
      </c>
      <c r="V2172">
        <v>6</v>
      </c>
      <c r="W2172">
        <v>7</v>
      </c>
      <c r="X2172">
        <v>1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f>IF(COUNTIF(Table_marketing_data[[#This Row],[AcceptedCmp3]:[AcceptedCmp2]],1)&gt;0,1,0)</f>
        <v>0</v>
      </c>
      <c r="AE2172">
        <f>SUM(Table_marketing_data[[#This Row],[AcceptedCmp3]:[AcceptedCmp2]])</f>
        <v>0</v>
      </c>
      <c r="AF2172">
        <v>0</v>
      </c>
      <c r="AG2172">
        <v>0</v>
      </c>
      <c r="AH2172" t="s">
        <v>40</v>
      </c>
    </row>
    <row r="2173" spans="1:34" x14ac:dyDescent="0.3">
      <c r="A2173">
        <v>10486</v>
      </c>
      <c r="B2173">
        <v>1948</v>
      </c>
      <c r="C2173">
        <f ca="1">YEAR(TODAY()) - Table_marketing_data[[#This Row],[Year_Birth]]</f>
        <v>75</v>
      </c>
      <c r="D217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3" t="s">
        <v>28</v>
      </c>
      <c r="F2173" t="s">
        <v>33</v>
      </c>
      <c r="G2173" s="5">
        <v>77142</v>
      </c>
      <c r="H2173" s="5" t="str">
        <f t="shared" si="33"/>
        <v>50k-100k</v>
      </c>
      <c r="I2173">
        <v>0</v>
      </c>
      <c r="J2173">
        <v>0</v>
      </c>
      <c r="K2173" s="1">
        <v>41423</v>
      </c>
      <c r="L2173">
        <v>54</v>
      </c>
      <c r="M2173">
        <v>476</v>
      </c>
      <c r="N2173">
        <v>75</v>
      </c>
      <c r="O2173">
        <v>162</v>
      </c>
      <c r="P2173">
        <v>29</v>
      </c>
      <c r="Q2173">
        <v>151</v>
      </c>
      <c r="R2173">
        <v>97</v>
      </c>
      <c r="S2173" s="6">
        <f>SUM(Table_marketing_data[[#This Row],[MntWines]:[MntGoldProds]])/6</f>
        <v>165</v>
      </c>
      <c r="T2173">
        <v>1</v>
      </c>
      <c r="U2173">
        <v>4</v>
      </c>
      <c r="V2173">
        <v>4</v>
      </c>
      <c r="W2173">
        <v>8</v>
      </c>
      <c r="X2173">
        <v>2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f>IF(COUNTIF(Table_marketing_data[[#This Row],[AcceptedCmp3]:[AcceptedCmp2]],1)&gt;0,1,0)</f>
        <v>0</v>
      </c>
      <c r="AE2173">
        <f>SUM(Table_marketing_data[[#This Row],[AcceptedCmp3]:[AcceptedCmp2]])</f>
        <v>0</v>
      </c>
      <c r="AF2173">
        <v>0</v>
      </c>
      <c r="AG2173">
        <v>0</v>
      </c>
      <c r="AH2173" t="s">
        <v>30</v>
      </c>
    </row>
    <row r="2174" spans="1:34" x14ac:dyDescent="0.3">
      <c r="A2174">
        <v>4149</v>
      </c>
      <c r="B2174">
        <v>1948</v>
      </c>
      <c r="C2174">
        <f ca="1">YEAR(TODAY()) - Table_marketing_data[[#This Row],[Year_Birth]]</f>
        <v>75</v>
      </c>
      <c r="D217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4" t="s">
        <v>37</v>
      </c>
      <c r="F2174" t="s">
        <v>35</v>
      </c>
      <c r="G2174" s="5">
        <v>76140</v>
      </c>
      <c r="H2174" s="5" t="str">
        <f t="shared" si="33"/>
        <v>50k-100k</v>
      </c>
      <c r="I2174">
        <v>0</v>
      </c>
      <c r="J2174">
        <v>0</v>
      </c>
      <c r="K2174" s="1">
        <v>41772</v>
      </c>
      <c r="L2174">
        <v>57</v>
      </c>
      <c r="M2174">
        <v>586</v>
      </c>
      <c r="N2174">
        <v>66</v>
      </c>
      <c r="O2174">
        <v>653</v>
      </c>
      <c r="P2174">
        <v>17</v>
      </c>
      <c r="Q2174">
        <v>0</v>
      </c>
      <c r="R2174">
        <v>26</v>
      </c>
      <c r="S2174" s="6">
        <f>SUM(Table_marketing_data[[#This Row],[MntWines]:[MntGoldProds]])/6</f>
        <v>224.66666666666666</v>
      </c>
      <c r="T2174">
        <v>1</v>
      </c>
      <c r="U2174">
        <v>5</v>
      </c>
      <c r="V2174">
        <v>9</v>
      </c>
      <c r="W2174">
        <v>6</v>
      </c>
      <c r="X2174">
        <v>2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f>IF(COUNTIF(Table_marketing_data[[#This Row],[AcceptedCmp3]:[AcceptedCmp2]],1)&gt;0,1,0)</f>
        <v>0</v>
      </c>
      <c r="AE2174">
        <f>SUM(Table_marketing_data[[#This Row],[AcceptedCmp3]:[AcceptedCmp2]])</f>
        <v>0</v>
      </c>
      <c r="AF2174">
        <v>0</v>
      </c>
      <c r="AG2174">
        <v>0</v>
      </c>
      <c r="AH2174" t="s">
        <v>30</v>
      </c>
    </row>
    <row r="2175" spans="1:34" x14ac:dyDescent="0.3">
      <c r="A2175">
        <v>5147</v>
      </c>
      <c r="B2175">
        <v>1948</v>
      </c>
      <c r="C2175">
        <f ca="1">YEAR(TODAY()) - Table_marketing_data[[#This Row],[Year_Birth]]</f>
        <v>75</v>
      </c>
      <c r="D217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5" t="s">
        <v>28</v>
      </c>
      <c r="F2175" t="s">
        <v>31</v>
      </c>
      <c r="G2175" s="5">
        <v>90842</v>
      </c>
      <c r="H2175" s="5" t="str">
        <f t="shared" si="33"/>
        <v>50k-100k</v>
      </c>
      <c r="I2175">
        <v>0</v>
      </c>
      <c r="J2175">
        <v>0</v>
      </c>
      <c r="K2175" s="1">
        <v>41484</v>
      </c>
      <c r="L2175">
        <v>57</v>
      </c>
      <c r="M2175">
        <v>774</v>
      </c>
      <c r="N2175">
        <v>70</v>
      </c>
      <c r="O2175">
        <v>118</v>
      </c>
      <c r="P2175">
        <v>182</v>
      </c>
      <c r="Q2175">
        <v>187</v>
      </c>
      <c r="R2175">
        <v>93</v>
      </c>
      <c r="S2175" s="6">
        <f>SUM(Table_marketing_data[[#This Row],[MntWines]:[MntGoldProds]])/6</f>
        <v>237.33333333333334</v>
      </c>
      <c r="T2175">
        <v>1</v>
      </c>
      <c r="U2175">
        <v>4</v>
      </c>
      <c r="V2175">
        <v>9</v>
      </c>
      <c r="W2175">
        <v>13</v>
      </c>
      <c r="X2175">
        <v>1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f>IF(COUNTIF(Table_marketing_data[[#This Row],[AcceptedCmp3]:[AcceptedCmp2]],1)&gt;0,1,0)</f>
        <v>0</v>
      </c>
      <c r="AE2175">
        <f>SUM(Table_marketing_data[[#This Row],[AcceptedCmp3]:[AcceptedCmp2]])</f>
        <v>0</v>
      </c>
      <c r="AF2175">
        <v>0</v>
      </c>
      <c r="AG2175">
        <v>0</v>
      </c>
      <c r="AH2175" t="s">
        <v>30</v>
      </c>
    </row>
    <row r="2176" spans="1:34" x14ac:dyDescent="0.3">
      <c r="A2176">
        <v>4988</v>
      </c>
      <c r="B2176">
        <v>1948</v>
      </c>
      <c r="C2176">
        <f ca="1">YEAR(TODAY()) - Table_marketing_data[[#This Row],[Year_Birth]]</f>
        <v>75</v>
      </c>
      <c r="D217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6" t="s">
        <v>37</v>
      </c>
      <c r="F2176" t="s">
        <v>33</v>
      </c>
      <c r="G2176" s="5">
        <v>34469</v>
      </c>
      <c r="H2176" s="5" t="str">
        <f t="shared" si="33"/>
        <v>20k-50k</v>
      </c>
      <c r="I2176">
        <v>1</v>
      </c>
      <c r="J2176">
        <v>1</v>
      </c>
      <c r="K2176" s="1">
        <v>41763</v>
      </c>
      <c r="L2176">
        <v>58</v>
      </c>
      <c r="M2176">
        <v>19</v>
      </c>
      <c r="N2176">
        <v>6</v>
      </c>
      <c r="O2176">
        <v>20</v>
      </c>
      <c r="P2176">
        <v>0</v>
      </c>
      <c r="Q2176">
        <v>5</v>
      </c>
      <c r="R2176">
        <v>12</v>
      </c>
      <c r="S2176" s="6">
        <f>SUM(Table_marketing_data[[#This Row],[MntWines]:[MntGoldProds]])/6</f>
        <v>10.333333333333334</v>
      </c>
      <c r="T2176">
        <v>3</v>
      </c>
      <c r="U2176">
        <v>1</v>
      </c>
      <c r="V2176">
        <v>1</v>
      </c>
      <c r="W2176">
        <v>4</v>
      </c>
      <c r="X2176">
        <v>4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f>IF(COUNTIF(Table_marketing_data[[#This Row],[AcceptedCmp3]:[AcceptedCmp2]],1)&gt;0,1,0)</f>
        <v>0</v>
      </c>
      <c r="AE2176">
        <f>SUM(Table_marketing_data[[#This Row],[AcceptedCmp3]:[AcceptedCmp2]])</f>
        <v>0</v>
      </c>
      <c r="AF2176">
        <v>0</v>
      </c>
      <c r="AG2176">
        <v>0</v>
      </c>
      <c r="AH2176" t="s">
        <v>43</v>
      </c>
    </row>
    <row r="2177" spans="1:34" x14ac:dyDescent="0.3">
      <c r="A2177">
        <v>895</v>
      </c>
      <c r="B2177">
        <v>1948</v>
      </c>
      <c r="C2177">
        <f ca="1">YEAR(TODAY()) - Table_marketing_data[[#This Row],[Year_Birth]]</f>
        <v>75</v>
      </c>
      <c r="D217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7" t="s">
        <v>37</v>
      </c>
      <c r="F2177" t="s">
        <v>33</v>
      </c>
      <c r="G2177" s="5">
        <v>61467</v>
      </c>
      <c r="H2177" s="5" t="str">
        <f t="shared" si="33"/>
        <v>50k-100k</v>
      </c>
      <c r="I2177">
        <v>0</v>
      </c>
      <c r="J2177">
        <v>2</v>
      </c>
      <c r="K2177" s="1">
        <v>41252</v>
      </c>
      <c r="L2177">
        <v>69</v>
      </c>
      <c r="M2177">
        <v>410</v>
      </c>
      <c r="N2177">
        <v>16</v>
      </c>
      <c r="O2177">
        <v>114</v>
      </c>
      <c r="P2177">
        <v>0</v>
      </c>
      <c r="Q2177">
        <v>5</v>
      </c>
      <c r="R2177">
        <v>49</v>
      </c>
      <c r="S2177" s="6">
        <f>SUM(Table_marketing_data[[#This Row],[MntWines]:[MntGoldProds]])/6</f>
        <v>99</v>
      </c>
      <c r="T2177">
        <v>3</v>
      </c>
      <c r="U2177">
        <v>5</v>
      </c>
      <c r="V2177">
        <v>2</v>
      </c>
      <c r="W2177">
        <v>10</v>
      </c>
      <c r="X2177">
        <v>5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f>IF(COUNTIF(Table_marketing_data[[#This Row],[AcceptedCmp3]:[AcceptedCmp2]],1)&gt;0,1,0)</f>
        <v>0</v>
      </c>
      <c r="AE2177">
        <f>SUM(Table_marketing_data[[#This Row],[AcceptedCmp3]:[AcceptedCmp2]])</f>
        <v>0</v>
      </c>
      <c r="AF2177">
        <v>0</v>
      </c>
      <c r="AG2177">
        <v>0</v>
      </c>
      <c r="AH2177" t="s">
        <v>30</v>
      </c>
    </row>
    <row r="2178" spans="1:34" x14ac:dyDescent="0.3">
      <c r="A2178">
        <v>7495</v>
      </c>
      <c r="B2178">
        <v>1948</v>
      </c>
      <c r="C2178">
        <f ca="1">YEAR(TODAY()) - Table_marketing_data[[#This Row],[Year_Birth]]</f>
        <v>75</v>
      </c>
      <c r="D217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8" t="s">
        <v>37</v>
      </c>
      <c r="F2178" t="s">
        <v>33</v>
      </c>
      <c r="G2178" s="5">
        <v>56223</v>
      </c>
      <c r="H2178" s="5" t="str">
        <f t="shared" ref="H2178:H2241" si="34">IF(G2178&lt;20000,"&lt;20k",IF(G2178&lt;50000,"20k-50k",IF(G2178&lt;100000,"50k-100k","100k&lt;")))</f>
        <v>50k-100k</v>
      </c>
      <c r="I2178">
        <v>0</v>
      </c>
      <c r="J2178">
        <v>1</v>
      </c>
      <c r="K2178" s="1">
        <v>41628</v>
      </c>
      <c r="L2178">
        <v>72</v>
      </c>
      <c r="M2178">
        <v>77</v>
      </c>
      <c r="N2178">
        <v>28</v>
      </c>
      <c r="O2178">
        <v>31</v>
      </c>
      <c r="P2178">
        <v>16</v>
      </c>
      <c r="Q2178">
        <v>0</v>
      </c>
      <c r="R2178">
        <v>4</v>
      </c>
      <c r="S2178" s="6">
        <f>SUM(Table_marketing_data[[#This Row],[MntWines]:[MntGoldProds]])/6</f>
        <v>26</v>
      </c>
      <c r="T2178">
        <v>2</v>
      </c>
      <c r="U2178">
        <v>2</v>
      </c>
      <c r="V2178">
        <v>1</v>
      </c>
      <c r="W2178">
        <v>5</v>
      </c>
      <c r="X2178">
        <v>4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f>IF(COUNTIF(Table_marketing_data[[#This Row],[AcceptedCmp3]:[AcceptedCmp2]],1)&gt;0,1,0)</f>
        <v>0</v>
      </c>
      <c r="AE2178">
        <f>SUM(Table_marketing_data[[#This Row],[AcceptedCmp3]:[AcceptedCmp2]])</f>
        <v>0</v>
      </c>
      <c r="AF2178">
        <v>0</v>
      </c>
      <c r="AG2178">
        <v>0</v>
      </c>
      <c r="AH2178" t="s">
        <v>30</v>
      </c>
    </row>
    <row r="2179" spans="1:34" x14ac:dyDescent="0.3">
      <c r="A2179">
        <v>5956</v>
      </c>
      <c r="B2179">
        <v>1948</v>
      </c>
      <c r="C2179">
        <f ca="1">YEAR(TODAY()) - Table_marketing_data[[#This Row],[Year_Birth]]</f>
        <v>75</v>
      </c>
      <c r="D217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79" t="s">
        <v>37</v>
      </c>
      <c r="F2179" t="s">
        <v>29</v>
      </c>
      <c r="G2179" s="5">
        <v>45072</v>
      </c>
      <c r="H2179" s="5" t="str">
        <f t="shared" si="34"/>
        <v>20k-50k</v>
      </c>
      <c r="I2179">
        <v>1</v>
      </c>
      <c r="J2179">
        <v>2</v>
      </c>
      <c r="K2179" s="1">
        <v>41563</v>
      </c>
      <c r="L2179">
        <v>74</v>
      </c>
      <c r="M2179">
        <v>144</v>
      </c>
      <c r="N2179">
        <v>2</v>
      </c>
      <c r="O2179">
        <v>99</v>
      </c>
      <c r="P2179">
        <v>7</v>
      </c>
      <c r="Q2179">
        <v>2</v>
      </c>
      <c r="R2179">
        <v>30</v>
      </c>
      <c r="S2179" s="6">
        <f>SUM(Table_marketing_data[[#This Row],[MntWines]:[MntGoldProds]])/6</f>
        <v>47.333333333333336</v>
      </c>
      <c r="T2179">
        <v>5</v>
      </c>
      <c r="U2179">
        <v>6</v>
      </c>
      <c r="V2179">
        <v>1</v>
      </c>
      <c r="W2179">
        <v>4</v>
      </c>
      <c r="X2179">
        <v>8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f>IF(COUNTIF(Table_marketing_data[[#This Row],[AcceptedCmp3]:[AcceptedCmp2]],1)&gt;0,1,0)</f>
        <v>0</v>
      </c>
      <c r="AE2179">
        <f>SUM(Table_marketing_data[[#This Row],[AcceptedCmp3]:[AcceptedCmp2]])</f>
        <v>0</v>
      </c>
      <c r="AF2179">
        <v>0</v>
      </c>
      <c r="AG2179">
        <v>0</v>
      </c>
      <c r="AH2179" t="s">
        <v>36</v>
      </c>
    </row>
    <row r="2180" spans="1:34" x14ac:dyDescent="0.3">
      <c r="A2180">
        <v>10314</v>
      </c>
      <c r="B2180">
        <v>1948</v>
      </c>
      <c r="C2180">
        <f ca="1">YEAR(TODAY()) - Table_marketing_data[[#This Row],[Year_Birth]]</f>
        <v>75</v>
      </c>
      <c r="D218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0" t="s">
        <v>37</v>
      </c>
      <c r="F2180" t="s">
        <v>33</v>
      </c>
      <c r="G2180" s="5">
        <v>83837</v>
      </c>
      <c r="H2180" s="5" t="str">
        <f t="shared" si="34"/>
        <v>50k-100k</v>
      </c>
      <c r="I2180">
        <v>0</v>
      </c>
      <c r="J2180">
        <v>0</v>
      </c>
      <c r="K2180" s="1">
        <v>41259</v>
      </c>
      <c r="L2180">
        <v>79</v>
      </c>
      <c r="M2180">
        <v>847</v>
      </c>
      <c r="N2180">
        <v>66</v>
      </c>
      <c r="O2180">
        <v>119</v>
      </c>
      <c r="P2180">
        <v>86</v>
      </c>
      <c r="Q2180">
        <v>89</v>
      </c>
      <c r="R2180">
        <v>111</v>
      </c>
      <c r="S2180" s="6">
        <f>SUM(Table_marketing_data[[#This Row],[MntWines]:[MntGoldProds]])/6</f>
        <v>219.66666666666666</v>
      </c>
      <c r="T2180">
        <v>1</v>
      </c>
      <c r="U2180">
        <v>9</v>
      </c>
      <c r="V2180">
        <v>10</v>
      </c>
      <c r="W2180">
        <v>5</v>
      </c>
      <c r="X2180">
        <v>4</v>
      </c>
      <c r="Y2180">
        <v>0</v>
      </c>
      <c r="Z2180">
        <v>1</v>
      </c>
      <c r="AA2180">
        <v>0</v>
      </c>
      <c r="AB2180">
        <v>1</v>
      </c>
      <c r="AC2180">
        <v>0</v>
      </c>
      <c r="AD2180">
        <f>IF(COUNTIF(Table_marketing_data[[#This Row],[AcceptedCmp3]:[AcceptedCmp2]],1)&gt;0,1,0)</f>
        <v>1</v>
      </c>
      <c r="AE2180">
        <f>SUM(Table_marketing_data[[#This Row],[AcceptedCmp3]:[AcceptedCmp2]])</f>
        <v>2</v>
      </c>
      <c r="AF2180">
        <v>1</v>
      </c>
      <c r="AG2180">
        <v>0</v>
      </c>
      <c r="AH2180" t="s">
        <v>40</v>
      </c>
    </row>
    <row r="2181" spans="1:34" x14ac:dyDescent="0.3">
      <c r="A2181">
        <v>6274</v>
      </c>
      <c r="B2181">
        <v>1948</v>
      </c>
      <c r="C2181">
        <f ca="1">YEAR(TODAY()) - Table_marketing_data[[#This Row],[Year_Birth]]</f>
        <v>75</v>
      </c>
      <c r="D218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1" t="s">
        <v>41</v>
      </c>
      <c r="F2181" t="s">
        <v>33</v>
      </c>
      <c r="G2181" s="5">
        <v>83790</v>
      </c>
      <c r="H2181" s="5" t="str">
        <f t="shared" si="34"/>
        <v>50k-100k</v>
      </c>
      <c r="I2181">
        <v>0</v>
      </c>
      <c r="J2181">
        <v>0</v>
      </c>
      <c r="K2181" s="1">
        <v>41593</v>
      </c>
      <c r="L2181">
        <v>81</v>
      </c>
      <c r="M2181">
        <v>1076</v>
      </c>
      <c r="N2181">
        <v>16</v>
      </c>
      <c r="O2181">
        <v>417</v>
      </c>
      <c r="P2181">
        <v>42</v>
      </c>
      <c r="Q2181">
        <v>48</v>
      </c>
      <c r="R2181">
        <v>16</v>
      </c>
      <c r="S2181" s="6">
        <f>SUM(Table_marketing_data[[#This Row],[MntWines]:[MntGoldProds]])/6</f>
        <v>269.16666666666669</v>
      </c>
      <c r="T2181">
        <v>1</v>
      </c>
      <c r="U2181">
        <v>8</v>
      </c>
      <c r="V2181">
        <v>10</v>
      </c>
      <c r="W2181">
        <v>6</v>
      </c>
      <c r="X2181">
        <v>3</v>
      </c>
      <c r="Y2181">
        <v>0</v>
      </c>
      <c r="Z2181">
        <v>1</v>
      </c>
      <c r="AA2181">
        <v>1</v>
      </c>
      <c r="AB2181">
        <v>0</v>
      </c>
      <c r="AC2181">
        <v>0</v>
      </c>
      <c r="AD2181">
        <f>IF(COUNTIF(Table_marketing_data[[#This Row],[AcceptedCmp3]:[AcceptedCmp2]],1)&gt;0,1,0)</f>
        <v>1</v>
      </c>
      <c r="AE2181">
        <f>SUM(Table_marketing_data[[#This Row],[AcceptedCmp3]:[AcceptedCmp2]])</f>
        <v>2</v>
      </c>
      <c r="AF2181">
        <v>0</v>
      </c>
      <c r="AG2181">
        <v>0</v>
      </c>
      <c r="AH2181" t="s">
        <v>43</v>
      </c>
    </row>
    <row r="2182" spans="1:34" x14ac:dyDescent="0.3">
      <c r="A2182">
        <v>3336</v>
      </c>
      <c r="B2182">
        <v>1948</v>
      </c>
      <c r="C2182">
        <f ca="1">YEAR(TODAY()) - Table_marketing_data[[#This Row],[Year_Birth]]</f>
        <v>75</v>
      </c>
      <c r="D218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2" t="s">
        <v>37</v>
      </c>
      <c r="F2182" t="s">
        <v>35</v>
      </c>
      <c r="G2182" s="5">
        <v>66375</v>
      </c>
      <c r="H2182" s="5" t="str">
        <f t="shared" si="34"/>
        <v>50k-100k</v>
      </c>
      <c r="I2182">
        <v>0</v>
      </c>
      <c r="J2182">
        <v>1</v>
      </c>
      <c r="K2182" s="1">
        <v>41599</v>
      </c>
      <c r="L2182">
        <v>96</v>
      </c>
      <c r="M2182">
        <v>712</v>
      </c>
      <c r="N2182">
        <v>0</v>
      </c>
      <c r="O2182">
        <v>45</v>
      </c>
      <c r="P2182">
        <v>0</v>
      </c>
      <c r="Q2182">
        <v>0</v>
      </c>
      <c r="R2182">
        <v>191</v>
      </c>
      <c r="S2182" s="6">
        <f>SUM(Table_marketing_data[[#This Row],[MntWines]:[MntGoldProds]])/6</f>
        <v>158</v>
      </c>
      <c r="T2182">
        <v>3</v>
      </c>
      <c r="U2182">
        <v>2</v>
      </c>
      <c r="V2182">
        <v>4</v>
      </c>
      <c r="W2182">
        <v>5</v>
      </c>
      <c r="X2182">
        <v>7</v>
      </c>
      <c r="Y2182">
        <v>1</v>
      </c>
      <c r="Z2182">
        <v>0</v>
      </c>
      <c r="AA2182">
        <v>0</v>
      </c>
      <c r="AB2182">
        <v>0</v>
      </c>
      <c r="AC2182">
        <v>0</v>
      </c>
      <c r="AD2182">
        <f>IF(COUNTIF(Table_marketing_data[[#This Row],[AcceptedCmp3]:[AcceptedCmp2]],1)&gt;0,1,0)</f>
        <v>1</v>
      </c>
      <c r="AE2182">
        <f>SUM(Table_marketing_data[[#This Row],[AcceptedCmp3]:[AcceptedCmp2]])</f>
        <v>1</v>
      </c>
      <c r="AF2182">
        <v>0</v>
      </c>
      <c r="AG2182">
        <v>0</v>
      </c>
      <c r="AH2182" t="s">
        <v>36</v>
      </c>
    </row>
    <row r="2183" spans="1:34" x14ac:dyDescent="0.3">
      <c r="A2183">
        <v>2079</v>
      </c>
      <c r="B2183">
        <v>1947</v>
      </c>
      <c r="C2183">
        <f ca="1">YEAR(TODAY()) - Table_marketing_data[[#This Row],[Year_Birth]]</f>
        <v>76</v>
      </c>
      <c r="D218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3" t="s">
        <v>38</v>
      </c>
      <c r="F2183" t="s">
        <v>33</v>
      </c>
      <c r="G2183" s="5">
        <v>81044</v>
      </c>
      <c r="H2183" s="5" t="str">
        <f t="shared" si="34"/>
        <v>50k-100k</v>
      </c>
      <c r="I2183">
        <v>0</v>
      </c>
      <c r="J2183">
        <v>0</v>
      </c>
      <c r="K2183" s="1">
        <v>41635</v>
      </c>
      <c r="L2183">
        <v>0</v>
      </c>
      <c r="M2183">
        <v>450</v>
      </c>
      <c r="N2183">
        <v>26</v>
      </c>
      <c r="O2183">
        <v>535</v>
      </c>
      <c r="P2183">
        <v>73</v>
      </c>
      <c r="Q2183">
        <v>98</v>
      </c>
      <c r="R2183">
        <v>26</v>
      </c>
      <c r="S2183" s="6">
        <f>SUM(Table_marketing_data[[#This Row],[MntWines]:[MntGoldProds]])/6</f>
        <v>201.33333333333334</v>
      </c>
      <c r="T2183">
        <v>1</v>
      </c>
      <c r="U2183">
        <v>5</v>
      </c>
      <c r="V2183">
        <v>6</v>
      </c>
      <c r="W2183">
        <v>10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f>IF(COUNTIF(Table_marketing_data[[#This Row],[AcceptedCmp3]:[AcceptedCmp2]],1)&gt;0,1,0)</f>
        <v>0</v>
      </c>
      <c r="AE2183">
        <f>SUM(Table_marketing_data[[#This Row],[AcceptedCmp3]:[AcceptedCmp2]])</f>
        <v>0</v>
      </c>
      <c r="AF2183">
        <v>0</v>
      </c>
      <c r="AG2183">
        <v>0</v>
      </c>
      <c r="AH2183" t="s">
        <v>34</v>
      </c>
    </row>
    <row r="2184" spans="1:34" x14ac:dyDescent="0.3">
      <c r="A2184">
        <v>7990</v>
      </c>
      <c r="B2184">
        <v>1947</v>
      </c>
      <c r="C2184">
        <f ca="1">YEAR(TODAY()) - Table_marketing_data[[#This Row],[Year_Birth]]</f>
        <v>76</v>
      </c>
      <c r="D218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4" t="s">
        <v>28</v>
      </c>
      <c r="F2184" t="s">
        <v>33</v>
      </c>
      <c r="G2184" s="5">
        <v>27469</v>
      </c>
      <c r="H2184" s="5" t="str">
        <f t="shared" si="34"/>
        <v>20k-50k</v>
      </c>
      <c r="I2184">
        <v>0</v>
      </c>
      <c r="J2184">
        <v>0</v>
      </c>
      <c r="K2184" s="1">
        <v>41123</v>
      </c>
      <c r="L2184">
        <v>2</v>
      </c>
      <c r="M2184">
        <v>9</v>
      </c>
      <c r="N2184">
        <v>1</v>
      </c>
      <c r="O2184">
        <v>2</v>
      </c>
      <c r="P2184">
        <v>3</v>
      </c>
      <c r="Q2184">
        <v>2</v>
      </c>
      <c r="R2184">
        <v>0</v>
      </c>
      <c r="S2184" s="6">
        <f>SUM(Table_marketing_data[[#This Row],[MntWines]:[MntGoldProds]])/6</f>
        <v>2.8333333333333335</v>
      </c>
      <c r="T2184">
        <v>1</v>
      </c>
      <c r="U2184">
        <v>0</v>
      </c>
      <c r="V2184">
        <v>0</v>
      </c>
      <c r="W2184">
        <v>3</v>
      </c>
      <c r="X2184">
        <v>6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f>IF(COUNTIF(Table_marketing_data[[#This Row],[AcceptedCmp3]:[AcceptedCmp2]],1)&gt;0,1,0)</f>
        <v>0</v>
      </c>
      <c r="AE2184">
        <f>SUM(Table_marketing_data[[#This Row],[AcceptedCmp3]:[AcceptedCmp2]])</f>
        <v>0</v>
      </c>
      <c r="AF2184">
        <v>0</v>
      </c>
      <c r="AG2184">
        <v>0</v>
      </c>
      <c r="AH2184" t="s">
        <v>32</v>
      </c>
    </row>
    <row r="2185" spans="1:34" x14ac:dyDescent="0.3">
      <c r="A2185">
        <v>10814</v>
      </c>
      <c r="B2185">
        <v>1947</v>
      </c>
      <c r="C2185">
        <f ca="1">YEAR(TODAY()) - Table_marketing_data[[#This Row],[Year_Birth]]</f>
        <v>76</v>
      </c>
      <c r="D218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5" t="s">
        <v>28</v>
      </c>
      <c r="F2185" t="s">
        <v>35</v>
      </c>
      <c r="G2185" s="5">
        <v>70321</v>
      </c>
      <c r="H2185" s="5" t="str">
        <f t="shared" si="34"/>
        <v>50k-100k</v>
      </c>
      <c r="I2185">
        <v>0</v>
      </c>
      <c r="J2185">
        <v>0</v>
      </c>
      <c r="K2185" s="1">
        <v>41290</v>
      </c>
      <c r="L2185">
        <v>6</v>
      </c>
      <c r="M2185">
        <v>303</v>
      </c>
      <c r="N2185">
        <v>23</v>
      </c>
      <c r="O2185">
        <v>751</v>
      </c>
      <c r="P2185">
        <v>82</v>
      </c>
      <c r="Q2185">
        <v>26</v>
      </c>
      <c r="R2185">
        <v>191</v>
      </c>
      <c r="S2185" s="6">
        <f>SUM(Table_marketing_data[[#This Row],[MntWines]:[MntGoldProds]])/6</f>
        <v>229.33333333333334</v>
      </c>
      <c r="T2185">
        <v>1</v>
      </c>
      <c r="U2185">
        <v>6</v>
      </c>
      <c r="V2185">
        <v>5</v>
      </c>
      <c r="W2185">
        <v>13</v>
      </c>
      <c r="X2185">
        <v>4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f>IF(COUNTIF(Table_marketing_data[[#This Row],[AcceptedCmp3]:[AcceptedCmp2]],1)&gt;0,1,0)</f>
        <v>0</v>
      </c>
      <c r="AE2185">
        <f>SUM(Table_marketing_data[[#This Row],[AcceptedCmp3]:[AcceptedCmp2]])</f>
        <v>0</v>
      </c>
      <c r="AF2185">
        <v>1</v>
      </c>
      <c r="AG2185">
        <v>0</v>
      </c>
      <c r="AH2185" t="s">
        <v>30</v>
      </c>
    </row>
    <row r="2186" spans="1:34" x14ac:dyDescent="0.3">
      <c r="A2186">
        <v>7718</v>
      </c>
      <c r="B2186">
        <v>1947</v>
      </c>
      <c r="C2186">
        <f ca="1">YEAR(TODAY()) - Table_marketing_data[[#This Row],[Year_Birth]]</f>
        <v>76</v>
      </c>
      <c r="D218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6" t="s">
        <v>41</v>
      </c>
      <c r="F2186" t="s">
        <v>35</v>
      </c>
      <c r="G2186" s="5">
        <v>66000</v>
      </c>
      <c r="H2186" s="5" t="str">
        <f t="shared" si="34"/>
        <v>50k-100k</v>
      </c>
      <c r="I2186">
        <v>0</v>
      </c>
      <c r="J2186">
        <v>0</v>
      </c>
      <c r="K2186" s="1">
        <v>41749</v>
      </c>
      <c r="L2186">
        <v>36</v>
      </c>
      <c r="M2186">
        <v>244</v>
      </c>
      <c r="N2186">
        <v>51</v>
      </c>
      <c r="O2186">
        <v>270</v>
      </c>
      <c r="P2186">
        <v>101</v>
      </c>
      <c r="Q2186">
        <v>0</v>
      </c>
      <c r="R2186">
        <v>45</v>
      </c>
      <c r="S2186" s="6">
        <f>SUM(Table_marketing_data[[#This Row],[MntWines]:[MntGoldProds]])/6</f>
        <v>118.5</v>
      </c>
      <c r="T2186">
        <v>1</v>
      </c>
      <c r="U2186">
        <v>1</v>
      </c>
      <c r="V2186">
        <v>3</v>
      </c>
      <c r="W2186">
        <v>5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f>IF(COUNTIF(Table_marketing_data[[#This Row],[AcceptedCmp3]:[AcceptedCmp2]],1)&gt;0,1,0)</f>
        <v>0</v>
      </c>
      <c r="AE2186">
        <f>SUM(Table_marketing_data[[#This Row],[AcceptedCmp3]:[AcceptedCmp2]])</f>
        <v>0</v>
      </c>
      <c r="AF2186">
        <v>0</v>
      </c>
      <c r="AG2186">
        <v>0</v>
      </c>
      <c r="AH2186" t="s">
        <v>30</v>
      </c>
    </row>
    <row r="2187" spans="1:34" x14ac:dyDescent="0.3">
      <c r="A2187">
        <v>3867</v>
      </c>
      <c r="B2187">
        <v>1947</v>
      </c>
      <c r="C2187">
        <f ca="1">YEAR(TODAY()) - Table_marketing_data[[#This Row],[Year_Birth]]</f>
        <v>76</v>
      </c>
      <c r="D218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7" t="s">
        <v>37</v>
      </c>
      <c r="F2187" t="s">
        <v>35</v>
      </c>
      <c r="G2187" s="5">
        <v>73059</v>
      </c>
      <c r="H2187" s="5" t="str">
        <f t="shared" si="34"/>
        <v>50k-100k</v>
      </c>
      <c r="I2187">
        <v>0</v>
      </c>
      <c r="J2187">
        <v>1</v>
      </c>
      <c r="K2187" s="1">
        <v>41517</v>
      </c>
      <c r="L2187">
        <v>36</v>
      </c>
      <c r="M2187">
        <v>410</v>
      </c>
      <c r="N2187">
        <v>112</v>
      </c>
      <c r="O2187">
        <v>420</v>
      </c>
      <c r="P2187">
        <v>0</v>
      </c>
      <c r="Q2187">
        <v>82</v>
      </c>
      <c r="R2187">
        <v>71</v>
      </c>
      <c r="S2187" s="6">
        <f>SUM(Table_marketing_data[[#This Row],[MntWines]:[MntGoldProds]])/6</f>
        <v>182.5</v>
      </c>
      <c r="T2187">
        <v>1</v>
      </c>
      <c r="U2187">
        <v>9</v>
      </c>
      <c r="V2187">
        <v>3</v>
      </c>
      <c r="W2187">
        <v>13</v>
      </c>
      <c r="X2187">
        <v>4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f>IF(COUNTIF(Table_marketing_data[[#This Row],[AcceptedCmp3]:[AcceptedCmp2]],1)&gt;0,1,0)</f>
        <v>0</v>
      </c>
      <c r="AE2187">
        <f>SUM(Table_marketing_data[[#This Row],[AcceptedCmp3]:[AcceptedCmp2]])</f>
        <v>0</v>
      </c>
      <c r="AF2187">
        <v>0</v>
      </c>
      <c r="AG2187">
        <v>0</v>
      </c>
      <c r="AH2187" t="s">
        <v>30</v>
      </c>
    </row>
    <row r="2188" spans="1:34" x14ac:dyDescent="0.3">
      <c r="A2188">
        <v>3859</v>
      </c>
      <c r="B2188">
        <v>1947</v>
      </c>
      <c r="C2188">
        <f ca="1">YEAR(TODAY()) - Table_marketing_data[[#This Row],[Year_Birth]]</f>
        <v>76</v>
      </c>
      <c r="D218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8" t="s">
        <v>37</v>
      </c>
      <c r="F2188" t="s">
        <v>35</v>
      </c>
      <c r="G2188" s="5">
        <v>73059</v>
      </c>
      <c r="H2188" s="5" t="str">
        <f t="shared" si="34"/>
        <v>50k-100k</v>
      </c>
      <c r="I2188">
        <v>0</v>
      </c>
      <c r="J2188">
        <v>1</v>
      </c>
      <c r="K2188" s="1">
        <v>41517</v>
      </c>
      <c r="L2188">
        <v>36</v>
      </c>
      <c r="M2188">
        <v>410</v>
      </c>
      <c r="N2188">
        <v>112</v>
      </c>
      <c r="O2188">
        <v>420</v>
      </c>
      <c r="P2188">
        <v>0</v>
      </c>
      <c r="Q2188">
        <v>82</v>
      </c>
      <c r="R2188">
        <v>71</v>
      </c>
      <c r="S2188" s="6">
        <f>SUM(Table_marketing_data[[#This Row],[MntWines]:[MntGoldProds]])/6</f>
        <v>182.5</v>
      </c>
      <c r="T2188">
        <v>1</v>
      </c>
      <c r="U2188">
        <v>9</v>
      </c>
      <c r="V2188">
        <v>3</v>
      </c>
      <c r="W2188">
        <v>13</v>
      </c>
      <c r="X2188">
        <v>4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f>IF(COUNTIF(Table_marketing_data[[#This Row],[AcceptedCmp3]:[AcceptedCmp2]],1)&gt;0,1,0)</f>
        <v>0</v>
      </c>
      <c r="AE2188">
        <f>SUM(Table_marketing_data[[#This Row],[AcceptedCmp3]:[AcceptedCmp2]])</f>
        <v>0</v>
      </c>
      <c r="AF2188">
        <v>0</v>
      </c>
      <c r="AG2188">
        <v>0</v>
      </c>
      <c r="AH2188" t="s">
        <v>43</v>
      </c>
    </row>
    <row r="2189" spans="1:34" x14ac:dyDescent="0.3">
      <c r="A2189">
        <v>6248</v>
      </c>
      <c r="B2189">
        <v>1947</v>
      </c>
      <c r="C2189">
        <f ca="1">YEAR(TODAY()) - Table_marketing_data[[#This Row],[Year_Birth]]</f>
        <v>76</v>
      </c>
      <c r="D218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89" t="s">
        <v>41</v>
      </c>
      <c r="F2189" t="s">
        <v>31</v>
      </c>
      <c r="G2189" s="5">
        <v>91712</v>
      </c>
      <c r="H2189" s="5" t="str">
        <f t="shared" si="34"/>
        <v>50k-100k</v>
      </c>
      <c r="I2189">
        <v>0</v>
      </c>
      <c r="J2189">
        <v>0</v>
      </c>
      <c r="K2189" s="1">
        <v>41564</v>
      </c>
      <c r="L2189">
        <v>47</v>
      </c>
      <c r="M2189">
        <v>1276</v>
      </c>
      <c r="N2189">
        <v>24</v>
      </c>
      <c r="O2189">
        <v>746</v>
      </c>
      <c r="P2189">
        <v>94</v>
      </c>
      <c r="Q2189">
        <v>29</v>
      </c>
      <c r="R2189">
        <v>48</v>
      </c>
      <c r="S2189" s="6">
        <f>SUM(Table_marketing_data[[#This Row],[MntWines]:[MntGoldProds]])/6</f>
        <v>369.5</v>
      </c>
      <c r="T2189">
        <v>0</v>
      </c>
      <c r="U2189">
        <v>9</v>
      </c>
      <c r="V2189">
        <v>7</v>
      </c>
      <c r="W2189">
        <v>11</v>
      </c>
      <c r="X2189">
        <v>3</v>
      </c>
      <c r="Y2189">
        <v>0</v>
      </c>
      <c r="Z2189">
        <v>0</v>
      </c>
      <c r="AA2189">
        <v>1</v>
      </c>
      <c r="AB2189">
        <v>0</v>
      </c>
      <c r="AC2189">
        <v>0</v>
      </c>
      <c r="AD2189">
        <f>IF(COUNTIF(Table_marketing_data[[#This Row],[AcceptedCmp3]:[AcceptedCmp2]],1)&gt;0,1,0)</f>
        <v>1</v>
      </c>
      <c r="AE2189">
        <f>SUM(Table_marketing_data[[#This Row],[AcceptedCmp3]:[AcceptedCmp2]])</f>
        <v>1</v>
      </c>
      <c r="AF2189">
        <v>1</v>
      </c>
      <c r="AG2189">
        <v>0</v>
      </c>
      <c r="AH2189" t="s">
        <v>30</v>
      </c>
    </row>
    <row r="2190" spans="1:34" x14ac:dyDescent="0.3">
      <c r="A2190">
        <v>10250</v>
      </c>
      <c r="B2190">
        <v>1947</v>
      </c>
      <c r="C2190">
        <f ca="1">YEAR(TODAY()) - Table_marketing_data[[#This Row],[Year_Birth]]</f>
        <v>76</v>
      </c>
      <c r="D219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0" t="s">
        <v>44</v>
      </c>
      <c r="F2190" t="s">
        <v>35</v>
      </c>
      <c r="G2190" s="5">
        <v>28389</v>
      </c>
      <c r="H2190" s="5" t="str">
        <f t="shared" si="34"/>
        <v>20k-50k</v>
      </c>
      <c r="I2190">
        <v>0</v>
      </c>
      <c r="J2190">
        <v>0</v>
      </c>
      <c r="K2190" s="1">
        <v>41233</v>
      </c>
      <c r="L2190">
        <v>49</v>
      </c>
      <c r="M2190">
        <v>1</v>
      </c>
      <c r="N2190">
        <v>5</v>
      </c>
      <c r="O2190">
        <v>3</v>
      </c>
      <c r="P2190">
        <v>7</v>
      </c>
      <c r="Q2190">
        <v>4</v>
      </c>
      <c r="R2190">
        <v>8</v>
      </c>
      <c r="S2190" s="6">
        <f>SUM(Table_marketing_data[[#This Row],[MntWines]:[MntGoldProds]])/6</f>
        <v>4.666666666666667</v>
      </c>
      <c r="T2190">
        <v>1</v>
      </c>
      <c r="U2190">
        <v>1</v>
      </c>
      <c r="V2190">
        <v>0</v>
      </c>
      <c r="W2190">
        <v>2</v>
      </c>
      <c r="X2190">
        <v>7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f>IF(COUNTIF(Table_marketing_data[[#This Row],[AcceptedCmp3]:[AcceptedCmp2]],1)&gt;0,1,0)</f>
        <v>0</v>
      </c>
      <c r="AE2190">
        <f>SUM(Table_marketing_data[[#This Row],[AcceptedCmp3]:[AcceptedCmp2]])</f>
        <v>0</v>
      </c>
      <c r="AF2190">
        <v>0</v>
      </c>
      <c r="AG2190">
        <v>0</v>
      </c>
      <c r="AH2190" t="s">
        <v>30</v>
      </c>
    </row>
    <row r="2191" spans="1:34" x14ac:dyDescent="0.3">
      <c r="A2191">
        <v>9952</v>
      </c>
      <c r="B2191">
        <v>1947</v>
      </c>
      <c r="C2191">
        <f ca="1">YEAR(TODAY()) - Table_marketing_data[[#This Row],[Year_Birth]]</f>
        <v>76</v>
      </c>
      <c r="D219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1" t="s">
        <v>41</v>
      </c>
      <c r="F2191" t="s">
        <v>35</v>
      </c>
      <c r="G2191" s="5">
        <v>78093</v>
      </c>
      <c r="H2191" s="5" t="str">
        <f t="shared" si="34"/>
        <v>50k-100k</v>
      </c>
      <c r="I2191">
        <v>0</v>
      </c>
      <c r="J2191">
        <v>0</v>
      </c>
      <c r="K2191" s="1">
        <v>41619</v>
      </c>
      <c r="L2191">
        <v>53</v>
      </c>
      <c r="M2191">
        <v>368</v>
      </c>
      <c r="N2191">
        <v>32</v>
      </c>
      <c r="O2191">
        <v>639</v>
      </c>
      <c r="P2191">
        <v>13</v>
      </c>
      <c r="Q2191">
        <v>43</v>
      </c>
      <c r="R2191">
        <v>10</v>
      </c>
      <c r="S2191" s="6">
        <f>SUM(Table_marketing_data[[#This Row],[MntWines]:[MntGoldProds]])/6</f>
        <v>184.16666666666666</v>
      </c>
      <c r="T2191">
        <v>1</v>
      </c>
      <c r="U2191">
        <v>4</v>
      </c>
      <c r="V2191">
        <v>7</v>
      </c>
      <c r="W2191">
        <v>5</v>
      </c>
      <c r="X2191">
        <v>1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f>IF(COUNTIF(Table_marketing_data[[#This Row],[AcceptedCmp3]:[AcceptedCmp2]],1)&gt;0,1,0)</f>
        <v>0</v>
      </c>
      <c r="AE2191">
        <f>SUM(Table_marketing_data[[#This Row],[AcceptedCmp3]:[AcceptedCmp2]])</f>
        <v>0</v>
      </c>
      <c r="AF2191">
        <v>0</v>
      </c>
      <c r="AG2191">
        <v>0</v>
      </c>
      <c r="AH2191" t="s">
        <v>43</v>
      </c>
    </row>
    <row r="2192" spans="1:34" x14ac:dyDescent="0.3">
      <c r="A2192">
        <v>13</v>
      </c>
      <c r="B2192">
        <v>1947</v>
      </c>
      <c r="C2192">
        <f ca="1">YEAR(TODAY()) - Table_marketing_data[[#This Row],[Year_Birth]]</f>
        <v>76</v>
      </c>
      <c r="D219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2" t="s">
        <v>37</v>
      </c>
      <c r="F2192" t="s">
        <v>42</v>
      </c>
      <c r="G2192" s="5">
        <v>25358</v>
      </c>
      <c r="H2192" s="5" t="str">
        <f t="shared" si="34"/>
        <v>20k-50k</v>
      </c>
      <c r="I2192">
        <v>0</v>
      </c>
      <c r="J2192">
        <v>1</v>
      </c>
      <c r="K2192" s="1">
        <v>41477</v>
      </c>
      <c r="L2192">
        <v>57</v>
      </c>
      <c r="M2192">
        <v>19</v>
      </c>
      <c r="N2192">
        <v>0</v>
      </c>
      <c r="O2192">
        <v>5</v>
      </c>
      <c r="P2192">
        <v>0</v>
      </c>
      <c r="Q2192">
        <v>0</v>
      </c>
      <c r="R2192">
        <v>8</v>
      </c>
      <c r="S2192" s="6">
        <f>SUM(Table_marketing_data[[#This Row],[MntWines]:[MntGoldProds]])/6</f>
        <v>5.333333333333333</v>
      </c>
      <c r="T2192">
        <v>2</v>
      </c>
      <c r="U2192">
        <v>1</v>
      </c>
      <c r="V2192">
        <v>0</v>
      </c>
      <c r="W2192">
        <v>3</v>
      </c>
      <c r="X2192">
        <v>6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f>IF(COUNTIF(Table_marketing_data[[#This Row],[AcceptedCmp3]:[AcceptedCmp2]],1)&gt;0,1,0)</f>
        <v>0</v>
      </c>
      <c r="AE2192">
        <f>SUM(Table_marketing_data[[#This Row],[AcceptedCmp3]:[AcceptedCmp2]])</f>
        <v>0</v>
      </c>
      <c r="AF2192">
        <v>0</v>
      </c>
      <c r="AG2192">
        <v>0</v>
      </c>
      <c r="AH2192" t="s">
        <v>43</v>
      </c>
    </row>
    <row r="2193" spans="1:34" x14ac:dyDescent="0.3">
      <c r="A2193">
        <v>6203</v>
      </c>
      <c r="B2193">
        <v>1947</v>
      </c>
      <c r="C2193">
        <f ca="1">YEAR(TODAY()) - Table_marketing_data[[#This Row],[Year_Birth]]</f>
        <v>76</v>
      </c>
      <c r="D219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3" t="s">
        <v>28</v>
      </c>
      <c r="F2193" t="s">
        <v>35</v>
      </c>
      <c r="G2193" s="5">
        <v>74485</v>
      </c>
      <c r="H2193" s="5" t="str">
        <f t="shared" si="34"/>
        <v>50k-100k</v>
      </c>
      <c r="I2193">
        <v>0</v>
      </c>
      <c r="J2193">
        <v>0</v>
      </c>
      <c r="K2193" s="1">
        <v>41510</v>
      </c>
      <c r="L2193">
        <v>58</v>
      </c>
      <c r="M2193">
        <v>499</v>
      </c>
      <c r="N2193">
        <v>149</v>
      </c>
      <c r="O2193">
        <v>815</v>
      </c>
      <c r="P2193">
        <v>173</v>
      </c>
      <c r="Q2193">
        <v>49</v>
      </c>
      <c r="R2193">
        <v>49</v>
      </c>
      <c r="S2193" s="6">
        <f>SUM(Table_marketing_data[[#This Row],[MntWines]:[MntGoldProds]])/6</f>
        <v>289</v>
      </c>
      <c r="T2193">
        <v>1</v>
      </c>
      <c r="U2193">
        <v>6</v>
      </c>
      <c r="V2193">
        <v>7</v>
      </c>
      <c r="W2193">
        <v>12</v>
      </c>
      <c r="X2193">
        <v>3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f>IF(COUNTIF(Table_marketing_data[[#This Row],[AcceptedCmp3]:[AcceptedCmp2]],1)&gt;0,1,0)</f>
        <v>0</v>
      </c>
      <c r="AE2193">
        <f>SUM(Table_marketing_data[[#This Row],[AcceptedCmp3]:[AcceptedCmp2]])</f>
        <v>0</v>
      </c>
      <c r="AF2193">
        <v>0</v>
      </c>
      <c r="AG2193">
        <v>0</v>
      </c>
      <c r="AH2193" t="s">
        <v>30</v>
      </c>
    </row>
    <row r="2194" spans="1:34" x14ac:dyDescent="0.3">
      <c r="A2194">
        <v>1173</v>
      </c>
      <c r="B2194">
        <v>1947</v>
      </c>
      <c r="C2194">
        <f ca="1">YEAR(TODAY()) - Table_marketing_data[[#This Row],[Year_Birth]]</f>
        <v>76</v>
      </c>
      <c r="D219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4" t="s">
        <v>41</v>
      </c>
      <c r="F2194" t="s">
        <v>35</v>
      </c>
      <c r="G2194" s="5">
        <v>77632</v>
      </c>
      <c r="H2194" s="5" t="str">
        <f t="shared" si="34"/>
        <v>50k-100k</v>
      </c>
      <c r="I2194">
        <v>0</v>
      </c>
      <c r="J2194">
        <v>0</v>
      </c>
      <c r="K2194" s="1">
        <v>41343</v>
      </c>
      <c r="L2194">
        <v>73</v>
      </c>
      <c r="M2194">
        <v>1200</v>
      </c>
      <c r="N2194">
        <v>105</v>
      </c>
      <c r="O2194">
        <v>758</v>
      </c>
      <c r="P2194">
        <v>0</v>
      </c>
      <c r="Q2194">
        <v>42</v>
      </c>
      <c r="R2194">
        <v>147</v>
      </c>
      <c r="S2194" s="6">
        <f>SUM(Table_marketing_data[[#This Row],[MntWines]:[MntGoldProds]])/6</f>
        <v>375.33333333333331</v>
      </c>
      <c r="T2194">
        <v>1</v>
      </c>
      <c r="U2194">
        <v>4</v>
      </c>
      <c r="V2194">
        <v>2</v>
      </c>
      <c r="W2194">
        <v>6</v>
      </c>
      <c r="X2194">
        <v>2</v>
      </c>
      <c r="Y2194">
        <v>0</v>
      </c>
      <c r="Z2194">
        <v>1</v>
      </c>
      <c r="AA2194">
        <v>1</v>
      </c>
      <c r="AB2194">
        <v>0</v>
      </c>
      <c r="AC2194">
        <v>0</v>
      </c>
      <c r="AD2194">
        <f>IF(COUNTIF(Table_marketing_data[[#This Row],[AcceptedCmp3]:[AcceptedCmp2]],1)&gt;0,1,0)</f>
        <v>1</v>
      </c>
      <c r="AE2194">
        <f>SUM(Table_marketing_data[[#This Row],[AcceptedCmp3]:[AcceptedCmp2]])</f>
        <v>2</v>
      </c>
      <c r="AF2194">
        <v>1</v>
      </c>
      <c r="AG2194">
        <v>0</v>
      </c>
      <c r="AH2194" t="s">
        <v>30</v>
      </c>
    </row>
    <row r="2195" spans="1:34" x14ac:dyDescent="0.3">
      <c r="A2195">
        <v>3945</v>
      </c>
      <c r="B2195">
        <v>1947</v>
      </c>
      <c r="C2195">
        <f ca="1">YEAR(TODAY()) - Table_marketing_data[[#This Row],[Year_Birth]]</f>
        <v>76</v>
      </c>
      <c r="D219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5" t="s">
        <v>37</v>
      </c>
      <c r="F2195" t="s">
        <v>42</v>
      </c>
      <c r="G2195" s="5">
        <v>68117</v>
      </c>
      <c r="H2195" s="5" t="str">
        <f t="shared" si="34"/>
        <v>50k-100k</v>
      </c>
      <c r="I2195">
        <v>0</v>
      </c>
      <c r="J2195">
        <v>1</v>
      </c>
      <c r="K2195" s="1">
        <v>41343</v>
      </c>
      <c r="L2195">
        <v>80</v>
      </c>
      <c r="M2195">
        <v>618</v>
      </c>
      <c r="N2195">
        <v>44</v>
      </c>
      <c r="O2195">
        <v>215</v>
      </c>
      <c r="P2195">
        <v>0</v>
      </c>
      <c r="Q2195">
        <v>17</v>
      </c>
      <c r="R2195">
        <v>36</v>
      </c>
      <c r="S2195" s="6">
        <f>SUM(Table_marketing_data[[#This Row],[MntWines]:[MntGoldProds]])/6</f>
        <v>155</v>
      </c>
      <c r="T2195">
        <v>2</v>
      </c>
      <c r="U2195">
        <v>11</v>
      </c>
      <c r="V2195">
        <v>8</v>
      </c>
      <c r="W2195">
        <v>4</v>
      </c>
      <c r="X2195">
        <v>6</v>
      </c>
      <c r="Y2195">
        <v>1</v>
      </c>
      <c r="Z2195">
        <v>0</v>
      </c>
      <c r="AA2195">
        <v>0</v>
      </c>
      <c r="AB2195">
        <v>0</v>
      </c>
      <c r="AC2195">
        <v>0</v>
      </c>
      <c r="AD2195">
        <f>IF(COUNTIF(Table_marketing_data[[#This Row],[AcceptedCmp3]:[AcceptedCmp2]],1)&gt;0,1,0)</f>
        <v>1</v>
      </c>
      <c r="AE2195">
        <f>SUM(Table_marketing_data[[#This Row],[AcceptedCmp3]:[AcceptedCmp2]])</f>
        <v>1</v>
      </c>
      <c r="AF2195">
        <v>1</v>
      </c>
      <c r="AG2195">
        <v>0</v>
      </c>
      <c r="AH2195" t="s">
        <v>30</v>
      </c>
    </row>
    <row r="2196" spans="1:34" x14ac:dyDescent="0.3">
      <c r="A2196">
        <v>6963</v>
      </c>
      <c r="B2196">
        <v>1947</v>
      </c>
      <c r="C2196">
        <f ca="1">YEAR(TODAY()) - Table_marketing_data[[#This Row],[Year_Birth]]</f>
        <v>76</v>
      </c>
      <c r="D219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6" t="s">
        <v>28</v>
      </c>
      <c r="F2196" t="s">
        <v>31</v>
      </c>
      <c r="G2196" s="5">
        <v>77457</v>
      </c>
      <c r="H2196" s="5" t="str">
        <f t="shared" si="34"/>
        <v>50k-100k</v>
      </c>
      <c r="I2196">
        <v>0</v>
      </c>
      <c r="J2196">
        <v>0</v>
      </c>
      <c r="K2196" s="1">
        <v>41703</v>
      </c>
      <c r="L2196">
        <v>85</v>
      </c>
      <c r="M2196">
        <v>675</v>
      </c>
      <c r="N2196">
        <v>11</v>
      </c>
      <c r="O2196">
        <v>400</v>
      </c>
      <c r="P2196">
        <v>15</v>
      </c>
      <c r="Q2196">
        <v>45</v>
      </c>
      <c r="R2196">
        <v>11</v>
      </c>
      <c r="S2196" s="6">
        <f>SUM(Table_marketing_data[[#This Row],[MntWines]:[MntGoldProds]])/6</f>
        <v>192.83333333333334</v>
      </c>
      <c r="T2196">
        <v>1</v>
      </c>
      <c r="U2196">
        <v>2</v>
      </c>
      <c r="V2196">
        <v>5</v>
      </c>
      <c r="W2196">
        <v>10</v>
      </c>
      <c r="X2196">
        <v>1</v>
      </c>
      <c r="Y2196">
        <v>0</v>
      </c>
      <c r="Z2196">
        <v>0</v>
      </c>
      <c r="AA2196">
        <v>1</v>
      </c>
      <c r="AB2196">
        <v>0</v>
      </c>
      <c r="AC2196">
        <v>0</v>
      </c>
      <c r="AD2196">
        <f>IF(COUNTIF(Table_marketing_data[[#This Row],[AcceptedCmp3]:[AcceptedCmp2]],1)&gt;0,1,0)</f>
        <v>1</v>
      </c>
      <c r="AE2196">
        <f>SUM(Table_marketing_data[[#This Row],[AcceptedCmp3]:[AcceptedCmp2]])</f>
        <v>1</v>
      </c>
      <c r="AF2196">
        <v>0</v>
      </c>
      <c r="AG2196">
        <v>0</v>
      </c>
      <c r="AH2196" t="s">
        <v>43</v>
      </c>
    </row>
    <row r="2197" spans="1:34" x14ac:dyDescent="0.3">
      <c r="A2197">
        <v>9298</v>
      </c>
      <c r="B2197">
        <v>1947</v>
      </c>
      <c r="C2197">
        <f ca="1">YEAR(TODAY()) - Table_marketing_data[[#This Row],[Year_Birth]]</f>
        <v>76</v>
      </c>
      <c r="D219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7" t="s">
        <v>37</v>
      </c>
      <c r="F2197" t="s">
        <v>35</v>
      </c>
      <c r="G2197" s="5">
        <v>81574</v>
      </c>
      <c r="H2197" s="5" t="str">
        <f t="shared" si="34"/>
        <v>50k-100k</v>
      </c>
      <c r="I2197">
        <v>0</v>
      </c>
      <c r="J2197">
        <v>0</v>
      </c>
      <c r="K2197" s="1">
        <v>41757</v>
      </c>
      <c r="L2197">
        <v>89</v>
      </c>
      <c r="M2197">
        <v>1252</v>
      </c>
      <c r="N2197">
        <v>0</v>
      </c>
      <c r="O2197">
        <v>465</v>
      </c>
      <c r="P2197">
        <v>46</v>
      </c>
      <c r="Q2197">
        <v>35</v>
      </c>
      <c r="R2197">
        <v>0</v>
      </c>
      <c r="S2197" s="6">
        <f>SUM(Table_marketing_data[[#This Row],[MntWines]:[MntGoldProds]])/6</f>
        <v>299.66666666666669</v>
      </c>
      <c r="T2197">
        <v>1</v>
      </c>
      <c r="U2197">
        <v>4</v>
      </c>
      <c r="V2197">
        <v>5</v>
      </c>
      <c r="W2197">
        <v>8</v>
      </c>
      <c r="X2197">
        <v>1</v>
      </c>
      <c r="Y2197">
        <v>0</v>
      </c>
      <c r="Z2197">
        <v>1</v>
      </c>
      <c r="AA2197">
        <v>1</v>
      </c>
      <c r="AB2197">
        <v>0</v>
      </c>
      <c r="AC2197">
        <v>0</v>
      </c>
      <c r="AD2197">
        <f>IF(COUNTIF(Table_marketing_data[[#This Row],[AcceptedCmp3]:[AcceptedCmp2]],1)&gt;0,1,0)</f>
        <v>1</v>
      </c>
      <c r="AE2197">
        <f>SUM(Table_marketing_data[[#This Row],[AcceptedCmp3]:[AcceptedCmp2]])</f>
        <v>2</v>
      </c>
      <c r="AF2197">
        <v>0</v>
      </c>
      <c r="AG2197">
        <v>0</v>
      </c>
      <c r="AH2197" t="s">
        <v>43</v>
      </c>
    </row>
    <row r="2198" spans="1:34" x14ac:dyDescent="0.3">
      <c r="A2198">
        <v>2878</v>
      </c>
      <c r="B2198">
        <v>1947</v>
      </c>
      <c r="C2198">
        <f ca="1">YEAR(TODAY()) - Table_marketing_data[[#This Row],[Year_Birth]]</f>
        <v>76</v>
      </c>
      <c r="D219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8" t="s">
        <v>37</v>
      </c>
      <c r="F2198" t="s">
        <v>33</v>
      </c>
      <c r="G2198" s="5">
        <v>67472</v>
      </c>
      <c r="H2198" s="5" t="str">
        <f t="shared" si="34"/>
        <v>50k-100k</v>
      </c>
      <c r="I2198">
        <v>0</v>
      </c>
      <c r="J2198">
        <v>1</v>
      </c>
      <c r="K2198" s="1">
        <v>41545</v>
      </c>
      <c r="L2198">
        <v>93</v>
      </c>
      <c r="M2198">
        <v>162</v>
      </c>
      <c r="N2198">
        <v>31</v>
      </c>
      <c r="O2198">
        <v>127</v>
      </c>
      <c r="P2198">
        <v>8</v>
      </c>
      <c r="Q2198">
        <v>17</v>
      </c>
      <c r="R2198">
        <v>69</v>
      </c>
      <c r="S2198" s="6">
        <f>SUM(Table_marketing_data[[#This Row],[MntWines]:[MntGoldProds]])/6</f>
        <v>69</v>
      </c>
      <c r="T2198">
        <v>2</v>
      </c>
      <c r="U2198">
        <v>4</v>
      </c>
      <c r="V2198">
        <v>2</v>
      </c>
      <c r="W2198">
        <v>7</v>
      </c>
      <c r="X2198">
        <v>3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f>IF(COUNTIF(Table_marketing_data[[#This Row],[AcceptedCmp3]:[AcceptedCmp2]],1)&gt;0,1,0)</f>
        <v>0</v>
      </c>
      <c r="AE2198">
        <f>SUM(Table_marketing_data[[#This Row],[AcceptedCmp3]:[AcceptedCmp2]])</f>
        <v>0</v>
      </c>
      <c r="AF2198">
        <v>0</v>
      </c>
      <c r="AG2198">
        <v>0</v>
      </c>
      <c r="AH2198" t="s">
        <v>30</v>
      </c>
    </row>
    <row r="2199" spans="1:34" x14ac:dyDescent="0.3">
      <c r="A2199">
        <v>8755</v>
      </c>
      <c r="B2199">
        <v>1946</v>
      </c>
      <c r="C2199">
        <f ca="1">YEAR(TODAY()) - Table_marketing_data[[#This Row],[Year_Birth]]</f>
        <v>77</v>
      </c>
      <c r="D219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199" t="s">
        <v>41</v>
      </c>
      <c r="F2199" t="s">
        <v>33</v>
      </c>
      <c r="G2199" s="5">
        <v>68657</v>
      </c>
      <c r="H2199" s="5" t="str">
        <f t="shared" si="34"/>
        <v>50k-100k</v>
      </c>
      <c r="I2199">
        <v>0</v>
      </c>
      <c r="J2199">
        <v>0</v>
      </c>
      <c r="K2199" s="1">
        <v>41325</v>
      </c>
      <c r="L2199">
        <v>4</v>
      </c>
      <c r="M2199">
        <v>482</v>
      </c>
      <c r="N2199">
        <v>34</v>
      </c>
      <c r="O2199">
        <v>471</v>
      </c>
      <c r="P2199">
        <v>119</v>
      </c>
      <c r="Q2199">
        <v>68</v>
      </c>
      <c r="R2199">
        <v>22</v>
      </c>
      <c r="S2199" s="6">
        <f>SUM(Table_marketing_data[[#This Row],[MntWines]:[MntGoldProds]])/6</f>
        <v>199.33333333333334</v>
      </c>
      <c r="T2199">
        <v>1</v>
      </c>
      <c r="U2199">
        <v>3</v>
      </c>
      <c r="V2199">
        <v>5</v>
      </c>
      <c r="W2199">
        <v>9</v>
      </c>
      <c r="X2199">
        <v>7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f>IF(COUNTIF(Table_marketing_data[[#This Row],[AcceptedCmp3]:[AcceptedCmp2]],1)&gt;0,1,0)</f>
        <v>0</v>
      </c>
      <c r="AE2199">
        <f>SUM(Table_marketing_data[[#This Row],[AcceptedCmp3]:[AcceptedCmp2]])</f>
        <v>0</v>
      </c>
      <c r="AF2199">
        <v>0</v>
      </c>
      <c r="AG2199">
        <v>0</v>
      </c>
      <c r="AH2199" t="s">
        <v>36</v>
      </c>
    </row>
    <row r="2200" spans="1:34" x14ac:dyDescent="0.3">
      <c r="A2200">
        <v>1577</v>
      </c>
      <c r="B2200">
        <v>1946</v>
      </c>
      <c r="C2200">
        <f ca="1">YEAR(TODAY()) - Table_marketing_data[[#This Row],[Year_Birth]]</f>
        <v>77</v>
      </c>
      <c r="D220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0" t="s">
        <v>28</v>
      </c>
      <c r="F2200" t="s">
        <v>33</v>
      </c>
      <c r="G2200" s="5">
        <v>78569</v>
      </c>
      <c r="H2200" s="5" t="str">
        <f t="shared" si="34"/>
        <v>50k-100k</v>
      </c>
      <c r="I2200">
        <v>0</v>
      </c>
      <c r="J2200">
        <v>0</v>
      </c>
      <c r="K2200" s="1">
        <v>41689</v>
      </c>
      <c r="L2200">
        <v>14</v>
      </c>
      <c r="M2200">
        <v>558</v>
      </c>
      <c r="N2200">
        <v>79</v>
      </c>
      <c r="O2200">
        <v>622</v>
      </c>
      <c r="P2200">
        <v>207</v>
      </c>
      <c r="Q2200">
        <v>175</v>
      </c>
      <c r="R2200">
        <v>95</v>
      </c>
      <c r="S2200" s="6">
        <f>SUM(Table_marketing_data[[#This Row],[MntWines]:[MntGoldProds]])/6</f>
        <v>289.33333333333331</v>
      </c>
      <c r="T2200">
        <v>1</v>
      </c>
      <c r="U2200">
        <v>4</v>
      </c>
      <c r="V2200">
        <v>6</v>
      </c>
      <c r="W2200">
        <v>4</v>
      </c>
      <c r="X2200">
        <v>1</v>
      </c>
      <c r="Y2200">
        <v>0</v>
      </c>
      <c r="Z2200">
        <v>0</v>
      </c>
      <c r="AA2200">
        <v>1</v>
      </c>
      <c r="AB2200">
        <v>0</v>
      </c>
      <c r="AC2200">
        <v>0</v>
      </c>
      <c r="AD2200">
        <f>IF(COUNTIF(Table_marketing_data[[#This Row],[AcceptedCmp3]:[AcceptedCmp2]],1)&gt;0,1,0)</f>
        <v>1</v>
      </c>
      <c r="AE2200">
        <f>SUM(Table_marketing_data[[#This Row],[AcceptedCmp3]:[AcceptedCmp2]])</f>
        <v>1</v>
      </c>
      <c r="AF2200">
        <v>1</v>
      </c>
      <c r="AG2200">
        <v>0</v>
      </c>
      <c r="AH2200" t="s">
        <v>30</v>
      </c>
    </row>
    <row r="2201" spans="1:34" x14ac:dyDescent="0.3">
      <c r="A2201">
        <v>5029</v>
      </c>
      <c r="B2201">
        <v>1946</v>
      </c>
      <c r="C2201">
        <f ca="1">YEAR(TODAY()) - Table_marketing_data[[#This Row],[Year_Birth]]</f>
        <v>77</v>
      </c>
      <c r="D220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1" t="s">
        <v>28</v>
      </c>
      <c r="F2201" t="s">
        <v>33</v>
      </c>
      <c r="G2201" s="5">
        <v>18100</v>
      </c>
      <c r="H2201" s="5" t="str">
        <f t="shared" si="34"/>
        <v>&lt;20k</v>
      </c>
      <c r="I2201">
        <v>0</v>
      </c>
      <c r="J2201">
        <v>0</v>
      </c>
      <c r="K2201" s="1">
        <v>41492</v>
      </c>
      <c r="L2201">
        <v>14</v>
      </c>
      <c r="M2201">
        <v>3</v>
      </c>
      <c r="N2201">
        <v>1</v>
      </c>
      <c r="O2201">
        <v>2</v>
      </c>
      <c r="P2201">
        <v>4</v>
      </c>
      <c r="Q2201">
        <v>3</v>
      </c>
      <c r="R2201">
        <v>1</v>
      </c>
      <c r="S2201" s="6">
        <f>SUM(Table_marketing_data[[#This Row],[MntWines]:[MntGoldProds]])/6</f>
        <v>2.3333333333333335</v>
      </c>
      <c r="T2201">
        <v>1</v>
      </c>
      <c r="U2201">
        <v>0</v>
      </c>
      <c r="V2201">
        <v>0</v>
      </c>
      <c r="W2201">
        <v>3</v>
      </c>
      <c r="X2201">
        <v>5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f>IF(COUNTIF(Table_marketing_data[[#This Row],[AcceptedCmp3]:[AcceptedCmp2]],1)&gt;0,1,0)</f>
        <v>0</v>
      </c>
      <c r="AE2201">
        <f>SUM(Table_marketing_data[[#This Row],[AcceptedCmp3]:[AcceptedCmp2]])</f>
        <v>0</v>
      </c>
      <c r="AF2201">
        <v>0</v>
      </c>
      <c r="AG2201">
        <v>0</v>
      </c>
      <c r="AH2201" t="s">
        <v>30</v>
      </c>
    </row>
    <row r="2202" spans="1:34" x14ac:dyDescent="0.3">
      <c r="A2202">
        <v>4939</v>
      </c>
      <c r="B2202">
        <v>1946</v>
      </c>
      <c r="C2202">
        <f ca="1">YEAR(TODAY()) - Table_marketing_data[[#This Row],[Year_Birth]]</f>
        <v>77</v>
      </c>
      <c r="D220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2" t="s">
        <v>28</v>
      </c>
      <c r="F2202" t="s">
        <v>35</v>
      </c>
      <c r="G2202" s="5">
        <v>37760</v>
      </c>
      <c r="H2202" s="5" t="str">
        <f t="shared" si="34"/>
        <v>20k-50k</v>
      </c>
      <c r="I2202">
        <v>0</v>
      </c>
      <c r="J2202">
        <v>0</v>
      </c>
      <c r="K2202" s="1">
        <v>41152</v>
      </c>
      <c r="L2202">
        <v>20</v>
      </c>
      <c r="M2202">
        <v>84</v>
      </c>
      <c r="N2202">
        <v>5</v>
      </c>
      <c r="O2202">
        <v>38</v>
      </c>
      <c r="P2202">
        <v>150</v>
      </c>
      <c r="Q2202">
        <v>12</v>
      </c>
      <c r="R2202">
        <v>28</v>
      </c>
      <c r="S2202" s="6">
        <f>SUM(Table_marketing_data[[#This Row],[MntWines]:[MntGoldProds]])/6</f>
        <v>52.833333333333336</v>
      </c>
      <c r="T2202">
        <v>2</v>
      </c>
      <c r="U2202">
        <v>4</v>
      </c>
      <c r="V2202">
        <v>1</v>
      </c>
      <c r="W2202">
        <v>6</v>
      </c>
      <c r="X2202">
        <v>7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f>IF(COUNTIF(Table_marketing_data[[#This Row],[AcceptedCmp3]:[AcceptedCmp2]],1)&gt;0,1,0)</f>
        <v>0</v>
      </c>
      <c r="AE2202">
        <f>SUM(Table_marketing_data[[#This Row],[AcceptedCmp3]:[AcceptedCmp2]])</f>
        <v>0</v>
      </c>
      <c r="AF2202">
        <v>0</v>
      </c>
      <c r="AG2202">
        <v>0</v>
      </c>
      <c r="AH2202" t="s">
        <v>34</v>
      </c>
    </row>
    <row r="2203" spans="1:34" x14ac:dyDescent="0.3">
      <c r="A2203">
        <v>8652</v>
      </c>
      <c r="B2203">
        <v>1946</v>
      </c>
      <c r="C2203">
        <f ca="1">YEAR(TODAY()) - Table_marketing_data[[#This Row],[Year_Birth]]</f>
        <v>77</v>
      </c>
      <c r="D220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3" t="s">
        <v>28</v>
      </c>
      <c r="F2203" t="s">
        <v>35</v>
      </c>
      <c r="G2203" s="5">
        <v>37760</v>
      </c>
      <c r="H2203" s="5" t="str">
        <f t="shared" si="34"/>
        <v>20k-50k</v>
      </c>
      <c r="I2203">
        <v>0</v>
      </c>
      <c r="J2203">
        <v>0</v>
      </c>
      <c r="K2203" s="1">
        <v>41152</v>
      </c>
      <c r="L2203">
        <v>20</v>
      </c>
      <c r="M2203">
        <v>84</v>
      </c>
      <c r="N2203">
        <v>5</v>
      </c>
      <c r="O2203">
        <v>38</v>
      </c>
      <c r="P2203">
        <v>150</v>
      </c>
      <c r="Q2203">
        <v>12</v>
      </c>
      <c r="R2203">
        <v>28</v>
      </c>
      <c r="S2203" s="6">
        <f>SUM(Table_marketing_data[[#This Row],[MntWines]:[MntGoldProds]])/6</f>
        <v>52.833333333333336</v>
      </c>
      <c r="T2203">
        <v>2</v>
      </c>
      <c r="U2203">
        <v>4</v>
      </c>
      <c r="V2203">
        <v>1</v>
      </c>
      <c r="W2203">
        <v>6</v>
      </c>
      <c r="X2203">
        <v>7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f>IF(COUNTIF(Table_marketing_data[[#This Row],[AcceptedCmp3]:[AcceptedCmp2]],1)&gt;0,1,0)</f>
        <v>0</v>
      </c>
      <c r="AE2203">
        <f>SUM(Table_marketing_data[[#This Row],[AcceptedCmp3]:[AcceptedCmp2]])</f>
        <v>0</v>
      </c>
      <c r="AF2203">
        <v>0</v>
      </c>
      <c r="AG2203">
        <v>0</v>
      </c>
      <c r="AH2203" t="s">
        <v>43</v>
      </c>
    </row>
    <row r="2204" spans="1:34" x14ac:dyDescent="0.3">
      <c r="A2204">
        <v>10562</v>
      </c>
      <c r="B2204">
        <v>1946</v>
      </c>
      <c r="C2204">
        <f ca="1">YEAR(TODAY()) - Table_marketing_data[[#This Row],[Year_Birth]]</f>
        <v>77</v>
      </c>
      <c r="D220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4" t="s">
        <v>41</v>
      </c>
      <c r="F2204" t="s">
        <v>33</v>
      </c>
      <c r="G2204" s="5">
        <v>66835</v>
      </c>
      <c r="H2204" s="5" t="str">
        <f t="shared" si="34"/>
        <v>50k-100k</v>
      </c>
      <c r="I2204">
        <v>0</v>
      </c>
      <c r="J2204">
        <v>0</v>
      </c>
      <c r="K2204" s="1">
        <v>41545</v>
      </c>
      <c r="L2204">
        <v>21</v>
      </c>
      <c r="M2204">
        <v>620</v>
      </c>
      <c r="N2204">
        <v>26</v>
      </c>
      <c r="O2204">
        <v>195</v>
      </c>
      <c r="P2204">
        <v>34</v>
      </c>
      <c r="Q2204">
        <v>17</v>
      </c>
      <c r="R2204">
        <v>141</v>
      </c>
      <c r="S2204" s="6">
        <f>SUM(Table_marketing_data[[#This Row],[MntWines]:[MntGoldProds]])/6</f>
        <v>172.16666666666666</v>
      </c>
      <c r="T2204">
        <v>1</v>
      </c>
      <c r="U2204">
        <v>6</v>
      </c>
      <c r="V2204">
        <v>4</v>
      </c>
      <c r="W2204">
        <v>13</v>
      </c>
      <c r="X2204">
        <v>2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f>IF(COUNTIF(Table_marketing_data[[#This Row],[AcceptedCmp3]:[AcceptedCmp2]],1)&gt;0,1,0)</f>
        <v>0</v>
      </c>
      <c r="AE2204">
        <f>SUM(Table_marketing_data[[#This Row],[AcceptedCmp3]:[AcceptedCmp2]])</f>
        <v>0</v>
      </c>
      <c r="AF2204">
        <v>0</v>
      </c>
      <c r="AG2204">
        <v>0</v>
      </c>
      <c r="AH2204" t="s">
        <v>40</v>
      </c>
    </row>
    <row r="2205" spans="1:34" x14ac:dyDescent="0.3">
      <c r="A2205">
        <v>7881</v>
      </c>
      <c r="B2205">
        <v>1946</v>
      </c>
      <c r="C2205">
        <f ca="1">YEAR(TODAY()) - Table_marketing_data[[#This Row],[Year_Birth]]</f>
        <v>77</v>
      </c>
      <c r="D220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5" t="s">
        <v>41</v>
      </c>
      <c r="F2205" t="s">
        <v>33</v>
      </c>
      <c r="G2205" s="5">
        <v>66835</v>
      </c>
      <c r="H2205" s="5" t="str">
        <f t="shared" si="34"/>
        <v>50k-100k</v>
      </c>
      <c r="I2205">
        <v>0</v>
      </c>
      <c r="J2205">
        <v>0</v>
      </c>
      <c r="K2205" s="1">
        <v>41545</v>
      </c>
      <c r="L2205">
        <v>21</v>
      </c>
      <c r="M2205">
        <v>620</v>
      </c>
      <c r="N2205">
        <v>26</v>
      </c>
      <c r="O2205">
        <v>195</v>
      </c>
      <c r="P2205">
        <v>34</v>
      </c>
      <c r="Q2205">
        <v>17</v>
      </c>
      <c r="R2205">
        <v>141</v>
      </c>
      <c r="S2205" s="6">
        <f>SUM(Table_marketing_data[[#This Row],[MntWines]:[MntGoldProds]])/6</f>
        <v>172.16666666666666</v>
      </c>
      <c r="T2205">
        <v>1</v>
      </c>
      <c r="U2205">
        <v>6</v>
      </c>
      <c r="V2205">
        <v>4</v>
      </c>
      <c r="W2205">
        <v>13</v>
      </c>
      <c r="X2205">
        <v>2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f>IF(COUNTIF(Table_marketing_data[[#This Row],[AcceptedCmp3]:[AcceptedCmp2]],1)&gt;0,1,0)</f>
        <v>0</v>
      </c>
      <c r="AE2205">
        <f>SUM(Table_marketing_data[[#This Row],[AcceptedCmp3]:[AcceptedCmp2]])</f>
        <v>0</v>
      </c>
      <c r="AF2205">
        <v>0</v>
      </c>
      <c r="AG2205">
        <v>0</v>
      </c>
      <c r="AH2205" t="s">
        <v>30</v>
      </c>
    </row>
    <row r="2206" spans="1:34" x14ac:dyDescent="0.3">
      <c r="A2206">
        <v>2114</v>
      </c>
      <c r="B2206">
        <v>1946</v>
      </c>
      <c r="C2206">
        <f ca="1">YEAR(TODAY()) - Table_marketing_data[[#This Row],[Year_Birth]]</f>
        <v>77</v>
      </c>
      <c r="D220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6" t="s">
        <v>37</v>
      </c>
      <c r="F2206" t="s">
        <v>31</v>
      </c>
      <c r="G2206" s="5">
        <v>82800</v>
      </c>
      <c r="H2206" s="5" t="str">
        <f t="shared" si="34"/>
        <v>50k-100k</v>
      </c>
      <c r="I2206">
        <v>0</v>
      </c>
      <c r="J2206">
        <v>0</v>
      </c>
      <c r="K2206" s="1">
        <v>41237</v>
      </c>
      <c r="L2206">
        <v>23</v>
      </c>
      <c r="M2206">
        <v>1006</v>
      </c>
      <c r="N2206">
        <v>22</v>
      </c>
      <c r="O2206">
        <v>115</v>
      </c>
      <c r="P2206">
        <v>59</v>
      </c>
      <c r="Q2206">
        <v>68</v>
      </c>
      <c r="R2206">
        <v>45</v>
      </c>
      <c r="S2206" s="6">
        <f>SUM(Table_marketing_data[[#This Row],[MntWines]:[MntGoldProds]])/6</f>
        <v>219.16666666666666</v>
      </c>
      <c r="T2206">
        <v>1</v>
      </c>
      <c r="U2206">
        <v>7</v>
      </c>
      <c r="V2206">
        <v>6</v>
      </c>
      <c r="W2206">
        <v>12</v>
      </c>
      <c r="X2206">
        <v>3</v>
      </c>
      <c r="Y2206">
        <v>0</v>
      </c>
      <c r="Z2206">
        <v>0</v>
      </c>
      <c r="AA2206">
        <v>1</v>
      </c>
      <c r="AB2206">
        <v>1</v>
      </c>
      <c r="AC2206">
        <v>0</v>
      </c>
      <c r="AD2206">
        <f>IF(COUNTIF(Table_marketing_data[[#This Row],[AcceptedCmp3]:[AcceptedCmp2]],1)&gt;0,1,0)</f>
        <v>1</v>
      </c>
      <c r="AE2206">
        <f>SUM(Table_marketing_data[[#This Row],[AcceptedCmp3]:[AcceptedCmp2]])</f>
        <v>2</v>
      </c>
      <c r="AF2206">
        <v>1</v>
      </c>
      <c r="AG2206">
        <v>0</v>
      </c>
      <c r="AH2206" t="s">
        <v>34</v>
      </c>
    </row>
    <row r="2207" spans="1:34" x14ac:dyDescent="0.3">
      <c r="A2207">
        <v>4261</v>
      </c>
      <c r="B2207">
        <v>1946</v>
      </c>
      <c r="C2207">
        <f ca="1">YEAR(TODAY()) - Table_marketing_data[[#This Row],[Year_Birth]]</f>
        <v>77</v>
      </c>
      <c r="D220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7" t="s">
        <v>37</v>
      </c>
      <c r="F2207" t="s">
        <v>31</v>
      </c>
      <c r="G2207" s="5">
        <v>82800</v>
      </c>
      <c r="H2207" s="5" t="str">
        <f t="shared" si="34"/>
        <v>50k-100k</v>
      </c>
      <c r="I2207">
        <v>0</v>
      </c>
      <c r="J2207">
        <v>0</v>
      </c>
      <c r="K2207" s="1">
        <v>41237</v>
      </c>
      <c r="L2207">
        <v>23</v>
      </c>
      <c r="M2207">
        <v>1006</v>
      </c>
      <c r="N2207">
        <v>22</v>
      </c>
      <c r="O2207">
        <v>115</v>
      </c>
      <c r="P2207">
        <v>59</v>
      </c>
      <c r="Q2207">
        <v>68</v>
      </c>
      <c r="R2207">
        <v>45</v>
      </c>
      <c r="S2207" s="6">
        <f>SUM(Table_marketing_data[[#This Row],[MntWines]:[MntGoldProds]])/6</f>
        <v>219.16666666666666</v>
      </c>
      <c r="T2207">
        <v>1</v>
      </c>
      <c r="U2207">
        <v>7</v>
      </c>
      <c r="V2207">
        <v>6</v>
      </c>
      <c r="W2207">
        <v>12</v>
      </c>
      <c r="X2207">
        <v>3</v>
      </c>
      <c r="Y2207">
        <v>0</v>
      </c>
      <c r="Z2207">
        <v>0</v>
      </c>
      <c r="AA2207">
        <v>1</v>
      </c>
      <c r="AB2207">
        <v>1</v>
      </c>
      <c r="AC2207">
        <v>0</v>
      </c>
      <c r="AD2207">
        <f>IF(COUNTIF(Table_marketing_data[[#This Row],[AcceptedCmp3]:[AcceptedCmp2]],1)&gt;0,1,0)</f>
        <v>1</v>
      </c>
      <c r="AE2207">
        <f>SUM(Table_marketing_data[[#This Row],[AcceptedCmp3]:[AcceptedCmp2]])</f>
        <v>2</v>
      </c>
      <c r="AF2207">
        <v>1</v>
      </c>
      <c r="AG2207">
        <v>0</v>
      </c>
      <c r="AH2207" t="s">
        <v>43</v>
      </c>
    </row>
    <row r="2208" spans="1:34" x14ac:dyDescent="0.3">
      <c r="A2208">
        <v>5529</v>
      </c>
      <c r="B2208">
        <v>1946</v>
      </c>
      <c r="C2208">
        <f ca="1">YEAR(TODAY()) - Table_marketing_data[[#This Row],[Year_Birth]]</f>
        <v>77</v>
      </c>
      <c r="D220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8" t="s">
        <v>37</v>
      </c>
      <c r="F2208" t="s">
        <v>35</v>
      </c>
      <c r="G2208" s="5">
        <v>64014</v>
      </c>
      <c r="H2208" s="5" t="str">
        <f t="shared" si="34"/>
        <v>50k-100k</v>
      </c>
      <c r="I2208">
        <v>2</v>
      </c>
      <c r="J2208">
        <v>1</v>
      </c>
      <c r="K2208" s="1">
        <v>41800</v>
      </c>
      <c r="L2208">
        <v>56</v>
      </c>
      <c r="M2208">
        <v>406</v>
      </c>
      <c r="N2208">
        <v>0</v>
      </c>
      <c r="O2208">
        <v>30</v>
      </c>
      <c r="P2208">
        <v>0</v>
      </c>
      <c r="Q2208">
        <v>0</v>
      </c>
      <c r="R2208">
        <v>8</v>
      </c>
      <c r="S2208" s="6">
        <f>SUM(Table_marketing_data[[#This Row],[MntWines]:[MntGoldProds]])/6</f>
        <v>74</v>
      </c>
      <c r="T2208">
        <v>7</v>
      </c>
      <c r="U2208">
        <v>8</v>
      </c>
      <c r="V2208">
        <v>2</v>
      </c>
      <c r="W2208">
        <v>5</v>
      </c>
      <c r="X2208">
        <v>7</v>
      </c>
      <c r="Y2208">
        <v>0</v>
      </c>
      <c r="Z2208">
        <v>0</v>
      </c>
      <c r="AA2208">
        <v>0</v>
      </c>
      <c r="AB2208">
        <v>1</v>
      </c>
      <c r="AC2208">
        <v>0</v>
      </c>
      <c r="AD2208">
        <f>IF(COUNTIF(Table_marketing_data[[#This Row],[AcceptedCmp3]:[AcceptedCmp2]],1)&gt;0,1,0)</f>
        <v>1</v>
      </c>
      <c r="AE2208">
        <f>SUM(Table_marketing_data[[#This Row],[AcceptedCmp3]:[AcceptedCmp2]])</f>
        <v>1</v>
      </c>
      <c r="AF2208">
        <v>0</v>
      </c>
      <c r="AG2208">
        <v>0</v>
      </c>
      <c r="AH2208" t="s">
        <v>32</v>
      </c>
    </row>
    <row r="2209" spans="1:34" x14ac:dyDescent="0.3">
      <c r="A2209">
        <v>4001</v>
      </c>
      <c r="B2209">
        <v>1946</v>
      </c>
      <c r="C2209">
        <f ca="1">YEAR(TODAY()) - Table_marketing_data[[#This Row],[Year_Birth]]</f>
        <v>77</v>
      </c>
      <c r="D220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09" t="s">
        <v>37</v>
      </c>
      <c r="F2209" t="s">
        <v>35</v>
      </c>
      <c r="G2209" s="5">
        <v>64014</v>
      </c>
      <c r="H2209" s="5" t="str">
        <f t="shared" si="34"/>
        <v>50k-100k</v>
      </c>
      <c r="I2209">
        <v>2</v>
      </c>
      <c r="J2209">
        <v>1</v>
      </c>
      <c r="K2209" s="1">
        <v>41800</v>
      </c>
      <c r="L2209">
        <v>56</v>
      </c>
      <c r="M2209">
        <v>406</v>
      </c>
      <c r="N2209">
        <v>0</v>
      </c>
      <c r="O2209">
        <v>30</v>
      </c>
      <c r="P2209">
        <v>0</v>
      </c>
      <c r="Q2209">
        <v>0</v>
      </c>
      <c r="R2209">
        <v>8</v>
      </c>
      <c r="S2209" s="6">
        <f>SUM(Table_marketing_data[[#This Row],[MntWines]:[MntGoldProds]])/6</f>
        <v>74</v>
      </c>
      <c r="T2209">
        <v>7</v>
      </c>
      <c r="U2209">
        <v>8</v>
      </c>
      <c r="V2209">
        <v>2</v>
      </c>
      <c r="W2209">
        <v>5</v>
      </c>
      <c r="X2209">
        <v>7</v>
      </c>
      <c r="Y2209">
        <v>0</v>
      </c>
      <c r="Z2209">
        <v>0</v>
      </c>
      <c r="AA2209">
        <v>0</v>
      </c>
      <c r="AB2209">
        <v>1</v>
      </c>
      <c r="AC2209">
        <v>0</v>
      </c>
      <c r="AD2209">
        <f>IF(COUNTIF(Table_marketing_data[[#This Row],[AcceptedCmp3]:[AcceptedCmp2]],1)&gt;0,1,0)</f>
        <v>1</v>
      </c>
      <c r="AE2209">
        <f>SUM(Table_marketing_data[[#This Row],[AcceptedCmp3]:[AcceptedCmp2]])</f>
        <v>1</v>
      </c>
      <c r="AF2209">
        <v>0</v>
      </c>
      <c r="AG2209">
        <v>0</v>
      </c>
      <c r="AH2209" t="s">
        <v>43</v>
      </c>
    </row>
    <row r="2210" spans="1:34" x14ac:dyDescent="0.3">
      <c r="A2210">
        <v>182</v>
      </c>
      <c r="B2210">
        <v>1946</v>
      </c>
      <c r="C2210">
        <f ca="1">YEAR(TODAY()) - Table_marketing_data[[#This Row],[Year_Birth]]</f>
        <v>77</v>
      </c>
      <c r="D221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0" t="s">
        <v>37</v>
      </c>
      <c r="F2210" t="s">
        <v>35</v>
      </c>
      <c r="G2210" s="5">
        <v>44124</v>
      </c>
      <c r="H2210" s="5" t="str">
        <f t="shared" si="34"/>
        <v>20k-50k</v>
      </c>
      <c r="I2210">
        <v>0</v>
      </c>
      <c r="J2210">
        <v>1</v>
      </c>
      <c r="K2210" s="1">
        <v>41405</v>
      </c>
      <c r="L2210">
        <v>62</v>
      </c>
      <c r="M2210">
        <v>284</v>
      </c>
      <c r="N2210">
        <v>0</v>
      </c>
      <c r="O2210">
        <v>55</v>
      </c>
      <c r="P2210">
        <v>0</v>
      </c>
      <c r="Q2210">
        <v>6</v>
      </c>
      <c r="R2210">
        <v>52</v>
      </c>
      <c r="S2210" s="6">
        <f>SUM(Table_marketing_data[[#This Row],[MntWines]:[MntGoldProds]])/6</f>
        <v>66.166666666666671</v>
      </c>
      <c r="T2210">
        <v>4</v>
      </c>
      <c r="U2210">
        <v>6</v>
      </c>
      <c r="V2210">
        <v>2</v>
      </c>
      <c r="W2210">
        <v>5</v>
      </c>
      <c r="X2210">
        <v>8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f>IF(COUNTIF(Table_marketing_data[[#This Row],[AcceptedCmp3]:[AcceptedCmp2]],1)&gt;0,1,0)</f>
        <v>0</v>
      </c>
      <c r="AE2210">
        <f>SUM(Table_marketing_data[[#This Row],[AcceptedCmp3]:[AcceptedCmp2]])</f>
        <v>0</v>
      </c>
      <c r="AF2210">
        <v>0</v>
      </c>
      <c r="AG2210">
        <v>0</v>
      </c>
      <c r="AH2210" t="s">
        <v>30</v>
      </c>
    </row>
    <row r="2211" spans="1:34" x14ac:dyDescent="0.3">
      <c r="A2211">
        <v>7712</v>
      </c>
      <c r="B2211">
        <v>1946</v>
      </c>
      <c r="C2211">
        <f ca="1">YEAR(TODAY()) - Table_marketing_data[[#This Row],[Year_Birth]]</f>
        <v>77</v>
      </c>
      <c r="D221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1" t="s">
        <v>37</v>
      </c>
      <c r="F2211" t="s">
        <v>31</v>
      </c>
      <c r="G2211" s="5">
        <v>62159</v>
      </c>
      <c r="H2211" s="5" t="str">
        <f t="shared" si="34"/>
        <v>50k-100k</v>
      </c>
      <c r="I2211">
        <v>0</v>
      </c>
      <c r="J2211">
        <v>0</v>
      </c>
      <c r="K2211" s="1">
        <v>41757</v>
      </c>
      <c r="L2211">
        <v>68</v>
      </c>
      <c r="M2211">
        <v>182</v>
      </c>
      <c r="N2211">
        <v>17</v>
      </c>
      <c r="O2211">
        <v>259</v>
      </c>
      <c r="P2211">
        <v>77</v>
      </c>
      <c r="Q2211">
        <v>70</v>
      </c>
      <c r="R2211">
        <v>29</v>
      </c>
      <c r="S2211" s="6">
        <f>SUM(Table_marketing_data[[#This Row],[MntWines]:[MntGoldProds]])/6</f>
        <v>105.66666666666667</v>
      </c>
      <c r="T2211">
        <v>1</v>
      </c>
      <c r="U2211">
        <v>6</v>
      </c>
      <c r="V2211">
        <v>2</v>
      </c>
      <c r="W2211">
        <v>10</v>
      </c>
      <c r="X2211">
        <v>4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f>IF(COUNTIF(Table_marketing_data[[#This Row],[AcceptedCmp3]:[AcceptedCmp2]],1)&gt;0,1,0)</f>
        <v>0</v>
      </c>
      <c r="AE2211">
        <f>SUM(Table_marketing_data[[#This Row],[AcceptedCmp3]:[AcceptedCmp2]])</f>
        <v>0</v>
      </c>
      <c r="AF2211">
        <v>0</v>
      </c>
      <c r="AG2211">
        <v>0</v>
      </c>
      <c r="AH2211" t="s">
        <v>34</v>
      </c>
    </row>
    <row r="2212" spans="1:34" x14ac:dyDescent="0.3">
      <c r="A2212">
        <v>1553</v>
      </c>
      <c r="B2212">
        <v>1946</v>
      </c>
      <c r="C2212">
        <f ca="1">YEAR(TODAY()) - Table_marketing_data[[#This Row],[Year_Birth]]</f>
        <v>77</v>
      </c>
      <c r="D221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2" t="s">
        <v>28</v>
      </c>
      <c r="F2212" t="s">
        <v>35</v>
      </c>
      <c r="G2212" s="5">
        <v>82657</v>
      </c>
      <c r="H2212" s="5" t="str">
        <f t="shared" si="34"/>
        <v>50k-100k</v>
      </c>
      <c r="I2212">
        <v>0</v>
      </c>
      <c r="J2212">
        <v>0</v>
      </c>
      <c r="K2212" s="1">
        <v>41544</v>
      </c>
      <c r="L2212">
        <v>71</v>
      </c>
      <c r="M2212">
        <v>966</v>
      </c>
      <c r="N2212">
        <v>168</v>
      </c>
      <c r="O2212">
        <v>672</v>
      </c>
      <c r="P2212">
        <v>246</v>
      </c>
      <c r="Q2212">
        <v>105</v>
      </c>
      <c r="R2212">
        <v>126</v>
      </c>
      <c r="S2212" s="6">
        <f>SUM(Table_marketing_data[[#This Row],[MntWines]:[MntGoldProds]])/6</f>
        <v>380.5</v>
      </c>
      <c r="T2212">
        <v>1</v>
      </c>
      <c r="U2212">
        <v>7</v>
      </c>
      <c r="V2212">
        <v>5</v>
      </c>
      <c r="W2212">
        <v>10</v>
      </c>
      <c r="X2212">
        <v>4</v>
      </c>
      <c r="Y2212">
        <v>0</v>
      </c>
      <c r="Z2212">
        <v>1</v>
      </c>
      <c r="AA2212">
        <v>0</v>
      </c>
      <c r="AB2212">
        <v>1</v>
      </c>
      <c r="AC2212">
        <v>0</v>
      </c>
      <c r="AD2212">
        <f>IF(COUNTIF(Table_marketing_data[[#This Row],[AcceptedCmp3]:[AcceptedCmp2]],1)&gt;0,1,0)</f>
        <v>1</v>
      </c>
      <c r="AE2212">
        <f>SUM(Table_marketing_data[[#This Row],[AcceptedCmp3]:[AcceptedCmp2]])</f>
        <v>2</v>
      </c>
      <c r="AF2212">
        <v>0</v>
      </c>
      <c r="AG2212">
        <v>0</v>
      </c>
      <c r="AH2212" t="s">
        <v>39</v>
      </c>
    </row>
    <row r="2213" spans="1:34" x14ac:dyDescent="0.3">
      <c r="A2213">
        <v>455</v>
      </c>
      <c r="B2213">
        <v>1946</v>
      </c>
      <c r="C2213">
        <f ca="1">YEAR(TODAY()) - Table_marketing_data[[#This Row],[Year_Birth]]</f>
        <v>77</v>
      </c>
      <c r="D221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3" t="s">
        <v>37</v>
      </c>
      <c r="F2213" t="s">
        <v>33</v>
      </c>
      <c r="G2213" s="5">
        <v>51012</v>
      </c>
      <c r="H2213" s="5" t="str">
        <f t="shared" si="34"/>
        <v>50k-100k</v>
      </c>
      <c r="I2213">
        <v>0</v>
      </c>
      <c r="J2213">
        <v>0</v>
      </c>
      <c r="K2213" s="1">
        <v>41382</v>
      </c>
      <c r="L2213">
        <v>86</v>
      </c>
      <c r="M2213">
        <v>102</v>
      </c>
      <c r="N2213">
        <v>9</v>
      </c>
      <c r="O2213">
        <v>63</v>
      </c>
      <c r="P2213">
        <v>2</v>
      </c>
      <c r="Q2213">
        <v>9</v>
      </c>
      <c r="R2213">
        <v>24</v>
      </c>
      <c r="S2213" s="6">
        <f>SUM(Table_marketing_data[[#This Row],[MntWines]:[MntGoldProds]])/6</f>
        <v>34.833333333333336</v>
      </c>
      <c r="T2213">
        <v>1</v>
      </c>
      <c r="U2213">
        <v>4</v>
      </c>
      <c r="V2213">
        <v>1</v>
      </c>
      <c r="W2213">
        <v>4</v>
      </c>
      <c r="X2213">
        <v>6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f>IF(COUNTIF(Table_marketing_data[[#This Row],[AcceptedCmp3]:[AcceptedCmp2]],1)&gt;0,1,0)</f>
        <v>0</v>
      </c>
      <c r="AE2213">
        <f>SUM(Table_marketing_data[[#This Row],[AcceptedCmp3]:[AcceptedCmp2]])</f>
        <v>0</v>
      </c>
      <c r="AF2213">
        <v>0</v>
      </c>
      <c r="AG2213">
        <v>0</v>
      </c>
      <c r="AH2213" t="s">
        <v>30</v>
      </c>
    </row>
    <row r="2214" spans="1:34" x14ac:dyDescent="0.3">
      <c r="A2214">
        <v>7592</v>
      </c>
      <c r="B2214">
        <v>1946</v>
      </c>
      <c r="C2214">
        <f ca="1">YEAR(TODAY()) - Table_marketing_data[[#This Row],[Year_Birth]]</f>
        <v>77</v>
      </c>
      <c r="D221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4" t="s">
        <v>37</v>
      </c>
      <c r="F2214" t="s">
        <v>33</v>
      </c>
      <c r="G2214" s="5">
        <v>51012</v>
      </c>
      <c r="H2214" s="5" t="str">
        <f t="shared" si="34"/>
        <v>50k-100k</v>
      </c>
      <c r="I2214">
        <v>0</v>
      </c>
      <c r="J2214">
        <v>0</v>
      </c>
      <c r="K2214" s="1">
        <v>41382</v>
      </c>
      <c r="L2214">
        <v>86</v>
      </c>
      <c r="M2214">
        <v>102</v>
      </c>
      <c r="N2214">
        <v>9</v>
      </c>
      <c r="O2214">
        <v>63</v>
      </c>
      <c r="P2214">
        <v>2</v>
      </c>
      <c r="Q2214">
        <v>9</v>
      </c>
      <c r="R2214">
        <v>24</v>
      </c>
      <c r="S2214" s="6">
        <f>SUM(Table_marketing_data[[#This Row],[MntWines]:[MntGoldProds]])/6</f>
        <v>34.833333333333336</v>
      </c>
      <c r="T2214">
        <v>1</v>
      </c>
      <c r="U2214">
        <v>4</v>
      </c>
      <c r="V2214">
        <v>1</v>
      </c>
      <c r="W2214">
        <v>4</v>
      </c>
      <c r="X2214">
        <v>6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f>IF(COUNTIF(Table_marketing_data[[#This Row],[AcceptedCmp3]:[AcceptedCmp2]],1)&gt;0,1,0)</f>
        <v>0</v>
      </c>
      <c r="AE2214">
        <f>SUM(Table_marketing_data[[#This Row],[AcceptedCmp3]:[AcceptedCmp2]])</f>
        <v>0</v>
      </c>
      <c r="AF2214">
        <v>0</v>
      </c>
      <c r="AG2214">
        <v>0</v>
      </c>
      <c r="AH2214" t="s">
        <v>30</v>
      </c>
    </row>
    <row r="2215" spans="1:34" x14ac:dyDescent="0.3">
      <c r="A2215">
        <v>158</v>
      </c>
      <c r="B2215">
        <v>1945</v>
      </c>
      <c r="C2215">
        <f ca="1">YEAR(TODAY()) - Table_marketing_data[[#This Row],[Year_Birth]]</f>
        <v>78</v>
      </c>
      <c r="D221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5" t="s">
        <v>37</v>
      </c>
      <c r="F2215" t="s">
        <v>35</v>
      </c>
      <c r="G2215" s="5">
        <v>71604</v>
      </c>
      <c r="H2215" s="5" t="str">
        <f t="shared" si="34"/>
        <v>50k-100k</v>
      </c>
      <c r="I2215">
        <v>0</v>
      </c>
      <c r="J2215">
        <v>0</v>
      </c>
      <c r="K2215" s="1">
        <v>41595</v>
      </c>
      <c r="L2215">
        <v>3</v>
      </c>
      <c r="M2215">
        <v>345</v>
      </c>
      <c r="N2215">
        <v>53</v>
      </c>
      <c r="O2215">
        <v>528</v>
      </c>
      <c r="P2215">
        <v>98</v>
      </c>
      <c r="Q2215">
        <v>75</v>
      </c>
      <c r="R2215">
        <v>97</v>
      </c>
      <c r="S2215" s="6">
        <f>SUM(Table_marketing_data[[#This Row],[MntWines]:[MntGoldProds]])/6</f>
        <v>199.33333333333334</v>
      </c>
      <c r="T2215">
        <v>1</v>
      </c>
      <c r="U2215">
        <v>8</v>
      </c>
      <c r="V2215">
        <v>3</v>
      </c>
      <c r="W2215">
        <v>5</v>
      </c>
      <c r="X2215">
        <v>4</v>
      </c>
      <c r="Y2215">
        <v>1</v>
      </c>
      <c r="Z2215">
        <v>0</v>
      </c>
      <c r="AA2215">
        <v>0</v>
      </c>
      <c r="AB2215">
        <v>0</v>
      </c>
      <c r="AC2215">
        <v>0</v>
      </c>
      <c r="AD2215">
        <f>IF(COUNTIF(Table_marketing_data[[#This Row],[AcceptedCmp3]:[AcceptedCmp2]],1)&gt;0,1,0)</f>
        <v>1</v>
      </c>
      <c r="AE2215">
        <f>SUM(Table_marketing_data[[#This Row],[AcceptedCmp3]:[AcceptedCmp2]])</f>
        <v>1</v>
      </c>
      <c r="AF2215">
        <v>1</v>
      </c>
      <c r="AG2215">
        <v>0</v>
      </c>
      <c r="AH2215" t="s">
        <v>30</v>
      </c>
    </row>
    <row r="2216" spans="1:34" x14ac:dyDescent="0.3">
      <c r="A2216">
        <v>263</v>
      </c>
      <c r="B2216">
        <v>1945</v>
      </c>
      <c r="C2216">
        <f ca="1">YEAR(TODAY()) - Table_marketing_data[[#This Row],[Year_Birth]]</f>
        <v>78</v>
      </c>
      <c r="D221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6" t="s">
        <v>37</v>
      </c>
      <c r="F2216" t="s">
        <v>31</v>
      </c>
      <c r="G2216" s="5">
        <v>45576</v>
      </c>
      <c r="H2216" s="5" t="str">
        <f t="shared" si="34"/>
        <v>20k-50k</v>
      </c>
      <c r="I2216">
        <v>0</v>
      </c>
      <c r="J2216">
        <v>0</v>
      </c>
      <c r="K2216" s="1">
        <v>41787</v>
      </c>
      <c r="L2216">
        <v>9</v>
      </c>
      <c r="M2216">
        <v>56</v>
      </c>
      <c r="N2216">
        <v>19</v>
      </c>
      <c r="O2216">
        <v>29</v>
      </c>
      <c r="P2216">
        <v>2</v>
      </c>
      <c r="Q2216">
        <v>14</v>
      </c>
      <c r="R2216">
        <v>25</v>
      </c>
      <c r="S2216" s="6">
        <f>SUM(Table_marketing_data[[#This Row],[MntWines]:[MntGoldProds]])/6</f>
        <v>24.166666666666668</v>
      </c>
      <c r="T2216">
        <v>1</v>
      </c>
      <c r="U2216">
        <v>3</v>
      </c>
      <c r="V2216">
        <v>1</v>
      </c>
      <c r="W2216">
        <v>3</v>
      </c>
      <c r="X2216">
        <v>8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f>IF(COUNTIF(Table_marketing_data[[#This Row],[AcceptedCmp3]:[AcceptedCmp2]],1)&gt;0,1,0)</f>
        <v>0</v>
      </c>
      <c r="AE2216">
        <f>SUM(Table_marketing_data[[#This Row],[AcceptedCmp3]:[AcceptedCmp2]])</f>
        <v>0</v>
      </c>
      <c r="AF2216">
        <v>1</v>
      </c>
      <c r="AG2216">
        <v>0</v>
      </c>
      <c r="AH2216" t="s">
        <v>30</v>
      </c>
    </row>
    <row r="2217" spans="1:34" x14ac:dyDescent="0.3">
      <c r="A2217">
        <v>4619</v>
      </c>
      <c r="B2217">
        <v>1945</v>
      </c>
      <c r="C2217">
        <f ca="1">YEAR(TODAY()) - Table_marketing_data[[#This Row],[Year_Birth]]</f>
        <v>78</v>
      </c>
      <c r="D221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7" t="s">
        <v>37</v>
      </c>
      <c r="F2217" t="s">
        <v>31</v>
      </c>
      <c r="G2217" s="5">
        <v>113734</v>
      </c>
      <c r="H2217" s="5" t="str">
        <f t="shared" si="34"/>
        <v>100k&lt;</v>
      </c>
      <c r="I2217">
        <v>0</v>
      </c>
      <c r="J2217">
        <v>0</v>
      </c>
      <c r="K2217" s="1">
        <v>41787</v>
      </c>
      <c r="L2217">
        <v>9</v>
      </c>
      <c r="M2217">
        <v>6</v>
      </c>
      <c r="N2217">
        <v>2</v>
      </c>
      <c r="O2217">
        <v>3</v>
      </c>
      <c r="P2217">
        <v>1</v>
      </c>
      <c r="Q2217">
        <v>262</v>
      </c>
      <c r="R2217">
        <v>3</v>
      </c>
      <c r="S2217" s="6">
        <f>SUM(Table_marketing_data[[#This Row],[MntWines]:[MntGoldProds]])/6</f>
        <v>46.166666666666664</v>
      </c>
      <c r="T2217">
        <v>0</v>
      </c>
      <c r="U2217">
        <v>27</v>
      </c>
      <c r="V2217">
        <v>0</v>
      </c>
      <c r="W2217">
        <v>0</v>
      </c>
      <c r="X2217">
        <v>1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f>IF(COUNTIF(Table_marketing_data[[#This Row],[AcceptedCmp3]:[AcceptedCmp2]],1)&gt;0,1,0)</f>
        <v>0</v>
      </c>
      <c r="AE2217">
        <f>SUM(Table_marketing_data[[#This Row],[AcceptedCmp3]:[AcceptedCmp2]])</f>
        <v>0</v>
      </c>
      <c r="AF2217">
        <v>0</v>
      </c>
      <c r="AG2217">
        <v>0</v>
      </c>
      <c r="AH2217" t="s">
        <v>30</v>
      </c>
    </row>
    <row r="2218" spans="1:34" x14ac:dyDescent="0.3">
      <c r="A2218">
        <v>9260</v>
      </c>
      <c r="B2218">
        <v>1945</v>
      </c>
      <c r="C2218">
        <f ca="1">YEAR(TODAY()) - Table_marketing_data[[#This Row],[Year_Birth]]</f>
        <v>78</v>
      </c>
      <c r="D221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8" t="s">
        <v>37</v>
      </c>
      <c r="F2218" t="s">
        <v>33</v>
      </c>
      <c r="G2218" s="5">
        <v>70356</v>
      </c>
      <c r="H2218" s="5" t="str">
        <f t="shared" si="34"/>
        <v>50k-100k</v>
      </c>
      <c r="I2218">
        <v>0</v>
      </c>
      <c r="J2218">
        <v>0</v>
      </c>
      <c r="K2218" s="1">
        <v>41218</v>
      </c>
      <c r="L2218">
        <v>20</v>
      </c>
      <c r="M2218">
        <v>1349</v>
      </c>
      <c r="N2218">
        <v>16</v>
      </c>
      <c r="O2218">
        <v>249</v>
      </c>
      <c r="P2218">
        <v>43</v>
      </c>
      <c r="Q2218">
        <v>16</v>
      </c>
      <c r="R2218">
        <v>33</v>
      </c>
      <c r="S2218" s="6">
        <f>SUM(Table_marketing_data[[#This Row],[MntWines]:[MntGoldProds]])/6</f>
        <v>284.33333333333331</v>
      </c>
      <c r="T2218">
        <v>2</v>
      </c>
      <c r="U2218">
        <v>10</v>
      </c>
      <c r="V2218">
        <v>6</v>
      </c>
      <c r="W2218">
        <v>9</v>
      </c>
      <c r="X2218">
        <v>6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f>IF(COUNTIF(Table_marketing_data[[#This Row],[AcceptedCmp3]:[AcceptedCmp2]],1)&gt;0,1,0)</f>
        <v>0</v>
      </c>
      <c r="AE2218">
        <f>SUM(Table_marketing_data[[#This Row],[AcceptedCmp3]:[AcceptedCmp2]])</f>
        <v>0</v>
      </c>
      <c r="AF2218">
        <v>0</v>
      </c>
      <c r="AG2218">
        <v>0</v>
      </c>
      <c r="AH2218" t="s">
        <v>32</v>
      </c>
    </row>
    <row r="2219" spans="1:34" x14ac:dyDescent="0.3">
      <c r="A2219">
        <v>10711</v>
      </c>
      <c r="B2219">
        <v>1945</v>
      </c>
      <c r="C2219">
        <f ca="1">YEAR(TODAY()) - Table_marketing_data[[#This Row],[Year_Birth]]</f>
        <v>78</v>
      </c>
      <c r="D221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19" t="s">
        <v>28</v>
      </c>
      <c r="F2219" t="s">
        <v>33</v>
      </c>
      <c r="G2219" s="5">
        <v>69755</v>
      </c>
      <c r="H2219" s="5" t="str">
        <f t="shared" si="34"/>
        <v>50k-100k</v>
      </c>
      <c r="I2219">
        <v>0</v>
      </c>
      <c r="J2219">
        <v>0</v>
      </c>
      <c r="K2219" s="1">
        <v>41549</v>
      </c>
      <c r="L2219">
        <v>23</v>
      </c>
      <c r="M2219">
        <v>217</v>
      </c>
      <c r="N2219">
        <v>77</v>
      </c>
      <c r="O2219">
        <v>373</v>
      </c>
      <c r="P2219">
        <v>111</v>
      </c>
      <c r="Q2219">
        <v>23</v>
      </c>
      <c r="R2219">
        <v>93</v>
      </c>
      <c r="S2219" s="6">
        <f>SUM(Table_marketing_data[[#This Row],[MntWines]:[MntGoldProds]])/6</f>
        <v>149</v>
      </c>
      <c r="T2219">
        <v>1</v>
      </c>
      <c r="U2219">
        <v>3</v>
      </c>
      <c r="V2219">
        <v>6</v>
      </c>
      <c r="W2219">
        <v>12</v>
      </c>
      <c r="X2219">
        <v>1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f>IF(COUNTIF(Table_marketing_data[[#This Row],[AcceptedCmp3]:[AcceptedCmp2]],1)&gt;0,1,0)</f>
        <v>0</v>
      </c>
      <c r="AE2219">
        <f>SUM(Table_marketing_data[[#This Row],[AcceptedCmp3]:[AcceptedCmp2]])</f>
        <v>0</v>
      </c>
      <c r="AF2219">
        <v>0</v>
      </c>
      <c r="AG2219">
        <v>0</v>
      </c>
      <c r="AH2219" t="s">
        <v>43</v>
      </c>
    </row>
    <row r="2220" spans="1:34" x14ac:dyDescent="0.3">
      <c r="A2220">
        <v>6543</v>
      </c>
      <c r="B2220">
        <v>1945</v>
      </c>
      <c r="C2220">
        <f ca="1">YEAR(TODAY()) - Table_marketing_data[[#This Row],[Year_Birth]]</f>
        <v>78</v>
      </c>
      <c r="D222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0" t="s">
        <v>41</v>
      </c>
      <c r="F2220" t="s">
        <v>35</v>
      </c>
      <c r="G2220" s="5">
        <v>62847</v>
      </c>
      <c r="H2220" s="5" t="str">
        <f t="shared" si="34"/>
        <v>50k-100k</v>
      </c>
      <c r="I2220">
        <v>0</v>
      </c>
      <c r="J2220">
        <v>0</v>
      </c>
      <c r="K2220" s="1">
        <v>41289</v>
      </c>
      <c r="L2220">
        <v>45</v>
      </c>
      <c r="M2220">
        <v>521</v>
      </c>
      <c r="N2220">
        <v>168</v>
      </c>
      <c r="O2220">
        <v>706</v>
      </c>
      <c r="P2220">
        <v>80</v>
      </c>
      <c r="Q2220">
        <v>76</v>
      </c>
      <c r="R2220">
        <v>61</v>
      </c>
      <c r="S2220" s="6">
        <f>SUM(Table_marketing_data[[#This Row],[MntWines]:[MntGoldProds]])/6</f>
        <v>268.66666666666669</v>
      </c>
      <c r="T2220">
        <v>1</v>
      </c>
      <c r="U2220">
        <v>3</v>
      </c>
      <c r="V2220">
        <v>6</v>
      </c>
      <c r="W2220">
        <v>4</v>
      </c>
      <c r="X2220">
        <v>2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f>IF(COUNTIF(Table_marketing_data[[#This Row],[AcceptedCmp3]:[AcceptedCmp2]],1)&gt;0,1,0)</f>
        <v>0</v>
      </c>
      <c r="AE2220">
        <f>SUM(Table_marketing_data[[#This Row],[AcceptedCmp3]:[AcceptedCmp2]])</f>
        <v>0</v>
      </c>
      <c r="AF2220">
        <v>0</v>
      </c>
      <c r="AG2220">
        <v>0</v>
      </c>
      <c r="AH2220" t="s">
        <v>32</v>
      </c>
    </row>
    <row r="2221" spans="1:34" x14ac:dyDescent="0.3">
      <c r="A2221">
        <v>9370</v>
      </c>
      <c r="B2221">
        <v>1945</v>
      </c>
      <c r="C2221">
        <f ca="1">YEAR(TODAY()) - Table_marketing_data[[#This Row],[Year_Birth]]</f>
        <v>78</v>
      </c>
      <c r="D222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1" t="s">
        <v>37</v>
      </c>
      <c r="F2221" t="s">
        <v>33</v>
      </c>
      <c r="G2221" s="5">
        <v>65846</v>
      </c>
      <c r="H2221" s="5" t="str">
        <f t="shared" si="34"/>
        <v>50k-100k</v>
      </c>
      <c r="I2221">
        <v>0</v>
      </c>
      <c r="J2221">
        <v>0</v>
      </c>
      <c r="K2221" s="1">
        <v>41411</v>
      </c>
      <c r="L2221">
        <v>68</v>
      </c>
      <c r="M2221">
        <v>562</v>
      </c>
      <c r="N2221">
        <v>81</v>
      </c>
      <c r="O2221">
        <v>276</v>
      </c>
      <c r="P2221">
        <v>80</v>
      </c>
      <c r="Q2221">
        <v>40</v>
      </c>
      <c r="R2221">
        <v>81</v>
      </c>
      <c r="S2221" s="6">
        <f>SUM(Table_marketing_data[[#This Row],[MntWines]:[MntGoldProds]])/6</f>
        <v>186.66666666666666</v>
      </c>
      <c r="T2221">
        <v>1</v>
      </c>
      <c r="U2221">
        <v>6</v>
      </c>
      <c r="V2221">
        <v>3</v>
      </c>
      <c r="W2221">
        <v>6</v>
      </c>
      <c r="X2221">
        <v>4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f>IF(COUNTIF(Table_marketing_data[[#This Row],[AcceptedCmp3]:[AcceptedCmp2]],1)&gt;0,1,0)</f>
        <v>0</v>
      </c>
      <c r="AE2221">
        <f>SUM(Table_marketing_data[[#This Row],[AcceptedCmp3]:[AcceptedCmp2]])</f>
        <v>0</v>
      </c>
      <c r="AF2221">
        <v>0</v>
      </c>
      <c r="AG2221">
        <v>0</v>
      </c>
      <c r="AH2221" t="s">
        <v>32</v>
      </c>
    </row>
    <row r="2222" spans="1:34" x14ac:dyDescent="0.3">
      <c r="A2222">
        <v>819</v>
      </c>
      <c r="B2222">
        <v>1945</v>
      </c>
      <c r="C2222">
        <f ca="1">YEAR(TODAY()) - Table_marketing_data[[#This Row],[Year_Birth]]</f>
        <v>78</v>
      </c>
      <c r="D222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2" t="s">
        <v>28</v>
      </c>
      <c r="F2222" t="s">
        <v>42</v>
      </c>
      <c r="G2222" s="5">
        <v>63285</v>
      </c>
      <c r="H2222" s="5" t="str">
        <f t="shared" si="34"/>
        <v>50k-100k</v>
      </c>
      <c r="I2222">
        <v>0</v>
      </c>
      <c r="J2222">
        <v>0</v>
      </c>
      <c r="K2222" s="1">
        <v>41583</v>
      </c>
      <c r="L2222">
        <v>84</v>
      </c>
      <c r="M2222">
        <v>508</v>
      </c>
      <c r="N2222">
        <v>124</v>
      </c>
      <c r="O2222">
        <v>249</v>
      </c>
      <c r="P2222">
        <v>50</v>
      </c>
      <c r="Q2222">
        <v>38</v>
      </c>
      <c r="R2222">
        <v>134</v>
      </c>
      <c r="S2222" s="6">
        <f>SUM(Table_marketing_data[[#This Row],[MntWines]:[MntGoldProds]])/6</f>
        <v>183.83333333333334</v>
      </c>
      <c r="T2222">
        <v>1</v>
      </c>
      <c r="U2222">
        <v>6</v>
      </c>
      <c r="V2222">
        <v>5</v>
      </c>
      <c r="W2222">
        <v>13</v>
      </c>
      <c r="X2222">
        <v>3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f>IF(COUNTIF(Table_marketing_data[[#This Row],[AcceptedCmp3]:[AcceptedCmp2]],1)&gt;0,1,0)</f>
        <v>0</v>
      </c>
      <c r="AE2222">
        <f>SUM(Table_marketing_data[[#This Row],[AcceptedCmp3]:[AcceptedCmp2]])</f>
        <v>0</v>
      </c>
      <c r="AF2222">
        <v>0</v>
      </c>
      <c r="AG2222">
        <v>0</v>
      </c>
      <c r="AH2222" t="s">
        <v>30</v>
      </c>
    </row>
    <row r="2223" spans="1:34" x14ac:dyDescent="0.3">
      <c r="A2223">
        <v>9930</v>
      </c>
      <c r="B2223">
        <v>1944</v>
      </c>
      <c r="C2223">
        <f ca="1">YEAR(TODAY()) - Table_marketing_data[[#This Row],[Year_Birth]]</f>
        <v>79</v>
      </c>
      <c r="D222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3" t="s">
        <v>37</v>
      </c>
      <c r="F2223" t="s">
        <v>31</v>
      </c>
      <c r="G2223" s="5">
        <v>82716</v>
      </c>
      <c r="H2223" s="5" t="str">
        <f t="shared" si="34"/>
        <v>50k-100k</v>
      </c>
      <c r="I2223">
        <v>0</v>
      </c>
      <c r="J2223">
        <v>0</v>
      </c>
      <c r="K2223" s="1">
        <v>41583</v>
      </c>
      <c r="L2223">
        <v>8</v>
      </c>
      <c r="M2223">
        <v>606</v>
      </c>
      <c r="N2223">
        <v>148</v>
      </c>
      <c r="O2223">
        <v>228</v>
      </c>
      <c r="P2223">
        <v>15</v>
      </c>
      <c r="Q2223">
        <v>148</v>
      </c>
      <c r="R2223">
        <v>22</v>
      </c>
      <c r="S2223" s="6">
        <f>SUM(Table_marketing_data[[#This Row],[MntWines]:[MntGoldProds]])/6</f>
        <v>194.5</v>
      </c>
      <c r="T2223">
        <v>1</v>
      </c>
      <c r="U2223">
        <v>6</v>
      </c>
      <c r="V2223">
        <v>8</v>
      </c>
      <c r="W2223">
        <v>13</v>
      </c>
      <c r="X2223">
        <v>2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f>IF(COUNTIF(Table_marketing_data[[#This Row],[AcceptedCmp3]:[AcceptedCmp2]],1)&gt;0,1,0)</f>
        <v>0</v>
      </c>
      <c r="AE2223">
        <f>SUM(Table_marketing_data[[#This Row],[AcceptedCmp3]:[AcceptedCmp2]])</f>
        <v>0</v>
      </c>
      <c r="AF2223">
        <v>0</v>
      </c>
      <c r="AG2223">
        <v>0</v>
      </c>
      <c r="AH2223" t="s">
        <v>32</v>
      </c>
    </row>
    <row r="2224" spans="1:34" x14ac:dyDescent="0.3">
      <c r="A2224">
        <v>466</v>
      </c>
      <c r="B2224">
        <v>1944</v>
      </c>
      <c r="C2224">
        <f ca="1">YEAR(TODAY()) - Table_marketing_data[[#This Row],[Year_Birth]]</f>
        <v>79</v>
      </c>
      <c r="D222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4" t="s">
        <v>28</v>
      </c>
      <c r="F2224" t="s">
        <v>33</v>
      </c>
      <c r="G2224" s="5">
        <v>65275</v>
      </c>
      <c r="H2224" s="5" t="str">
        <f t="shared" si="34"/>
        <v>50k-100k</v>
      </c>
      <c r="I2224">
        <v>0</v>
      </c>
      <c r="J2224">
        <v>0</v>
      </c>
      <c r="K2224" s="1">
        <v>41367</v>
      </c>
      <c r="L2224">
        <v>9</v>
      </c>
      <c r="M2224">
        <v>388</v>
      </c>
      <c r="N2224">
        <v>14</v>
      </c>
      <c r="O2224">
        <v>218</v>
      </c>
      <c r="P2224">
        <v>91</v>
      </c>
      <c r="Q2224">
        <v>14</v>
      </c>
      <c r="R2224">
        <v>21</v>
      </c>
      <c r="S2224" s="6">
        <f>SUM(Table_marketing_data[[#This Row],[MntWines]:[MntGoldProds]])/6</f>
        <v>124.33333333333333</v>
      </c>
      <c r="T2224">
        <v>1</v>
      </c>
      <c r="U2224">
        <v>4</v>
      </c>
      <c r="V2224">
        <v>3</v>
      </c>
      <c r="W2224">
        <v>13</v>
      </c>
      <c r="X2224">
        <v>2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f>IF(COUNTIF(Table_marketing_data[[#This Row],[AcceptedCmp3]:[AcceptedCmp2]],1)&gt;0,1,0)</f>
        <v>0</v>
      </c>
      <c r="AE2224">
        <f>SUM(Table_marketing_data[[#This Row],[AcceptedCmp3]:[AcceptedCmp2]])</f>
        <v>0</v>
      </c>
      <c r="AF2224">
        <v>0</v>
      </c>
      <c r="AG2224">
        <v>0</v>
      </c>
      <c r="AH2224" t="s">
        <v>30</v>
      </c>
    </row>
    <row r="2225" spans="1:34" x14ac:dyDescent="0.3">
      <c r="A2225">
        <v>3711</v>
      </c>
      <c r="B2225">
        <v>1944</v>
      </c>
      <c r="C2225">
        <f ca="1">YEAR(TODAY()) - Table_marketing_data[[#This Row],[Year_Birth]]</f>
        <v>79</v>
      </c>
      <c r="D222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5" t="s">
        <v>41</v>
      </c>
      <c r="F2225" t="s">
        <v>33</v>
      </c>
      <c r="G2225" s="5">
        <v>80184</v>
      </c>
      <c r="H2225" s="5" t="str">
        <f t="shared" si="34"/>
        <v>50k-100k</v>
      </c>
      <c r="I2225">
        <v>0</v>
      </c>
      <c r="J2225">
        <v>0</v>
      </c>
      <c r="K2225" s="1">
        <v>41699</v>
      </c>
      <c r="L2225">
        <v>19</v>
      </c>
      <c r="M2225">
        <v>1035</v>
      </c>
      <c r="N2225">
        <v>134</v>
      </c>
      <c r="O2225">
        <v>670</v>
      </c>
      <c r="P2225">
        <v>25</v>
      </c>
      <c r="Q2225">
        <v>38</v>
      </c>
      <c r="R2225">
        <v>0</v>
      </c>
      <c r="S2225" s="6">
        <f>SUM(Table_marketing_data[[#This Row],[MntWines]:[MntGoldProds]])/6</f>
        <v>317</v>
      </c>
      <c r="T2225">
        <v>1</v>
      </c>
      <c r="U2225">
        <v>6</v>
      </c>
      <c r="V2225">
        <v>3</v>
      </c>
      <c r="W2225">
        <v>10</v>
      </c>
      <c r="X2225">
        <v>3</v>
      </c>
      <c r="Y2225">
        <v>0</v>
      </c>
      <c r="Z2225">
        <v>0</v>
      </c>
      <c r="AA2225">
        <v>1</v>
      </c>
      <c r="AB2225">
        <v>1</v>
      </c>
      <c r="AC2225">
        <v>0</v>
      </c>
      <c r="AD2225">
        <f>IF(COUNTIF(Table_marketing_data[[#This Row],[AcceptedCmp3]:[AcceptedCmp2]],1)&gt;0,1,0)</f>
        <v>1</v>
      </c>
      <c r="AE2225">
        <f>SUM(Table_marketing_data[[#This Row],[AcceptedCmp3]:[AcceptedCmp2]])</f>
        <v>2</v>
      </c>
      <c r="AF2225">
        <v>0</v>
      </c>
      <c r="AG2225">
        <v>0</v>
      </c>
      <c r="AH2225" t="s">
        <v>30</v>
      </c>
    </row>
    <row r="2226" spans="1:34" x14ac:dyDescent="0.3">
      <c r="A2226">
        <v>1740</v>
      </c>
      <c r="B2226">
        <v>1944</v>
      </c>
      <c r="C2226">
        <f ca="1">YEAR(TODAY()) - Table_marketing_data[[#This Row],[Year_Birth]]</f>
        <v>79</v>
      </c>
      <c r="D222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6" t="s">
        <v>28</v>
      </c>
      <c r="F2226" t="s">
        <v>33</v>
      </c>
      <c r="G2226" s="5">
        <v>55956</v>
      </c>
      <c r="H2226" s="5" t="str">
        <f t="shared" si="34"/>
        <v>50k-100k</v>
      </c>
      <c r="I2226">
        <v>0</v>
      </c>
      <c r="J2226">
        <v>0</v>
      </c>
      <c r="K2226" s="1">
        <v>41736</v>
      </c>
      <c r="L2226">
        <v>22</v>
      </c>
      <c r="M2226">
        <v>760</v>
      </c>
      <c r="N2226">
        <v>38</v>
      </c>
      <c r="O2226">
        <v>104</v>
      </c>
      <c r="P2226">
        <v>50</v>
      </c>
      <c r="Q2226">
        <v>9</v>
      </c>
      <c r="R2226">
        <v>38</v>
      </c>
      <c r="S2226" s="6">
        <f>SUM(Table_marketing_data[[#This Row],[MntWines]:[MntGoldProds]])/6</f>
        <v>166.5</v>
      </c>
      <c r="T2226">
        <v>2</v>
      </c>
      <c r="U2226">
        <v>7</v>
      </c>
      <c r="V2226">
        <v>3</v>
      </c>
      <c r="W2226">
        <v>4</v>
      </c>
      <c r="X2226">
        <v>4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f>IF(COUNTIF(Table_marketing_data[[#This Row],[AcceptedCmp3]:[AcceptedCmp2]],1)&gt;0,1,0)</f>
        <v>1</v>
      </c>
      <c r="AE2226">
        <f>SUM(Table_marketing_data[[#This Row],[AcceptedCmp3]:[AcceptedCmp2]])</f>
        <v>1</v>
      </c>
      <c r="AF2226">
        <v>0</v>
      </c>
      <c r="AG2226">
        <v>0</v>
      </c>
      <c r="AH2226" t="s">
        <v>30</v>
      </c>
    </row>
    <row r="2227" spans="1:34" x14ac:dyDescent="0.3">
      <c r="A2227">
        <v>4310</v>
      </c>
      <c r="B2227">
        <v>1944</v>
      </c>
      <c r="C2227">
        <f ca="1">YEAR(TODAY()) - Table_marketing_data[[#This Row],[Year_Birth]]</f>
        <v>79</v>
      </c>
      <c r="D222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7" t="s">
        <v>28</v>
      </c>
      <c r="F2227" t="s">
        <v>33</v>
      </c>
      <c r="G2227" s="5">
        <v>80589</v>
      </c>
      <c r="H2227" s="5" t="str">
        <f t="shared" si="34"/>
        <v>50k-100k</v>
      </c>
      <c r="I2227">
        <v>0</v>
      </c>
      <c r="J2227">
        <v>0</v>
      </c>
      <c r="K2227" s="1">
        <v>41661</v>
      </c>
      <c r="L2227">
        <v>25</v>
      </c>
      <c r="M2227">
        <v>507</v>
      </c>
      <c r="N2227">
        <v>93</v>
      </c>
      <c r="O2227">
        <v>520</v>
      </c>
      <c r="P2227">
        <v>242</v>
      </c>
      <c r="Q2227">
        <v>40</v>
      </c>
      <c r="R2227">
        <v>26</v>
      </c>
      <c r="S2227" s="6">
        <f>SUM(Table_marketing_data[[#This Row],[MntWines]:[MntGoldProds]])/6</f>
        <v>238</v>
      </c>
      <c r="T2227">
        <v>1</v>
      </c>
      <c r="U2227">
        <v>5</v>
      </c>
      <c r="V2227">
        <v>10</v>
      </c>
      <c r="W2227">
        <v>5</v>
      </c>
      <c r="X2227">
        <v>1</v>
      </c>
      <c r="Y2227">
        <v>0</v>
      </c>
      <c r="Z2227">
        <v>0</v>
      </c>
      <c r="AA2227">
        <v>0</v>
      </c>
      <c r="AB2227">
        <v>1</v>
      </c>
      <c r="AC2227">
        <v>0</v>
      </c>
      <c r="AD2227">
        <f>IF(COUNTIF(Table_marketing_data[[#This Row],[AcceptedCmp3]:[AcceptedCmp2]],1)&gt;0,1,0)</f>
        <v>1</v>
      </c>
      <c r="AE2227">
        <f>SUM(Table_marketing_data[[#This Row],[AcceptedCmp3]:[AcceptedCmp2]])</f>
        <v>1</v>
      </c>
      <c r="AF2227">
        <v>1</v>
      </c>
      <c r="AG2227">
        <v>0</v>
      </c>
      <c r="AH2227" t="s">
        <v>36</v>
      </c>
    </row>
    <row r="2228" spans="1:34" x14ac:dyDescent="0.3">
      <c r="A2228">
        <v>6605</v>
      </c>
      <c r="B2228">
        <v>1944</v>
      </c>
      <c r="C2228">
        <f ca="1">YEAR(TODAY()) - Table_marketing_data[[#This Row],[Year_Birth]]</f>
        <v>79</v>
      </c>
      <c r="D222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8" t="s">
        <v>37</v>
      </c>
      <c r="F2228" t="s">
        <v>29</v>
      </c>
      <c r="G2228" s="5">
        <v>55614</v>
      </c>
      <c r="H2228" s="5" t="str">
        <f t="shared" si="34"/>
        <v>50k-100k</v>
      </c>
      <c r="I2228">
        <v>0</v>
      </c>
      <c r="J2228">
        <v>0</v>
      </c>
      <c r="K2228" s="1">
        <v>41605</v>
      </c>
      <c r="L2228">
        <v>85</v>
      </c>
      <c r="M2228">
        <v>504</v>
      </c>
      <c r="N2228">
        <v>13</v>
      </c>
      <c r="O2228">
        <v>131</v>
      </c>
      <c r="P2228">
        <v>8</v>
      </c>
      <c r="Q2228">
        <v>0</v>
      </c>
      <c r="R2228">
        <v>26</v>
      </c>
      <c r="S2228" s="6">
        <f>SUM(Table_marketing_data[[#This Row],[MntWines]:[MntGoldProds]])/6</f>
        <v>113.66666666666667</v>
      </c>
      <c r="T2228">
        <v>1</v>
      </c>
      <c r="U2228">
        <v>9</v>
      </c>
      <c r="V2228">
        <v>4</v>
      </c>
      <c r="W2228">
        <v>6</v>
      </c>
      <c r="X2228">
        <v>7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f>IF(COUNTIF(Table_marketing_data[[#This Row],[AcceptedCmp3]:[AcceptedCmp2]],1)&gt;0,1,0)</f>
        <v>1</v>
      </c>
      <c r="AE2228">
        <f>SUM(Table_marketing_data[[#This Row],[AcceptedCmp3]:[AcceptedCmp2]])</f>
        <v>1</v>
      </c>
      <c r="AF2228">
        <v>0</v>
      </c>
      <c r="AG2228">
        <v>0</v>
      </c>
      <c r="AH2228" t="s">
        <v>30</v>
      </c>
    </row>
    <row r="2229" spans="1:34" x14ac:dyDescent="0.3">
      <c r="A2229">
        <v>4587</v>
      </c>
      <c r="B2229">
        <v>1944</v>
      </c>
      <c r="C2229">
        <f ca="1">YEAR(TODAY()) - Table_marketing_data[[#This Row],[Year_Birth]]</f>
        <v>79</v>
      </c>
      <c r="D222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29" t="s">
        <v>41</v>
      </c>
      <c r="F2229" t="s">
        <v>42</v>
      </c>
      <c r="G2229" s="5">
        <v>45006</v>
      </c>
      <c r="H2229" s="5" t="str">
        <f t="shared" si="34"/>
        <v>20k-50k</v>
      </c>
      <c r="I2229">
        <v>0</v>
      </c>
      <c r="J2229">
        <v>0</v>
      </c>
      <c r="K2229" s="1">
        <v>41473</v>
      </c>
      <c r="L2229">
        <v>90</v>
      </c>
      <c r="M2229">
        <v>162</v>
      </c>
      <c r="N2229">
        <v>25</v>
      </c>
      <c r="O2229">
        <v>53</v>
      </c>
      <c r="P2229">
        <v>16</v>
      </c>
      <c r="Q2229">
        <v>0</v>
      </c>
      <c r="R2229">
        <v>10</v>
      </c>
      <c r="S2229" s="6">
        <f>SUM(Table_marketing_data[[#This Row],[MntWines]:[MntGoldProds]])/6</f>
        <v>44.333333333333336</v>
      </c>
      <c r="T2229">
        <v>1</v>
      </c>
      <c r="U2229">
        <v>3</v>
      </c>
      <c r="V2229">
        <v>1</v>
      </c>
      <c r="W2229">
        <v>7</v>
      </c>
      <c r="X2229">
        <v>3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f>IF(COUNTIF(Table_marketing_data[[#This Row],[AcceptedCmp3]:[AcceptedCmp2]],1)&gt;0,1,0)</f>
        <v>0</v>
      </c>
      <c r="AE2229">
        <f>SUM(Table_marketing_data[[#This Row],[AcceptedCmp3]:[AcceptedCmp2]])</f>
        <v>0</v>
      </c>
      <c r="AF2229">
        <v>0</v>
      </c>
      <c r="AG2229">
        <v>0</v>
      </c>
      <c r="AH2229" t="s">
        <v>30</v>
      </c>
    </row>
    <row r="2230" spans="1:34" x14ac:dyDescent="0.3">
      <c r="A2230">
        <v>4994</v>
      </c>
      <c r="B2230">
        <v>1943</v>
      </c>
      <c r="C2230">
        <f ca="1">YEAR(TODAY()) - Table_marketing_data[[#This Row],[Year_Birth]]</f>
        <v>80</v>
      </c>
      <c r="D223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0" t="s">
        <v>41</v>
      </c>
      <c r="F2230" t="s">
        <v>31</v>
      </c>
      <c r="G2230" s="5">
        <v>77598</v>
      </c>
      <c r="H2230" s="5" t="str">
        <f t="shared" si="34"/>
        <v>50k-100k</v>
      </c>
      <c r="I2230">
        <v>0</v>
      </c>
      <c r="J2230">
        <v>0</v>
      </c>
      <c r="K2230" s="1">
        <v>41548</v>
      </c>
      <c r="L2230">
        <v>53</v>
      </c>
      <c r="M2230">
        <v>1193</v>
      </c>
      <c r="N2230">
        <v>33</v>
      </c>
      <c r="O2230">
        <v>281</v>
      </c>
      <c r="P2230">
        <v>129</v>
      </c>
      <c r="Q2230">
        <v>66</v>
      </c>
      <c r="R2230">
        <v>33</v>
      </c>
      <c r="S2230" s="6">
        <f>SUM(Table_marketing_data[[#This Row],[MntWines]:[MntGoldProds]])/6</f>
        <v>289.16666666666669</v>
      </c>
      <c r="T2230">
        <v>1</v>
      </c>
      <c r="U2230">
        <v>7</v>
      </c>
      <c r="V2230">
        <v>5</v>
      </c>
      <c r="W2230">
        <v>13</v>
      </c>
      <c r="X2230">
        <v>3</v>
      </c>
      <c r="Y2230">
        <v>0</v>
      </c>
      <c r="Z2230">
        <v>0</v>
      </c>
      <c r="AA2230">
        <v>1</v>
      </c>
      <c r="AB2230">
        <v>0</v>
      </c>
      <c r="AC2230">
        <v>0</v>
      </c>
      <c r="AD2230">
        <f>IF(COUNTIF(Table_marketing_data[[#This Row],[AcceptedCmp3]:[AcceptedCmp2]],1)&gt;0,1,0)</f>
        <v>1</v>
      </c>
      <c r="AE2230">
        <f>SUM(Table_marketing_data[[#This Row],[AcceptedCmp3]:[AcceptedCmp2]])</f>
        <v>1</v>
      </c>
      <c r="AF2230">
        <v>0</v>
      </c>
      <c r="AG2230">
        <v>0</v>
      </c>
      <c r="AH2230" t="s">
        <v>30</v>
      </c>
    </row>
    <row r="2231" spans="1:34" x14ac:dyDescent="0.3">
      <c r="A2231">
        <v>2968</v>
      </c>
      <c r="B2231">
        <v>1943</v>
      </c>
      <c r="C2231">
        <f ca="1">YEAR(TODAY()) - Table_marketing_data[[#This Row],[Year_Birth]]</f>
        <v>80</v>
      </c>
      <c r="D223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1" t="s">
        <v>37</v>
      </c>
      <c r="F2231" t="s">
        <v>29</v>
      </c>
      <c r="G2231" s="5">
        <v>48948</v>
      </c>
      <c r="H2231" s="5" t="str">
        <f t="shared" si="34"/>
        <v>20k-50k</v>
      </c>
      <c r="I2231">
        <v>0</v>
      </c>
      <c r="J2231">
        <v>0</v>
      </c>
      <c r="K2231" s="1">
        <v>41306</v>
      </c>
      <c r="L2231">
        <v>53</v>
      </c>
      <c r="M2231">
        <v>437</v>
      </c>
      <c r="N2231">
        <v>8</v>
      </c>
      <c r="O2231">
        <v>206</v>
      </c>
      <c r="P2231">
        <v>160</v>
      </c>
      <c r="Q2231">
        <v>49</v>
      </c>
      <c r="R2231">
        <v>42</v>
      </c>
      <c r="S2231" s="6">
        <f>SUM(Table_marketing_data[[#This Row],[MntWines]:[MntGoldProds]])/6</f>
        <v>150.33333333333334</v>
      </c>
      <c r="T2231">
        <v>2</v>
      </c>
      <c r="U2231">
        <v>7</v>
      </c>
      <c r="V2231">
        <v>10</v>
      </c>
      <c r="W2231">
        <v>5</v>
      </c>
      <c r="X2231">
        <v>6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f>IF(COUNTIF(Table_marketing_data[[#This Row],[AcceptedCmp3]:[AcceptedCmp2]],1)&gt;0,1,0)</f>
        <v>1</v>
      </c>
      <c r="AE2231">
        <f>SUM(Table_marketing_data[[#This Row],[AcceptedCmp3]:[AcceptedCmp2]])</f>
        <v>1</v>
      </c>
      <c r="AF2231">
        <v>1</v>
      </c>
      <c r="AG2231">
        <v>0</v>
      </c>
      <c r="AH2231" t="s">
        <v>36</v>
      </c>
    </row>
    <row r="2232" spans="1:34" x14ac:dyDescent="0.3">
      <c r="A2232">
        <v>8800</v>
      </c>
      <c r="B2232">
        <v>1943</v>
      </c>
      <c r="C2232">
        <f ca="1">YEAR(TODAY()) - Table_marketing_data[[#This Row],[Year_Birth]]</f>
        <v>80</v>
      </c>
      <c r="D2232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2" t="s">
        <v>37</v>
      </c>
      <c r="F2232" t="s">
        <v>29</v>
      </c>
      <c r="G2232" s="5">
        <v>48948</v>
      </c>
      <c r="H2232" s="5" t="str">
        <f t="shared" si="34"/>
        <v>20k-50k</v>
      </c>
      <c r="I2232">
        <v>0</v>
      </c>
      <c r="J2232">
        <v>0</v>
      </c>
      <c r="K2232" s="1">
        <v>41306</v>
      </c>
      <c r="L2232">
        <v>53</v>
      </c>
      <c r="M2232">
        <v>437</v>
      </c>
      <c r="N2232">
        <v>8</v>
      </c>
      <c r="O2232">
        <v>206</v>
      </c>
      <c r="P2232">
        <v>160</v>
      </c>
      <c r="Q2232">
        <v>49</v>
      </c>
      <c r="R2232">
        <v>42</v>
      </c>
      <c r="S2232" s="6">
        <f>SUM(Table_marketing_data[[#This Row],[MntWines]:[MntGoldProds]])/6</f>
        <v>150.33333333333334</v>
      </c>
      <c r="T2232">
        <v>2</v>
      </c>
      <c r="U2232">
        <v>7</v>
      </c>
      <c r="V2232">
        <v>10</v>
      </c>
      <c r="W2232">
        <v>5</v>
      </c>
      <c r="X2232">
        <v>6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f>IF(COUNTIF(Table_marketing_data[[#This Row],[AcceptedCmp3]:[AcceptedCmp2]],1)&gt;0,1,0)</f>
        <v>1</v>
      </c>
      <c r="AE2232">
        <f>SUM(Table_marketing_data[[#This Row],[AcceptedCmp3]:[AcceptedCmp2]])</f>
        <v>1</v>
      </c>
      <c r="AF2232">
        <v>1</v>
      </c>
      <c r="AG2232">
        <v>0</v>
      </c>
      <c r="AH2232" t="s">
        <v>43</v>
      </c>
    </row>
    <row r="2233" spans="1:34" x14ac:dyDescent="0.3">
      <c r="A2233">
        <v>1453</v>
      </c>
      <c r="B2233">
        <v>1943</v>
      </c>
      <c r="C2233">
        <f ca="1">YEAR(TODAY()) - Table_marketing_data[[#This Row],[Year_Birth]]</f>
        <v>80</v>
      </c>
      <c r="D2233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3" t="s">
        <v>37</v>
      </c>
      <c r="F2233" t="s">
        <v>42</v>
      </c>
      <c r="G2233" s="5">
        <v>57513</v>
      </c>
      <c r="H2233" s="5" t="str">
        <f t="shared" si="34"/>
        <v>50k-100k</v>
      </c>
      <c r="I2233">
        <v>0</v>
      </c>
      <c r="J2233">
        <v>0</v>
      </c>
      <c r="K2233" s="1">
        <v>41461</v>
      </c>
      <c r="L2233">
        <v>59</v>
      </c>
      <c r="M2233">
        <v>735</v>
      </c>
      <c r="N2233">
        <v>40</v>
      </c>
      <c r="O2233">
        <v>183</v>
      </c>
      <c r="P2233">
        <v>52</v>
      </c>
      <c r="Q2233">
        <v>20</v>
      </c>
      <c r="R2233">
        <v>30</v>
      </c>
      <c r="S2233" s="6">
        <f>SUM(Table_marketing_data[[#This Row],[MntWines]:[MntGoldProds]])/6</f>
        <v>176.66666666666666</v>
      </c>
      <c r="T2233">
        <v>2</v>
      </c>
      <c r="U2233">
        <v>9</v>
      </c>
      <c r="V2233">
        <v>3</v>
      </c>
      <c r="W2233">
        <v>13</v>
      </c>
      <c r="X2233">
        <v>6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f>IF(COUNTIF(Table_marketing_data[[#This Row],[AcceptedCmp3]:[AcceptedCmp2]],1)&gt;0,1,0)</f>
        <v>0</v>
      </c>
      <c r="AE2233">
        <f>SUM(Table_marketing_data[[#This Row],[AcceptedCmp3]:[AcceptedCmp2]])</f>
        <v>0</v>
      </c>
      <c r="AF2233">
        <v>0</v>
      </c>
      <c r="AG2233">
        <v>0</v>
      </c>
      <c r="AH2233" t="s">
        <v>30</v>
      </c>
    </row>
    <row r="2234" spans="1:34" x14ac:dyDescent="0.3">
      <c r="A2234">
        <v>6142</v>
      </c>
      <c r="B2234">
        <v>1943</v>
      </c>
      <c r="C2234">
        <f ca="1">YEAR(TODAY()) - Table_marketing_data[[#This Row],[Year_Birth]]</f>
        <v>80</v>
      </c>
      <c r="D2234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4" t="s">
        <v>41</v>
      </c>
      <c r="F2234" t="s">
        <v>33</v>
      </c>
      <c r="G2234" s="5">
        <v>65073</v>
      </c>
      <c r="H2234" s="5" t="str">
        <f t="shared" si="34"/>
        <v>50k-100k</v>
      </c>
      <c r="I2234">
        <v>0</v>
      </c>
      <c r="J2234">
        <v>0</v>
      </c>
      <c r="K2234" s="1">
        <v>41506</v>
      </c>
      <c r="L2234">
        <v>65</v>
      </c>
      <c r="M2234">
        <v>629</v>
      </c>
      <c r="N2234">
        <v>17</v>
      </c>
      <c r="O2234">
        <v>177</v>
      </c>
      <c r="P2234">
        <v>69</v>
      </c>
      <c r="Q2234">
        <v>0</v>
      </c>
      <c r="R2234">
        <v>8</v>
      </c>
      <c r="S2234" s="6">
        <f>SUM(Table_marketing_data[[#This Row],[MntWines]:[MntGoldProds]])/6</f>
        <v>150</v>
      </c>
      <c r="T2234">
        <v>1</v>
      </c>
      <c r="U2234">
        <v>5</v>
      </c>
      <c r="V2234">
        <v>3</v>
      </c>
      <c r="W2234">
        <v>5</v>
      </c>
      <c r="X2234">
        <v>2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f>IF(COUNTIF(Table_marketing_data[[#This Row],[AcceptedCmp3]:[AcceptedCmp2]],1)&gt;0,1,0)</f>
        <v>0</v>
      </c>
      <c r="AE2234">
        <f>SUM(Table_marketing_data[[#This Row],[AcceptedCmp3]:[AcceptedCmp2]])</f>
        <v>0</v>
      </c>
      <c r="AF2234">
        <v>0</v>
      </c>
      <c r="AG2234">
        <v>1</v>
      </c>
      <c r="AH2234" t="s">
        <v>30</v>
      </c>
    </row>
    <row r="2235" spans="1:34" x14ac:dyDescent="0.3">
      <c r="A2235">
        <v>7106</v>
      </c>
      <c r="B2235">
        <v>1943</v>
      </c>
      <c r="C2235">
        <f ca="1">YEAR(TODAY()) - Table_marketing_data[[#This Row],[Year_Birth]]</f>
        <v>80</v>
      </c>
      <c r="D2235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5" t="s">
        <v>37</v>
      </c>
      <c r="F2235" t="s">
        <v>33</v>
      </c>
      <c r="G2235" s="5">
        <v>75865</v>
      </c>
      <c r="H2235" s="5" t="str">
        <f t="shared" si="34"/>
        <v>50k-100k</v>
      </c>
      <c r="I2235">
        <v>0</v>
      </c>
      <c r="J2235">
        <v>0</v>
      </c>
      <c r="K2235" s="1">
        <v>41729</v>
      </c>
      <c r="L2235">
        <v>73</v>
      </c>
      <c r="M2235">
        <v>483</v>
      </c>
      <c r="N2235">
        <v>0</v>
      </c>
      <c r="O2235">
        <v>591</v>
      </c>
      <c r="P2235">
        <v>156</v>
      </c>
      <c r="Q2235">
        <v>0</v>
      </c>
      <c r="R2235">
        <v>12</v>
      </c>
      <c r="S2235" s="6">
        <f>SUM(Table_marketing_data[[#This Row],[MntWines]:[MntGoldProds]])/6</f>
        <v>207</v>
      </c>
      <c r="T2235">
        <v>1</v>
      </c>
      <c r="U2235">
        <v>3</v>
      </c>
      <c r="V2235">
        <v>5</v>
      </c>
      <c r="W2235">
        <v>10</v>
      </c>
      <c r="X2235">
        <v>1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f>IF(COUNTIF(Table_marketing_data[[#This Row],[AcceptedCmp3]:[AcceptedCmp2]],1)&gt;0,1,0)</f>
        <v>0</v>
      </c>
      <c r="AE2235">
        <f>SUM(Table_marketing_data[[#This Row],[AcceptedCmp3]:[AcceptedCmp2]])</f>
        <v>0</v>
      </c>
      <c r="AF2235">
        <v>0</v>
      </c>
      <c r="AG2235">
        <v>0</v>
      </c>
      <c r="AH2235" t="s">
        <v>30</v>
      </c>
    </row>
    <row r="2236" spans="1:34" x14ac:dyDescent="0.3">
      <c r="A2236">
        <v>5250</v>
      </c>
      <c r="B2236">
        <v>1943</v>
      </c>
      <c r="C2236">
        <f ca="1">YEAR(TODAY()) - Table_marketing_data[[#This Row],[Year_Birth]]</f>
        <v>80</v>
      </c>
      <c r="D2236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6" t="s">
        <v>41</v>
      </c>
      <c r="F2236" t="s">
        <v>42</v>
      </c>
      <c r="H2236" s="5" t="str">
        <f t="shared" si="34"/>
        <v>&lt;20k</v>
      </c>
      <c r="I2236">
        <v>0</v>
      </c>
      <c r="J2236">
        <v>0</v>
      </c>
      <c r="K2236" s="1">
        <v>41577</v>
      </c>
      <c r="L2236">
        <v>75</v>
      </c>
      <c r="M2236">
        <v>532</v>
      </c>
      <c r="N2236">
        <v>126</v>
      </c>
      <c r="O2236">
        <v>490</v>
      </c>
      <c r="P2236">
        <v>164</v>
      </c>
      <c r="Q2236">
        <v>126</v>
      </c>
      <c r="R2236">
        <v>126</v>
      </c>
      <c r="S2236" s="6">
        <f>SUM(Table_marketing_data[[#This Row],[MntWines]:[MntGoldProds]])/6</f>
        <v>260.66666666666669</v>
      </c>
      <c r="T2236">
        <v>1</v>
      </c>
      <c r="U2236">
        <v>5</v>
      </c>
      <c r="V2236">
        <v>5</v>
      </c>
      <c r="W2236">
        <v>11</v>
      </c>
      <c r="X2236">
        <v>1</v>
      </c>
      <c r="Y2236">
        <v>0</v>
      </c>
      <c r="Z2236">
        <v>0</v>
      </c>
      <c r="AA2236">
        <v>1</v>
      </c>
      <c r="AB2236">
        <v>0</v>
      </c>
      <c r="AC2236">
        <v>0</v>
      </c>
      <c r="AD2236">
        <f>IF(COUNTIF(Table_marketing_data[[#This Row],[AcceptedCmp3]:[AcceptedCmp2]],1)&gt;0,1,0)</f>
        <v>1</v>
      </c>
      <c r="AE2236">
        <f>SUM(Table_marketing_data[[#This Row],[AcceptedCmp3]:[AcceptedCmp2]])</f>
        <v>1</v>
      </c>
      <c r="AF2236">
        <v>1</v>
      </c>
      <c r="AG2236">
        <v>0</v>
      </c>
      <c r="AH2236" t="s">
        <v>36</v>
      </c>
    </row>
    <row r="2237" spans="1:34" x14ac:dyDescent="0.3">
      <c r="A2237">
        <v>6932</v>
      </c>
      <c r="B2237">
        <v>1941</v>
      </c>
      <c r="C2237">
        <f ca="1">YEAR(TODAY()) - Table_marketing_data[[#This Row],[Year_Birth]]</f>
        <v>82</v>
      </c>
      <c r="D2237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7" t="s">
        <v>37</v>
      </c>
      <c r="F2237" t="s">
        <v>33</v>
      </c>
      <c r="G2237" s="5">
        <v>93027</v>
      </c>
      <c r="H2237" s="5" t="str">
        <f t="shared" si="34"/>
        <v>50k-100k</v>
      </c>
      <c r="I2237">
        <v>0</v>
      </c>
      <c r="J2237">
        <v>0</v>
      </c>
      <c r="K2237" s="1">
        <v>41377</v>
      </c>
      <c r="L2237">
        <v>77</v>
      </c>
      <c r="M2237">
        <v>1285</v>
      </c>
      <c r="N2237">
        <v>42</v>
      </c>
      <c r="O2237">
        <v>716</v>
      </c>
      <c r="P2237">
        <v>55</v>
      </c>
      <c r="Q2237">
        <v>0</v>
      </c>
      <c r="R2237">
        <v>21</v>
      </c>
      <c r="S2237" s="6">
        <f>SUM(Table_marketing_data[[#This Row],[MntWines]:[MntGoldProds]])/6</f>
        <v>353.16666666666669</v>
      </c>
      <c r="T2237">
        <v>0</v>
      </c>
      <c r="U2237">
        <v>7</v>
      </c>
      <c r="V2237">
        <v>10</v>
      </c>
      <c r="W2237">
        <v>5</v>
      </c>
      <c r="X2237">
        <v>2</v>
      </c>
      <c r="Y2237">
        <v>0</v>
      </c>
      <c r="Z2237">
        <v>0</v>
      </c>
      <c r="AA2237">
        <v>1</v>
      </c>
      <c r="AB2237">
        <v>0</v>
      </c>
      <c r="AC2237">
        <v>0</v>
      </c>
      <c r="AD2237">
        <f>IF(COUNTIF(Table_marketing_data[[#This Row],[AcceptedCmp3]:[AcceptedCmp2]],1)&gt;0,1,0)</f>
        <v>1</v>
      </c>
      <c r="AE2237">
        <f>SUM(Table_marketing_data[[#This Row],[AcceptedCmp3]:[AcceptedCmp2]])</f>
        <v>1</v>
      </c>
      <c r="AF2237">
        <v>0</v>
      </c>
      <c r="AG2237">
        <v>0</v>
      </c>
      <c r="AH2237" t="s">
        <v>30</v>
      </c>
    </row>
    <row r="2238" spans="1:34" x14ac:dyDescent="0.3">
      <c r="A2238">
        <v>6663</v>
      </c>
      <c r="B2238">
        <v>1940</v>
      </c>
      <c r="C2238">
        <f ca="1">YEAR(TODAY()) - Table_marketing_data[[#This Row],[Year_Birth]]</f>
        <v>83</v>
      </c>
      <c r="D2238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8" t="s">
        <v>37</v>
      </c>
      <c r="F2238" t="s">
        <v>31</v>
      </c>
      <c r="G2238" s="5">
        <v>51141</v>
      </c>
      <c r="H2238" s="5" t="str">
        <f t="shared" si="34"/>
        <v>50k-100k</v>
      </c>
      <c r="I2238">
        <v>0</v>
      </c>
      <c r="J2238">
        <v>0</v>
      </c>
      <c r="K2238" s="1">
        <v>41463</v>
      </c>
      <c r="L2238">
        <v>96</v>
      </c>
      <c r="M2238">
        <v>144</v>
      </c>
      <c r="N2238">
        <v>0</v>
      </c>
      <c r="O2238">
        <v>7</v>
      </c>
      <c r="P2238">
        <v>0</v>
      </c>
      <c r="Q2238">
        <v>0</v>
      </c>
      <c r="R2238">
        <v>6</v>
      </c>
      <c r="S2238" s="6">
        <f>SUM(Table_marketing_data[[#This Row],[MntWines]:[MntGoldProds]])/6</f>
        <v>26.166666666666668</v>
      </c>
      <c r="T2238">
        <v>1</v>
      </c>
      <c r="U2238">
        <v>3</v>
      </c>
      <c r="V2238">
        <v>1</v>
      </c>
      <c r="W2238">
        <v>4</v>
      </c>
      <c r="X2238">
        <v>5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f>IF(COUNTIF(Table_marketing_data[[#This Row],[AcceptedCmp3]:[AcceptedCmp2]],1)&gt;0,1,0)</f>
        <v>0</v>
      </c>
      <c r="AE2238">
        <f>SUM(Table_marketing_data[[#This Row],[AcceptedCmp3]:[AcceptedCmp2]])</f>
        <v>0</v>
      </c>
      <c r="AF2238">
        <v>0</v>
      </c>
      <c r="AG2238">
        <v>0</v>
      </c>
      <c r="AH2238" t="s">
        <v>30</v>
      </c>
    </row>
    <row r="2239" spans="1:34" x14ac:dyDescent="0.3">
      <c r="A2239">
        <v>7829</v>
      </c>
      <c r="B2239">
        <v>1900</v>
      </c>
      <c r="C2239">
        <f ca="1">YEAR(TODAY()) - Table_marketing_data[[#This Row],[Year_Birth]]</f>
        <v>123</v>
      </c>
      <c r="D2239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39" t="s">
        <v>38</v>
      </c>
      <c r="F2239" t="s">
        <v>29</v>
      </c>
      <c r="G2239" s="5">
        <v>36640</v>
      </c>
      <c r="H2239" s="5" t="str">
        <f t="shared" si="34"/>
        <v>20k-50k</v>
      </c>
      <c r="I2239">
        <v>1</v>
      </c>
      <c r="J2239">
        <v>0</v>
      </c>
      <c r="K2239" s="1">
        <v>41543</v>
      </c>
      <c r="L2239">
        <v>99</v>
      </c>
      <c r="M2239">
        <v>15</v>
      </c>
      <c r="N2239">
        <v>6</v>
      </c>
      <c r="O2239">
        <v>8</v>
      </c>
      <c r="P2239">
        <v>7</v>
      </c>
      <c r="Q2239">
        <v>4</v>
      </c>
      <c r="R2239">
        <v>25</v>
      </c>
      <c r="S2239" s="6">
        <f>SUM(Table_marketing_data[[#This Row],[MntWines]:[MntGoldProds]])/6</f>
        <v>10.833333333333334</v>
      </c>
      <c r="T2239">
        <v>1</v>
      </c>
      <c r="U2239">
        <v>2</v>
      </c>
      <c r="V2239">
        <v>1</v>
      </c>
      <c r="W2239">
        <v>2</v>
      </c>
      <c r="X2239">
        <v>5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f>IF(COUNTIF(Table_marketing_data[[#This Row],[AcceptedCmp3]:[AcceptedCmp2]],1)&gt;0,1,0)</f>
        <v>0</v>
      </c>
      <c r="AE2239">
        <f>SUM(Table_marketing_data[[#This Row],[AcceptedCmp3]:[AcceptedCmp2]])</f>
        <v>0</v>
      </c>
      <c r="AF2239">
        <v>0</v>
      </c>
      <c r="AG2239">
        <v>1</v>
      </c>
      <c r="AH2239" t="s">
        <v>40</v>
      </c>
    </row>
    <row r="2240" spans="1:34" x14ac:dyDescent="0.3">
      <c r="A2240">
        <v>1150</v>
      </c>
      <c r="B2240">
        <v>1899</v>
      </c>
      <c r="C2240">
        <f ca="1">YEAR(TODAY()) - Table_marketing_data[[#This Row],[Year_Birth]]</f>
        <v>124</v>
      </c>
      <c r="D2240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40" t="s">
        <v>37</v>
      </c>
      <c r="F2240" t="s">
        <v>35</v>
      </c>
      <c r="G2240" s="5">
        <v>83532</v>
      </c>
      <c r="H2240" s="5" t="str">
        <f t="shared" si="34"/>
        <v>50k-100k</v>
      </c>
      <c r="I2240">
        <v>0</v>
      </c>
      <c r="J2240">
        <v>0</v>
      </c>
      <c r="K2240" s="1">
        <v>41543</v>
      </c>
      <c r="L2240">
        <v>36</v>
      </c>
      <c r="M2240">
        <v>755</v>
      </c>
      <c r="N2240">
        <v>144</v>
      </c>
      <c r="O2240">
        <v>562</v>
      </c>
      <c r="P2240">
        <v>104</v>
      </c>
      <c r="Q2240">
        <v>64</v>
      </c>
      <c r="R2240">
        <v>224</v>
      </c>
      <c r="S2240" s="6">
        <f>SUM(Table_marketing_data[[#This Row],[MntWines]:[MntGoldProds]])/6</f>
        <v>308.83333333333331</v>
      </c>
      <c r="T2240">
        <v>1</v>
      </c>
      <c r="U2240">
        <v>4</v>
      </c>
      <c r="V2240">
        <v>6</v>
      </c>
      <c r="W2240">
        <v>4</v>
      </c>
      <c r="X2240">
        <v>1</v>
      </c>
      <c r="Y2240">
        <v>0</v>
      </c>
      <c r="Z2240">
        <v>0</v>
      </c>
      <c r="AA2240">
        <v>1</v>
      </c>
      <c r="AB2240">
        <v>0</v>
      </c>
      <c r="AC2240">
        <v>0</v>
      </c>
      <c r="AD2240">
        <f>IF(COUNTIF(Table_marketing_data[[#This Row],[AcceptedCmp3]:[AcceptedCmp2]],1)&gt;0,1,0)</f>
        <v>1</v>
      </c>
      <c r="AE2240">
        <f>SUM(Table_marketing_data[[#This Row],[AcceptedCmp3]:[AcceptedCmp2]])</f>
        <v>1</v>
      </c>
      <c r="AF2240">
        <v>0</v>
      </c>
      <c r="AG2240">
        <v>0</v>
      </c>
      <c r="AH2240" t="s">
        <v>30</v>
      </c>
    </row>
    <row r="2241" spans="1:34" x14ac:dyDescent="0.3">
      <c r="A2241">
        <v>11004</v>
      </c>
      <c r="B2241">
        <v>1893</v>
      </c>
      <c r="C2241">
        <f ca="1">YEAR(TODAY()) - Table_marketing_data[[#This Row],[Year_Birth]]</f>
        <v>130</v>
      </c>
      <c r="D2241" t="str">
        <f ca="1">IF(Table_marketing_data[[#This Row],[Age]]&lt;31,"&lt;30",IF(Table_marketing_data[[#This Row],[Age]]&lt;41,"31-40",IF(Table_marketing_data[[#This Row],[Age]]&lt;51,"41-50",IF(Table_marketing_data[[#This Row],[Age]]&lt;61,"51-60",IF(Table_marketing_data[[#This Row],[Age]]&lt;71,"61-70","70&lt;")))))</f>
        <v>70&lt;</v>
      </c>
      <c r="E2241" t="s">
        <v>38</v>
      </c>
      <c r="F2241" t="s">
        <v>31</v>
      </c>
      <c r="G2241" s="5">
        <v>60182</v>
      </c>
      <c r="H2241" s="5" t="str">
        <f t="shared" si="34"/>
        <v>50k-100k</v>
      </c>
      <c r="I2241">
        <v>0</v>
      </c>
      <c r="J2241">
        <v>1</v>
      </c>
      <c r="K2241" s="1">
        <v>41776</v>
      </c>
      <c r="L2241">
        <v>23</v>
      </c>
      <c r="M2241">
        <v>8</v>
      </c>
      <c r="N2241">
        <v>0</v>
      </c>
      <c r="O2241">
        <v>5</v>
      </c>
      <c r="P2241">
        <v>7</v>
      </c>
      <c r="Q2241">
        <v>0</v>
      </c>
      <c r="R2241">
        <v>2</v>
      </c>
      <c r="S2241" s="6">
        <f>SUM(Table_marketing_data[[#This Row],[MntWines]:[MntGoldProds]])/6</f>
        <v>3.6666666666666665</v>
      </c>
      <c r="T2241">
        <v>1</v>
      </c>
      <c r="U2241">
        <v>1</v>
      </c>
      <c r="V2241">
        <v>0</v>
      </c>
      <c r="W2241">
        <v>2</v>
      </c>
      <c r="X2241">
        <v>4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f>IF(COUNTIF(Table_marketing_data[[#This Row],[AcceptedCmp3]:[AcceptedCmp2]],1)&gt;0,1,0)</f>
        <v>0</v>
      </c>
      <c r="AE2241">
        <f>SUM(Table_marketing_data[[#This Row],[AcceptedCmp3]:[AcceptedCmp2]])</f>
        <v>0</v>
      </c>
      <c r="AF2241">
        <v>0</v>
      </c>
      <c r="AG2241">
        <v>0</v>
      </c>
      <c r="AH2241" t="s">
        <v>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7B95-DF80-4E5E-A2EA-6E6D7004572A}">
  <dimension ref="A1:G89"/>
  <sheetViews>
    <sheetView topLeftCell="A13" zoomScaleNormal="100" workbookViewId="0">
      <selection activeCell="B25" sqref="B25"/>
    </sheetView>
  </sheetViews>
  <sheetFormatPr defaultRowHeight="14.4" x14ac:dyDescent="0.3"/>
  <cols>
    <col min="1" max="1" width="12.5546875" bestFit="1" customWidth="1"/>
    <col min="2" max="2" width="19.44140625" bestFit="1" customWidth="1"/>
    <col min="3" max="3" width="18.88671875" bestFit="1" customWidth="1"/>
    <col min="4" max="4" width="26.44140625" bestFit="1" customWidth="1"/>
    <col min="5" max="5" width="25.109375" bestFit="1" customWidth="1"/>
    <col min="6" max="6" width="23.109375" bestFit="1" customWidth="1"/>
    <col min="7" max="7" width="27.109375" bestFit="1" customWidth="1"/>
    <col min="8" max="8" width="9" bestFit="1" customWidth="1"/>
    <col min="9" max="9" width="7.5546875" bestFit="1" customWidth="1"/>
    <col min="10" max="10" width="7.21875" bestFit="1" customWidth="1"/>
    <col min="11" max="11" width="9.88671875" bestFit="1" customWidth="1"/>
    <col min="12" max="12" width="9.109375" bestFit="1" customWidth="1"/>
    <col min="13" max="13" width="11.77734375" bestFit="1" customWidth="1"/>
    <col min="14" max="15" width="13.5546875" bestFit="1" customWidth="1"/>
    <col min="16" max="16" width="16.33203125" bestFit="1" customWidth="1"/>
    <col min="17" max="18" width="7.6640625" bestFit="1" customWidth="1"/>
    <col min="19" max="19" width="10.33203125" bestFit="1" customWidth="1"/>
    <col min="20" max="20" width="6.5546875" bestFit="1" customWidth="1"/>
    <col min="21" max="21" width="9.21875" bestFit="1" customWidth="1"/>
    <col min="22" max="2241" width="10.77734375" bestFit="1" customWidth="1"/>
    <col min="2242" max="2242" width="11.77734375" bestFit="1" customWidth="1"/>
  </cols>
  <sheetData>
    <row r="1" spans="1:6" x14ac:dyDescent="0.3">
      <c r="B1" s="4"/>
    </row>
    <row r="2" spans="1:6" x14ac:dyDescent="0.3">
      <c r="B2" s="4"/>
    </row>
    <row r="3" spans="1:6" x14ac:dyDescent="0.3">
      <c r="A3" s="2" t="s">
        <v>59</v>
      </c>
      <c r="B3" s="4"/>
      <c r="D3" s="10"/>
    </row>
    <row r="4" spans="1:6" x14ac:dyDescent="0.3">
      <c r="A4" s="3" t="s">
        <v>53</v>
      </c>
      <c r="B4" s="4">
        <v>680816</v>
      </c>
      <c r="D4" t="s">
        <v>97</v>
      </c>
      <c r="E4" t="s">
        <v>111</v>
      </c>
    </row>
    <row r="5" spans="1:6" x14ac:dyDescent="0.3">
      <c r="A5" s="3" t="s">
        <v>54</v>
      </c>
      <c r="B5" s="4">
        <v>373968</v>
      </c>
      <c r="D5" s="11" t="s">
        <v>98</v>
      </c>
      <c r="E5" s="13">
        <v>52247.251353790612</v>
      </c>
      <c r="F5" s="11"/>
    </row>
    <row r="6" spans="1:6" x14ac:dyDescent="0.3">
      <c r="A6" s="3" t="s">
        <v>55</v>
      </c>
      <c r="B6" s="4">
        <v>98609</v>
      </c>
      <c r="D6" s="11" t="s">
        <v>99</v>
      </c>
      <c r="E6" s="13">
        <v>534.75077217933813</v>
      </c>
      <c r="F6" s="11"/>
    </row>
    <row r="7" spans="1:6" x14ac:dyDescent="0.3">
      <c r="A7" s="3" t="s">
        <v>56</v>
      </c>
      <c r="B7" s="4">
        <v>84057</v>
      </c>
      <c r="D7" s="11" t="s">
        <v>100</v>
      </c>
      <c r="E7" s="13">
        <v>51381.5</v>
      </c>
      <c r="F7" s="11"/>
    </row>
    <row r="8" spans="1:6" x14ac:dyDescent="0.3">
      <c r="A8" s="3" t="s">
        <v>57</v>
      </c>
      <c r="B8" s="4">
        <v>60621</v>
      </c>
      <c r="D8" s="11" t="s">
        <v>101</v>
      </c>
      <c r="E8" s="13">
        <v>7500</v>
      </c>
      <c r="F8" s="11"/>
    </row>
    <row r="9" spans="1:6" x14ac:dyDescent="0.3">
      <c r="A9" s="3" t="s">
        <v>58</v>
      </c>
      <c r="B9" s="4">
        <v>58917</v>
      </c>
      <c r="D9" s="11" t="s">
        <v>102</v>
      </c>
      <c r="E9" s="13">
        <v>25173.076660901403</v>
      </c>
      <c r="F9" s="11"/>
    </row>
    <row r="10" spans="1:6" x14ac:dyDescent="0.3">
      <c r="B10" s="4"/>
      <c r="D10" s="11" t="s">
        <v>103</v>
      </c>
      <c r="E10" s="13">
        <v>633683788.57561898</v>
      </c>
      <c r="F10" s="11"/>
    </row>
    <row r="11" spans="1:6" x14ac:dyDescent="0.3">
      <c r="A11" s="3" t="s">
        <v>77</v>
      </c>
      <c r="B11" s="8">
        <f>COUNTA(Table_marketing_data[ID])</f>
        <v>2240</v>
      </c>
      <c r="D11" s="11" t="s">
        <v>104</v>
      </c>
      <c r="E11" s="13">
        <v>159.63669957780081</v>
      </c>
      <c r="F11" s="11"/>
    </row>
    <row r="12" spans="1:6" x14ac:dyDescent="0.3">
      <c r="B12" s="4"/>
      <c r="D12" s="11" t="s">
        <v>105</v>
      </c>
      <c r="E12" s="13">
        <v>6.7634873728111291</v>
      </c>
      <c r="F12" s="11"/>
    </row>
    <row r="13" spans="1:6" x14ac:dyDescent="0.3">
      <c r="A13" s="2" t="s">
        <v>49</v>
      </c>
      <c r="B13" t="s">
        <v>51</v>
      </c>
      <c r="D13" s="11" t="s">
        <v>106</v>
      </c>
      <c r="E13" s="13">
        <v>664936</v>
      </c>
      <c r="F13" s="11"/>
    </row>
    <row r="14" spans="1:6" x14ac:dyDescent="0.3">
      <c r="A14" s="3" t="s">
        <v>30</v>
      </c>
      <c r="B14" s="4">
        <v>662220</v>
      </c>
      <c r="D14" s="11" t="s">
        <v>107</v>
      </c>
      <c r="E14" s="13">
        <v>1730</v>
      </c>
      <c r="F14" s="11"/>
    </row>
    <row r="15" spans="1:6" x14ac:dyDescent="0.3">
      <c r="A15" s="3" t="s">
        <v>43</v>
      </c>
      <c r="B15" s="4">
        <v>211071</v>
      </c>
      <c r="D15" s="11" t="s">
        <v>108</v>
      </c>
      <c r="E15" s="13">
        <v>666666</v>
      </c>
      <c r="F15" s="11"/>
    </row>
    <row r="16" spans="1:6" x14ac:dyDescent="0.3">
      <c r="A16" s="3" t="s">
        <v>32</v>
      </c>
      <c r="B16" s="4">
        <v>168532</v>
      </c>
      <c r="D16" s="11" t="s">
        <v>109</v>
      </c>
      <c r="E16" s="13">
        <v>115779909</v>
      </c>
      <c r="F16" s="11"/>
    </row>
    <row r="17" spans="1:7" x14ac:dyDescent="0.3">
      <c r="A17" s="3" t="s">
        <v>36</v>
      </c>
      <c r="B17" s="4">
        <v>89763</v>
      </c>
      <c r="D17" s="11" t="s">
        <v>110</v>
      </c>
      <c r="E17" s="13">
        <v>2216</v>
      </c>
      <c r="F17" s="11"/>
    </row>
    <row r="18" spans="1:7" ht="15" thickBot="1" x14ac:dyDescent="0.35">
      <c r="A18" s="3" t="s">
        <v>40</v>
      </c>
      <c r="B18" s="4">
        <v>79485</v>
      </c>
      <c r="F18" s="12"/>
    </row>
    <row r="19" spans="1:7" x14ac:dyDescent="0.3">
      <c r="A19" s="3" t="s">
        <v>39</v>
      </c>
      <c r="B19" s="4">
        <v>74913</v>
      </c>
    </row>
    <row r="20" spans="1:7" x14ac:dyDescent="0.3">
      <c r="A20" s="3" t="s">
        <v>34</v>
      </c>
      <c r="B20" s="4">
        <v>67882</v>
      </c>
    </row>
    <row r="21" spans="1:7" x14ac:dyDescent="0.3">
      <c r="A21" s="3" t="s">
        <v>46</v>
      </c>
      <c r="B21" s="4">
        <v>3122</v>
      </c>
    </row>
    <row r="22" spans="1:7" x14ac:dyDescent="0.3">
      <c r="A22" s="3" t="s">
        <v>50</v>
      </c>
      <c r="B22" s="4">
        <v>1356988</v>
      </c>
    </row>
    <row r="24" spans="1:7" x14ac:dyDescent="0.3">
      <c r="A24" s="2" t="s">
        <v>49</v>
      </c>
      <c r="B24" t="s">
        <v>114</v>
      </c>
      <c r="C24" t="s">
        <v>115</v>
      </c>
      <c r="D24" t="s">
        <v>112</v>
      </c>
      <c r="E24" t="s">
        <v>113</v>
      </c>
      <c r="F24" t="s">
        <v>116</v>
      </c>
      <c r="G24" t="s">
        <v>117</v>
      </c>
    </row>
    <row r="25" spans="1:7" x14ac:dyDescent="0.3">
      <c r="A25" s="3" t="s">
        <v>63</v>
      </c>
      <c r="B25" s="6">
        <v>357.13333333333333</v>
      </c>
      <c r="C25" s="6">
        <v>43.266666666666666</v>
      </c>
      <c r="D25" s="6">
        <v>341.8</v>
      </c>
      <c r="E25" s="6">
        <v>93.733333333333334</v>
      </c>
      <c r="F25" s="6">
        <v>69.466666666666669</v>
      </c>
      <c r="G25" s="6">
        <v>46.06666666666667</v>
      </c>
    </row>
    <row r="26" spans="1:7" x14ac:dyDescent="0.3">
      <c r="A26" s="3" t="s">
        <v>64</v>
      </c>
      <c r="B26" s="6">
        <v>236.06293706293707</v>
      </c>
      <c r="C26" s="6">
        <v>27.716783216783217</v>
      </c>
      <c r="D26" s="6">
        <v>177.96153846153845</v>
      </c>
      <c r="E26" s="6">
        <v>33.734265734265733</v>
      </c>
      <c r="F26" s="6">
        <v>42.465034965034967</v>
      </c>
      <c r="G26" s="6">
        <v>28.678321678321677</v>
      </c>
    </row>
    <row r="27" spans="1:7" x14ac:dyDescent="0.3">
      <c r="A27" s="3" t="s">
        <v>65</v>
      </c>
      <c r="B27" s="6">
        <v>243.33548387096775</v>
      </c>
      <c r="C27" s="6">
        <v>23.079032258064515</v>
      </c>
      <c r="D27" s="6">
        <v>146.12741935483871</v>
      </c>
      <c r="E27" s="6">
        <v>34.843548387096774</v>
      </c>
      <c r="F27" s="6">
        <v>37.869354838709675</v>
      </c>
      <c r="G27" s="6">
        <v>24.658064516129031</v>
      </c>
    </row>
    <row r="28" spans="1:7" x14ac:dyDescent="0.3">
      <c r="A28" s="3" t="s">
        <v>66</v>
      </c>
      <c r="B28" s="6">
        <v>309.0016129032258</v>
      </c>
      <c r="C28" s="6">
        <v>26.140322580645162</v>
      </c>
      <c r="D28" s="6">
        <v>152.58225806451614</v>
      </c>
      <c r="E28" s="6">
        <v>34.35</v>
      </c>
      <c r="F28" s="6">
        <v>44.366129032258065</v>
      </c>
      <c r="G28" s="6">
        <v>25.474193548387095</v>
      </c>
    </row>
    <row r="29" spans="1:7" x14ac:dyDescent="0.3">
      <c r="A29" s="3" t="s">
        <v>67</v>
      </c>
      <c r="B29" s="6">
        <v>374.45161290322579</v>
      </c>
      <c r="C29" s="6">
        <v>27.636559139784946</v>
      </c>
      <c r="D29" s="6">
        <v>183.63225806451612</v>
      </c>
      <c r="E29" s="6">
        <v>42.415053763440859</v>
      </c>
      <c r="F29" s="6">
        <v>47.741935483870968</v>
      </c>
      <c r="G29" s="6">
        <v>29.167741935483871</v>
      </c>
    </row>
    <row r="30" spans="1:7" x14ac:dyDescent="0.3">
      <c r="A30" s="3" t="s">
        <v>68</v>
      </c>
      <c r="B30" s="6">
        <v>390.4957264957265</v>
      </c>
      <c r="C30" s="6">
        <v>29.803418803418804</v>
      </c>
      <c r="D30" s="6">
        <v>202.37179487179486</v>
      </c>
      <c r="E30" s="6">
        <v>44.358974358974358</v>
      </c>
      <c r="F30" s="6">
        <v>52.29059829059829</v>
      </c>
      <c r="G30" s="6">
        <v>30.26923076923077</v>
      </c>
    </row>
    <row r="33" spans="1:3" x14ac:dyDescent="0.3">
      <c r="A33" s="2" t="s">
        <v>2</v>
      </c>
      <c r="B33" t="s">
        <v>61</v>
      </c>
      <c r="C33" t="s">
        <v>69</v>
      </c>
    </row>
    <row r="34" spans="1:3" x14ac:dyDescent="0.3">
      <c r="A34" t="s">
        <v>37</v>
      </c>
      <c r="B34">
        <v>56145.313929313932</v>
      </c>
      <c r="C34">
        <v>486</v>
      </c>
    </row>
    <row r="35" spans="1:3" x14ac:dyDescent="0.3">
      <c r="A35" t="s">
        <v>41</v>
      </c>
      <c r="B35">
        <v>52917.534246575342</v>
      </c>
      <c r="C35">
        <v>370</v>
      </c>
    </row>
    <row r="36" spans="1:3" x14ac:dyDescent="0.3">
      <c r="A36" t="s">
        <v>28</v>
      </c>
      <c r="B36">
        <v>52720.37365591398</v>
      </c>
      <c r="C36">
        <v>1127</v>
      </c>
    </row>
    <row r="37" spans="1:3" x14ac:dyDescent="0.3">
      <c r="A37" t="s">
        <v>38</v>
      </c>
      <c r="B37">
        <v>47633.19</v>
      </c>
      <c r="C37">
        <v>203</v>
      </c>
    </row>
    <row r="38" spans="1:3" x14ac:dyDescent="0.3">
      <c r="A38" t="s">
        <v>44</v>
      </c>
      <c r="B38">
        <v>20306.259259259259</v>
      </c>
      <c r="C38">
        <v>54</v>
      </c>
    </row>
    <row r="39" spans="1:3" x14ac:dyDescent="0.3">
      <c r="A39" t="s">
        <v>50</v>
      </c>
      <c r="B39">
        <v>52247.251353790612</v>
      </c>
      <c r="C39">
        <v>2240</v>
      </c>
    </row>
    <row r="42" spans="1:3" x14ac:dyDescent="0.3">
      <c r="A42" s="2" t="s">
        <v>52</v>
      </c>
    </row>
    <row r="43" spans="1:3" x14ac:dyDescent="0.3">
      <c r="A43" s="3" t="s">
        <v>70</v>
      </c>
      <c r="B43">
        <v>12970</v>
      </c>
    </row>
    <row r="44" spans="1:3" x14ac:dyDescent="0.3">
      <c r="A44" s="3" t="s">
        <v>71</v>
      </c>
      <c r="B44">
        <v>9150</v>
      </c>
    </row>
    <row r="48" spans="1:3" x14ac:dyDescent="0.3">
      <c r="A48" s="2" t="s">
        <v>49</v>
      </c>
      <c r="B48" t="s">
        <v>72</v>
      </c>
    </row>
    <row r="49" spans="1:7" x14ac:dyDescent="0.3">
      <c r="A49" s="3" t="s">
        <v>33</v>
      </c>
      <c r="B49">
        <v>864</v>
      </c>
    </row>
    <row r="50" spans="1:7" x14ac:dyDescent="0.3">
      <c r="A50" s="3" t="s">
        <v>35</v>
      </c>
      <c r="B50">
        <v>580</v>
      </c>
    </row>
    <row r="51" spans="1:7" x14ac:dyDescent="0.3">
      <c r="A51" s="3" t="s">
        <v>31</v>
      </c>
      <c r="B51">
        <v>480</v>
      </c>
    </row>
    <row r="52" spans="1:7" x14ac:dyDescent="0.3">
      <c r="A52" s="3" t="s">
        <v>29</v>
      </c>
      <c r="B52">
        <v>232</v>
      </c>
    </row>
    <row r="53" spans="1:7" x14ac:dyDescent="0.3">
      <c r="A53" s="3" t="s">
        <v>42</v>
      </c>
      <c r="B53">
        <v>77</v>
      </c>
    </row>
    <row r="54" spans="1:7" x14ac:dyDescent="0.3">
      <c r="A54" s="3" t="s">
        <v>47</v>
      </c>
      <c r="B54">
        <v>3</v>
      </c>
    </row>
    <row r="55" spans="1:7" x14ac:dyDescent="0.3">
      <c r="A55" s="3" t="s">
        <v>45</v>
      </c>
      <c r="B55">
        <v>2</v>
      </c>
    </row>
    <row r="56" spans="1:7" x14ac:dyDescent="0.3">
      <c r="A56" s="3" t="s">
        <v>48</v>
      </c>
      <c r="B56">
        <v>2</v>
      </c>
    </row>
    <row r="58" spans="1:7" x14ac:dyDescent="0.3">
      <c r="A58" s="2" t="s">
        <v>75</v>
      </c>
      <c r="B58" s="2" t="s">
        <v>76</v>
      </c>
    </row>
    <row r="59" spans="1:7" x14ac:dyDescent="0.3">
      <c r="A59" s="2" t="s">
        <v>49</v>
      </c>
      <c r="B59" t="s">
        <v>63</v>
      </c>
      <c r="C59" t="s">
        <v>64</v>
      </c>
      <c r="D59" t="s">
        <v>65</v>
      </c>
      <c r="E59" t="s">
        <v>66</v>
      </c>
      <c r="F59" t="s">
        <v>67</v>
      </c>
      <c r="G59" t="s">
        <v>68</v>
      </c>
    </row>
    <row r="60" spans="1:7" x14ac:dyDescent="0.3">
      <c r="A60" s="3" t="s">
        <v>48</v>
      </c>
      <c r="B60" s="7">
        <v>202.66666666666666</v>
      </c>
      <c r="C60" s="7"/>
      <c r="D60" s="7"/>
      <c r="E60" s="7"/>
      <c r="F60" s="7">
        <v>194.83333333333334</v>
      </c>
      <c r="G60" s="7"/>
    </row>
    <row r="61" spans="1:7" x14ac:dyDescent="0.3">
      <c r="A61" s="3" t="s">
        <v>47</v>
      </c>
      <c r="B61" s="7"/>
      <c r="C61" s="7">
        <v>14.833333333333334</v>
      </c>
      <c r="D61" s="7">
        <v>8.1666666666666661</v>
      </c>
      <c r="E61" s="7"/>
      <c r="F61" s="7">
        <v>105.33333333333333</v>
      </c>
      <c r="G61" s="7"/>
    </row>
    <row r="62" spans="1:7" x14ac:dyDescent="0.3">
      <c r="A62" s="3" t="s">
        <v>29</v>
      </c>
      <c r="B62" s="7"/>
      <c r="C62" s="7">
        <v>1026</v>
      </c>
      <c r="D62" s="7">
        <v>5634.8333333333339</v>
      </c>
      <c r="E62" s="7">
        <v>8319.5000000000018</v>
      </c>
      <c r="F62" s="7">
        <v>6615.333333333333</v>
      </c>
      <c r="G62" s="7">
        <v>2015.3333333333328</v>
      </c>
    </row>
    <row r="63" spans="1:7" x14ac:dyDescent="0.3">
      <c r="A63" s="3" t="s">
        <v>33</v>
      </c>
      <c r="B63" s="7">
        <v>23</v>
      </c>
      <c r="C63" s="7">
        <v>10223.833333333332</v>
      </c>
      <c r="D63" s="7">
        <v>21450.833333333347</v>
      </c>
      <c r="E63" s="7">
        <v>24236.666666666668</v>
      </c>
      <c r="F63" s="7">
        <v>18574.499999999993</v>
      </c>
      <c r="G63" s="7">
        <v>10566.666666666666</v>
      </c>
    </row>
    <row r="64" spans="1:7" x14ac:dyDescent="0.3">
      <c r="A64" s="3" t="s">
        <v>31</v>
      </c>
      <c r="B64" s="7">
        <v>1756</v>
      </c>
      <c r="C64" s="7">
        <v>9803.5</v>
      </c>
      <c r="D64" s="7">
        <v>9933.8333333333339</v>
      </c>
      <c r="E64" s="7">
        <v>11832.833333333338</v>
      </c>
      <c r="F64" s="7">
        <v>10742.833333333332</v>
      </c>
      <c r="G64" s="7">
        <v>4449.666666666667</v>
      </c>
    </row>
    <row r="65" spans="1:7" x14ac:dyDescent="0.3">
      <c r="A65" s="3" t="s">
        <v>35</v>
      </c>
      <c r="B65" s="7">
        <v>397</v>
      </c>
      <c r="C65" s="7">
        <v>4987.3333333333321</v>
      </c>
      <c r="D65" s="7">
        <v>14941.833333333325</v>
      </c>
      <c r="E65" s="7">
        <v>14509.999999999998</v>
      </c>
      <c r="F65" s="7">
        <v>15573.499999999995</v>
      </c>
      <c r="G65" s="7">
        <v>8401.1666666666642</v>
      </c>
    </row>
    <row r="66" spans="1:7" x14ac:dyDescent="0.3">
      <c r="A66" s="3" t="s">
        <v>42</v>
      </c>
      <c r="B66" s="7"/>
      <c r="C66" s="7"/>
      <c r="D66" s="7">
        <v>580.16666666666663</v>
      </c>
      <c r="E66" s="7">
        <v>2265.4999999999995</v>
      </c>
      <c r="F66" s="7">
        <v>2834.6666666666661</v>
      </c>
      <c r="G66" s="7">
        <v>3801.1666666666665</v>
      </c>
    </row>
    <row r="67" spans="1:7" x14ac:dyDescent="0.3">
      <c r="A67" s="3" t="s">
        <v>45</v>
      </c>
      <c r="B67" s="7"/>
      <c r="C67" s="7"/>
      <c r="D67" s="7">
        <v>141.33333333333334</v>
      </c>
      <c r="E67" s="7"/>
      <c r="F67" s="7"/>
      <c r="G67" s="7"/>
    </row>
    <row r="70" spans="1:7" x14ac:dyDescent="0.3">
      <c r="A70" s="3" t="s">
        <v>78</v>
      </c>
    </row>
    <row r="72" spans="1:7" x14ac:dyDescent="0.3">
      <c r="A72" s="2" t="s">
        <v>84</v>
      </c>
      <c r="B72" s="2" t="s">
        <v>76</v>
      </c>
    </row>
    <row r="73" spans="1:7" x14ac:dyDescent="0.3">
      <c r="A73" s="2" t="s">
        <v>49</v>
      </c>
      <c r="B73" t="s">
        <v>81</v>
      </c>
      <c r="C73" t="s">
        <v>82</v>
      </c>
      <c r="D73" t="s">
        <v>83</v>
      </c>
      <c r="E73" t="s">
        <v>85</v>
      </c>
    </row>
    <row r="74" spans="1:7" x14ac:dyDescent="0.3">
      <c r="A74" s="3" t="s">
        <v>63</v>
      </c>
      <c r="B74">
        <v>2</v>
      </c>
      <c r="C74">
        <v>2</v>
      </c>
      <c r="D74">
        <v>11</v>
      </c>
    </row>
    <row r="75" spans="1:7" x14ac:dyDescent="0.3">
      <c r="A75" s="3" t="s">
        <v>64</v>
      </c>
      <c r="B75">
        <v>44</v>
      </c>
      <c r="C75">
        <v>144</v>
      </c>
      <c r="D75">
        <v>97</v>
      </c>
      <c r="E75">
        <v>1</v>
      </c>
    </row>
    <row r="76" spans="1:7" x14ac:dyDescent="0.3">
      <c r="A76" s="3" t="s">
        <v>65</v>
      </c>
      <c r="B76">
        <v>50</v>
      </c>
      <c r="C76">
        <v>300</v>
      </c>
      <c r="D76">
        <v>262</v>
      </c>
      <c r="E76">
        <v>8</v>
      </c>
    </row>
    <row r="77" spans="1:7" x14ac:dyDescent="0.3">
      <c r="A77" s="3" t="s">
        <v>66</v>
      </c>
      <c r="B77">
        <v>28</v>
      </c>
      <c r="C77">
        <v>278</v>
      </c>
      <c r="D77">
        <v>312</v>
      </c>
      <c r="E77">
        <v>2</v>
      </c>
    </row>
    <row r="78" spans="1:7" x14ac:dyDescent="0.3">
      <c r="A78" s="3" t="s">
        <v>67</v>
      </c>
      <c r="B78">
        <v>19</v>
      </c>
      <c r="C78">
        <v>139</v>
      </c>
      <c r="D78">
        <v>307</v>
      </c>
    </row>
    <row r="79" spans="1:7" x14ac:dyDescent="0.3">
      <c r="A79" s="3" t="s">
        <v>68</v>
      </c>
      <c r="B79">
        <v>8</v>
      </c>
      <c r="C79">
        <v>70</v>
      </c>
      <c r="D79">
        <v>154</v>
      </c>
      <c r="E79">
        <v>2</v>
      </c>
    </row>
    <row r="81" spans="1:5" x14ac:dyDescent="0.3">
      <c r="A81" t="s">
        <v>86</v>
      </c>
      <c r="B81" t="s">
        <v>87</v>
      </c>
      <c r="C81" t="s">
        <v>89</v>
      </c>
      <c r="D81" t="s">
        <v>90</v>
      </c>
      <c r="E81" t="s">
        <v>88</v>
      </c>
    </row>
    <row r="82" spans="1:5" x14ac:dyDescent="0.3">
      <c r="A82" s="9">
        <v>144</v>
      </c>
      <c r="B82" s="9">
        <v>30</v>
      </c>
      <c r="C82" s="9">
        <v>167</v>
      </c>
      <c r="D82" s="9">
        <v>163</v>
      </c>
      <c r="E82" s="9">
        <v>163</v>
      </c>
    </row>
    <row r="84" spans="1:5" x14ac:dyDescent="0.3">
      <c r="A84" t="s">
        <v>91</v>
      </c>
    </row>
    <row r="85" spans="1:5" x14ac:dyDescent="0.3">
      <c r="A85" t="s">
        <v>92</v>
      </c>
      <c r="B85">
        <f>COUNTIF(AcceptedCmp1,1)</f>
        <v>144</v>
      </c>
    </row>
    <row r="86" spans="1:5" x14ac:dyDescent="0.3">
      <c r="A86" t="s">
        <v>93</v>
      </c>
      <c r="B86">
        <f>COUNTIF(AcceptedCmp2,1)</f>
        <v>30</v>
      </c>
    </row>
    <row r="87" spans="1:5" x14ac:dyDescent="0.3">
      <c r="A87" t="s">
        <v>94</v>
      </c>
      <c r="B87">
        <f>COUNTIF(AcceptedCmp3,1)</f>
        <v>163</v>
      </c>
    </row>
    <row r="88" spans="1:5" x14ac:dyDescent="0.3">
      <c r="A88" t="s">
        <v>95</v>
      </c>
      <c r="B88">
        <f>COUNTIF(AcceptedCmp4,1)</f>
        <v>167</v>
      </c>
    </row>
    <row r="89" spans="1:5" x14ac:dyDescent="0.3">
      <c r="A89" t="s">
        <v>96</v>
      </c>
      <c r="B89">
        <f>COUNTIF(AcceptedCmp5,1)</f>
        <v>163</v>
      </c>
    </row>
  </sheetData>
  <conditionalFormatting pivot="1" sqref="B34:B3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{94D63678-DD33-4578-AF50-BE1E21F5BF5B}</x14:id>
        </ext>
      </extLst>
    </cfRule>
  </conditionalFormatting>
  <conditionalFormatting pivot="1" sqref="C34:C3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{50E5974F-E25B-48D0-AF13-7CAD428148A9}</x14:id>
        </ext>
      </extLst>
    </cfRule>
  </conditionalFormatting>
  <conditionalFormatting pivot="1" sqref="B49:B5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{D951C431-4FC0-433A-BE94-7CB6A7E40E91}</x14:id>
        </ext>
      </extLst>
    </cfRule>
  </conditionalFormatting>
  <conditionalFormatting pivot="1" sqref="B60:G6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{AA9FE138-80BD-4C28-B3E7-1367F023F46C}</x14:id>
        </ext>
      </extLst>
    </cfRule>
  </conditionalFormatting>
  <conditionalFormatting pivot="1" sqref="B74:E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B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{32CBC00A-C77E-48E0-B95A-28E98AC9849E}</x14:id>
        </ext>
      </extLst>
    </cfRule>
  </conditionalFormatting>
  <pageMargins left="0.7" right="0.7" top="0.75" bottom="0.75" header="0.3" footer="0.3"/>
  <pageSetup paperSize="9" orientation="portrait"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4D63678-DD33-4578-AF50-BE1E21F5BF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B34:B38</xm:sqref>
        </x14:conditionalFormatting>
        <x14:conditionalFormatting xmlns:xm="http://schemas.microsoft.com/office/excel/2006/main" pivot="1">
          <x14:cfRule type="dataBar" id="{50E5974F-E25B-48D0-AF13-7CAD428148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C34:C38</xm:sqref>
        </x14:conditionalFormatting>
        <x14:conditionalFormatting xmlns:xm="http://schemas.microsoft.com/office/excel/2006/main" pivot="1">
          <x14:cfRule type="dataBar" id="{D951C431-4FC0-433A-BE94-7CB6A7E40E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B49:B56</xm:sqref>
        </x14:conditionalFormatting>
        <x14:conditionalFormatting xmlns:xm="http://schemas.microsoft.com/office/excel/2006/main" pivot="1">
          <x14:cfRule type="dataBar" id="{AA9FE138-80BD-4C28-B3E7-1367F023F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B60:G67</xm:sqref>
        </x14:conditionalFormatting>
        <x14:conditionalFormatting xmlns:xm="http://schemas.microsoft.com/office/excel/2006/main">
          <x14:cfRule type="dataBar" id="{32CBC00A-C77E-48E0-B95A-28E98AC98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B85:B89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094E-4EDB-4B0F-8F55-38EB44942F63}">
  <sheetPr>
    <pageSetUpPr fitToPage="1"/>
  </sheetPr>
  <dimension ref="A1"/>
  <sheetViews>
    <sheetView tabSelected="1" zoomScale="70" zoomScaleNormal="70" workbookViewId="0">
      <selection activeCell="S49" sqref="S49"/>
    </sheetView>
  </sheetViews>
  <sheetFormatPr defaultRowHeight="14.4" x14ac:dyDescent="0.3"/>
  <cols>
    <col min="9" max="9" width="10" customWidth="1"/>
  </cols>
  <sheetData/>
  <pageMargins left="0.7" right="0.7" top="0.75" bottom="0.75" header="0.3" footer="0.3"/>
  <pageSetup paperSize="8" scale="7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D a t a M a s h u p   s q m i d = " 4 1 9 8 a c a 8 - 6 3 7 7 - 4 e 2 9 - 8 a 9 d - b b b c 3 1 6 c a b 0 3 "   x m l n s = " h t t p : / / s c h e m a s . m i c r o s o f t . c o m / D a t a M a s h u p " > A A A A A A g F A A B Q S w M E F A A C A A g A g 1 6 6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g 1 6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e u l b 0 l c 9 j A g I A A P c E A A A T A B w A R m 9 y b X V s Y X M v U 2 V j d G l v b j E u b S C i G A A o o B Q A A A A A A A A A A A A A A A A A A A A A A A A A A A C F k 1 1 v 2 j A U h u + R + A 9 W d g N S h E r X V t O q X L C k b F V F 2 z V s 1 d R M y H V O g z f H R j 4 n M I T 6 3 3 c y q F h F l u U m i Z / X 5 8 u v E R R p Z 0 W 6 f Q / P u 5 1 u B + f S Q y 5 K 6 X 8 C a V v M c k l S R M I A d T u C n 9 R V X g G v x L g c J E 5 V J V j q j b W B Q e w s 8 Q / 2 g v h 9 9 g X B Y 1 Y 4 X M n s x k L i 9 R K y e 2 1 z t 0 J x 6 9 0 P z i q e e B t m Y + 9 K c S W L w k A 2 k U u w Y v K S X o y s N G v U m L 2 u a K B w G f T D h w S M L j W B j 4 I w C E X s T F V a j I 7 f h e L C K p e z P j o 7 P T o a h u J z 5 Q h S W h u I 9 p + D a 2 f h e z / c 9 v Y m 4 M J K Z r n 4 B D L n B g J u d C o f W b g j u / X e d g y h e N i t j 4 x J l T T S Y 0 S + + j t k P J e 2 4 I j T 9 Q L 2 4 a Z e W n x y v t y W X E P s N e Q P N 5 v g M u H W L i 2 d n Q x q 3 X M o N s E 3 k H 7 2 Q X u a H 7 K L v F K y P l J G x I u C 4 B f 9 I T x X T d L M U p J U 4 Q H m Q M q V I O p J V t 6 D V e t 9 1 C u d z x k e p p s C 2 G a S 0 C y u k J j 5 l 1 x 8 e F t 2 B 6 q O f 7 h p Y o l t A t h I x r 7 S 1 I w m I I n H x 7 3 / Q z D W O G 8 V p C u A 9 h A f n c l r Q Q O 9 r s o E p M F b 9 s V c Y l P 9 L L m H x 3 Z B z O Y 2 r m g X p e Q 8 / D f R V 4 0 8 q w l f y g a P j J S C B R s t L h d v W + l J K z 1 t p c N W e n x I 7 w A X z m K D l W J X L o z U t o l U l v z 6 l Z m f + 9 2 O t o 0 3 8 P w 3 U E s B A i 0 A F A A C A A g A g 1 6 6 V j i y G d 2 k A A A A 9 g A A A B I A A A A A A A A A A A A A A A A A A A A A A E N v b m Z p Z y 9 Q Y W N r Y W d l L n h t b F B L A Q I t A B Q A A g A I A I N e u l Y P y u m r p A A A A O k A A A A T A A A A A A A A A A A A A A A A A P A A A A B b Q 2 9 u d G V u d F 9 U e X B l c 1 0 u e G 1 s U E s B A i 0 A F A A C A A g A g 1 6 6 V v S V z 2 M C A g A A 9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s A A A A A A A A H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1 h c m t l d G l u Z 1 9 k Y X R h I i A v P j x F b n R y e S B U e X B l P S J G a W x s Z W R D b 2 1 w b G V 0 Z V J l c 3 V s d F R v V 2 9 y a 3 N o Z W V 0 I i B W Y W x 1 Z T 0 i b D E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w O j U y O j A 2 L j E w N z c 2 N j Z a I i A v P j x F b n R y e S B U e X B l P S J G a W x s Q 2 9 s d W 1 u V H l w Z X M i I F Z h b H V l P S J z Q X d N R 0 J o R U R B d 2 t E Q X d N R E F 3 T U R B d 0 1 E Q X d N R E F 3 T U R B d 0 1 E Q m c 9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s g S W 5 j b 2 1 l I C Z x d W 9 0 O y w m c X V v d D t L a W R o b 2 1 l J n F 1 b 3 Q 7 L C Z x d W 9 0 O 1 R l Z W 5 o b 2 1 l J n F 1 b 3 Q 7 L C Z x d W 9 0 O 0 R 0 X 0 N 1 c 3 R v b W V y J n F 1 b 3 Q 7 L C Z x d W 9 0 O 1 J l Y 2 V u Y 3 k m c X V v d D s s J n F 1 b 3 Q 7 T W 5 0 V 2 l u Z X M m c X V v d D s s J n F 1 b 3 Q 7 T W 5 0 R n J 1 a X R z J n F 1 b 3 Q 7 L C Z x d W 9 0 O 0 1 u d E 1 l Y X R Q c m 9 k d W N 0 c y Z x d W 9 0 O y w m c X V v d D t N b n R G a X N o U H J v Z H V j d H M m c X V v d D s s J n F 1 b 3 Q 7 T W 5 0 U 3 d l Z X R Q c m 9 k d W N 0 c y Z x d W 9 0 O y w m c X V v d D t N b n R H b 2 x k U H J v Z H M m c X V v d D s s J n F 1 b 3 Q 7 T n V t R G V h b H N Q d X J j a G F z Z X M m c X V v d D s s J n F 1 b 3 Q 7 T n V t V 2 V i U H V y Y 2 h h c 2 V z J n F 1 b 3 Q 7 L C Z x d W 9 0 O 0 5 1 b U N h d G F s b 2 d Q d X J j a G F z Z X M m c X V v d D s s J n F 1 b 3 Q 7 T n V t U 3 R v c m V Q d X J j a G F z Z X M m c X V v d D s s J n F 1 b 3 Q 7 T n V t V 2 V i V m l z a X R z T W 9 u d G g m c X V v d D s s J n F 1 b 3 Q 7 Q W N j Z X B 0 Z W R D b X A z J n F 1 b 3 Q 7 L C Z x d W 9 0 O 0 F j Y 2 V w d G V k Q 2 1 w N C Z x d W 9 0 O y w m c X V v d D t B Y 2 N l c H R l Z E N t c D U m c X V v d D s s J n F 1 b 3 Q 7 Q W N j Z X B 0 Z W R D b X A x J n F 1 b 3 Q 7 L C Z x d W 9 0 O 0 F j Y 2 V w d G V k Q 2 1 w M i Z x d W 9 0 O y w m c X V v d D t S Z X N w b 2 5 z Z S Z x d W 9 0 O y w m c X V v d D t D b 2 1 w b G F p b i Z x d W 9 0 O y w m c X V v d D t D b 3 V u d H J 5 J n F 1 b 3 Q 7 X S I g L z 4 8 R W 5 0 c n k g V H l w Z T 0 i U X V l c n l J R C I g V m F s d W U 9 I n N m M z I 2 M G Q 3 Y y 1 l M m Q y L T R j Y T Q t Y W V k O C 0 y Y 2 Q 0 O G V l N T Q 5 O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y B J b m N v b W U g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N b n R X a W 5 l c y w 5 f S Z x d W 9 0 O y w m c X V v d D t T Z W N 0 a W 9 u M S 9 t Y X J r Z X R p b m d f Z G F 0 Y S 9 B d X R v U m V t b 3 Z l Z E N v b H V t b n M x L n t N b n R G c n V p d H M s M T B 9 J n F 1 b 3 Q 7 L C Z x d W 9 0 O 1 N l Y 3 R p b 2 4 x L 2 1 h c m t l d G l u Z 1 9 k Y X R h L 0 F 1 d G 9 S Z W 1 v d m V k Q 2 9 s d W 1 u c z E u e 0 1 u d E 1 l Y X R Q c m 9 k d W N 0 c y w x M X 0 m c X V v d D s s J n F 1 b 3 Q 7 U 2 V j d G l v b j E v b W F y a 2 V 0 a W 5 n X 2 R h d G E v Q X V 0 b 1 J l b W 9 2 Z W R D b 2 x 1 b W 5 z M S 5 7 T W 5 0 R m l z a F B y b 2 R 1 Y 3 R z L D E y f S Z x d W 9 0 O y w m c X V v d D t T Z W N 0 a W 9 u M S 9 t Y X J r Z X R p b m d f Z G F 0 Y S 9 B d X R v U m V t b 3 Z l Z E N v b H V t b n M x L n t N b n R T d 2 V l d F B y b 2 R 1 Y 3 R z L D E z f S Z x d W 9 0 O y w m c X V v d D t T Z W N 0 a W 9 u M S 9 t Y X J r Z X R p b m d f Z G F 0 Y S 9 B d X R v U m V t b 3 Z l Z E N v b H V t b n M x L n t N b n R H b 2 x k U H J v Z H M s M T R 9 J n F 1 b 3 Q 7 L C Z x d W 9 0 O 1 N l Y 3 R p b 2 4 x L 2 1 h c m t l d G l u Z 1 9 k Y X R h L 0 F 1 d G 9 S Z W 1 v d m V k Q 2 9 s d W 1 u c z E u e 0 5 1 b U R l Y W x z U H V y Y 2 h h c 2 V z L D E 1 f S Z x d W 9 0 O y w m c X V v d D t T Z W N 0 a W 9 u M S 9 t Y X J r Z X R p b m d f Z G F 0 Y S 9 B d X R v U m V t b 3 Z l Z E N v b H V t b n M x L n t O d W 1 X Z W J Q d X J j a G F z Z X M s M T Z 9 J n F 1 b 3 Q 7 L C Z x d W 9 0 O 1 N l Y 3 R p b 2 4 x L 2 1 h c m t l d G l u Z 1 9 k Y X R h L 0 F 1 d G 9 S Z W 1 v d m V k Q 2 9 s d W 1 u c z E u e 0 5 1 b U N h d G F s b 2 d Q d X J j a G F z Z X M s M T d 9 J n F 1 b 3 Q 7 L C Z x d W 9 0 O 1 N l Y 3 R p b 2 4 x L 2 1 h c m t l d G l u Z 1 9 k Y X R h L 0 F 1 d G 9 S Z W 1 v d m V k Q 2 9 s d W 1 u c z E u e 0 5 1 b V N 0 b 3 J l U H V y Y 2 h h c 2 V z L D E 4 f S Z x d W 9 0 O y w m c X V v d D t T Z W N 0 a W 9 u M S 9 t Y X J r Z X R p b m d f Z G F 0 Y S 9 B d X R v U m V t b 3 Z l Z E N v b H V t b n M x L n t O d W 1 X Z W J W a X N p d H N N b 2 5 0 a C w x O X 0 m c X V v d D s s J n F 1 b 3 Q 7 U 2 V j d G l v b j E v b W F y a 2 V 0 a W 5 n X 2 R h d G E v Q X V 0 b 1 J l b W 9 2 Z W R D b 2 x 1 b W 5 z M S 5 7 Q W N j Z X B 0 Z W R D b X A z L D I w f S Z x d W 9 0 O y w m c X V v d D t T Z W N 0 a W 9 u M S 9 t Y X J r Z X R p b m d f Z G F 0 Y S 9 B d X R v U m V t b 3 Z l Z E N v b H V t b n M x L n t B Y 2 N l c H R l Z E N t c D Q s M j F 9 J n F 1 b 3 Q 7 L C Z x d W 9 0 O 1 N l Y 3 R p b 2 4 x L 2 1 h c m t l d G l u Z 1 9 k Y X R h L 0 F 1 d G 9 S Z W 1 v d m V k Q 2 9 s d W 1 u c z E u e 0 F j Y 2 V w d G V k Q 2 1 w N S w y M n 0 m c X V v d D s s J n F 1 b 3 Q 7 U 2 V j d G l v b j E v b W F y a 2 V 0 a W 5 n X 2 R h d G E v Q X V 0 b 1 J l b W 9 2 Z W R D b 2 x 1 b W 5 z M S 5 7 Q W N j Z X B 0 Z W R D b X A x L D I z f S Z x d W 9 0 O y w m c X V v d D t T Z W N 0 a W 9 u M S 9 t Y X J r Z X R p b m d f Z G F 0 Y S 9 B d X R v U m V t b 3 Z l Z E N v b H V t b n M x L n t B Y 2 N l c H R l Z E N t c D I s M j R 9 J n F 1 b 3 Q 7 L C Z x d W 9 0 O 1 N l Y 3 R p b 2 4 x L 2 1 h c m t l d G l u Z 1 9 k Y X R h L 0 F 1 d G 9 S Z W 1 v d m V k Q 2 9 s d W 1 u c z E u e 1 J l c 3 B v b n N l L D I 1 f S Z x d W 9 0 O y w m c X V v d D t T Z W N 0 a W 9 u M S 9 t Y X J r Z X R p b m d f Z G F 0 Y S 9 B d X R v U m V t b 3 Z l Z E N v b H V t b n M x L n t D b 2 1 w b G F p b i w y N n 0 m c X V v d D s s J n F 1 b 3 Q 7 U 2 V j d G l v b j E v b W F y a 2 V 0 a W 5 n X 2 R h d G E v Q X V 0 b 1 J l b W 9 2 Z W R D b 2 x 1 b W 5 z M S 5 7 Q 2 9 1 b n R y e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1 h c m t l d G l u Z 1 9 k Y X R h L 0 F 1 d G 9 S Z W 1 v d m V k Q 2 9 s d W 1 u c z E u e 0 l E L D B 9 J n F 1 b 3 Q 7 L C Z x d W 9 0 O 1 N l Y 3 R p b 2 4 x L 2 1 h c m t l d G l u Z 1 9 k Y X R h L 0 F 1 d G 9 S Z W 1 v d m V k Q 2 9 s d W 1 u c z E u e 1 l l Y X J f Q m l y d G g s M X 0 m c X V v d D s s J n F 1 b 3 Q 7 U 2 V j d G l v b j E v b W F y a 2 V 0 a W 5 n X 2 R h d G E v Q X V 0 b 1 J l b W 9 2 Z W R D b 2 x 1 b W 5 z M S 5 7 R W R 1 Y 2 F 0 a W 9 u L D J 9 J n F 1 b 3 Q 7 L C Z x d W 9 0 O 1 N l Y 3 R p b 2 4 x L 2 1 h c m t l d G l u Z 1 9 k Y X R h L 0 F 1 d G 9 S Z W 1 v d m V k Q 2 9 s d W 1 u c z E u e 0 1 h c m l 0 Y W x f U 3 R h d H V z L D N 9 J n F 1 b 3 Q 7 L C Z x d W 9 0 O 1 N l Y 3 R p b 2 4 x L 2 1 h c m t l d G l u Z 1 9 k Y X R h L 0 F 1 d G 9 S Z W 1 v d m V k Q 2 9 s d W 1 u c z E u e y B J b m N v b W U g L D R 9 J n F 1 b 3 Q 7 L C Z x d W 9 0 O 1 N l Y 3 R p b 2 4 x L 2 1 h c m t l d G l u Z 1 9 k Y X R h L 0 F 1 d G 9 S Z W 1 v d m V k Q 2 9 s d W 1 u c z E u e 0 t p Z G h v b W U s N X 0 m c X V v d D s s J n F 1 b 3 Q 7 U 2 V j d G l v b j E v b W F y a 2 V 0 a W 5 n X 2 R h d G E v Q X V 0 b 1 J l b W 9 2 Z W R D b 2 x 1 b W 5 z M S 5 7 V G V l b m h v b W U s N n 0 m c X V v d D s s J n F 1 b 3 Q 7 U 2 V j d G l v b j E v b W F y a 2 V 0 a W 5 n X 2 R h d G E v Q X V 0 b 1 J l b W 9 2 Z W R D b 2 x 1 b W 5 z M S 5 7 R H R f Q 3 V z d G 9 t Z X I s N 3 0 m c X V v d D s s J n F 1 b 3 Q 7 U 2 V j d G l v b j E v b W F y a 2 V 0 a W 5 n X 2 R h d G E v Q X V 0 b 1 J l b W 9 2 Z W R D b 2 x 1 b W 5 z M S 5 7 U m V j Z W 5 j e S w 4 f S Z x d W 9 0 O y w m c X V v d D t T Z W N 0 a W 9 u M S 9 t Y X J r Z X R p b m d f Z G F 0 Y S 9 B d X R v U m V t b 3 Z l Z E N v b H V t b n M x L n t N b n R X a W 5 l c y w 5 f S Z x d W 9 0 O y w m c X V v d D t T Z W N 0 a W 9 u M S 9 t Y X J r Z X R p b m d f Z G F 0 Y S 9 B d X R v U m V t b 3 Z l Z E N v b H V t b n M x L n t N b n R G c n V p d H M s M T B 9 J n F 1 b 3 Q 7 L C Z x d W 9 0 O 1 N l Y 3 R p b 2 4 x L 2 1 h c m t l d G l u Z 1 9 k Y X R h L 0 F 1 d G 9 S Z W 1 v d m V k Q 2 9 s d W 1 u c z E u e 0 1 u d E 1 l Y X R Q c m 9 k d W N 0 c y w x M X 0 m c X V v d D s s J n F 1 b 3 Q 7 U 2 V j d G l v b j E v b W F y a 2 V 0 a W 5 n X 2 R h d G E v Q X V 0 b 1 J l b W 9 2 Z W R D b 2 x 1 b W 5 z M S 5 7 T W 5 0 R m l z a F B y b 2 R 1 Y 3 R z L D E y f S Z x d W 9 0 O y w m c X V v d D t T Z W N 0 a W 9 u M S 9 t Y X J r Z X R p b m d f Z G F 0 Y S 9 B d X R v U m V t b 3 Z l Z E N v b H V t b n M x L n t N b n R T d 2 V l d F B y b 2 R 1 Y 3 R z L D E z f S Z x d W 9 0 O y w m c X V v d D t T Z W N 0 a W 9 u M S 9 t Y X J r Z X R p b m d f Z G F 0 Y S 9 B d X R v U m V t b 3 Z l Z E N v b H V t b n M x L n t N b n R H b 2 x k U H J v Z H M s M T R 9 J n F 1 b 3 Q 7 L C Z x d W 9 0 O 1 N l Y 3 R p b 2 4 x L 2 1 h c m t l d G l u Z 1 9 k Y X R h L 0 F 1 d G 9 S Z W 1 v d m V k Q 2 9 s d W 1 u c z E u e 0 5 1 b U R l Y W x z U H V y Y 2 h h c 2 V z L D E 1 f S Z x d W 9 0 O y w m c X V v d D t T Z W N 0 a W 9 u M S 9 t Y X J r Z X R p b m d f Z G F 0 Y S 9 B d X R v U m V t b 3 Z l Z E N v b H V t b n M x L n t O d W 1 X Z W J Q d X J j a G F z Z X M s M T Z 9 J n F 1 b 3 Q 7 L C Z x d W 9 0 O 1 N l Y 3 R p b 2 4 x L 2 1 h c m t l d G l u Z 1 9 k Y X R h L 0 F 1 d G 9 S Z W 1 v d m V k Q 2 9 s d W 1 u c z E u e 0 5 1 b U N h d G F s b 2 d Q d X J j a G F z Z X M s M T d 9 J n F 1 b 3 Q 7 L C Z x d W 9 0 O 1 N l Y 3 R p b 2 4 x L 2 1 h c m t l d G l u Z 1 9 k Y X R h L 0 F 1 d G 9 S Z W 1 v d m V k Q 2 9 s d W 1 u c z E u e 0 5 1 b V N 0 b 3 J l U H V y Y 2 h h c 2 V z L D E 4 f S Z x d W 9 0 O y w m c X V v d D t T Z W N 0 a W 9 u M S 9 t Y X J r Z X R p b m d f Z G F 0 Y S 9 B d X R v U m V t b 3 Z l Z E N v b H V t b n M x L n t O d W 1 X Z W J W a X N p d H N N b 2 5 0 a C w x O X 0 m c X V v d D s s J n F 1 b 3 Q 7 U 2 V j d G l v b j E v b W F y a 2 V 0 a W 5 n X 2 R h d G E v Q X V 0 b 1 J l b W 9 2 Z W R D b 2 x 1 b W 5 z M S 5 7 Q W N j Z X B 0 Z W R D b X A z L D I w f S Z x d W 9 0 O y w m c X V v d D t T Z W N 0 a W 9 u M S 9 t Y X J r Z X R p b m d f Z G F 0 Y S 9 B d X R v U m V t b 3 Z l Z E N v b H V t b n M x L n t B Y 2 N l c H R l Z E N t c D Q s M j F 9 J n F 1 b 3 Q 7 L C Z x d W 9 0 O 1 N l Y 3 R p b 2 4 x L 2 1 h c m t l d G l u Z 1 9 k Y X R h L 0 F 1 d G 9 S Z W 1 v d m V k Q 2 9 s d W 1 u c z E u e 0 F j Y 2 V w d G V k Q 2 1 w N S w y M n 0 m c X V v d D s s J n F 1 b 3 Q 7 U 2 V j d G l v b j E v b W F y a 2 V 0 a W 5 n X 2 R h d G E v Q X V 0 b 1 J l b W 9 2 Z W R D b 2 x 1 b W 5 z M S 5 7 Q W N j Z X B 0 Z W R D b X A x L D I z f S Z x d W 9 0 O y w m c X V v d D t T Z W N 0 a W 9 u M S 9 t Y X J r Z X R p b m d f Z G F 0 Y S 9 B d X R v U m V t b 3 Z l Z E N v b H V t b n M x L n t B Y 2 N l c H R l Z E N t c D I s M j R 9 J n F 1 b 3 Q 7 L C Z x d W 9 0 O 1 N l Y 3 R p b 2 4 x L 2 1 h c m t l d G l u Z 1 9 k Y X R h L 0 F 1 d G 9 S Z W 1 v d m V k Q 2 9 s d W 1 u c z E u e 1 J l c 3 B v b n N l L D I 1 f S Z x d W 9 0 O y w m c X V v d D t T Z W N 0 a W 9 u M S 9 t Y X J r Z X R p b m d f Z G F 0 Y S 9 B d X R v U m V t b 3 Z l Z E N v b H V t b n M x L n t D b 2 1 w b G F p b i w y N n 0 m c X V v d D s s J n F 1 b 3 Q 7 U 2 V j d G l v b j E v b W F y a 2 V 0 a W 5 n X 2 R h d G E v Q X V 0 b 1 J l b W 9 2 Z W R D b 2 x 1 b W 5 z M S 5 7 Q 2 9 1 b n R y e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r 7 W j x a X F P l J P 8 m k i 4 o 3 k A A A A A A g A A A A A A E G Y A A A A B A A A g A A A A 0 F R C C 0 s j H 0 n B W + y Z n w l s y 6 8 w k s y y u o Y B 9 p A n 7 m J T J v 4 A A A A A D o A A A A A C A A A g A A A A 8 X 2 8 e I 9 m 4 H G G 0 k Q H e N T 5 W G i v 0 o q u Q Q w U P h R 2 v D o R B + 5 Q A A A A 0 f b i k 6 K O Q k v K L 9 X 7 J O n x m p 8 m Y B P L 9 j 3 M C a s p 7 P y D S y b H A C v X D W C E 8 O 2 Z 9 N G / h l C A d p Y W w I u 0 g 2 f x g D j + W B q 1 K s d B V x e 9 U g O b T W 6 + O l l a h g B A A A A A X / Y 3 w M F M 3 A h o P F p u s N M a z 8 V F q J 3 T 3 4 / N z 1 I 0 q j B n U x d i L V t 0 u S r F G + 9 u f e r 6 m Z O 0 / + e i c D H d W r 9 Q L g f w d Z t p S Q = = < / D a t a M a s h u p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 T a b l e _ m a r k e t i n g _ d a t a 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 T a b l e _ m a r k e t i n g _ d a t a 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 T a b l e _ m a r k e t i n g _ d a t a 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 C o l u m n s \ K i d h o m e 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 C o l u m n s \ T e e n h o m e 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 C o l u m n s \ D t _ C u s t o m e r 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 C o l u m n s \ M n t W i n e s 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 C o l u m n s \ M n t F r u i t s 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 C o l u m n s \ M n t M e a t P r o d u c t s 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 C o l u m n s \ M n t F i s h P r o d u c t s 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 C o l u m n s \ M n t S w e e t P r o d u c t s 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 C o l u m n s \ M n t G o l d P r o d s 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 C o l u m n s \ M n t A v g 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 C o l u m n s \ N u m D e a l s P u r c h a s e s 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 C o l u m n s \ N u m W e b P u r c h a s e s 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 C o l u m n s \ N u m C a t a l o g P u r c h a s e s 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 C o l u m n s \ N u m S t o r e P u r c h a s e s 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 C o l u m n s \ N u m W e b V i s i t s M o n t h 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 C o l u m n s \ A c c e p t e d C m p 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 C o l u m n s \ C o m p l a i n 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_ m a r k e t i n g _ d a t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 T a b l e _ m a r k e t i n g _ d a t a 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 T a b l e _ m a r k e t i n g _ d a t a 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 C o l u m n s \ Y e a r _ B i r t h < / K e y > < / D i a g r a m O b j e c t K e y > < D i a g r a m O b j e c t K e y > < K e y > C o l u m n s \ A g e < / K e y > < / D i a g r a m O b j e c t K e y > < D i a g r a m O b j e c t K e y > < K e y > C o l u m n s \ A g e   G r o u p < / K e y > < / D i a g r a m O b j e c t K e y > < D i a g r a m O b j e c t K e y > < K e y > C o l u m n s \ E d u c a t i o n < / K e y > < / D i a g r a m O b j e c t K e y > < D i a g r a m O b j e c t K e y > < K e y > C o l u m n s \ M a r i t a l _ S t a t u s < / K e y > < / D i a g r a m O b j e c t K e y > < D i a g r a m O b j e c t K e y > < K e y > C o l u m n s \ I n c o m e < / K e y > < / D i a g r a m O b j e c t K e y > < D i a g r a m O b j e c t K e y > < K e y > C o l u m n s \ K i d h o m e < / K e y > < / D i a g r a m O b j e c t K e y > < D i a g r a m O b j e c t K e y > < K e y > C o l u m n s \ T e e n h o m e < / K e y > < / D i a g r a m O b j e c t K e y > < D i a g r a m O b j e c t K e y > < K e y > C o l u m n s \ D t _ C u s t o m e r < / K e y > < / D i a g r a m O b j e c t K e y > < D i a g r a m O b j e c t K e y > < K e y > C o l u m n s \ R e c e n c y < / K e y > < / D i a g r a m O b j e c t K e y > < D i a g r a m O b j e c t K e y > < K e y > C o l u m n s \ M n t W i n e s < / K e y > < / D i a g r a m O b j e c t K e y > < D i a g r a m O b j e c t K e y > < K e y > C o l u m n s \ M n t F r u i t s < / K e y > < / D i a g r a m O b j e c t K e y > < D i a g r a m O b j e c t K e y > < K e y > C o l u m n s \ M n t M e a t P r o d u c t s < / K e y > < / D i a g r a m O b j e c t K e y > < D i a g r a m O b j e c t K e y > < K e y > C o l u m n s \ M n t F i s h P r o d u c t s < / K e y > < / D i a g r a m O b j e c t K e y > < D i a g r a m O b j e c t K e y > < K e y > C o l u m n s \ M n t S w e e t P r o d u c t s < / K e y > < / D i a g r a m O b j e c t K e y > < D i a g r a m O b j e c t K e y > < K e y > C o l u m n s \ M n t G o l d P r o d s < / K e y > < / D i a g r a m O b j e c t K e y > < D i a g r a m O b j e c t K e y > < K e y > C o l u m n s \ M n t A v g < / K e y > < / D i a g r a m O b j e c t K e y > < D i a g r a m O b j e c t K e y > < K e y > C o l u m n s \ N u m D e a l s P u r c h a s e s < / K e y > < / D i a g r a m O b j e c t K e y > < D i a g r a m O b j e c t K e y > < K e y > C o l u m n s \ N u m W e b P u r c h a s e s < / K e y > < / D i a g r a m O b j e c t K e y > < D i a g r a m O b j e c t K e y > < K e y > C o l u m n s \ N u m C a t a l o g P u r c h a s e s < / K e y > < / D i a g r a m O b j e c t K e y > < D i a g r a m O b j e c t K e y > < K e y > C o l u m n s \ N u m S t o r e P u r c h a s e s < / K e y > < / D i a g r a m O b j e c t K e y > < D i a g r a m O b j e c t K e y > < K e y > C o l u m n s \ N u m W e b V i s i t s M o n t h < / K e y > < / D i a g r a m O b j e c t K e y > < D i a g r a m O b j e c t K e y > < K e y > C o l u m n s \ A c c e p t e d C m p 3 < / K e y > < / D i a g r a m O b j e c t K e y > < D i a g r a m O b j e c t K e y > < K e y > C o l u m n s \ A c c e p t e d C m p 4 < / K e y > < / D i a g r a m O b j e c t K e y > < D i a g r a m O b j e c t K e y > < K e y > C o l u m n s \ A c c e p t e d C m p 5 < / K e y > < / D i a g r a m O b j e c t K e y > < D i a g r a m O b j e c t K e y > < K e y > C o l u m n s \ A c c e p t e d C m p 1 < / K e y > < / D i a g r a m O b j e c t K e y > < D i a g r a m O b j e c t K e y > < K e y > C o l u m n s \ A c c e p t e d C m p 2 < / K e y > < / D i a g r a m O b j e c t K e y > < D i a g r a m O b j e c t K e y > < K e y > C o l u m n s \ A c c e p t e d C m p < / K e y > < / D i a g r a m O b j e c t K e y > < D i a g r a m O b j e c t K e y > < K e y > C o l u m n s \ R e s p o n s e < / K e y > < / D i a g r a m O b j e c t K e y > < D i a g r a m O b j e c t K e y > < K e y > C o l u m n s \ C o m p l a i n 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 C o l u m n s \ Y e a r _ B i r t h 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 C o l u m n s \ K i d h o m e 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 C o l u m n s \ T e e n h o m e 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 C o l u m n s \ D t _ C u s t o m e r 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 C o l u m n s \ M n t W i n e s 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 C o l u m n s \ M n t F r u i t s 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 C o l u m n s \ M n t M e a t P r o d u c t s 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 C o l u m n s \ M n t F i s h P r o d u c t s 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 C o l u m n s \ M n t S w e e t P r o d u c t s 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 C o l u m n s \ M n t G o l d P r o d s 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 C o l u m n s \ M n t A v g 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 C o l u m n s \ N u m D e a l s P u r c h a s e s 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 C o l u m n s \ N u m W e b P u r c h a s e s 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 C o l u m n s \ N u m C a t a l o g P u r c h a s e s 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 C o l u m n s \ N u m S t o r e P u r c h a s e s 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 C o l u m n s \ N u m W e b V i s i t s M o n t h 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 C o l u m n s \ A c c e p t e d C m p 3 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 C o l u m n s \ A c c e p t e d C m p 5 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 C o l u m n s \ A c c e p t e d C m p 1 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 C o l u m n s \ A c c e p t e d C m p 2 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 C o l u m n s \ A c c e p t e d C m p 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 C o l u m n s \ C o m p l a i n 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_ m a r k e t i n g _ d a t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 2 0 2 3 - 0 5 - 2 3 T 2 1 : 3 6 : 1 2 . 7 0 5 3 7 1 9 + 0 1 : 0 0 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_ m a r k e t i n g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 Y e a r _ B i r t h < / s t r i n g > < / k e y > < v a l u e > < i n t > 1 2 2 < / i n t > < / v a l u e > < / i t e m > < i t e m > < k e y > < s t r i n g > A g e < / s t r i n g > < / k e y > < v a l u e > < i n t > 7 2 < / i n t > < / v a l u e > < / i t e m > < i t e m > < k e y > < s t r i n g > A g e   G r o u p < / s t r i n g > < / k e y > < v a l u e > < i n t > 1 2 5 < / i n t > < / v a l u e > < / i t e m > < i t e m > < k e y > < s t r i n g > E d u c a t i o n < / s t r i n g > < / k e y > < v a l u e > < i n t > 1 2 0 < / i n t > < / v a l u e > < / i t e m > < i t e m > < k e y > < s t r i n g > M a r i t a l _ S t a t u s < / s t r i n g > < / k e y > < v a l u e > < i n t > 1 5 5 < / i n t > < / v a l u e > < / i t e m > < i t e m > < k e y > < s t r i n g > I n c o m e < / s t r i n g > < / k e y > < v a l u e > < i n t > 1 0 1 < / i n t > < / v a l u e > < / i t e m > < i t e m > < k e y > < s t r i n g > K i d h o m e < / s t r i n g > < / k e y > < v a l u e > < i n t > 1 1 1 < / i n t > < / v a l u e > < / i t e m > < i t e m > < k e y > < s t r i n g > T e e n h o m e < / s t r i n g > < / k e y > < v a l u e > < i n t > 1 2 2 < / i n t > < / v a l u e > < / i t e m > < i t e m > < k e y > < s t r i n g > D t _ C u s t o m e r < / s t r i n g > < / k e y > < v a l u e > < i n t > 1 4 5 < / i n t > < / v a l u e > < / i t e m > < i t e m > < k e y > < s t r i n g > R e c e n c y < / s t r i n g > < / k e y > < v a l u e > < i n t > 1 0 6 < / i n t > < / v a l u e > < / i t e m > < i t e m > < k e y > < s t r i n g > M n t W i n e s < / s t r i n g > < / k e y > < v a l u e > < i n t > 1 2 3 < / i n t > < / v a l u e > < / i t e m > < i t e m > < k e y > < s t r i n g > M n t F r u i t s < / s t r i n g > < / k e y > < v a l u e > < i n t > 1 1 9 < / i n t > < / v a l u e > < / i t e m > < i t e m > < k e y > < s t r i n g > M n t M e a t P r o d u c t s < / s t r i n g > < / k e y > < v a l u e > < i n t > 1 8 4 < / i n t > < / v a l u e > < / i t e m > < i t e m > < k e y > < s t r i n g > M n t F i s h P r o d u c t s < / s t r i n g > < / k e y > < v a l u e > < i n t > 1 7 5 < / i n t > < / v a l u e > < / i t e m > < i t e m > < k e y > < s t r i n g > M n t S w e e t P r o d u c t s < / s t r i n g > < / k e y > < v a l u e > < i n t > 1 9 1 < / i n t > < / v a l u e > < / i t e m > < i t e m > < k e y > < s t r i n g > M n t G o l d P r o d s < / s t r i n g > < / k e y > < v a l u e > < i n t > 1 5 6 < / i n t > < / v a l u e > < / i t e m > < i t e m > < k e y > < s t r i n g > M n t A v g < / s t r i n g > < / k e y > < v a l u e > < i n t > 1 0 4 < / i n t > < / v a l u e > < / i t e m > < i t e m > < k e y > < s t r i n g > N u m D e a l s P u r c h a s e s < / s t r i n g > < / k e y > < v a l u e > < i n t > 2 0 1 < / i n t > < / v a l u e > < / i t e m > < i t e m > < k e y > < s t r i n g > N u m W e b P u r c h a s e s < / s t r i n g > < / k e y > < v a l u e > < i n t > 1 9 4 < / i n t > < / v a l u e > < / i t e m > < i t e m > < k e y > < s t r i n g > N u m C a t a l o g P u r c h a s e s < / s t r i n g > < / k e y > < v a l u e > < i n t > 2 1 6 < / i n t > < / v a l u e > < / i t e m > < i t e m > < k e y > < s t r i n g > N u m S t o r e P u r c h a s e s < / s t r i n g > < / k e y > < v a l u e > < i n t > 2 0 0 < / i n t > < / v a l u e > < / i t e m > < i t e m > < k e y > < s t r i n g > N u m W e b V i s i t s M o n t h < / s t r i n g > < / k e y > < v a l u e > < i n t > 2 0 8 < / i n t > < / v a l u e > < / i t e m > < i t e m > < k e y > < s t r i n g > A c c e p t e d C m p 3 < / s t r i n g > < / k e y > < v a l u e > < i n t > 1 5 9 < / i n t > < / v a l u e > < / i t e m > < i t e m > < k e y > < s t r i n g > A c c e p t e d C m p 4 < / s t r i n g > < / k e y > < v a l u e > < i n t > 1 5 9 < / i n t > < / v a l u e > < / i t e m > < i t e m > < k e y > < s t r i n g > A c c e p t e d C m p 5 < / s t r i n g > < / k e y > < v a l u e > < i n t > 1 5 9 < / i n t > < / v a l u e > < / i t e m > < i t e m > < k e y > < s t r i n g > A c c e p t e d C m p 1 < / s t r i n g > < / k e y > < v a l u e > < i n t > 1 5 9 < / i n t > < / v a l u e > < / i t e m > < i t e m > < k e y > < s t r i n g > A c c e p t e d C m p 2 < / s t r i n g > < / k e y > < v a l u e > < i n t > 1 5 9 < / i n t > < / v a l u e > < / i t e m > < i t e m > < k e y > < s t r i n g > A c c e p t e d C m p < / s t r i n g > < / k e y > < v a l u e > < i n t > 1 4 9 < / i n t > < / v a l u e > < / i t e m > < i t e m > < k e y > < s t r i n g > R e s p o n s e < / s t r i n g > < / k e y > < v a l u e > < i n t > 1 1 7 < / i n t > < / v a l u e > < / i t e m > < i t e m > < k e y > < s t r i n g > C o m p l a i n < / s t r i n g > < / k e y > < v a l u e > < i n t > 1 1 5 < / i n t > < / v a l u e > < / i t e m > < i t e m > < k e y > < s t r i n g > C o u n t r y < / s t r i n g > < / k e y > < v a l u e > < i n t > 1 0 5 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 Y e a r _ B i r t h < / s t r i n g > < / k e y > < v a l u e > < i n t > 1 < / i n t > < / v a l u e > < / i t e m > < i t e m > < k e y > < s t r i n g > A g e < / s t r i n g > < / k e y > < v a l u e > < i n t > 2 < / i n t > < / v a l u e > < / i t e m > < i t e m > < k e y > < s t r i n g > A g e   G r o u p < / s t r i n g > < / k e y > < v a l u e > < i n t > 3 < / i n t > < / v a l u e > < / i t e m > < i t e m > < k e y > < s t r i n g > E d u c a t i o n < / s t r i n g > < / k e y > < v a l u e > < i n t > 4 < / i n t > < / v a l u e > < / i t e m > < i t e m > < k e y > < s t r i n g > M a r i t a l _ S t a t u s < / s t r i n g > < / k e y > < v a l u e > < i n t > 5 < / i n t > < / v a l u e > < / i t e m > < i t e m > < k e y > < s t r i n g > I n c o m e < / s t r i n g > < / k e y > < v a l u e > < i n t > 6 < / i n t > < / v a l u e > < / i t e m > < i t e m > < k e y > < s t r i n g > K i d h o m e < / s t r i n g > < / k e y > < v a l u e > < i n t > 7 < / i n t > < / v a l u e > < / i t e m > < i t e m > < k e y > < s t r i n g > T e e n h o m e < / s t r i n g > < / k e y > < v a l u e > < i n t > 8 < / i n t > < / v a l u e > < / i t e m > < i t e m > < k e y > < s t r i n g > D t _ C u s t o m e r < / s t r i n g > < / k e y > < v a l u e > < i n t > 9 < / i n t > < / v a l u e > < / i t e m > < i t e m > < k e y > < s t r i n g > R e c e n c y < / s t r i n g > < / k e y > < v a l u e > < i n t > 1 0 < / i n t > < / v a l u e > < / i t e m > < i t e m > < k e y > < s t r i n g > M n t W i n e s < / s t r i n g > < / k e y > < v a l u e > < i n t > 1 1 < / i n t > < / v a l u e > < / i t e m > < i t e m > < k e y > < s t r i n g > M n t F r u i t s < / s t r i n g > < / k e y > < v a l u e > < i n t > 1 2 < / i n t > < / v a l u e > < / i t e m > < i t e m > < k e y > < s t r i n g > M n t M e a t P r o d u c t s < / s t r i n g > < / k e y > < v a l u e > < i n t > 1 3 < / i n t > < / v a l u e > < / i t e m > < i t e m > < k e y > < s t r i n g > M n t F i s h P r o d u c t s < / s t r i n g > < / k e y > < v a l u e > < i n t > 1 4 < / i n t > < / v a l u e > < / i t e m > < i t e m > < k e y > < s t r i n g > M n t S w e e t P r o d u c t s < / s t r i n g > < / k e y > < v a l u e > < i n t > 1 5 < / i n t > < / v a l u e > < / i t e m > < i t e m > < k e y > < s t r i n g > M n t G o l d P r o d s < / s t r i n g > < / k e y > < v a l u e > < i n t > 1 6 < / i n t > < / v a l u e > < / i t e m > < i t e m > < k e y > < s t r i n g > M n t A v g < / s t r i n g > < / k e y > < v a l u e > < i n t > 1 7 < / i n t > < / v a l u e > < / i t e m > < i t e m > < k e y > < s t r i n g > N u m D e a l s P u r c h a s e s < / s t r i n g > < / k e y > < v a l u e > < i n t > 1 8 < / i n t > < / v a l u e > < / i t e m > < i t e m > < k e y > < s t r i n g > N u m W e b P u r c h a s e s < / s t r i n g > < / k e y > < v a l u e > < i n t > 1 9 < / i n t > < / v a l u e > < / i t e m > < i t e m > < k e y > < s t r i n g > N u m C a t a l o g P u r c h a s e s < / s t r i n g > < / k e y > < v a l u e > < i n t > 2 0 < / i n t > < / v a l u e > < / i t e m > < i t e m > < k e y > < s t r i n g > N u m S t o r e P u r c h a s e s < / s t r i n g > < / k e y > < v a l u e > < i n t > 2 1 < / i n t > < / v a l u e > < / i t e m > < i t e m > < k e y > < s t r i n g > N u m W e b V i s i t s M o n t h < / s t r i n g > < / k e y > < v a l u e > < i n t > 2 2 < / i n t > < / v a l u e > < / i t e m > < i t e m > < k e y > < s t r i n g > A c c e p t e d C m p 3 < / s t r i n g > < / k e y > < v a l u e > < i n t > 2 3 < / i n t > < / v a l u e > < / i t e m > < i t e m > < k e y > < s t r i n g > A c c e p t e d C m p 4 < / s t r i n g > < / k e y > < v a l u e > < i n t > 2 4 < / i n t > < / v a l u e > < / i t e m > < i t e m > < k e y > < s t r i n g > A c c e p t e d C m p 5 < / s t r i n g > < / k e y > < v a l u e > < i n t > 2 5 < / i n t > < / v a l u e > < / i t e m > < i t e m > < k e y > < s t r i n g > A c c e p t e d C m p 1 < / s t r i n g > < / k e y > < v a l u e > < i n t > 2 6 < / i n t > < / v a l u e > < / i t e m > < i t e m > < k e y > < s t r i n g > A c c e p t e d C m p 2 < / s t r i n g > < / k e y > < v a l u e > < i n t > 2 7 < / i n t > < / v a l u e > < / i t e m > < i t e m > < k e y > < s t r i n g > A c c e p t e d C m p < / s t r i n g > < / k e y > < v a l u e > < i n t > 2 8 < / i n t > < / v a l u e > < / i t e m > < i t e m > < k e y > < s t r i n g > R e s p o n s e < / s t r i n g > < / k e y > < v a l u e > < i n t > 2 9 < / i n t > < / v a l u e > < / i t e m > < i t e m > < k e y > < s t r i n g > C o m p l a i n < / s t r i n g > < / k e y > < v a l u e > < i n t > 3 0 < / i n t > < / v a l u e > < / i t e m > < i t e m > < k e y > < s t r i n g > C o u n t r y 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9FF7419-67E2-4DAE-B294-95653EED3FFC}">
  <ds:schemaRefs/>
</ds:datastoreItem>
</file>

<file path=customXml/itemProps10.xml><?xml version="1.0" encoding="utf-8"?>
<ds:datastoreItem xmlns:ds="http://schemas.openxmlformats.org/officeDocument/2006/customXml" ds:itemID="{95BDBC41-E3C8-4C7F-B14B-71F5ABA7887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AD8286C2-C1FC-4B1B-8EB9-E3B97D2A9E10}">
  <ds:schemaRefs/>
</ds:datastoreItem>
</file>

<file path=customXml/itemProps12.xml><?xml version="1.0" encoding="utf-8"?>
<ds:datastoreItem xmlns:ds="http://schemas.openxmlformats.org/officeDocument/2006/customXml" ds:itemID="{B008350B-9EFC-47A0-9A04-049705FD74BB}">
  <ds:schemaRefs/>
</ds:datastoreItem>
</file>

<file path=customXml/itemProps13.xml><?xml version="1.0" encoding="utf-8"?>
<ds:datastoreItem xmlns:ds="http://schemas.openxmlformats.org/officeDocument/2006/customXml" ds:itemID="{F48023EE-CDC6-4F82-92EE-28D84BD8FEB7}">
  <ds:schemaRefs/>
</ds:datastoreItem>
</file>

<file path=customXml/itemProps14.xml><?xml version="1.0" encoding="utf-8"?>
<ds:datastoreItem xmlns:ds="http://schemas.openxmlformats.org/officeDocument/2006/customXml" ds:itemID="{FC753542-8C4E-4BC7-8040-781F1F6F83E5}">
  <ds:schemaRefs/>
</ds:datastoreItem>
</file>

<file path=customXml/itemProps15.xml><?xml version="1.0" encoding="utf-8"?>
<ds:datastoreItem xmlns:ds="http://schemas.openxmlformats.org/officeDocument/2006/customXml" ds:itemID="{003A7023-1EFB-4FCB-91A9-1A6F27DB4E6D}">
  <ds:schemaRefs/>
</ds:datastoreItem>
</file>

<file path=customXml/itemProps16.xml><?xml version="1.0" encoding="utf-8"?>
<ds:datastoreItem xmlns:ds="http://schemas.openxmlformats.org/officeDocument/2006/customXml" ds:itemID="{543821FF-BA18-49A8-ADB8-A0E39C8A4395}">
  <ds:schemaRefs/>
</ds:datastoreItem>
</file>

<file path=customXml/itemProps17.xml><?xml version="1.0" encoding="utf-8"?>
<ds:datastoreItem xmlns:ds="http://schemas.openxmlformats.org/officeDocument/2006/customXml" ds:itemID="{1FF7A7C7-0438-4D49-9747-9E3D0A79F441}">
  <ds:schemaRefs/>
</ds:datastoreItem>
</file>

<file path=customXml/itemProps2.xml><?xml version="1.0" encoding="utf-8"?>
<ds:datastoreItem xmlns:ds="http://schemas.openxmlformats.org/officeDocument/2006/customXml" ds:itemID="{CD4302D4-4037-4612-8770-9BADA8BC5A13}">
  <ds:schemaRefs/>
</ds:datastoreItem>
</file>

<file path=customXml/itemProps3.xml><?xml version="1.0" encoding="utf-8"?>
<ds:datastoreItem xmlns:ds="http://schemas.openxmlformats.org/officeDocument/2006/customXml" ds:itemID="{9886861F-EF5C-4DA6-A04B-0A581854AA53}">
  <ds:schemaRefs/>
</ds:datastoreItem>
</file>

<file path=customXml/itemProps4.xml><?xml version="1.0" encoding="utf-8"?>
<ds:datastoreItem xmlns:ds="http://schemas.openxmlformats.org/officeDocument/2006/customXml" ds:itemID="{6DECDF04-4D4A-44B0-AF24-7AA8FFC3A3B3}">
  <ds:schemaRefs/>
</ds:datastoreItem>
</file>

<file path=customXml/itemProps5.xml><?xml version="1.0" encoding="utf-8"?>
<ds:datastoreItem xmlns:ds="http://schemas.openxmlformats.org/officeDocument/2006/customXml" ds:itemID="{2AD7B461-E5F7-4F0C-ABC5-40709CC5FC96}">
  <ds:schemaRefs/>
</ds:datastoreItem>
</file>

<file path=customXml/itemProps6.xml><?xml version="1.0" encoding="utf-8"?>
<ds:datastoreItem xmlns:ds="http://schemas.openxmlformats.org/officeDocument/2006/customXml" ds:itemID="{6337EF9D-CF39-4034-A3EC-AD72153448A0}">
  <ds:schemaRefs/>
</ds:datastoreItem>
</file>

<file path=customXml/itemProps7.xml><?xml version="1.0" encoding="utf-8"?>
<ds:datastoreItem xmlns:ds="http://schemas.openxmlformats.org/officeDocument/2006/customXml" ds:itemID="{3DFA7124-4C3B-4879-A74B-6C5737268DF4}">
  <ds:schemaRefs/>
</ds:datastoreItem>
</file>

<file path=customXml/itemProps8.xml><?xml version="1.0" encoding="utf-8"?>
<ds:datastoreItem xmlns:ds="http://schemas.openxmlformats.org/officeDocument/2006/customXml" ds:itemID="{E0C4172C-95F4-4E39-9CA6-4562968AB594}">
  <ds:schemaRefs/>
</ds:datastoreItem>
</file>

<file path=customXml/itemProps9.xml><?xml version="1.0" encoding="utf-8"?>
<ds:datastoreItem xmlns:ds="http://schemas.openxmlformats.org/officeDocument/2006/customXml" ds:itemID="{5E245FBD-293E-4E51-BCA2-B68710896C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marketing_data</vt:lpstr>
      <vt:lpstr>pTable</vt:lpstr>
      <vt:lpstr>Dashboard</vt:lpstr>
      <vt:lpstr>AcceptedCmp</vt:lpstr>
      <vt:lpstr>AcceptedCmp1</vt:lpstr>
      <vt:lpstr>AcceptedCmp2</vt:lpstr>
      <vt:lpstr>AcceptedCmp3</vt:lpstr>
      <vt:lpstr>AcceptedCmp4</vt:lpstr>
      <vt:lpstr>AcceptedCmp5</vt:lpstr>
      <vt:lpstr>Complain</vt:lpstr>
      <vt:lpstr>Income</vt:lpstr>
      <vt:lpstr>marketing_data</vt:lpstr>
      <vt:lpstr>MntAvg</vt:lpstr>
      <vt:lpstr>MntFishProducts</vt:lpstr>
      <vt:lpstr>MntFruits</vt:lpstr>
      <vt:lpstr>MntGoldProds</vt:lpstr>
      <vt:lpstr>MntMeatProducts</vt:lpstr>
      <vt:lpstr>MntSweetProducts</vt:lpstr>
      <vt:lpstr>MntWines</vt:lpstr>
      <vt:lpstr>NumCatalogPurchases</vt:lpstr>
      <vt:lpstr>NumDealsPurchases</vt:lpstr>
      <vt:lpstr>NumStorePurchases</vt:lpstr>
      <vt:lpstr>NumWebPurchases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utangpari goswami</dc:creator>
  <cp:lastModifiedBy>utangpari goswami</cp:lastModifiedBy>
  <cp:lastPrinted>2023-05-26T12:25:48Z</cp:lastPrinted>
  <dcterms:created xsi:type="dcterms:W3CDTF">2023-05-19T12:09:59Z</dcterms:created>
  <dcterms:modified xsi:type="dcterms:W3CDTF">2023-05-26T12:25:50Z</dcterms:modified>
</cp:coreProperties>
</file>