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C9039F7-F253-4AC0-8C88-168D866D0FED}" xr6:coauthVersionLast="47" xr6:coauthVersionMax="47" xr10:uidLastSave="{00000000-0000-0000-0000-000000000000}"/>
  <bookViews>
    <workbookView xWindow="-110" yWindow="-110" windowWidth="19420" windowHeight="10300" activeTab="1" xr2:uid="{B58D396B-D002-4AB2-9F1D-7668E72DBD83}"/>
  </bookViews>
  <sheets>
    <sheet name="Nomor 1" sheetId="1" r:id="rId1"/>
    <sheet name="N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N12" i="1"/>
  <c r="N11" i="1"/>
  <c r="I32" i="1"/>
  <c r="I4" i="1"/>
  <c r="I5" i="1"/>
  <c r="I6" i="1"/>
  <c r="I24" i="1"/>
  <c r="I7" i="1"/>
  <c r="I8" i="1"/>
  <c r="I9" i="1"/>
  <c r="I10" i="1"/>
  <c r="I11" i="1"/>
  <c r="I25" i="1"/>
  <c r="I12" i="1"/>
  <c r="I15" i="1"/>
  <c r="I16" i="1"/>
  <c r="I26" i="1"/>
  <c r="I17" i="1"/>
  <c r="I18" i="1"/>
  <c r="I27" i="1"/>
  <c r="I19" i="1"/>
  <c r="I20" i="1"/>
  <c r="I13" i="1"/>
  <c r="I21" i="1"/>
  <c r="I22" i="1"/>
  <c r="I23" i="1"/>
  <c r="I14" i="1"/>
  <c r="I28" i="1"/>
  <c r="I29" i="1"/>
  <c r="I30" i="1"/>
  <c r="I31" i="1"/>
  <c r="I3" i="1"/>
  <c r="H16" i="1"/>
  <c r="H26" i="1"/>
  <c r="H17" i="1"/>
  <c r="H18" i="1"/>
  <c r="H27" i="1"/>
  <c r="H19" i="1"/>
  <c r="H20" i="1"/>
  <c r="H13" i="1"/>
  <c r="H21" i="1"/>
  <c r="H22" i="1"/>
  <c r="H23" i="1"/>
  <c r="H14" i="1"/>
  <c r="H28" i="1"/>
  <c r="H29" i="1"/>
  <c r="H30" i="1"/>
  <c r="H31" i="1"/>
  <c r="H7" i="1"/>
  <c r="H8" i="1"/>
  <c r="H9" i="1"/>
  <c r="H10" i="1"/>
  <c r="H11" i="1"/>
  <c r="H25" i="1"/>
  <c r="H12" i="1"/>
  <c r="H15" i="1"/>
  <c r="H32" i="1"/>
  <c r="H4" i="1"/>
  <c r="H5" i="1"/>
  <c r="H6" i="1"/>
  <c r="H24" i="1"/>
  <c r="H3" i="1"/>
  <c r="G14" i="1"/>
  <c r="G32" i="1"/>
  <c r="G4" i="1"/>
  <c r="G5" i="1"/>
  <c r="G6" i="1"/>
  <c r="G24" i="1"/>
  <c r="G7" i="1"/>
  <c r="G8" i="1"/>
  <c r="G9" i="1"/>
  <c r="G10" i="1"/>
  <c r="G11" i="1"/>
  <c r="G25" i="1"/>
  <c r="G12" i="1"/>
  <c r="G15" i="1"/>
  <c r="G16" i="1"/>
  <c r="G26" i="1"/>
  <c r="G17" i="1"/>
  <c r="G18" i="1"/>
  <c r="G27" i="1"/>
  <c r="G19" i="1"/>
  <c r="G20" i="1"/>
  <c r="G13" i="1"/>
  <c r="G21" i="1"/>
  <c r="G22" i="1"/>
  <c r="G23" i="1"/>
  <c r="G28" i="1"/>
  <c r="G29" i="1"/>
  <c r="G30" i="1"/>
  <c r="G31" i="1"/>
  <c r="G3" i="1"/>
  <c r="F32" i="1"/>
  <c r="F4" i="1"/>
  <c r="F5" i="1"/>
  <c r="F6" i="1"/>
  <c r="F24" i="1"/>
  <c r="F7" i="1"/>
  <c r="F8" i="1"/>
  <c r="F9" i="1"/>
  <c r="F10" i="1"/>
  <c r="F11" i="1"/>
  <c r="F25" i="1"/>
  <c r="F12" i="1"/>
  <c r="F15" i="1"/>
  <c r="F16" i="1"/>
  <c r="F26" i="1"/>
  <c r="F17" i="1"/>
  <c r="F18" i="1"/>
  <c r="F27" i="1"/>
  <c r="F19" i="1"/>
  <c r="F20" i="1"/>
  <c r="F13" i="1"/>
  <c r="F21" i="1"/>
  <c r="F22" i="1"/>
  <c r="F23" i="1"/>
  <c r="F14" i="1"/>
  <c r="F28" i="1"/>
  <c r="F29" i="1"/>
  <c r="F30" i="1"/>
  <c r="J30" i="1" s="1"/>
  <c r="F31" i="1"/>
  <c r="F3" i="1"/>
  <c r="J20" i="1" l="1"/>
  <c r="J12" i="1"/>
  <c r="J6" i="1"/>
  <c r="J32" i="1"/>
  <c r="J28" i="1"/>
  <c r="J27" i="1"/>
  <c r="J11" i="1"/>
  <c r="J4" i="1"/>
  <c r="J14" i="1"/>
  <c r="J10" i="1"/>
  <c r="J23" i="1"/>
  <c r="J17" i="1"/>
  <c r="J9" i="1"/>
  <c r="J29" i="1"/>
  <c r="J19" i="1"/>
  <c r="J25" i="1"/>
  <c r="J5" i="1"/>
  <c r="J22" i="1"/>
  <c r="J26" i="1"/>
  <c r="J8" i="1"/>
  <c r="J3" i="1"/>
  <c r="J21" i="1"/>
  <c r="J16" i="1"/>
  <c r="J7" i="1"/>
  <c r="J18" i="1"/>
  <c r="J31" i="1"/>
  <c r="J13" i="1"/>
  <c r="J15" i="1"/>
  <c r="J24" i="1"/>
</calcChain>
</file>

<file path=xl/sharedStrings.xml><?xml version="1.0" encoding="utf-8"?>
<sst xmlns="http://schemas.openxmlformats.org/spreadsheetml/2006/main" count="151" uniqueCount="79">
  <si>
    <t>No</t>
  </si>
  <si>
    <t>Tabel Gaji</t>
  </si>
  <si>
    <t>Gol</t>
  </si>
  <si>
    <t>II</t>
  </si>
  <si>
    <t>III</t>
  </si>
  <si>
    <t>IV</t>
  </si>
  <si>
    <t>Gaji pokok</t>
  </si>
  <si>
    <t>Tunjangan Anak</t>
  </si>
  <si>
    <t>Tunjangan Istri</t>
  </si>
  <si>
    <t>Tunjangan Jabatan</t>
  </si>
  <si>
    <t>Nama Pegawai</t>
  </si>
  <si>
    <t>Status Pernikahan</t>
  </si>
  <si>
    <t>Jumlah Anak</t>
  </si>
  <si>
    <t>Golongan</t>
  </si>
  <si>
    <t>Agus Santoso</t>
  </si>
  <si>
    <t>Menikah</t>
  </si>
  <si>
    <t>Budi Hartono</t>
  </si>
  <si>
    <t>Belum Menikah</t>
  </si>
  <si>
    <t>Citra Lestari</t>
  </si>
  <si>
    <t>Dian Rahmawati</t>
  </si>
  <si>
    <t>Eka Setiawan</t>
  </si>
  <si>
    <t>Farid Wijaya</t>
  </si>
  <si>
    <t>Gita Pramesti</t>
  </si>
  <si>
    <t>Hana Mulyani</t>
  </si>
  <si>
    <t>Indra Kurniawan</t>
  </si>
  <si>
    <t>Joko Prabowo</t>
  </si>
  <si>
    <t>Karin Susanti</t>
  </si>
  <si>
    <t>Liana Putri</t>
  </si>
  <si>
    <t>Mulyadi Santoso</t>
  </si>
  <si>
    <t>Niken Ayu</t>
  </si>
  <si>
    <t>Oki Saputra</t>
  </si>
  <si>
    <t>Putri Anindita</t>
  </si>
  <si>
    <t>Qori Hidayat</t>
  </si>
  <si>
    <t>Rina Lestari</t>
  </si>
  <si>
    <t>Sari Wahyuni</t>
  </si>
  <si>
    <t>Taufik Hidayat</t>
  </si>
  <si>
    <t>Umi Kartika</t>
  </si>
  <si>
    <t>Vino Wibowo</t>
  </si>
  <si>
    <t>Wahyu Priyono</t>
  </si>
  <si>
    <t>Xander Kurniawan</t>
  </si>
  <si>
    <t>Yanti Sari</t>
  </si>
  <si>
    <t>Zaki Saputra</t>
  </si>
  <si>
    <t>Aldo Rahmat</t>
  </si>
  <si>
    <t>Bella Anggraini</t>
  </si>
  <si>
    <t>Candra Kurnia</t>
  </si>
  <si>
    <t>Dina Maharani</t>
  </si>
  <si>
    <t>Gaji Pokok</t>
  </si>
  <si>
    <t>Total Gaji dan Tunjangan</t>
  </si>
  <si>
    <t>Keterangan</t>
  </si>
  <si>
    <t>:</t>
  </si>
  <si>
    <t>Kode Aset</t>
  </si>
  <si>
    <t>Nama Aset</t>
  </si>
  <si>
    <t>Harga Aset</t>
  </si>
  <si>
    <t>Jumlah Aset</t>
  </si>
  <si>
    <t>Klasifikasi Aset</t>
  </si>
  <si>
    <t>Nama Pos Masyarkat</t>
  </si>
  <si>
    <t>A001</t>
  </si>
  <si>
    <t>Alat Pengukur Tekanan Darah</t>
  </si>
  <si>
    <t>Pos Kesehatan Masyarakat 1</t>
  </si>
  <si>
    <t>A002</t>
  </si>
  <si>
    <t>Termometer Digital</t>
  </si>
  <si>
    <t>A003</t>
  </si>
  <si>
    <t>Stetoskop</t>
  </si>
  <si>
    <t>A004</t>
  </si>
  <si>
    <t>Alat Pengukur Gula Darah</t>
  </si>
  <si>
    <t>Pos Kesehatan Masyarakat 2</t>
  </si>
  <si>
    <t>A005</t>
  </si>
  <si>
    <t>Timbangan Badan</t>
  </si>
  <si>
    <t>A006</t>
  </si>
  <si>
    <t>Nebulizer</t>
  </si>
  <si>
    <t>A007</t>
  </si>
  <si>
    <t>Alat Monitor Jantung</t>
  </si>
  <si>
    <t>Pos Kesehatan Masyarakat 3</t>
  </si>
  <si>
    <t>A008</t>
  </si>
  <si>
    <t>Oksimeter</t>
  </si>
  <si>
    <t>A009</t>
  </si>
  <si>
    <t>Masker Oksigen</t>
  </si>
  <si>
    <t>A010</t>
  </si>
  <si>
    <t>Tabung Oksigen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</si>
</sst>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0" borderId="2" xfId="0" applyBorder="1" applyAlignment="1">
      <alignment horizontal="center" vertical="center"/>
    </xf>
    <xf numFmtId="164" fontId="0" fillId="0" borderId="3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/>
    <xf numFmtId="164" fontId="0" fillId="0" borderId="9" xfId="0" applyNumberFormat="1" applyBorder="1"/>
    <xf numFmtId="3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Rp-421]* #,##0_-;\-[$Rp-421]* #,##0_-;_-[$Rp-421]* &quot;-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p-421]* #,##0_-;\-[$Rp-421]* #,##0_-;_-[$Rp-421]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p-421]* #,##0_-;\-[$Rp-421]* #,##0_-;_-[$Rp-421]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p-421]* #,##0_-;\-[$Rp-421]* #,##0_-;_-[$Rp-421]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p-421]* #,##0_-;\-[$Rp-421]* #,##0_-;_-[$Rp-421]* &quot;-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9840D-2C68-4E6B-AB75-271D1859EE33}" name="Table1" displayName="Table1" ref="A2:J32" totalsRowShown="0" headerRowDxfId="10" headerRowBorderDxfId="22" tableBorderDxfId="23" totalsRowBorderDxfId="21">
  <autoFilter ref="A2:J32" xr:uid="{0089840D-2C68-4E6B-AB75-271D1859EE33}">
    <filterColumn colId="2">
      <filters>
        <filter val="Belum Menikah"/>
      </filters>
    </filterColumn>
  </autoFilter>
  <sortState xmlns:xlrd2="http://schemas.microsoft.com/office/spreadsheetml/2017/richdata2" ref="A3:J31">
    <sortCondition ref="A2:A32"/>
  </sortState>
  <tableColumns count="10">
    <tableColumn id="1" xr3:uid="{238C7D7C-7A73-40B0-A0FE-C939A15A042D}" name="No" dataDxfId="20"/>
    <tableColumn id="2" xr3:uid="{789A7848-B771-454D-91B1-A048244FE085}" name="Nama Pegawai" dataDxfId="19"/>
    <tableColumn id="3" xr3:uid="{4FA5CE4E-EC6E-4BF6-9E60-2D5D14A8B91A}" name="Status Pernikahan" dataDxfId="18"/>
    <tableColumn id="4" xr3:uid="{172E895E-D9F4-4C0B-8EBC-9A86ACD64652}" name="Jumlah Anak" dataDxfId="17"/>
    <tableColumn id="5" xr3:uid="{8FC22566-994C-455F-9400-7DC76A19591F}" name="Golongan" dataDxfId="16"/>
    <tableColumn id="6" xr3:uid="{8DAB67DF-A7BA-4868-8DAC-B11F26E5EECB}" name="Gaji Pokok" dataDxfId="15">
      <calculatedColumnFormula>VLOOKUP(E3, $C$36:$D$39, 2, FALSE)</calculatedColumnFormula>
    </tableColumn>
    <tableColumn id="7" xr3:uid="{CA6168CD-215B-4E03-B5BC-8711E7D7ED45}" name="Tunjangan Anak" dataDxfId="14">
      <calculatedColumnFormula>IF(C3="Menikah", VLOOKUP(E3, $C$36:$E$39, 3, FALSE) * D3, 0)</calculatedColumnFormula>
    </tableColumn>
    <tableColumn id="8" xr3:uid="{38A1ECAD-195B-43F3-84DF-C4CC5E6BF39A}" name="Tunjangan Istri" dataDxfId="13">
      <calculatedColumnFormula>IF(C3="Menikah", VLOOKUP(E3, $C$36:$F$39, 4, FALSE), 0)</calculatedColumnFormula>
    </tableColumn>
    <tableColumn id="9" xr3:uid="{BFF523F8-283F-444D-B706-15C6966A4100}" name="Tunjangan Jabatan" dataDxfId="12">
      <calculatedColumnFormula>VLOOKUP(E3, $C$36:$G$39, 5, FALSE)</calculatedColumnFormula>
    </tableColumn>
    <tableColumn id="10" xr3:uid="{4E10EF55-3071-4CFF-95D2-428DAB03C18A}" name="Total Gaji dan Tunjangan" dataDxfId="11">
      <calculatedColumnFormula>F3+G3+H3+I3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CAD70F-B2C3-4BBE-AD38-D94E628617C2}" name="Table2" displayName="Table2" ref="A2:G12" totalsRowShown="0" headerRowDxfId="0" dataDxfId="1" tableBorderDxfId="9">
  <autoFilter ref="A2:G12" xr:uid="{67CAD70F-B2C3-4BBE-AD38-D94E628617C2}">
    <filterColumn colId="5">
      <filters>
        <filter val="Sedikit"/>
      </filters>
    </filterColumn>
  </autoFilter>
  <tableColumns count="7">
    <tableColumn id="1" xr3:uid="{D4D59D91-DA27-4D84-9A91-6C5048CA6DB4}" name="No" dataDxfId="8"/>
    <tableColumn id="2" xr3:uid="{50A48227-005E-4ACC-AC60-E6B36AAD7101}" name="Kode Aset" dataDxfId="7"/>
    <tableColumn id="3" xr3:uid="{4AC0D6FE-B665-4F25-B942-C4F208FCA549}" name="Nama Aset" dataDxfId="6"/>
    <tableColumn id="4" xr3:uid="{3BDB2031-4013-48DD-BAE6-1DD42AA45C9D}" name="Harga Aset" dataDxfId="5"/>
    <tableColumn id="5" xr3:uid="{6A7E2926-878E-46DB-88C0-0C0AB80E6453}" name="Jumlah Aset" dataDxfId="4"/>
    <tableColumn id="6" xr3:uid="{8616329A-1A66-4A03-923E-F75FA3768821}" name="Klasifikasi Aset" dataDxfId="3">
      <calculatedColumnFormula>IF(E3 &gt; 20, "Banyak", "Sedikit")</calculatedColumnFormula>
    </tableColumn>
    <tableColumn id="7" xr3:uid="{12DDFD86-813A-4D39-8F14-D60E40922841}" name="Nama Pos Masyarka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6001-C24D-4635-B6CB-F5EE0F42C332}">
  <dimension ref="A2:N39"/>
  <sheetViews>
    <sheetView zoomScale="75" zoomScaleNormal="69" workbookViewId="0">
      <selection activeCell="G2" sqref="G2"/>
    </sheetView>
  </sheetViews>
  <sheetFormatPr defaultRowHeight="14.5" x14ac:dyDescent="0.35"/>
  <cols>
    <col min="2" max="2" width="24.81640625" customWidth="1"/>
    <col min="3" max="3" width="22.36328125" customWidth="1"/>
    <col min="4" max="4" width="16.90625" customWidth="1"/>
    <col min="5" max="5" width="18.26953125" customWidth="1"/>
    <col min="6" max="6" width="19.1796875" customWidth="1"/>
    <col min="7" max="7" width="20.453125" customWidth="1"/>
    <col min="8" max="8" width="27.26953125" customWidth="1"/>
    <col min="9" max="9" width="26.6328125" customWidth="1"/>
    <col min="10" max="10" width="26.7265625" customWidth="1"/>
    <col min="12" max="12" width="15.6328125" customWidth="1"/>
    <col min="13" max="13" width="1.6328125" customWidth="1"/>
  </cols>
  <sheetData>
    <row r="2" spans="1:14" x14ac:dyDescent="0.35">
      <c r="A2" s="8" t="s">
        <v>0</v>
      </c>
      <c r="B2" s="9" t="s">
        <v>10</v>
      </c>
      <c r="C2" s="9" t="s">
        <v>11</v>
      </c>
      <c r="D2" s="9" t="s">
        <v>12</v>
      </c>
      <c r="E2" s="9" t="s">
        <v>13</v>
      </c>
      <c r="F2" s="10" t="s">
        <v>46</v>
      </c>
      <c r="G2" s="10" t="s">
        <v>7</v>
      </c>
      <c r="H2" s="10" t="s">
        <v>8</v>
      </c>
      <c r="I2" s="10" t="s">
        <v>9</v>
      </c>
      <c r="J2" s="11" t="s">
        <v>47</v>
      </c>
    </row>
    <row r="3" spans="1:14" hidden="1" x14ac:dyDescent="0.35">
      <c r="A3" s="6">
        <v>1</v>
      </c>
      <c r="B3" s="1" t="s">
        <v>14</v>
      </c>
      <c r="C3" s="1" t="s">
        <v>15</v>
      </c>
      <c r="D3" s="1">
        <v>2</v>
      </c>
      <c r="E3" s="1" t="s">
        <v>3</v>
      </c>
      <c r="F3" s="3">
        <f>VLOOKUP(E3, $C$36:$D$39, 2, FALSE)</f>
        <v>3000000</v>
      </c>
      <c r="G3" s="3">
        <f>IF(C3="Menikah", VLOOKUP(E3, $C$36:$E$39, 3, FALSE) * D3, 0)</f>
        <v>400000</v>
      </c>
      <c r="H3" s="3">
        <f>IF(C3="Menikah", VLOOKUP(E3, $C$36:$F$39, 4, FALSE), 0)</f>
        <v>300000</v>
      </c>
      <c r="I3" s="3">
        <f>VLOOKUP(E3, $C$36:$G$39, 5, FALSE)</f>
        <v>500000</v>
      </c>
      <c r="J3" s="7">
        <f>F3+G3+H3+I3</f>
        <v>4200000</v>
      </c>
    </row>
    <row r="4" spans="1:14" hidden="1" x14ac:dyDescent="0.35">
      <c r="A4" s="6">
        <v>3</v>
      </c>
      <c r="B4" s="1" t="s">
        <v>18</v>
      </c>
      <c r="C4" s="1" t="s">
        <v>15</v>
      </c>
      <c r="D4" s="1">
        <v>1</v>
      </c>
      <c r="E4" s="1" t="s">
        <v>3</v>
      </c>
      <c r="F4" s="3">
        <f>VLOOKUP(E4, $C$36:$D$39, 2, FALSE)</f>
        <v>3000000</v>
      </c>
      <c r="G4" s="3">
        <f>IF(C4="Menikah", VLOOKUP(E4, $C$36:$E$39, 3, FALSE) * D4, 0)</f>
        <v>200000</v>
      </c>
      <c r="H4" s="3">
        <f>IF(C4="Menikah", VLOOKUP(E4, $C$36:$F$39, 4, FALSE), 0)</f>
        <v>300000</v>
      </c>
      <c r="I4" s="3">
        <f>VLOOKUP(E4, $C$36:$G$39, 5, FALSE)</f>
        <v>500000</v>
      </c>
      <c r="J4" s="7">
        <f>F4+G4+H4+I4</f>
        <v>4000000</v>
      </c>
    </row>
    <row r="5" spans="1:14" hidden="1" x14ac:dyDescent="0.35">
      <c r="A5" s="6">
        <v>4</v>
      </c>
      <c r="B5" s="1" t="s">
        <v>19</v>
      </c>
      <c r="C5" s="1" t="s">
        <v>15</v>
      </c>
      <c r="D5" s="1">
        <v>3</v>
      </c>
      <c r="E5" s="1" t="s">
        <v>3</v>
      </c>
      <c r="F5" s="3">
        <f>VLOOKUP(E5, $C$36:$D$39, 2, FALSE)</f>
        <v>3000000</v>
      </c>
      <c r="G5" s="3">
        <f>IF(C5="Menikah", VLOOKUP(E5, $C$36:$E$39, 3, FALSE) * D5, 0)</f>
        <v>600000</v>
      </c>
      <c r="H5" s="3">
        <f>IF(C5="Menikah", VLOOKUP(E5, $C$36:$F$39, 4, FALSE), 0)</f>
        <v>300000</v>
      </c>
      <c r="I5" s="3">
        <f>VLOOKUP(E5, $C$36:$G$39, 5, FALSE)</f>
        <v>500000</v>
      </c>
      <c r="J5" s="7">
        <f>F5+G5+H5+I5</f>
        <v>4400000</v>
      </c>
    </row>
    <row r="6" spans="1:14" hidden="1" x14ac:dyDescent="0.35">
      <c r="A6" s="6">
        <v>5</v>
      </c>
      <c r="B6" s="1" t="s">
        <v>20</v>
      </c>
      <c r="C6" s="1" t="s">
        <v>15</v>
      </c>
      <c r="D6" s="1">
        <v>1</v>
      </c>
      <c r="E6" s="1" t="s">
        <v>3</v>
      </c>
      <c r="F6" s="3">
        <f>VLOOKUP(E6, $C$36:$D$39, 2, FALSE)</f>
        <v>3000000</v>
      </c>
      <c r="G6" s="3">
        <f>IF(C6="Menikah", VLOOKUP(E6, $C$36:$E$39, 3, FALSE) * D6, 0)</f>
        <v>200000</v>
      </c>
      <c r="H6" s="3">
        <f>IF(C6="Menikah", VLOOKUP(E6, $C$36:$F$39, 4, FALSE), 0)</f>
        <v>300000</v>
      </c>
      <c r="I6" s="3">
        <f>VLOOKUP(E6, $C$36:$G$39, 5, FALSE)</f>
        <v>500000</v>
      </c>
      <c r="J6" s="7">
        <f>F6+G6+H6+I6</f>
        <v>4000000</v>
      </c>
    </row>
    <row r="7" spans="1:14" hidden="1" x14ac:dyDescent="0.35">
      <c r="A7" s="6">
        <v>7</v>
      </c>
      <c r="B7" s="1" t="s">
        <v>22</v>
      </c>
      <c r="C7" s="1" t="s">
        <v>15</v>
      </c>
      <c r="D7" s="1">
        <v>2</v>
      </c>
      <c r="E7" s="1" t="s">
        <v>4</v>
      </c>
      <c r="F7" s="3">
        <f>VLOOKUP(E7, $C$36:$D$39, 2, FALSE)</f>
        <v>4000000</v>
      </c>
      <c r="G7" s="3">
        <f>IF(C7="Menikah", VLOOKUP(E7, $C$36:$E$39, 3, FALSE) * D7, 0)</f>
        <v>600000</v>
      </c>
      <c r="H7" s="3">
        <f>IF(C7="Menikah", VLOOKUP(E7, $C$36:$F$39, 4, FALSE), 0)</f>
        <v>400000</v>
      </c>
      <c r="I7" s="3">
        <f>VLOOKUP(E7, $C$36:$G$39, 5, FALSE)</f>
        <v>650000</v>
      </c>
      <c r="J7" s="7">
        <f>F7+G7+H7+I7</f>
        <v>5650000</v>
      </c>
    </row>
    <row r="8" spans="1:14" hidden="1" x14ac:dyDescent="0.35">
      <c r="A8" s="6">
        <v>8</v>
      </c>
      <c r="B8" s="1" t="s">
        <v>23</v>
      </c>
      <c r="C8" s="1" t="s">
        <v>15</v>
      </c>
      <c r="D8" s="1">
        <v>2</v>
      </c>
      <c r="E8" s="1" t="s">
        <v>4</v>
      </c>
      <c r="F8" s="3">
        <f>VLOOKUP(E8, $C$36:$D$39, 2, FALSE)</f>
        <v>4000000</v>
      </c>
      <c r="G8" s="3">
        <f>IF(C8="Menikah", VLOOKUP(E8, $C$36:$E$39, 3, FALSE) * D8, 0)</f>
        <v>600000</v>
      </c>
      <c r="H8" s="3">
        <f>IF(C8="Menikah", VLOOKUP(E8, $C$36:$F$39, 4, FALSE), 0)</f>
        <v>400000</v>
      </c>
      <c r="I8" s="3">
        <f>VLOOKUP(E8, $C$36:$G$39, 5, FALSE)</f>
        <v>650000</v>
      </c>
      <c r="J8" s="7">
        <f>F8+G8+H8+I8</f>
        <v>5650000</v>
      </c>
    </row>
    <row r="9" spans="1:14" hidden="1" x14ac:dyDescent="0.35">
      <c r="A9" s="6">
        <v>9</v>
      </c>
      <c r="B9" s="1" t="s">
        <v>24</v>
      </c>
      <c r="C9" s="1" t="s">
        <v>15</v>
      </c>
      <c r="D9" s="1">
        <v>1</v>
      </c>
      <c r="E9" s="1" t="s">
        <v>4</v>
      </c>
      <c r="F9" s="3">
        <f>VLOOKUP(E9, $C$36:$D$39, 2, FALSE)</f>
        <v>4000000</v>
      </c>
      <c r="G9" s="3">
        <f>IF(C9="Menikah", VLOOKUP(E9, $C$36:$E$39, 3, FALSE) * D9, 0)</f>
        <v>300000</v>
      </c>
      <c r="H9" s="3">
        <f>IF(C9="Menikah", VLOOKUP(E9, $C$36:$F$39, 4, FALSE), 0)</f>
        <v>400000</v>
      </c>
      <c r="I9" s="3">
        <f>VLOOKUP(E9, $C$36:$G$39, 5, FALSE)</f>
        <v>650000</v>
      </c>
      <c r="J9" s="7">
        <f>F9+G9+H9+I9</f>
        <v>5350000</v>
      </c>
    </row>
    <row r="10" spans="1:14" hidden="1" x14ac:dyDescent="0.35">
      <c r="A10" s="6">
        <v>10</v>
      </c>
      <c r="B10" s="1" t="s">
        <v>25</v>
      </c>
      <c r="C10" s="1" t="s">
        <v>15</v>
      </c>
      <c r="D10" s="1">
        <v>3</v>
      </c>
      <c r="E10" s="1" t="s">
        <v>4</v>
      </c>
      <c r="F10" s="3">
        <f>VLOOKUP(E10, $C$36:$D$39, 2, FALSE)</f>
        <v>4000000</v>
      </c>
      <c r="G10" s="3">
        <f>IF(C10="Menikah", VLOOKUP(E10, $C$36:$E$39, 3, FALSE) * D10, 0)</f>
        <v>900000</v>
      </c>
      <c r="H10" s="3">
        <f>IF(C10="Menikah", VLOOKUP(E10, $C$36:$F$39, 4, FALSE), 0)</f>
        <v>400000</v>
      </c>
      <c r="I10" s="3">
        <f>VLOOKUP(E10, $C$36:$G$39, 5, FALSE)</f>
        <v>650000</v>
      </c>
      <c r="J10" s="7">
        <f>F10+G10+H10+I10</f>
        <v>5950000</v>
      </c>
      <c r="L10" s="4" t="s">
        <v>48</v>
      </c>
      <c r="M10" s="4"/>
      <c r="N10" s="4"/>
    </row>
    <row r="11" spans="1:14" hidden="1" x14ac:dyDescent="0.35">
      <c r="A11" s="6">
        <v>11</v>
      </c>
      <c r="B11" s="1" t="s">
        <v>26</v>
      </c>
      <c r="C11" s="1" t="s">
        <v>15</v>
      </c>
      <c r="D11" s="1">
        <v>0</v>
      </c>
      <c r="E11" s="1" t="s">
        <v>4</v>
      </c>
      <c r="F11" s="3">
        <f>VLOOKUP(E11, $C$36:$D$39, 2, FALSE)</f>
        <v>4000000</v>
      </c>
      <c r="G11" s="3">
        <f>IF(C11="Menikah", VLOOKUP(E11, $C$36:$E$39, 3, FALSE) * D11, 0)</f>
        <v>0</v>
      </c>
      <c r="H11" s="3">
        <f>IF(C11="Menikah", VLOOKUP(E11, $C$36:$F$39, 4, FALSE), 0)</f>
        <v>400000</v>
      </c>
      <c r="I11" s="3">
        <f>VLOOKUP(E11, $C$36:$G$39, 5, FALSE)</f>
        <v>650000</v>
      </c>
      <c r="J11" s="7">
        <f>F11+G11+H11+I11</f>
        <v>5050000</v>
      </c>
      <c r="L11" s="4" t="s">
        <v>15</v>
      </c>
      <c r="M11" s="4" t="s">
        <v>49</v>
      </c>
      <c r="N11" s="4">
        <f>COUNTIF(C3:C32, "Belum Menikah")</f>
        <v>7</v>
      </c>
    </row>
    <row r="12" spans="1:14" hidden="1" x14ac:dyDescent="0.35">
      <c r="A12" s="6">
        <v>13</v>
      </c>
      <c r="B12" s="1" t="s">
        <v>28</v>
      </c>
      <c r="C12" s="1" t="s">
        <v>15</v>
      </c>
      <c r="D12" s="1">
        <v>2</v>
      </c>
      <c r="E12" s="1" t="s">
        <v>4</v>
      </c>
      <c r="F12" s="3">
        <f>VLOOKUP(E12, $C$36:$D$39, 2, FALSE)</f>
        <v>4000000</v>
      </c>
      <c r="G12" s="3">
        <f>IF(C12="Menikah", VLOOKUP(E12, $C$36:$E$39, 3, FALSE) * D12, 0)</f>
        <v>600000</v>
      </c>
      <c r="H12" s="3">
        <f>IF(C12="Menikah", VLOOKUP(E12, $C$36:$F$39, 4, FALSE), 0)</f>
        <v>400000</v>
      </c>
      <c r="I12" s="3">
        <f>VLOOKUP(E12, $C$36:$G$39, 5, FALSE)</f>
        <v>650000</v>
      </c>
      <c r="J12" s="7">
        <f>F12+G12+H12+I12</f>
        <v>5650000</v>
      </c>
      <c r="L12" s="4" t="s">
        <v>17</v>
      </c>
      <c r="M12" s="4" t="s">
        <v>49</v>
      </c>
      <c r="N12" s="4">
        <f>COUNTIF(C3:C32, "Menikah")</f>
        <v>23</v>
      </c>
    </row>
    <row r="13" spans="1:14" x14ac:dyDescent="0.35">
      <c r="A13" s="6">
        <v>22</v>
      </c>
      <c r="B13" s="1" t="s">
        <v>37</v>
      </c>
      <c r="C13" s="1" t="s">
        <v>17</v>
      </c>
      <c r="D13" s="1">
        <v>0</v>
      </c>
      <c r="E13" s="1" t="s">
        <v>5</v>
      </c>
      <c r="F13" s="3">
        <f>VLOOKUP(E13, $C$36:$D$39, 2, FALSE)</f>
        <v>5000000</v>
      </c>
      <c r="G13" s="3">
        <f>IF(C13="Menikah", VLOOKUP(E13, $C$36:$E$39, 3, FALSE) * D13, 0)</f>
        <v>0</v>
      </c>
      <c r="H13" s="3">
        <f>IF(C13="Menikah", VLOOKUP(E13, $C$36:$F$39, 4, FALSE), 0)</f>
        <v>0</v>
      </c>
      <c r="I13" s="3">
        <f>VLOOKUP(E13, $C$36:$G$39, 5, FALSE)</f>
        <v>700000</v>
      </c>
      <c r="J13" s="7">
        <f>F13+G13+H13+I13</f>
        <v>5700000</v>
      </c>
      <c r="L13" s="5"/>
      <c r="M13" s="5"/>
    </row>
    <row r="14" spans="1:14" x14ac:dyDescent="0.35">
      <c r="A14" s="6">
        <v>26</v>
      </c>
      <c r="B14" s="1" t="s">
        <v>41</v>
      </c>
      <c r="C14" s="1" t="s">
        <v>17</v>
      </c>
      <c r="D14" s="1">
        <v>0</v>
      </c>
      <c r="E14" s="1" t="s">
        <v>5</v>
      </c>
      <c r="F14" s="3">
        <f>VLOOKUP(E14, $C$36:$D$39, 2, FALSE)</f>
        <v>5000000</v>
      </c>
      <c r="G14" s="3">
        <f>IF(C14="Menikah", VLOOKUP(E14, $C$36:$E$39, 3, FALSE) * D14, 0)</f>
        <v>0</v>
      </c>
      <c r="H14" s="3">
        <f>IF(C14="Menikah", VLOOKUP(E14, $C$36:$F$39, 4, FALSE), 0)</f>
        <v>0</v>
      </c>
      <c r="I14" s="3">
        <f>VLOOKUP(E14, $C$36:$G$39, 5, FALSE)</f>
        <v>700000</v>
      </c>
      <c r="J14" s="7">
        <f>F14+G14+H14+I14</f>
        <v>5700000</v>
      </c>
    </row>
    <row r="15" spans="1:14" hidden="1" x14ac:dyDescent="0.35">
      <c r="A15" s="6">
        <v>14</v>
      </c>
      <c r="B15" s="1" t="s">
        <v>29</v>
      </c>
      <c r="C15" s="1" t="s">
        <v>15</v>
      </c>
      <c r="D15" s="1">
        <v>1</v>
      </c>
      <c r="E15" s="1" t="s">
        <v>4</v>
      </c>
      <c r="F15" s="3">
        <f>VLOOKUP(E15, $C$36:$D$39, 2, FALSE)</f>
        <v>4000000</v>
      </c>
      <c r="G15" s="3">
        <f>IF(C15="Menikah", VLOOKUP(E15, $C$36:$E$39, 3, FALSE) * D15, 0)</f>
        <v>300000</v>
      </c>
      <c r="H15" s="3">
        <f>IF(C15="Menikah", VLOOKUP(E15, $C$36:$F$39, 4, FALSE), 0)</f>
        <v>400000</v>
      </c>
      <c r="I15" s="3">
        <f>VLOOKUP(E15, $C$36:$G$39, 5, FALSE)</f>
        <v>650000</v>
      </c>
      <c r="J15" s="7">
        <f>F15+G15+H15+I15</f>
        <v>5350000</v>
      </c>
    </row>
    <row r="16" spans="1:14" hidden="1" x14ac:dyDescent="0.35">
      <c r="A16" s="6">
        <v>15</v>
      </c>
      <c r="B16" s="1" t="s">
        <v>30</v>
      </c>
      <c r="C16" s="1" t="s">
        <v>15</v>
      </c>
      <c r="D16" s="1">
        <v>2</v>
      </c>
      <c r="E16" s="1" t="s">
        <v>4</v>
      </c>
      <c r="F16" s="3">
        <f>VLOOKUP(E16, $C$36:$D$39, 2, FALSE)</f>
        <v>4000000</v>
      </c>
      <c r="G16" s="3">
        <f>IF(C16="Menikah", VLOOKUP(E16, $C$36:$E$39, 3, FALSE) * D16, 0)</f>
        <v>600000</v>
      </c>
      <c r="H16" s="3">
        <f>IF(C16="Menikah", VLOOKUP(E16, $C$36:$F$39, 4, FALSE), 0)</f>
        <v>400000</v>
      </c>
      <c r="I16" s="3">
        <f>VLOOKUP(E16, $C$36:$G$39, 5, FALSE)</f>
        <v>650000</v>
      </c>
      <c r="J16" s="7">
        <f>F16+G16+H16+I16</f>
        <v>5650000</v>
      </c>
    </row>
    <row r="17" spans="1:10" hidden="1" x14ac:dyDescent="0.35">
      <c r="A17" s="6">
        <v>17</v>
      </c>
      <c r="B17" s="1" t="s">
        <v>32</v>
      </c>
      <c r="C17" s="1" t="s">
        <v>15</v>
      </c>
      <c r="D17" s="1">
        <v>3</v>
      </c>
      <c r="E17" s="1" t="s">
        <v>4</v>
      </c>
      <c r="F17" s="3">
        <f>VLOOKUP(E17, $C$36:$D$39, 2, FALSE)</f>
        <v>4000000</v>
      </c>
      <c r="G17" s="3">
        <f>IF(C17="Menikah", VLOOKUP(E17, $C$36:$E$39, 3, FALSE) * D17, 0)</f>
        <v>900000</v>
      </c>
      <c r="H17" s="3">
        <f>IF(C17="Menikah", VLOOKUP(E17, $C$36:$F$39, 4, FALSE), 0)</f>
        <v>400000</v>
      </c>
      <c r="I17" s="3">
        <f>VLOOKUP(E17, $C$36:$G$39, 5, FALSE)</f>
        <v>650000</v>
      </c>
      <c r="J17" s="7">
        <f>F17+G17+H17+I17</f>
        <v>5950000</v>
      </c>
    </row>
    <row r="18" spans="1:10" hidden="1" x14ac:dyDescent="0.35">
      <c r="A18" s="6">
        <v>18</v>
      </c>
      <c r="B18" s="1" t="s">
        <v>33</v>
      </c>
      <c r="C18" s="1" t="s">
        <v>15</v>
      </c>
      <c r="D18" s="1">
        <v>1</v>
      </c>
      <c r="E18" s="1" t="s">
        <v>4</v>
      </c>
      <c r="F18" s="3">
        <f>VLOOKUP(E18, $C$36:$D$39, 2, FALSE)</f>
        <v>4000000</v>
      </c>
      <c r="G18" s="3">
        <f>IF(C18="Menikah", VLOOKUP(E18, $C$36:$E$39, 3, FALSE) * D18, 0)</f>
        <v>300000</v>
      </c>
      <c r="H18" s="3">
        <f>IF(C18="Menikah", VLOOKUP(E18, $C$36:$F$39, 4, FALSE), 0)</f>
        <v>400000</v>
      </c>
      <c r="I18" s="3">
        <f>VLOOKUP(E18, $C$36:$G$39, 5, FALSE)</f>
        <v>650000</v>
      </c>
      <c r="J18" s="7">
        <f>F18+G18+H18+I18</f>
        <v>5350000</v>
      </c>
    </row>
    <row r="19" spans="1:10" hidden="1" x14ac:dyDescent="0.35">
      <c r="A19" s="6">
        <v>20</v>
      </c>
      <c r="B19" s="1" t="s">
        <v>35</v>
      </c>
      <c r="C19" s="1" t="s">
        <v>15</v>
      </c>
      <c r="D19" s="1">
        <v>1</v>
      </c>
      <c r="E19" s="1" t="s">
        <v>4</v>
      </c>
      <c r="F19" s="3">
        <f>VLOOKUP(E19, $C$36:$D$39, 2, FALSE)</f>
        <v>4000000</v>
      </c>
      <c r="G19" s="3">
        <f>IF(C19="Menikah", VLOOKUP(E19, $C$36:$E$39, 3, FALSE) * D19, 0)</f>
        <v>300000</v>
      </c>
      <c r="H19" s="3">
        <f>IF(C19="Menikah", VLOOKUP(E19, $C$36:$F$39, 4, FALSE), 0)</f>
        <v>400000</v>
      </c>
      <c r="I19" s="3">
        <f>VLOOKUP(E19, $C$36:$G$39, 5, FALSE)</f>
        <v>650000</v>
      </c>
      <c r="J19" s="7">
        <f>F19+G19+H19+I19</f>
        <v>5350000</v>
      </c>
    </row>
    <row r="20" spans="1:10" hidden="1" x14ac:dyDescent="0.35">
      <c r="A20" s="6">
        <v>21</v>
      </c>
      <c r="B20" s="1" t="s">
        <v>36</v>
      </c>
      <c r="C20" s="1" t="s">
        <v>15</v>
      </c>
      <c r="D20" s="1">
        <v>2</v>
      </c>
      <c r="E20" s="1" t="s">
        <v>5</v>
      </c>
      <c r="F20" s="3">
        <f>VLOOKUP(E20, $C$36:$D$39, 2, FALSE)</f>
        <v>5000000</v>
      </c>
      <c r="G20" s="3">
        <f>IF(C20="Menikah", VLOOKUP(E20, $C$36:$E$39, 3, FALSE) * D20, 0)</f>
        <v>800000</v>
      </c>
      <c r="H20" s="3">
        <f>IF(C20="Menikah", VLOOKUP(E20, $C$36:$F$39, 4, FALSE), 0)</f>
        <v>600000</v>
      </c>
      <c r="I20" s="3">
        <f>VLOOKUP(E20, $C$36:$G$39, 5, FALSE)</f>
        <v>700000</v>
      </c>
      <c r="J20" s="7">
        <f>F20+G20+H20+I20</f>
        <v>7100000</v>
      </c>
    </row>
    <row r="21" spans="1:10" hidden="1" x14ac:dyDescent="0.35">
      <c r="A21" s="6">
        <v>23</v>
      </c>
      <c r="B21" s="1" t="s">
        <v>38</v>
      </c>
      <c r="C21" s="1" t="s">
        <v>15</v>
      </c>
      <c r="D21" s="1">
        <v>2</v>
      </c>
      <c r="E21" s="1" t="s">
        <v>5</v>
      </c>
      <c r="F21" s="3">
        <f>VLOOKUP(E21, $C$36:$D$39, 2, FALSE)</f>
        <v>5000000</v>
      </c>
      <c r="G21" s="3">
        <f>IF(C21="Menikah", VLOOKUP(E21, $C$36:$E$39, 3, FALSE) * D21, 0)</f>
        <v>800000</v>
      </c>
      <c r="H21" s="3">
        <f>IF(C21="Menikah", VLOOKUP(E21, $C$36:$F$39, 4, FALSE), 0)</f>
        <v>600000</v>
      </c>
      <c r="I21" s="3">
        <f>VLOOKUP(E21, $C$36:$G$39, 5, FALSE)</f>
        <v>700000</v>
      </c>
      <c r="J21" s="7">
        <f>F21+G21+H21+I21</f>
        <v>7100000</v>
      </c>
    </row>
    <row r="22" spans="1:10" hidden="1" x14ac:dyDescent="0.35">
      <c r="A22" s="6">
        <v>24</v>
      </c>
      <c r="B22" s="1" t="s">
        <v>39</v>
      </c>
      <c r="C22" s="1" t="s">
        <v>15</v>
      </c>
      <c r="D22" s="1">
        <v>1</v>
      </c>
      <c r="E22" s="1" t="s">
        <v>5</v>
      </c>
      <c r="F22" s="3">
        <f>VLOOKUP(E22, $C$36:$D$39, 2, FALSE)</f>
        <v>5000000</v>
      </c>
      <c r="G22" s="3">
        <f>IF(C22="Menikah", VLOOKUP(E22, $C$36:$E$39, 3, FALSE) * D22, 0)</f>
        <v>400000</v>
      </c>
      <c r="H22" s="3">
        <f>IF(C22="Menikah", VLOOKUP(E22, $C$36:$F$39, 4, FALSE), 0)</f>
        <v>600000</v>
      </c>
      <c r="I22" s="3">
        <f>VLOOKUP(E22, $C$36:$G$39, 5, FALSE)</f>
        <v>700000</v>
      </c>
      <c r="J22" s="7">
        <f>F22+G22+H22+I22</f>
        <v>6700000</v>
      </c>
    </row>
    <row r="23" spans="1:10" hidden="1" x14ac:dyDescent="0.35">
      <c r="A23" s="6">
        <v>25</v>
      </c>
      <c r="B23" s="1" t="s">
        <v>40</v>
      </c>
      <c r="C23" s="1" t="s">
        <v>15</v>
      </c>
      <c r="D23" s="1">
        <v>3</v>
      </c>
      <c r="E23" s="1" t="s">
        <v>5</v>
      </c>
      <c r="F23" s="3">
        <f>VLOOKUP(E23, $C$36:$D$39, 2, FALSE)</f>
        <v>5000000</v>
      </c>
      <c r="G23" s="3">
        <f>IF(C23="Menikah", VLOOKUP(E23, $C$36:$E$39, 3, FALSE) * D23, 0)</f>
        <v>1200000</v>
      </c>
      <c r="H23" s="3">
        <f>IF(C23="Menikah", VLOOKUP(E23, $C$36:$F$39, 4, FALSE), 0)</f>
        <v>600000</v>
      </c>
      <c r="I23" s="3">
        <f>VLOOKUP(E23, $C$36:$G$39, 5, FALSE)</f>
        <v>700000</v>
      </c>
      <c r="J23" s="7">
        <f>F23+G23+H23+I23</f>
        <v>7500000</v>
      </c>
    </row>
    <row r="24" spans="1:10" x14ac:dyDescent="0.35">
      <c r="A24" s="6">
        <v>6</v>
      </c>
      <c r="B24" s="1" t="s">
        <v>21</v>
      </c>
      <c r="C24" s="1" t="s">
        <v>17</v>
      </c>
      <c r="D24" s="1">
        <v>0</v>
      </c>
      <c r="E24" s="1" t="s">
        <v>4</v>
      </c>
      <c r="F24" s="3">
        <f>VLOOKUP(E24, $C$36:$D$39, 2, FALSE)</f>
        <v>4000000</v>
      </c>
      <c r="G24" s="3">
        <f>IF(C24="Menikah", VLOOKUP(E24, $C$36:$E$39, 3, FALSE) * D24, 0)</f>
        <v>0</v>
      </c>
      <c r="H24" s="3">
        <f>IF(C24="Menikah", VLOOKUP(E24, $C$36:$F$39, 4, FALSE), 0)</f>
        <v>0</v>
      </c>
      <c r="I24" s="3">
        <f>VLOOKUP(E24, $C$36:$G$39, 5, FALSE)</f>
        <v>650000</v>
      </c>
      <c r="J24" s="7">
        <f>F24+G24+H24+I24</f>
        <v>4650000</v>
      </c>
    </row>
    <row r="25" spans="1:10" x14ac:dyDescent="0.35">
      <c r="A25" s="6">
        <v>12</v>
      </c>
      <c r="B25" s="1" t="s">
        <v>27</v>
      </c>
      <c r="C25" s="1" t="s">
        <v>17</v>
      </c>
      <c r="D25" s="1">
        <v>0</v>
      </c>
      <c r="E25" s="1" t="s">
        <v>4</v>
      </c>
      <c r="F25" s="3">
        <f>VLOOKUP(E25, $C$36:$D$39, 2, FALSE)</f>
        <v>4000000</v>
      </c>
      <c r="G25" s="3">
        <f>IF(C25="Menikah", VLOOKUP(E25, $C$36:$E$39, 3, FALSE) * D25, 0)</f>
        <v>0</v>
      </c>
      <c r="H25" s="3">
        <f>IF(C25="Menikah", VLOOKUP(E25, $C$36:$F$39, 4, FALSE), 0)</f>
        <v>0</v>
      </c>
      <c r="I25" s="3">
        <f>VLOOKUP(E25, $C$36:$G$39, 5, FALSE)</f>
        <v>650000</v>
      </c>
      <c r="J25" s="7">
        <f>F25+G25+H25+I25</f>
        <v>4650000</v>
      </c>
    </row>
    <row r="26" spans="1:10" x14ac:dyDescent="0.35">
      <c r="A26" s="6">
        <v>16</v>
      </c>
      <c r="B26" s="1" t="s">
        <v>31</v>
      </c>
      <c r="C26" s="1" t="s">
        <v>17</v>
      </c>
      <c r="D26" s="1">
        <v>0</v>
      </c>
      <c r="E26" s="1" t="s">
        <v>4</v>
      </c>
      <c r="F26" s="3">
        <f>VLOOKUP(E26, $C$36:$D$39, 2, FALSE)</f>
        <v>4000000</v>
      </c>
      <c r="G26" s="3">
        <f>IF(C26="Menikah", VLOOKUP(E26, $C$36:$E$39, 3, FALSE) * D26, 0)</f>
        <v>0</v>
      </c>
      <c r="H26" s="3">
        <f>IF(C26="Menikah", VLOOKUP(E26, $C$36:$F$39, 4, FALSE), 0)</f>
        <v>0</v>
      </c>
      <c r="I26" s="3">
        <f>VLOOKUP(E26, $C$36:$G$39, 5, FALSE)</f>
        <v>650000</v>
      </c>
      <c r="J26" s="7">
        <f>F26+G26+H26+I26</f>
        <v>4650000</v>
      </c>
    </row>
    <row r="27" spans="1:10" x14ac:dyDescent="0.35">
      <c r="A27" s="6">
        <v>19</v>
      </c>
      <c r="B27" s="1" t="s">
        <v>34</v>
      </c>
      <c r="C27" s="1" t="s">
        <v>17</v>
      </c>
      <c r="D27" s="1">
        <v>0</v>
      </c>
      <c r="E27" s="1" t="s">
        <v>4</v>
      </c>
      <c r="F27" s="3">
        <f>VLOOKUP(E27, $C$36:$D$39, 2, FALSE)</f>
        <v>4000000</v>
      </c>
      <c r="G27" s="3">
        <f>IF(C27="Menikah", VLOOKUP(E27, $C$36:$E$39, 3, FALSE) * D27, 0)</f>
        <v>0</v>
      </c>
      <c r="H27" s="3">
        <f>IF(C27="Menikah", VLOOKUP(E27, $C$36:$F$39, 4, FALSE), 0)</f>
        <v>0</v>
      </c>
      <c r="I27" s="3">
        <f>VLOOKUP(E27, $C$36:$G$39, 5, FALSE)</f>
        <v>650000</v>
      </c>
      <c r="J27" s="7">
        <f>F27+G27+H27+I27</f>
        <v>4650000</v>
      </c>
    </row>
    <row r="28" spans="1:10" hidden="1" x14ac:dyDescent="0.35">
      <c r="A28" s="6">
        <v>27</v>
      </c>
      <c r="B28" s="1" t="s">
        <v>42</v>
      </c>
      <c r="C28" s="1" t="s">
        <v>15</v>
      </c>
      <c r="D28" s="1">
        <v>1</v>
      </c>
      <c r="E28" s="1" t="s">
        <v>5</v>
      </c>
      <c r="F28" s="3">
        <f>VLOOKUP(E28, $C$36:$D$39, 2, FALSE)</f>
        <v>5000000</v>
      </c>
      <c r="G28" s="3">
        <f>IF(C28="Menikah", VLOOKUP(E28, $C$36:$E$39, 3, FALSE) * D28, 0)</f>
        <v>400000</v>
      </c>
      <c r="H28" s="3">
        <f>IF(C28="Menikah", VLOOKUP(E28, $C$36:$F$39, 4, FALSE), 0)</f>
        <v>600000</v>
      </c>
      <c r="I28" s="3">
        <f>VLOOKUP(E28, $C$36:$G$39, 5, FALSE)</f>
        <v>700000</v>
      </c>
      <c r="J28" s="7">
        <f>F28+G28+H28+I28</f>
        <v>6700000</v>
      </c>
    </row>
    <row r="29" spans="1:10" hidden="1" x14ac:dyDescent="0.35">
      <c r="A29" s="6">
        <v>28</v>
      </c>
      <c r="B29" s="1" t="s">
        <v>43</v>
      </c>
      <c r="C29" s="1" t="s">
        <v>15</v>
      </c>
      <c r="D29" s="1">
        <v>2</v>
      </c>
      <c r="E29" s="1" t="s">
        <v>5</v>
      </c>
      <c r="F29" s="3">
        <f>VLOOKUP(E29, $C$36:$D$39, 2, FALSE)</f>
        <v>5000000</v>
      </c>
      <c r="G29" s="3">
        <f>IF(C29="Menikah", VLOOKUP(E29, $C$36:$E$39, 3, FALSE) * D29, 0)</f>
        <v>800000</v>
      </c>
      <c r="H29" s="3">
        <f>IF(C29="Menikah", VLOOKUP(E29, $C$36:$F$39, 4, FALSE), 0)</f>
        <v>600000</v>
      </c>
      <c r="I29" s="3">
        <f>VLOOKUP(E29, $C$36:$G$39, 5, FALSE)</f>
        <v>700000</v>
      </c>
      <c r="J29" s="7">
        <f>F29+G29+H29+I29</f>
        <v>7100000</v>
      </c>
    </row>
    <row r="30" spans="1:10" hidden="1" x14ac:dyDescent="0.35">
      <c r="A30" s="6">
        <v>29</v>
      </c>
      <c r="B30" s="1" t="s">
        <v>44</v>
      </c>
      <c r="C30" s="1" t="s">
        <v>15</v>
      </c>
      <c r="D30" s="1">
        <v>2</v>
      </c>
      <c r="E30" s="1" t="s">
        <v>5</v>
      </c>
      <c r="F30" s="3">
        <f>VLOOKUP(E30, $C$36:$D$39, 2, FALSE)</f>
        <v>5000000</v>
      </c>
      <c r="G30" s="3">
        <f>IF(C30="Menikah", VLOOKUP(E30, $C$36:$E$39, 3, FALSE) * D30, 0)</f>
        <v>800000</v>
      </c>
      <c r="H30" s="3">
        <f>IF(C30="Menikah", VLOOKUP(E30, $C$36:$F$39, 4, FALSE), 0)</f>
        <v>600000</v>
      </c>
      <c r="I30" s="3">
        <f>VLOOKUP(E30, $C$36:$G$39, 5, FALSE)</f>
        <v>700000</v>
      </c>
      <c r="J30" s="7">
        <f>F30+G30+H30+I30</f>
        <v>7100000</v>
      </c>
    </row>
    <row r="31" spans="1:10" hidden="1" x14ac:dyDescent="0.35">
      <c r="A31" s="6">
        <v>30</v>
      </c>
      <c r="B31" s="1" t="s">
        <v>45</v>
      </c>
      <c r="C31" s="1" t="s">
        <v>15</v>
      </c>
      <c r="D31" s="1">
        <v>3</v>
      </c>
      <c r="E31" s="1" t="s">
        <v>5</v>
      </c>
      <c r="F31" s="3">
        <f>VLOOKUP(E31, $C$36:$D$39, 2, FALSE)</f>
        <v>5000000</v>
      </c>
      <c r="G31" s="3">
        <f>IF(C31="Menikah", VLOOKUP(E31, $C$36:$E$39, 3, FALSE) * D31, 0)</f>
        <v>1200000</v>
      </c>
      <c r="H31" s="3">
        <f>IF(C31="Menikah", VLOOKUP(E31, $C$36:$F$39, 4, FALSE), 0)</f>
        <v>600000</v>
      </c>
      <c r="I31" s="3">
        <f>VLOOKUP(E31, $C$36:$G$39, 5, FALSE)</f>
        <v>700000</v>
      </c>
      <c r="J31" s="7">
        <f>F31+G31+H31+I31</f>
        <v>7500000</v>
      </c>
    </row>
    <row r="32" spans="1:10" x14ac:dyDescent="0.35">
      <c r="A32" s="12">
        <v>2</v>
      </c>
      <c r="B32" s="13" t="s">
        <v>16</v>
      </c>
      <c r="C32" s="13" t="s">
        <v>17</v>
      </c>
      <c r="D32" s="13">
        <v>0</v>
      </c>
      <c r="E32" s="13" t="s">
        <v>3</v>
      </c>
      <c r="F32" s="14">
        <f>VLOOKUP(E32, $C$36:$D$39, 2, FALSE)</f>
        <v>3000000</v>
      </c>
      <c r="G32" s="14">
        <f>IF(C32="Menikah", VLOOKUP(E32, $C$36:$E$39, 3, FALSE) * D32, 0)</f>
        <v>0</v>
      </c>
      <c r="H32" s="14">
        <f>IF(C32="Menikah", VLOOKUP(E32, $C$36:$F$39, 4, FALSE), 0)</f>
        <v>0</v>
      </c>
      <c r="I32" s="14">
        <f>VLOOKUP(E32, $C$36:$G$39, 5, FALSE)</f>
        <v>500000</v>
      </c>
      <c r="J32" s="15">
        <f>F32+G32+H32+I32</f>
        <v>3500000</v>
      </c>
    </row>
    <row r="35" spans="3:7" x14ac:dyDescent="0.35">
      <c r="C35" t="s">
        <v>1</v>
      </c>
    </row>
    <row r="36" spans="3:7" x14ac:dyDescent="0.35">
      <c r="C36" s="1" t="s">
        <v>2</v>
      </c>
      <c r="D36" s="1" t="s">
        <v>6</v>
      </c>
      <c r="E36" s="1" t="s">
        <v>7</v>
      </c>
      <c r="F36" s="1" t="s">
        <v>8</v>
      </c>
      <c r="G36" s="1" t="s">
        <v>9</v>
      </c>
    </row>
    <row r="37" spans="3:7" x14ac:dyDescent="0.35">
      <c r="C37" s="1" t="s">
        <v>3</v>
      </c>
      <c r="D37" s="2">
        <v>3000000</v>
      </c>
      <c r="E37" s="2">
        <v>200000</v>
      </c>
      <c r="F37" s="2">
        <v>300000</v>
      </c>
      <c r="G37" s="2">
        <v>500000</v>
      </c>
    </row>
    <row r="38" spans="3:7" x14ac:dyDescent="0.35">
      <c r="C38" s="1" t="s">
        <v>4</v>
      </c>
      <c r="D38" s="2">
        <v>4000000</v>
      </c>
      <c r="E38" s="2">
        <v>300000</v>
      </c>
      <c r="F38" s="2">
        <v>400000</v>
      </c>
      <c r="G38" s="2">
        <v>650000</v>
      </c>
    </row>
    <row r="39" spans="3:7" x14ac:dyDescent="0.35">
      <c r="C39" s="1" t="s">
        <v>5</v>
      </c>
      <c r="D39" s="2">
        <v>5000000</v>
      </c>
      <c r="E39" s="2">
        <v>400000</v>
      </c>
      <c r="F39" s="2">
        <v>600000</v>
      </c>
      <c r="G39" s="2">
        <v>700000</v>
      </c>
    </row>
  </sheetData>
  <sortState xmlns:xlrd2="http://schemas.microsoft.com/office/spreadsheetml/2017/richdata2" ref="A3:J32">
    <sortCondition descending="1" ref="J3:J32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6EF8-6FA1-431C-86FD-EE4015B67FFF}">
  <dimension ref="A2:H12"/>
  <sheetViews>
    <sheetView tabSelected="1" workbookViewId="0">
      <selection activeCell="G19" sqref="G19"/>
    </sheetView>
  </sheetViews>
  <sheetFormatPr defaultRowHeight="14.5" x14ac:dyDescent="0.35"/>
  <cols>
    <col min="2" max="2" width="12.36328125" customWidth="1"/>
    <col min="3" max="3" width="25.90625" customWidth="1"/>
    <col min="4" max="4" width="13.08984375" customWidth="1"/>
    <col min="5" max="5" width="17.08984375" customWidth="1"/>
    <col min="6" max="6" width="15.1796875" customWidth="1"/>
    <col min="7" max="7" width="30" customWidth="1"/>
  </cols>
  <sheetData>
    <row r="2" spans="1:8" x14ac:dyDescent="0.35">
      <c r="A2" s="17" t="s">
        <v>0</v>
      </c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5"/>
    </row>
    <row r="3" spans="1:8" x14ac:dyDescent="0.35">
      <c r="A3" s="1">
        <v>1</v>
      </c>
      <c r="B3" s="1" t="s">
        <v>56</v>
      </c>
      <c r="C3" s="1" t="s">
        <v>57</v>
      </c>
      <c r="D3" s="16">
        <v>500000</v>
      </c>
      <c r="E3" s="1">
        <v>15</v>
      </c>
      <c r="F3" s="1" t="str">
        <f>IF(E3 &gt; 20, "Banyak", "Sedikit")</f>
        <v>Sedikit</v>
      </c>
      <c r="G3" s="1" t="s">
        <v>58</v>
      </c>
    </row>
    <row r="4" spans="1:8" x14ac:dyDescent="0.35">
      <c r="A4" s="1">
        <v>2</v>
      </c>
      <c r="B4" s="1" t="s">
        <v>59</v>
      </c>
      <c r="C4" s="1" t="s">
        <v>60</v>
      </c>
      <c r="D4" s="16">
        <v>150000</v>
      </c>
      <c r="E4" s="1">
        <v>10</v>
      </c>
      <c r="F4" s="1" t="str">
        <f t="shared" ref="F4:F12" si="0">IF(E4 &gt; 20, "Banyak", "Sedikit")</f>
        <v>Sedikit</v>
      </c>
      <c r="G4" s="1" t="s">
        <v>58</v>
      </c>
    </row>
    <row r="5" spans="1:8" x14ac:dyDescent="0.35">
      <c r="A5" s="1">
        <v>3</v>
      </c>
      <c r="B5" s="1" t="s">
        <v>61</v>
      </c>
      <c r="C5" s="1" t="s">
        <v>62</v>
      </c>
      <c r="D5" s="16">
        <v>250000</v>
      </c>
      <c r="E5" s="1">
        <v>5</v>
      </c>
      <c r="F5" s="1" t="str">
        <f t="shared" si="0"/>
        <v>Sedikit</v>
      </c>
      <c r="G5" s="1" t="s">
        <v>58</v>
      </c>
    </row>
    <row r="6" spans="1:8" x14ac:dyDescent="0.35">
      <c r="A6" s="1">
        <v>4</v>
      </c>
      <c r="B6" s="1" t="s">
        <v>63</v>
      </c>
      <c r="C6" s="1" t="s">
        <v>64</v>
      </c>
      <c r="D6" s="16">
        <v>600000</v>
      </c>
      <c r="E6" s="1">
        <v>12</v>
      </c>
      <c r="F6" s="1" t="str">
        <f t="shared" si="0"/>
        <v>Sedikit</v>
      </c>
      <c r="G6" s="1" t="s">
        <v>65</v>
      </c>
    </row>
    <row r="7" spans="1:8" x14ac:dyDescent="0.35">
      <c r="A7" s="1">
        <v>5</v>
      </c>
      <c r="B7" s="1" t="s">
        <v>66</v>
      </c>
      <c r="C7" s="1" t="s">
        <v>67</v>
      </c>
      <c r="D7" s="16">
        <v>300000</v>
      </c>
      <c r="E7" s="1">
        <v>8</v>
      </c>
      <c r="F7" s="1" t="str">
        <f t="shared" si="0"/>
        <v>Sedikit</v>
      </c>
      <c r="G7" s="1" t="s">
        <v>65</v>
      </c>
    </row>
    <row r="8" spans="1:8" x14ac:dyDescent="0.35">
      <c r="A8" s="1">
        <v>6</v>
      </c>
      <c r="B8" s="1" t="s">
        <v>68</v>
      </c>
      <c r="C8" s="1" t="s">
        <v>69</v>
      </c>
      <c r="D8" s="16">
        <v>1200000</v>
      </c>
      <c r="E8" s="1">
        <v>6</v>
      </c>
      <c r="F8" s="1" t="str">
        <f t="shared" si="0"/>
        <v>Sedikit</v>
      </c>
      <c r="G8" s="1" t="s">
        <v>65</v>
      </c>
    </row>
    <row r="9" spans="1:8" hidden="1" x14ac:dyDescent="0.35">
      <c r="A9" s="1">
        <v>7</v>
      </c>
      <c r="B9" s="1" t="s">
        <v>70</v>
      </c>
      <c r="C9" s="1" t="s">
        <v>71</v>
      </c>
      <c r="D9" s="16">
        <v>5000000</v>
      </c>
      <c r="E9" s="1">
        <v>25</v>
      </c>
      <c r="F9" s="1" t="str">
        <f t="shared" si="0"/>
        <v>Banyak</v>
      </c>
      <c r="G9" s="1" t="s">
        <v>72</v>
      </c>
    </row>
    <row r="10" spans="1:8" x14ac:dyDescent="0.35">
      <c r="A10" s="1">
        <v>8</v>
      </c>
      <c r="B10" s="1" t="s">
        <v>73</v>
      </c>
      <c r="C10" s="1" t="s">
        <v>74</v>
      </c>
      <c r="D10" s="16">
        <v>700000</v>
      </c>
      <c r="E10" s="1">
        <v>20</v>
      </c>
      <c r="F10" s="1" t="str">
        <f t="shared" si="0"/>
        <v>Sedikit</v>
      </c>
      <c r="G10" s="1" t="s">
        <v>72</v>
      </c>
    </row>
    <row r="11" spans="1:8" hidden="1" x14ac:dyDescent="0.35">
      <c r="A11" s="1">
        <v>9</v>
      </c>
      <c r="B11" s="1" t="s">
        <v>75</v>
      </c>
      <c r="C11" s="1" t="s">
        <v>76</v>
      </c>
      <c r="D11" s="16">
        <v>50000</v>
      </c>
      <c r="E11" s="1">
        <v>30</v>
      </c>
      <c r="F11" s="1" t="str">
        <f t="shared" si="0"/>
        <v>Banyak</v>
      </c>
      <c r="G11" s="1" t="s">
        <v>72</v>
      </c>
    </row>
    <row r="12" spans="1:8" x14ac:dyDescent="0.35">
      <c r="A12" s="13">
        <v>10</v>
      </c>
      <c r="B12" s="13" t="s">
        <v>77</v>
      </c>
      <c r="C12" s="13" t="s">
        <v>78</v>
      </c>
      <c r="D12" s="18">
        <v>2000000</v>
      </c>
      <c r="E12" s="13">
        <v>9</v>
      </c>
      <c r="F12" s="13" t="str">
        <f t="shared" si="0"/>
        <v>Sedikit</v>
      </c>
      <c r="G12" s="13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Nomor 1</vt:lpstr>
      <vt:lpstr>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mulyadi_03@outlook.com</dc:creator>
  <cp:lastModifiedBy>mulyadi_03@outlook.com</cp:lastModifiedBy>
  <dcterms:created xsi:type="dcterms:W3CDTF">2024-11-11T01:22:59Z</dcterms:created>
  <dcterms:modified xsi:type="dcterms:W3CDTF">2024-11-11T03:06:36Z</dcterms:modified>
</cp:coreProperties>
</file>