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DM Project\project data\"/>
    </mc:Choice>
  </mc:AlternateContent>
  <xr:revisionPtr revIDLastSave="0" documentId="13_ncr:1_{9DE531D5-5C8D-4990-825E-6CBD72C4C8CC}" xr6:coauthVersionLast="47" xr6:coauthVersionMax="47" xr10:uidLastSave="{00000000-0000-0000-0000-000000000000}"/>
  <bookViews>
    <workbookView xWindow="-108" yWindow="-108" windowWidth="23256" windowHeight="13176" activeTab="4" xr2:uid="{9C78D7A4-E5D4-4FDD-AA39-E4D678FCAD80}"/>
  </bookViews>
  <sheets>
    <sheet name="top30" sheetId="11" r:id="rId1"/>
    <sheet name="lead time" sheetId="12" r:id="rId2"/>
    <sheet name="data" sheetId="1" r:id="rId3"/>
    <sheet name="VED" sheetId="5" r:id="rId4"/>
    <sheet name="ABC" sheetId="3" r:id="rId5"/>
    <sheet name="ABC-VED" sheetId="6" r:id="rId6"/>
    <sheet name="MAE" sheetId="13" r:id="rId7"/>
  </sheets>
  <definedNames>
    <definedName name="_xlchart.v1.0" hidden="1">data!$D$2:$D$960</definedName>
    <definedName name="_xlchart.v1.1" hidden="1">data!$L$1</definedName>
    <definedName name="_xlchart.v1.10" hidden="1">ABC!$F$4:$F$25</definedName>
    <definedName name="_xlchart.v1.11" hidden="1">ABC!$G$4:$G$25</definedName>
    <definedName name="_xlchart.v1.2" hidden="1">data!$L$2:$L$960</definedName>
    <definedName name="_xlchart.v1.3" hidden="1">ABC!$E$4:$E$186</definedName>
    <definedName name="_xlchart.v1.4" hidden="1">ABC!$F$3</definedName>
    <definedName name="_xlchart.v1.5" hidden="1">ABC!$F$4:$F$186</definedName>
    <definedName name="_xlchart.v1.6" hidden="1">ABC!$E$4:$E$13</definedName>
    <definedName name="_xlchart.v1.7" hidden="1">ABC!$F$3</definedName>
    <definedName name="_xlchart.v1.8" hidden="1">ABC!$F$4:$F$13</definedName>
    <definedName name="_xlchart.v1.9" hidden="1">ABC!$E$4:$E$25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12" l="1"/>
  <c r="F154" i="12"/>
  <c r="G154" i="12" s="1"/>
  <c r="F155" i="12"/>
  <c r="G155" i="12" s="1"/>
  <c r="F156" i="12"/>
  <c r="G156" i="12" s="1"/>
  <c r="F157" i="12"/>
  <c r="G157" i="12" s="1"/>
  <c r="F158" i="12"/>
  <c r="F159" i="12"/>
  <c r="G159" i="12" s="1"/>
  <c r="J13" i="6"/>
  <c r="I13" i="6"/>
  <c r="H13" i="6"/>
  <c r="J12" i="6"/>
  <c r="I12" i="6"/>
  <c r="H12" i="6"/>
  <c r="J11" i="6"/>
  <c r="I11" i="6"/>
  <c r="H11" i="6"/>
  <c r="I186" i="3"/>
  <c r="G186" i="3"/>
  <c r="I185" i="3"/>
  <c r="G185" i="3"/>
  <c r="I184" i="3"/>
  <c r="G184" i="3"/>
  <c r="I183" i="3"/>
  <c r="G183" i="3"/>
  <c r="I182" i="3"/>
  <c r="G182" i="3"/>
  <c r="I181" i="3"/>
  <c r="G181" i="3"/>
  <c r="I180" i="3"/>
  <c r="G180" i="3"/>
  <c r="I179" i="3"/>
  <c r="G179" i="3"/>
  <c r="I178" i="3"/>
  <c r="G178" i="3"/>
  <c r="I177" i="3"/>
  <c r="G177" i="3"/>
  <c r="I176" i="3"/>
  <c r="G176" i="3"/>
  <c r="I175" i="3"/>
  <c r="G175" i="3"/>
  <c r="I174" i="3"/>
  <c r="G174" i="3"/>
  <c r="I173" i="3"/>
  <c r="G173" i="3"/>
  <c r="I172" i="3"/>
  <c r="G172" i="3"/>
  <c r="I171" i="3"/>
  <c r="G171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9" i="3"/>
  <c r="G159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40" i="3"/>
  <c r="G140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G130" i="3"/>
  <c r="I129" i="3"/>
  <c r="G129" i="3"/>
  <c r="I128" i="3"/>
  <c r="G128" i="3"/>
  <c r="I127" i="3"/>
  <c r="G127" i="3"/>
  <c r="I126" i="3"/>
  <c r="G126" i="3"/>
  <c r="I125" i="3"/>
  <c r="G125" i="3"/>
  <c r="I124" i="3"/>
  <c r="G124" i="3"/>
  <c r="I123" i="3"/>
  <c r="G123" i="3"/>
  <c r="I122" i="3"/>
  <c r="G122" i="3"/>
  <c r="I121" i="3"/>
  <c r="G121" i="3"/>
  <c r="I120" i="3"/>
  <c r="G120" i="3"/>
  <c r="I119" i="3"/>
  <c r="G119" i="3"/>
  <c r="I118" i="3"/>
  <c r="G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07" i="3"/>
  <c r="G107" i="3"/>
  <c r="I106" i="3"/>
  <c r="G106" i="3"/>
  <c r="I105" i="3"/>
  <c r="G105" i="3"/>
  <c r="I104" i="3"/>
  <c r="G104" i="3"/>
  <c r="I103" i="3"/>
  <c r="G103" i="3"/>
  <c r="I102" i="3"/>
  <c r="G102" i="3"/>
  <c r="I101" i="3"/>
  <c r="G101" i="3"/>
  <c r="I100" i="3"/>
  <c r="G100" i="3"/>
  <c r="I99" i="3"/>
  <c r="G99" i="3"/>
  <c r="I98" i="3"/>
  <c r="G98" i="3"/>
  <c r="I97" i="3"/>
  <c r="G97" i="3"/>
  <c r="I96" i="3"/>
  <c r="G96" i="3"/>
  <c r="I95" i="3"/>
  <c r="G95" i="3"/>
  <c r="I94" i="3"/>
  <c r="G94" i="3"/>
  <c r="I93" i="3"/>
  <c r="G93" i="3"/>
  <c r="I92" i="3"/>
  <c r="G92" i="3"/>
  <c r="I91" i="3"/>
  <c r="G91" i="3"/>
  <c r="I90" i="3"/>
  <c r="G90" i="3"/>
  <c r="I89" i="3"/>
  <c r="G89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80" i="3"/>
  <c r="G80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1" i="3"/>
  <c r="G71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2" i="3"/>
  <c r="G62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4" i="3"/>
  <c r="G54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G179" i="5"/>
  <c r="I178" i="5"/>
  <c r="G178" i="5"/>
  <c r="I177" i="5"/>
  <c r="G177" i="5"/>
  <c r="I176" i="5"/>
  <c r="G176" i="5"/>
  <c r="I175" i="5"/>
  <c r="G175" i="5"/>
  <c r="I174" i="5"/>
  <c r="G174" i="5"/>
  <c r="I173" i="5"/>
  <c r="G173" i="5"/>
  <c r="I172" i="5"/>
  <c r="G172" i="5"/>
  <c r="I171" i="5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I156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N957" i="1"/>
  <c r="M957" i="1"/>
  <c r="I957" i="1"/>
  <c r="N953" i="1"/>
  <c r="M953" i="1"/>
  <c r="I953" i="1"/>
  <c r="N950" i="1"/>
  <c r="M950" i="1"/>
  <c r="I950" i="1"/>
  <c r="N948" i="1"/>
  <c r="M948" i="1"/>
  <c r="I948" i="1"/>
  <c r="N947" i="1"/>
  <c r="M947" i="1"/>
  <c r="I947" i="1"/>
  <c r="N946" i="1"/>
  <c r="M946" i="1"/>
  <c r="I946" i="1"/>
  <c r="N944" i="1"/>
  <c r="M944" i="1"/>
  <c r="I944" i="1"/>
  <c r="N958" i="1"/>
  <c r="M958" i="1"/>
  <c r="I958" i="1"/>
  <c r="N945" i="1"/>
  <c r="M945" i="1"/>
  <c r="I945" i="1"/>
  <c r="N941" i="1"/>
  <c r="M941" i="1"/>
  <c r="I941" i="1"/>
  <c r="N955" i="1"/>
  <c r="M955" i="1"/>
  <c r="I955" i="1"/>
  <c r="N954" i="1"/>
  <c r="M954" i="1"/>
  <c r="I954" i="1"/>
  <c r="N959" i="1"/>
  <c r="M959" i="1"/>
  <c r="I959" i="1"/>
  <c r="N956" i="1"/>
  <c r="M956" i="1"/>
  <c r="I956" i="1"/>
  <c r="N938" i="1"/>
  <c r="M938" i="1"/>
  <c r="I938" i="1"/>
  <c r="N942" i="1"/>
  <c r="M942" i="1"/>
  <c r="I942" i="1"/>
  <c r="N939" i="1"/>
  <c r="M939" i="1"/>
  <c r="I939" i="1"/>
  <c r="N936" i="1"/>
  <c r="M936" i="1"/>
  <c r="I936" i="1"/>
  <c r="N937" i="1"/>
  <c r="M937" i="1"/>
  <c r="I937" i="1"/>
  <c r="N940" i="1"/>
  <c r="M940" i="1"/>
  <c r="I940" i="1"/>
  <c r="N951" i="1"/>
  <c r="M951" i="1"/>
  <c r="I951" i="1"/>
  <c r="N943" i="1"/>
  <c r="M943" i="1"/>
  <c r="I943" i="1"/>
  <c r="N928" i="1"/>
  <c r="M928" i="1"/>
  <c r="I928" i="1"/>
  <c r="N927" i="1"/>
  <c r="M927" i="1"/>
  <c r="I927" i="1"/>
  <c r="N952" i="1"/>
  <c r="M952" i="1"/>
  <c r="I952" i="1"/>
  <c r="N934" i="1"/>
  <c r="M934" i="1"/>
  <c r="I934" i="1"/>
  <c r="N924" i="1"/>
  <c r="M924" i="1"/>
  <c r="I924" i="1"/>
  <c r="N931" i="1"/>
  <c r="M931" i="1"/>
  <c r="I931" i="1"/>
  <c r="N930" i="1"/>
  <c r="M930" i="1"/>
  <c r="I930" i="1"/>
  <c r="N916" i="1"/>
  <c r="M916" i="1"/>
  <c r="I916" i="1"/>
  <c r="N919" i="1"/>
  <c r="M919" i="1"/>
  <c r="I919" i="1"/>
  <c r="N918" i="1"/>
  <c r="M918" i="1"/>
  <c r="I918" i="1"/>
  <c r="N921" i="1"/>
  <c r="M921" i="1"/>
  <c r="I921" i="1"/>
  <c r="N920" i="1"/>
  <c r="M920" i="1"/>
  <c r="I920" i="1"/>
  <c r="N926" i="1"/>
  <c r="M926" i="1"/>
  <c r="I926" i="1"/>
  <c r="N917" i="1"/>
  <c r="M917" i="1"/>
  <c r="I917" i="1"/>
  <c r="N933" i="1"/>
  <c r="M933" i="1"/>
  <c r="I933" i="1"/>
  <c r="N913" i="1"/>
  <c r="M913" i="1"/>
  <c r="I913" i="1"/>
  <c r="N932" i="1"/>
  <c r="M932" i="1"/>
  <c r="I932" i="1"/>
  <c r="N914" i="1"/>
  <c r="M914" i="1"/>
  <c r="I914" i="1"/>
  <c r="N929" i="1"/>
  <c r="M929" i="1"/>
  <c r="I929" i="1"/>
  <c r="N922" i="1"/>
  <c r="M922" i="1"/>
  <c r="I922" i="1"/>
  <c r="N915" i="1"/>
  <c r="M915" i="1"/>
  <c r="I915" i="1"/>
  <c r="N909" i="1"/>
  <c r="M909" i="1"/>
  <c r="I909" i="1"/>
  <c r="N935" i="1"/>
  <c r="M935" i="1"/>
  <c r="I935" i="1"/>
  <c r="N925" i="1"/>
  <c r="M925" i="1"/>
  <c r="I925" i="1"/>
  <c r="N911" i="1"/>
  <c r="M911" i="1"/>
  <c r="I911" i="1"/>
  <c r="N903" i="1"/>
  <c r="M903" i="1"/>
  <c r="I903" i="1"/>
  <c r="N949" i="1"/>
  <c r="M949" i="1"/>
  <c r="I949" i="1"/>
  <c r="N901" i="1"/>
  <c r="M901" i="1"/>
  <c r="I901" i="1"/>
  <c r="N900" i="1"/>
  <c r="M900" i="1"/>
  <c r="I900" i="1"/>
  <c r="N899" i="1"/>
  <c r="M899" i="1"/>
  <c r="I899" i="1"/>
  <c r="N910" i="1"/>
  <c r="M910" i="1"/>
  <c r="I910" i="1"/>
  <c r="N905" i="1"/>
  <c r="M905" i="1"/>
  <c r="I905" i="1"/>
  <c r="N894" i="1"/>
  <c r="M894" i="1"/>
  <c r="I894" i="1"/>
  <c r="N895" i="1"/>
  <c r="M895" i="1"/>
  <c r="I895" i="1"/>
  <c r="N904" i="1"/>
  <c r="M904" i="1"/>
  <c r="I904" i="1"/>
  <c r="N902" i="1"/>
  <c r="M902" i="1"/>
  <c r="I902" i="1"/>
  <c r="N896" i="1"/>
  <c r="M896" i="1"/>
  <c r="I896" i="1"/>
  <c r="N897" i="1"/>
  <c r="M897" i="1"/>
  <c r="I897" i="1"/>
  <c r="N891" i="1"/>
  <c r="M891" i="1"/>
  <c r="I891" i="1"/>
  <c r="N906" i="1"/>
  <c r="M906" i="1"/>
  <c r="I906" i="1"/>
  <c r="N908" i="1"/>
  <c r="M908" i="1"/>
  <c r="I908" i="1"/>
  <c r="N912" i="1"/>
  <c r="M912" i="1"/>
  <c r="I912" i="1"/>
  <c r="N907" i="1"/>
  <c r="M907" i="1"/>
  <c r="I907" i="1"/>
  <c r="N898" i="1"/>
  <c r="M898" i="1"/>
  <c r="I898" i="1"/>
  <c r="N890" i="1"/>
  <c r="M890" i="1"/>
  <c r="I890" i="1"/>
  <c r="N881" i="1"/>
  <c r="M881" i="1"/>
  <c r="I881" i="1"/>
  <c r="N889" i="1"/>
  <c r="M889" i="1"/>
  <c r="I889" i="1"/>
  <c r="N887" i="1"/>
  <c r="M887" i="1"/>
  <c r="I887" i="1"/>
  <c r="N886" i="1"/>
  <c r="M886" i="1"/>
  <c r="I886" i="1"/>
  <c r="N888" i="1"/>
  <c r="M888" i="1"/>
  <c r="I888" i="1"/>
  <c r="N882" i="1"/>
  <c r="M882" i="1"/>
  <c r="I882" i="1"/>
  <c r="N883" i="1"/>
  <c r="M883" i="1"/>
  <c r="I883" i="1"/>
  <c r="N878" i="1"/>
  <c r="M878" i="1"/>
  <c r="I878" i="1"/>
  <c r="N892" i="1"/>
  <c r="M892" i="1"/>
  <c r="I892" i="1"/>
  <c r="N893" i="1"/>
  <c r="M893" i="1"/>
  <c r="I893" i="1"/>
  <c r="N872" i="1"/>
  <c r="M872" i="1"/>
  <c r="I872" i="1"/>
  <c r="N869" i="1"/>
  <c r="M869" i="1"/>
  <c r="I869" i="1"/>
  <c r="N859" i="1"/>
  <c r="M859" i="1"/>
  <c r="I859" i="1"/>
  <c r="N860" i="1"/>
  <c r="M860" i="1"/>
  <c r="I860" i="1"/>
  <c r="N861" i="1"/>
  <c r="M861" i="1"/>
  <c r="I861" i="1"/>
  <c r="N868" i="1"/>
  <c r="M868" i="1"/>
  <c r="I868" i="1"/>
  <c r="N874" i="1"/>
  <c r="M874" i="1"/>
  <c r="I874" i="1"/>
  <c r="N885" i="1"/>
  <c r="M885" i="1"/>
  <c r="I885" i="1"/>
  <c r="N875" i="1"/>
  <c r="M875" i="1"/>
  <c r="I875" i="1"/>
  <c r="N884" i="1"/>
  <c r="M884" i="1"/>
  <c r="I884" i="1"/>
  <c r="N867" i="1"/>
  <c r="M867" i="1"/>
  <c r="I867" i="1"/>
  <c r="N877" i="1"/>
  <c r="M877" i="1"/>
  <c r="I877" i="1"/>
  <c r="N865" i="1"/>
  <c r="M865" i="1"/>
  <c r="I865" i="1"/>
  <c r="N873" i="1"/>
  <c r="M873" i="1"/>
  <c r="I873" i="1"/>
  <c r="N853" i="1"/>
  <c r="M853" i="1"/>
  <c r="I853" i="1"/>
  <c r="N856" i="1"/>
  <c r="M856" i="1"/>
  <c r="I856" i="1"/>
  <c r="N879" i="1"/>
  <c r="M879" i="1"/>
  <c r="I879" i="1"/>
  <c r="N880" i="1"/>
  <c r="M880" i="1"/>
  <c r="I880" i="1"/>
  <c r="N855" i="1"/>
  <c r="M855" i="1"/>
  <c r="I855" i="1"/>
  <c r="N864" i="1"/>
  <c r="M864" i="1"/>
  <c r="I864" i="1"/>
  <c r="N876" i="1"/>
  <c r="M876" i="1"/>
  <c r="I876" i="1"/>
  <c r="N871" i="1"/>
  <c r="M871" i="1"/>
  <c r="I871" i="1"/>
  <c r="N870" i="1"/>
  <c r="M870" i="1"/>
  <c r="I870" i="1"/>
  <c r="N854" i="1"/>
  <c r="M854" i="1"/>
  <c r="I854" i="1"/>
  <c r="N843" i="1"/>
  <c r="M843" i="1"/>
  <c r="I843" i="1"/>
  <c r="N846" i="1"/>
  <c r="M846" i="1"/>
  <c r="I846" i="1"/>
  <c r="N847" i="1"/>
  <c r="M847" i="1"/>
  <c r="I847" i="1"/>
  <c r="N845" i="1"/>
  <c r="M845" i="1"/>
  <c r="I845" i="1"/>
  <c r="N858" i="1"/>
  <c r="M858" i="1"/>
  <c r="I858" i="1"/>
  <c r="N862" i="1"/>
  <c r="M862" i="1"/>
  <c r="I862" i="1"/>
  <c r="N851" i="1"/>
  <c r="M851" i="1"/>
  <c r="I851" i="1"/>
  <c r="N841" i="1"/>
  <c r="M841" i="1"/>
  <c r="I841" i="1"/>
  <c r="N826" i="1"/>
  <c r="M826" i="1"/>
  <c r="I826" i="1"/>
  <c r="N840" i="1"/>
  <c r="M840" i="1"/>
  <c r="I840" i="1"/>
  <c r="N842" i="1"/>
  <c r="M842" i="1"/>
  <c r="I842" i="1"/>
  <c r="N839" i="1"/>
  <c r="M839" i="1"/>
  <c r="I839" i="1"/>
  <c r="N866" i="1"/>
  <c r="M866" i="1"/>
  <c r="I866" i="1"/>
  <c r="N863" i="1"/>
  <c r="M863" i="1"/>
  <c r="I863" i="1"/>
  <c r="N849" i="1"/>
  <c r="M849" i="1"/>
  <c r="I849" i="1"/>
  <c r="N825" i="1"/>
  <c r="M825" i="1"/>
  <c r="I825" i="1"/>
  <c r="N857" i="1"/>
  <c r="M857" i="1"/>
  <c r="I857" i="1"/>
  <c r="N824" i="1"/>
  <c r="M824" i="1"/>
  <c r="I824" i="1"/>
  <c r="N834" i="1"/>
  <c r="M834" i="1"/>
  <c r="I834" i="1"/>
  <c r="N827" i="1"/>
  <c r="M827" i="1"/>
  <c r="I827" i="1"/>
  <c r="N838" i="1"/>
  <c r="M838" i="1"/>
  <c r="I838" i="1"/>
  <c r="N848" i="1"/>
  <c r="M848" i="1"/>
  <c r="I848" i="1"/>
  <c r="N830" i="1"/>
  <c r="M830" i="1"/>
  <c r="I830" i="1"/>
  <c r="N829" i="1"/>
  <c r="M829" i="1"/>
  <c r="I829" i="1"/>
  <c r="N828" i="1"/>
  <c r="M828" i="1"/>
  <c r="I828" i="1"/>
  <c r="N852" i="1"/>
  <c r="M852" i="1"/>
  <c r="I852" i="1"/>
  <c r="N844" i="1"/>
  <c r="M844" i="1"/>
  <c r="I844" i="1"/>
  <c r="N835" i="1"/>
  <c r="M835" i="1"/>
  <c r="I835" i="1"/>
  <c r="N837" i="1"/>
  <c r="M837" i="1"/>
  <c r="I837" i="1"/>
  <c r="N832" i="1"/>
  <c r="M832" i="1"/>
  <c r="I832" i="1"/>
  <c r="N836" i="1"/>
  <c r="M836" i="1"/>
  <c r="I836" i="1"/>
  <c r="N814" i="1"/>
  <c r="M814" i="1"/>
  <c r="I814" i="1"/>
  <c r="N815" i="1"/>
  <c r="M815" i="1"/>
  <c r="I815" i="1"/>
  <c r="N850" i="1"/>
  <c r="M850" i="1"/>
  <c r="I850" i="1"/>
  <c r="N802" i="1"/>
  <c r="M802" i="1"/>
  <c r="I802" i="1"/>
  <c r="N803" i="1"/>
  <c r="M803" i="1"/>
  <c r="I803" i="1"/>
  <c r="N805" i="1"/>
  <c r="M805" i="1"/>
  <c r="I805" i="1"/>
  <c r="N806" i="1"/>
  <c r="M806" i="1"/>
  <c r="I806" i="1"/>
  <c r="N817" i="1"/>
  <c r="M817" i="1"/>
  <c r="I817" i="1"/>
  <c r="N818" i="1"/>
  <c r="M818" i="1"/>
  <c r="I818" i="1"/>
  <c r="N823" i="1"/>
  <c r="M823" i="1"/>
  <c r="I823" i="1"/>
  <c r="N821" i="1"/>
  <c r="M821" i="1"/>
  <c r="I821" i="1"/>
  <c r="N820" i="1"/>
  <c r="M820" i="1"/>
  <c r="I820" i="1"/>
  <c r="N819" i="1"/>
  <c r="M819" i="1"/>
  <c r="I819" i="1"/>
  <c r="N831" i="1"/>
  <c r="M831" i="1"/>
  <c r="I831" i="1"/>
  <c r="N812" i="1"/>
  <c r="M812" i="1"/>
  <c r="I812" i="1"/>
  <c r="N822" i="1"/>
  <c r="M822" i="1"/>
  <c r="I822" i="1"/>
  <c r="N810" i="1"/>
  <c r="M810" i="1"/>
  <c r="I810" i="1"/>
  <c r="N791" i="1"/>
  <c r="M791" i="1"/>
  <c r="I791" i="1"/>
  <c r="N790" i="1"/>
  <c r="M790" i="1"/>
  <c r="I790" i="1"/>
  <c r="N793" i="1"/>
  <c r="M793" i="1"/>
  <c r="I793" i="1"/>
  <c r="N799" i="1"/>
  <c r="M799" i="1"/>
  <c r="I799" i="1"/>
  <c r="N794" i="1"/>
  <c r="M794" i="1"/>
  <c r="I794" i="1"/>
  <c r="N811" i="1"/>
  <c r="M811" i="1"/>
  <c r="I811" i="1"/>
  <c r="N816" i="1"/>
  <c r="M816" i="1"/>
  <c r="I816" i="1"/>
  <c r="N797" i="1"/>
  <c r="M797" i="1"/>
  <c r="I797" i="1"/>
  <c r="N807" i="1"/>
  <c r="M807" i="1"/>
  <c r="I807" i="1"/>
  <c r="N813" i="1"/>
  <c r="M813" i="1"/>
  <c r="I813" i="1"/>
  <c r="N778" i="1"/>
  <c r="M778" i="1"/>
  <c r="I778" i="1"/>
  <c r="N783" i="1"/>
  <c r="M783" i="1"/>
  <c r="I783" i="1"/>
  <c r="N777" i="1"/>
  <c r="M777" i="1"/>
  <c r="I777" i="1"/>
  <c r="N776" i="1"/>
  <c r="M776" i="1"/>
  <c r="I776" i="1"/>
  <c r="N786" i="1"/>
  <c r="M786" i="1"/>
  <c r="I786" i="1"/>
  <c r="N798" i="1"/>
  <c r="M798" i="1"/>
  <c r="I798" i="1"/>
  <c r="N809" i="1"/>
  <c r="M809" i="1"/>
  <c r="I809" i="1"/>
  <c r="N787" i="1"/>
  <c r="M787" i="1"/>
  <c r="I787" i="1"/>
  <c r="N796" i="1"/>
  <c r="M796" i="1"/>
  <c r="I796" i="1"/>
  <c r="N769" i="1"/>
  <c r="M769" i="1"/>
  <c r="I769" i="1"/>
  <c r="N788" i="1"/>
  <c r="M788" i="1"/>
  <c r="I788" i="1"/>
  <c r="N775" i="1"/>
  <c r="M775" i="1"/>
  <c r="I775" i="1"/>
  <c r="N795" i="1"/>
  <c r="M795" i="1"/>
  <c r="I795" i="1"/>
  <c r="N804" i="1"/>
  <c r="M804" i="1"/>
  <c r="I804" i="1"/>
  <c r="N770" i="1"/>
  <c r="M770" i="1"/>
  <c r="I770" i="1"/>
  <c r="N781" i="1"/>
  <c r="M781" i="1"/>
  <c r="I781" i="1"/>
  <c r="N785" i="1"/>
  <c r="M785" i="1"/>
  <c r="I785" i="1"/>
  <c r="N772" i="1"/>
  <c r="M772" i="1"/>
  <c r="I772" i="1"/>
  <c r="N789" i="1"/>
  <c r="M789" i="1"/>
  <c r="I789" i="1"/>
  <c r="N792" i="1"/>
  <c r="M792" i="1"/>
  <c r="I792" i="1"/>
  <c r="N784" i="1"/>
  <c r="M784" i="1"/>
  <c r="I784" i="1"/>
  <c r="N782" i="1"/>
  <c r="M782" i="1"/>
  <c r="I782" i="1"/>
  <c r="N771" i="1"/>
  <c r="M771" i="1"/>
  <c r="I771" i="1"/>
  <c r="N808" i="1"/>
  <c r="M808" i="1"/>
  <c r="I808" i="1"/>
  <c r="N780" i="1"/>
  <c r="M780" i="1"/>
  <c r="I780" i="1"/>
  <c r="N763" i="1"/>
  <c r="M763" i="1"/>
  <c r="I763" i="1"/>
  <c r="N764" i="1"/>
  <c r="M764" i="1"/>
  <c r="I764" i="1"/>
  <c r="N773" i="1"/>
  <c r="M773" i="1"/>
  <c r="I773" i="1"/>
  <c r="N766" i="1"/>
  <c r="M766" i="1"/>
  <c r="I766" i="1"/>
  <c r="N774" i="1"/>
  <c r="M774" i="1"/>
  <c r="I774" i="1"/>
  <c r="N753" i="1"/>
  <c r="M753" i="1"/>
  <c r="I753" i="1"/>
  <c r="N750" i="1"/>
  <c r="M750" i="1"/>
  <c r="I750" i="1"/>
  <c r="N751" i="1"/>
  <c r="M751" i="1"/>
  <c r="I751" i="1"/>
  <c r="N801" i="1"/>
  <c r="M801" i="1"/>
  <c r="I801" i="1"/>
  <c r="N800" i="1"/>
  <c r="M800" i="1"/>
  <c r="I800" i="1"/>
  <c r="N755" i="1"/>
  <c r="M755" i="1"/>
  <c r="I755" i="1"/>
  <c r="N768" i="1"/>
  <c r="M768" i="1"/>
  <c r="I768" i="1"/>
  <c r="N762" i="1"/>
  <c r="M762" i="1"/>
  <c r="I762" i="1"/>
  <c r="N756" i="1"/>
  <c r="M756" i="1"/>
  <c r="I756" i="1"/>
  <c r="N779" i="1"/>
  <c r="M779" i="1"/>
  <c r="I779" i="1"/>
  <c r="N767" i="1"/>
  <c r="M767" i="1"/>
  <c r="I767" i="1"/>
  <c r="N765" i="1"/>
  <c r="M765" i="1"/>
  <c r="I765" i="1"/>
  <c r="N760" i="1"/>
  <c r="M760" i="1"/>
  <c r="I760" i="1"/>
  <c r="N761" i="1"/>
  <c r="M761" i="1"/>
  <c r="I761" i="1"/>
  <c r="N833" i="1"/>
  <c r="M833" i="1"/>
  <c r="I833" i="1"/>
  <c r="N748" i="1"/>
  <c r="M748" i="1"/>
  <c r="I748" i="1"/>
  <c r="N752" i="1"/>
  <c r="M752" i="1"/>
  <c r="I752" i="1"/>
  <c r="N739" i="1"/>
  <c r="M739" i="1"/>
  <c r="I739" i="1"/>
  <c r="N740" i="1"/>
  <c r="M740" i="1"/>
  <c r="I740" i="1"/>
  <c r="N741" i="1"/>
  <c r="M741" i="1"/>
  <c r="I741" i="1"/>
  <c r="N744" i="1"/>
  <c r="M744" i="1"/>
  <c r="I744" i="1"/>
  <c r="N745" i="1"/>
  <c r="M745" i="1"/>
  <c r="I745" i="1"/>
  <c r="N746" i="1"/>
  <c r="M746" i="1"/>
  <c r="I746" i="1"/>
  <c r="N747" i="1"/>
  <c r="M747" i="1"/>
  <c r="I747" i="1"/>
  <c r="N738" i="1"/>
  <c r="M738" i="1"/>
  <c r="I738" i="1"/>
  <c r="N735" i="1"/>
  <c r="M735" i="1"/>
  <c r="I735" i="1"/>
  <c r="N757" i="1"/>
  <c r="M757" i="1"/>
  <c r="I757" i="1"/>
  <c r="N759" i="1"/>
  <c r="M759" i="1"/>
  <c r="I759" i="1"/>
  <c r="N758" i="1"/>
  <c r="M758" i="1"/>
  <c r="I758" i="1"/>
  <c r="N733" i="1"/>
  <c r="M733" i="1"/>
  <c r="I733" i="1"/>
  <c r="N730" i="1"/>
  <c r="M730" i="1"/>
  <c r="I730" i="1"/>
  <c r="N743" i="1"/>
  <c r="M743" i="1"/>
  <c r="I743" i="1"/>
  <c r="N742" i="1"/>
  <c r="M742" i="1"/>
  <c r="I742" i="1"/>
  <c r="N725" i="1"/>
  <c r="M725" i="1"/>
  <c r="I725" i="1"/>
  <c r="N724" i="1"/>
  <c r="M724" i="1"/>
  <c r="I724" i="1"/>
  <c r="N736" i="1"/>
  <c r="M736" i="1"/>
  <c r="I736" i="1"/>
  <c r="N720" i="1"/>
  <c r="M720" i="1"/>
  <c r="I720" i="1"/>
  <c r="N717" i="1"/>
  <c r="M717" i="1"/>
  <c r="I717" i="1"/>
  <c r="N716" i="1"/>
  <c r="M716" i="1"/>
  <c r="I716" i="1"/>
  <c r="N754" i="1"/>
  <c r="M754" i="1"/>
  <c r="I754" i="1"/>
  <c r="N723" i="1"/>
  <c r="M723" i="1"/>
  <c r="I723" i="1"/>
  <c r="N709" i="1"/>
  <c r="M709" i="1"/>
  <c r="I709" i="1"/>
  <c r="N737" i="1"/>
  <c r="M737" i="1"/>
  <c r="I737" i="1"/>
  <c r="N722" i="1"/>
  <c r="M722" i="1"/>
  <c r="I722" i="1"/>
  <c r="N728" i="1"/>
  <c r="M728" i="1"/>
  <c r="I728" i="1"/>
  <c r="N713" i="1"/>
  <c r="M713" i="1"/>
  <c r="I713" i="1"/>
  <c r="N712" i="1"/>
  <c r="M712" i="1"/>
  <c r="I712" i="1"/>
  <c r="N727" i="1"/>
  <c r="M727" i="1"/>
  <c r="I727" i="1"/>
  <c r="N726" i="1"/>
  <c r="M726" i="1"/>
  <c r="I726" i="1"/>
  <c r="N714" i="1"/>
  <c r="M714" i="1"/>
  <c r="I714" i="1"/>
  <c r="N701" i="1"/>
  <c r="M701" i="1"/>
  <c r="I701" i="1"/>
  <c r="N923" i="1"/>
  <c r="M923" i="1"/>
  <c r="I923" i="1"/>
  <c r="N698" i="1"/>
  <c r="M698" i="1"/>
  <c r="I698" i="1"/>
  <c r="N732" i="1"/>
  <c r="M732" i="1"/>
  <c r="I732" i="1"/>
  <c r="N731" i="1"/>
  <c r="M731" i="1"/>
  <c r="I731" i="1"/>
  <c r="N699" i="1"/>
  <c r="M699" i="1"/>
  <c r="I699" i="1"/>
  <c r="N715" i="1"/>
  <c r="M715" i="1"/>
  <c r="I715" i="1"/>
  <c r="N707" i="1"/>
  <c r="M707" i="1"/>
  <c r="I707" i="1"/>
  <c r="N708" i="1"/>
  <c r="M708" i="1"/>
  <c r="I708" i="1"/>
  <c r="N710" i="1"/>
  <c r="M710" i="1"/>
  <c r="I710" i="1"/>
  <c r="N734" i="1"/>
  <c r="M734" i="1"/>
  <c r="I734" i="1"/>
  <c r="N705" i="1"/>
  <c r="M705" i="1"/>
  <c r="I705" i="1"/>
  <c r="N718" i="1"/>
  <c r="M718" i="1"/>
  <c r="I718" i="1"/>
  <c r="N719" i="1"/>
  <c r="M719" i="1"/>
  <c r="I719" i="1"/>
  <c r="N702" i="1"/>
  <c r="M702" i="1"/>
  <c r="I702" i="1"/>
  <c r="N729" i="1"/>
  <c r="M729" i="1"/>
  <c r="I729" i="1"/>
  <c r="N703" i="1"/>
  <c r="M703" i="1"/>
  <c r="I703" i="1"/>
  <c r="N721" i="1"/>
  <c r="M721" i="1"/>
  <c r="I721" i="1"/>
  <c r="N696" i="1"/>
  <c r="M696" i="1"/>
  <c r="I696" i="1"/>
  <c r="N697" i="1"/>
  <c r="M697" i="1"/>
  <c r="I697" i="1"/>
  <c r="N711" i="1"/>
  <c r="M711" i="1"/>
  <c r="I711" i="1"/>
  <c r="N706" i="1"/>
  <c r="M706" i="1"/>
  <c r="I706" i="1"/>
  <c r="N693" i="1"/>
  <c r="M693" i="1"/>
  <c r="I693" i="1"/>
  <c r="N691" i="1"/>
  <c r="M691" i="1"/>
  <c r="I691" i="1"/>
  <c r="N690" i="1"/>
  <c r="M690" i="1"/>
  <c r="I690" i="1"/>
  <c r="N692" i="1"/>
  <c r="M692" i="1"/>
  <c r="I692" i="1"/>
  <c r="N687" i="1"/>
  <c r="M687" i="1"/>
  <c r="I687" i="1"/>
  <c r="N688" i="1"/>
  <c r="M688" i="1"/>
  <c r="I688" i="1"/>
  <c r="N704" i="1"/>
  <c r="M704" i="1"/>
  <c r="I704" i="1"/>
  <c r="N683" i="1"/>
  <c r="M683" i="1"/>
  <c r="I683" i="1"/>
  <c r="N694" i="1"/>
  <c r="M694" i="1"/>
  <c r="I694" i="1"/>
  <c r="N700" i="1"/>
  <c r="M700" i="1"/>
  <c r="I700" i="1"/>
  <c r="N749" i="1"/>
  <c r="M749" i="1"/>
  <c r="I749" i="1"/>
  <c r="N684" i="1"/>
  <c r="M684" i="1"/>
  <c r="I684" i="1"/>
  <c r="N678" i="1"/>
  <c r="M678" i="1"/>
  <c r="I678" i="1"/>
  <c r="N679" i="1"/>
  <c r="M679" i="1"/>
  <c r="I679" i="1"/>
  <c r="N682" i="1"/>
  <c r="M682" i="1"/>
  <c r="I682" i="1"/>
  <c r="N686" i="1"/>
  <c r="M686" i="1"/>
  <c r="I686" i="1"/>
  <c r="N685" i="1"/>
  <c r="M685" i="1"/>
  <c r="I685" i="1"/>
  <c r="N676" i="1"/>
  <c r="M676" i="1"/>
  <c r="I676" i="1"/>
  <c r="N677" i="1"/>
  <c r="M677" i="1"/>
  <c r="I677" i="1"/>
  <c r="N681" i="1"/>
  <c r="M681" i="1"/>
  <c r="I681" i="1"/>
  <c r="N671" i="1"/>
  <c r="M671" i="1"/>
  <c r="I671" i="1"/>
  <c r="N680" i="1"/>
  <c r="M680" i="1"/>
  <c r="I680" i="1"/>
  <c r="N689" i="1"/>
  <c r="M689" i="1"/>
  <c r="I689" i="1"/>
  <c r="N664" i="1"/>
  <c r="M664" i="1"/>
  <c r="I664" i="1"/>
  <c r="N674" i="1"/>
  <c r="M674" i="1"/>
  <c r="I674" i="1"/>
  <c r="N665" i="1"/>
  <c r="M665" i="1"/>
  <c r="I665" i="1"/>
  <c r="N666" i="1"/>
  <c r="M666" i="1"/>
  <c r="I666" i="1"/>
  <c r="N673" i="1"/>
  <c r="M673" i="1"/>
  <c r="I673" i="1"/>
  <c r="N675" i="1"/>
  <c r="M675" i="1"/>
  <c r="I675" i="1"/>
  <c r="N672" i="1"/>
  <c r="M672" i="1"/>
  <c r="I672" i="1"/>
  <c r="N667" i="1"/>
  <c r="M667" i="1"/>
  <c r="I667" i="1"/>
  <c r="N668" i="1"/>
  <c r="M668" i="1"/>
  <c r="I668" i="1"/>
  <c r="N663" i="1"/>
  <c r="M663" i="1"/>
  <c r="I663" i="1"/>
  <c r="N658" i="1"/>
  <c r="M658" i="1"/>
  <c r="I658" i="1"/>
  <c r="N652" i="1"/>
  <c r="M652" i="1"/>
  <c r="I652" i="1"/>
  <c r="N651" i="1"/>
  <c r="M651" i="1"/>
  <c r="I651" i="1"/>
  <c r="N670" i="1"/>
  <c r="M670" i="1"/>
  <c r="I670" i="1"/>
  <c r="N657" i="1"/>
  <c r="M657" i="1"/>
  <c r="I657" i="1"/>
  <c r="N650" i="1"/>
  <c r="M650" i="1"/>
  <c r="I650" i="1"/>
  <c r="N646" i="1"/>
  <c r="M646" i="1"/>
  <c r="I646" i="1"/>
  <c r="N645" i="1"/>
  <c r="M645" i="1"/>
  <c r="I645" i="1"/>
  <c r="N637" i="1"/>
  <c r="M637" i="1"/>
  <c r="I637" i="1"/>
  <c r="N644" i="1"/>
  <c r="M644" i="1"/>
  <c r="I644" i="1"/>
  <c r="N641" i="1"/>
  <c r="M641" i="1"/>
  <c r="I641" i="1"/>
  <c r="N642" i="1"/>
  <c r="M642" i="1"/>
  <c r="I642" i="1"/>
  <c r="N655" i="1"/>
  <c r="M655" i="1"/>
  <c r="I655" i="1"/>
  <c r="N660" i="1"/>
  <c r="M660" i="1"/>
  <c r="I660" i="1"/>
  <c r="N654" i="1"/>
  <c r="M654" i="1"/>
  <c r="I654" i="1"/>
  <c r="N661" i="1"/>
  <c r="M661" i="1"/>
  <c r="I661" i="1"/>
  <c r="N656" i="1"/>
  <c r="M656" i="1"/>
  <c r="I656" i="1"/>
  <c r="N648" i="1"/>
  <c r="M648" i="1"/>
  <c r="I648" i="1"/>
  <c r="N662" i="1"/>
  <c r="M662" i="1"/>
  <c r="I662" i="1"/>
  <c r="N639" i="1"/>
  <c r="M639" i="1"/>
  <c r="I639" i="1"/>
  <c r="N695" i="1"/>
  <c r="M695" i="1"/>
  <c r="I695" i="1"/>
  <c r="N649" i="1"/>
  <c r="M649" i="1"/>
  <c r="I649" i="1"/>
  <c r="N659" i="1"/>
  <c r="M659" i="1"/>
  <c r="I659" i="1"/>
  <c r="N633" i="1"/>
  <c r="M633" i="1"/>
  <c r="I633" i="1"/>
  <c r="N640" i="1"/>
  <c r="M640" i="1"/>
  <c r="I640" i="1"/>
  <c r="N623" i="1"/>
  <c r="M623" i="1"/>
  <c r="I623" i="1"/>
  <c r="N635" i="1"/>
  <c r="M635" i="1"/>
  <c r="I635" i="1"/>
  <c r="N631" i="1"/>
  <c r="M631" i="1"/>
  <c r="I631" i="1"/>
  <c r="N634" i="1"/>
  <c r="M634" i="1"/>
  <c r="I634" i="1"/>
  <c r="N620" i="1"/>
  <c r="M620" i="1"/>
  <c r="I620" i="1"/>
  <c r="N636" i="1"/>
  <c r="M636" i="1"/>
  <c r="I636" i="1"/>
  <c r="N638" i="1"/>
  <c r="M638" i="1"/>
  <c r="I638" i="1"/>
  <c r="N653" i="1"/>
  <c r="M653" i="1"/>
  <c r="I653" i="1"/>
  <c r="N622" i="1"/>
  <c r="M622" i="1"/>
  <c r="I622" i="1"/>
  <c r="N619" i="1"/>
  <c r="M619" i="1"/>
  <c r="I619" i="1"/>
  <c r="N621" i="1"/>
  <c r="M621" i="1"/>
  <c r="I621" i="1"/>
  <c r="N669" i="1"/>
  <c r="M669" i="1"/>
  <c r="I669" i="1"/>
  <c r="N628" i="1"/>
  <c r="M628" i="1"/>
  <c r="I628" i="1"/>
  <c r="N627" i="1"/>
  <c r="M627" i="1"/>
  <c r="I627" i="1"/>
  <c r="N647" i="1"/>
  <c r="M647" i="1"/>
  <c r="I647" i="1"/>
  <c r="N624" i="1"/>
  <c r="M624" i="1"/>
  <c r="I624" i="1"/>
  <c r="N617" i="1"/>
  <c r="M617" i="1"/>
  <c r="I617" i="1"/>
  <c r="N614" i="1"/>
  <c r="M614" i="1"/>
  <c r="I614" i="1"/>
  <c r="N613" i="1"/>
  <c r="M613" i="1"/>
  <c r="I613" i="1"/>
  <c r="N632" i="1"/>
  <c r="M632" i="1"/>
  <c r="I632" i="1"/>
  <c r="N612" i="1"/>
  <c r="M612" i="1"/>
  <c r="I612" i="1"/>
  <c r="N615" i="1"/>
  <c r="M615" i="1"/>
  <c r="I615" i="1"/>
  <c r="N601" i="1"/>
  <c r="M601" i="1"/>
  <c r="I601" i="1"/>
  <c r="N604" i="1"/>
  <c r="M604" i="1"/>
  <c r="I604" i="1"/>
  <c r="N600" i="1"/>
  <c r="M600" i="1"/>
  <c r="I600" i="1"/>
  <c r="N618" i="1"/>
  <c r="M618" i="1"/>
  <c r="I618" i="1"/>
  <c r="N608" i="1"/>
  <c r="M608" i="1"/>
  <c r="I608" i="1"/>
  <c r="N596" i="1"/>
  <c r="M596" i="1"/>
  <c r="I596" i="1"/>
  <c r="N625" i="1"/>
  <c r="M625" i="1"/>
  <c r="I625" i="1"/>
  <c r="N606" i="1"/>
  <c r="M606" i="1"/>
  <c r="I606" i="1"/>
  <c r="N626" i="1"/>
  <c r="M626" i="1"/>
  <c r="I626" i="1"/>
  <c r="N610" i="1"/>
  <c r="M610" i="1"/>
  <c r="I610" i="1"/>
  <c r="N607" i="1"/>
  <c r="M607" i="1"/>
  <c r="I607" i="1"/>
  <c r="N605" i="1"/>
  <c r="M605" i="1"/>
  <c r="I605" i="1"/>
  <c r="N609" i="1"/>
  <c r="M609" i="1"/>
  <c r="I609" i="1"/>
  <c r="N603" i="1"/>
  <c r="M603" i="1"/>
  <c r="I603" i="1"/>
  <c r="N595" i="1"/>
  <c r="M595" i="1"/>
  <c r="I595" i="1"/>
  <c r="N611" i="1"/>
  <c r="M611" i="1"/>
  <c r="I611" i="1"/>
  <c r="N629" i="1"/>
  <c r="M629" i="1"/>
  <c r="I629" i="1"/>
  <c r="N602" i="1"/>
  <c r="M602" i="1"/>
  <c r="I602" i="1"/>
  <c r="N643" i="1"/>
  <c r="M643" i="1"/>
  <c r="I643" i="1"/>
  <c r="N576" i="1"/>
  <c r="M576" i="1"/>
  <c r="I576" i="1"/>
  <c r="N616" i="1"/>
  <c r="M616" i="1"/>
  <c r="I616" i="1"/>
  <c r="N589" i="1"/>
  <c r="M589" i="1"/>
  <c r="I589" i="1"/>
  <c r="N592" i="1"/>
  <c r="M592" i="1"/>
  <c r="I592" i="1"/>
  <c r="N583" i="1"/>
  <c r="M583" i="1"/>
  <c r="I583" i="1"/>
  <c r="N571" i="1"/>
  <c r="M571" i="1"/>
  <c r="I571" i="1"/>
  <c r="N572" i="1"/>
  <c r="M572" i="1"/>
  <c r="I572" i="1"/>
  <c r="N591" i="1"/>
  <c r="M591" i="1"/>
  <c r="I591" i="1"/>
  <c r="N577" i="1"/>
  <c r="M577" i="1"/>
  <c r="I577" i="1"/>
  <c r="N566" i="1"/>
  <c r="M566" i="1"/>
  <c r="I566" i="1"/>
  <c r="N584" i="1"/>
  <c r="M584" i="1"/>
  <c r="I584" i="1"/>
  <c r="N578" i="1"/>
  <c r="M578" i="1"/>
  <c r="I578" i="1"/>
  <c r="N587" i="1"/>
  <c r="M587" i="1"/>
  <c r="I587" i="1"/>
  <c r="N575" i="1"/>
  <c r="M575" i="1"/>
  <c r="I575" i="1"/>
  <c r="N579" i="1"/>
  <c r="M579" i="1"/>
  <c r="I579" i="1"/>
  <c r="N580" i="1"/>
  <c r="M580" i="1"/>
  <c r="I580" i="1"/>
  <c r="N588" i="1"/>
  <c r="M588" i="1"/>
  <c r="I588" i="1"/>
  <c r="N586" i="1"/>
  <c r="M586" i="1"/>
  <c r="I586" i="1"/>
  <c r="N599" i="1"/>
  <c r="M599" i="1"/>
  <c r="I599" i="1"/>
  <c r="N598" i="1"/>
  <c r="M598" i="1"/>
  <c r="I598" i="1"/>
  <c r="N594" i="1"/>
  <c r="M594" i="1"/>
  <c r="I594" i="1"/>
  <c r="N597" i="1"/>
  <c r="M597" i="1"/>
  <c r="I597" i="1"/>
  <c r="N574" i="1"/>
  <c r="M574" i="1"/>
  <c r="I574" i="1"/>
  <c r="N585" i="1"/>
  <c r="M585" i="1"/>
  <c r="I585" i="1"/>
  <c r="N590" i="1"/>
  <c r="M590" i="1"/>
  <c r="I590" i="1"/>
  <c r="N568" i="1"/>
  <c r="M568" i="1"/>
  <c r="I568" i="1"/>
  <c r="N630" i="1"/>
  <c r="M630" i="1"/>
  <c r="I630" i="1"/>
  <c r="N567" i="1"/>
  <c r="M567" i="1"/>
  <c r="I567" i="1"/>
  <c r="N582" i="1"/>
  <c r="M582" i="1"/>
  <c r="I582" i="1"/>
  <c r="N569" i="1"/>
  <c r="M569" i="1"/>
  <c r="I569" i="1"/>
  <c r="N565" i="1"/>
  <c r="M565" i="1"/>
  <c r="I565" i="1"/>
  <c r="N573" i="1"/>
  <c r="M573" i="1"/>
  <c r="I573" i="1"/>
  <c r="N560" i="1"/>
  <c r="M560" i="1"/>
  <c r="I560" i="1"/>
  <c r="N581" i="1"/>
  <c r="M581" i="1"/>
  <c r="I581" i="1"/>
  <c r="N562" i="1"/>
  <c r="M562" i="1"/>
  <c r="I562" i="1"/>
  <c r="N563" i="1"/>
  <c r="M563" i="1"/>
  <c r="I563" i="1"/>
  <c r="N555" i="1"/>
  <c r="M555" i="1"/>
  <c r="I555" i="1"/>
  <c r="N570" i="1"/>
  <c r="M570" i="1"/>
  <c r="I570" i="1"/>
  <c r="N593" i="1"/>
  <c r="M593" i="1"/>
  <c r="I593" i="1"/>
  <c r="N556" i="1"/>
  <c r="M556" i="1"/>
  <c r="I556" i="1"/>
  <c r="N559" i="1"/>
  <c r="M559" i="1"/>
  <c r="I559" i="1"/>
  <c r="N564" i="1"/>
  <c r="M564" i="1"/>
  <c r="I564" i="1"/>
  <c r="N561" i="1"/>
  <c r="M561" i="1"/>
  <c r="I561" i="1"/>
  <c r="N553" i="1"/>
  <c r="M553" i="1"/>
  <c r="I553" i="1"/>
  <c r="N552" i="1"/>
  <c r="M552" i="1"/>
  <c r="I552" i="1"/>
  <c r="N557" i="1"/>
  <c r="M557" i="1"/>
  <c r="I557" i="1"/>
  <c r="N554" i="1"/>
  <c r="M554" i="1"/>
  <c r="I554" i="1"/>
  <c r="N558" i="1"/>
  <c r="M558" i="1"/>
  <c r="I558" i="1"/>
  <c r="N549" i="1"/>
  <c r="M549" i="1"/>
  <c r="I549" i="1"/>
  <c r="N550" i="1"/>
  <c r="M550" i="1"/>
  <c r="I550" i="1"/>
  <c r="N547" i="1"/>
  <c r="M547" i="1"/>
  <c r="I547" i="1"/>
  <c r="N546" i="1"/>
  <c r="M546" i="1"/>
  <c r="I546" i="1"/>
  <c r="N542" i="1"/>
  <c r="M542" i="1"/>
  <c r="I542" i="1"/>
  <c r="N533" i="1"/>
  <c r="M533" i="1"/>
  <c r="I533" i="1"/>
  <c r="N538" i="1"/>
  <c r="M538" i="1"/>
  <c r="I538" i="1"/>
  <c r="N531" i="1"/>
  <c r="M531" i="1"/>
  <c r="I531" i="1"/>
  <c r="N530" i="1"/>
  <c r="M530" i="1"/>
  <c r="I530" i="1"/>
  <c r="N551" i="1"/>
  <c r="M551" i="1"/>
  <c r="I551" i="1"/>
  <c r="N545" i="1"/>
  <c r="M545" i="1"/>
  <c r="I545" i="1"/>
  <c r="N540" i="1"/>
  <c r="M540" i="1"/>
  <c r="I540" i="1"/>
  <c r="N539" i="1"/>
  <c r="M539" i="1"/>
  <c r="I539" i="1"/>
  <c r="N544" i="1"/>
  <c r="M544" i="1"/>
  <c r="I544" i="1"/>
  <c r="N541" i="1"/>
  <c r="M541" i="1"/>
  <c r="I541" i="1"/>
  <c r="N522" i="1"/>
  <c r="M522" i="1"/>
  <c r="I522" i="1"/>
  <c r="N523" i="1"/>
  <c r="M523" i="1"/>
  <c r="I523" i="1"/>
  <c r="N524" i="1"/>
  <c r="M524" i="1"/>
  <c r="I524" i="1"/>
  <c r="N543" i="1"/>
  <c r="M543" i="1"/>
  <c r="I543" i="1"/>
  <c r="N526" i="1"/>
  <c r="M526" i="1"/>
  <c r="I526" i="1"/>
  <c r="N525" i="1"/>
  <c r="M525" i="1"/>
  <c r="I525" i="1"/>
  <c r="N529" i="1"/>
  <c r="M529" i="1"/>
  <c r="I529" i="1"/>
  <c r="N528" i="1"/>
  <c r="M528" i="1"/>
  <c r="I528" i="1"/>
  <c r="N532" i="1"/>
  <c r="M532" i="1"/>
  <c r="I532" i="1"/>
  <c r="N527" i="1"/>
  <c r="M527" i="1"/>
  <c r="I527" i="1"/>
  <c r="N536" i="1"/>
  <c r="M536" i="1"/>
  <c r="I536" i="1"/>
  <c r="N535" i="1"/>
  <c r="M535" i="1"/>
  <c r="I535" i="1"/>
  <c r="N537" i="1"/>
  <c r="M537" i="1"/>
  <c r="I537" i="1"/>
  <c r="N521" i="1"/>
  <c r="M521" i="1"/>
  <c r="I521" i="1"/>
  <c r="N507" i="1"/>
  <c r="M507" i="1"/>
  <c r="I507" i="1"/>
  <c r="N509" i="1"/>
  <c r="M509" i="1"/>
  <c r="I509" i="1"/>
  <c r="N508" i="1"/>
  <c r="M508" i="1"/>
  <c r="I508" i="1"/>
  <c r="N510" i="1"/>
  <c r="M510" i="1"/>
  <c r="I510" i="1"/>
  <c r="N503" i="1"/>
  <c r="M503" i="1"/>
  <c r="I503" i="1"/>
  <c r="N495" i="1"/>
  <c r="M495" i="1"/>
  <c r="I495" i="1"/>
  <c r="N496" i="1"/>
  <c r="M496" i="1"/>
  <c r="I496" i="1"/>
  <c r="N498" i="1"/>
  <c r="M498" i="1"/>
  <c r="I498" i="1"/>
  <c r="N518" i="1"/>
  <c r="M518" i="1"/>
  <c r="I518" i="1"/>
  <c r="N534" i="1"/>
  <c r="M534" i="1"/>
  <c r="I534" i="1"/>
  <c r="N513" i="1"/>
  <c r="M513" i="1"/>
  <c r="I513" i="1"/>
  <c r="N548" i="1"/>
  <c r="M548" i="1"/>
  <c r="I548" i="1"/>
  <c r="N514" i="1"/>
  <c r="M514" i="1"/>
  <c r="I514" i="1"/>
  <c r="N511" i="1"/>
  <c r="M511" i="1"/>
  <c r="I511" i="1"/>
  <c r="N499" i="1"/>
  <c r="M499" i="1"/>
  <c r="I499" i="1"/>
  <c r="N516" i="1"/>
  <c r="M516" i="1"/>
  <c r="I516" i="1"/>
  <c r="N501" i="1"/>
  <c r="M501" i="1"/>
  <c r="I501" i="1"/>
  <c r="N502" i="1"/>
  <c r="M502" i="1"/>
  <c r="I502" i="1"/>
  <c r="N512" i="1"/>
  <c r="M512" i="1"/>
  <c r="I512" i="1"/>
  <c r="N505" i="1"/>
  <c r="M505" i="1"/>
  <c r="I505" i="1"/>
  <c r="N500" i="1"/>
  <c r="M500" i="1"/>
  <c r="I500" i="1"/>
  <c r="N517" i="1"/>
  <c r="M517" i="1"/>
  <c r="I517" i="1"/>
  <c r="N494" i="1"/>
  <c r="M494" i="1"/>
  <c r="I494" i="1"/>
  <c r="N497" i="1"/>
  <c r="M497" i="1"/>
  <c r="I497" i="1"/>
  <c r="N492" i="1"/>
  <c r="M492" i="1"/>
  <c r="I492" i="1"/>
  <c r="N506" i="1"/>
  <c r="M506" i="1"/>
  <c r="I506" i="1"/>
  <c r="N515" i="1"/>
  <c r="M515" i="1"/>
  <c r="I515" i="1"/>
  <c r="N520" i="1"/>
  <c r="M520" i="1"/>
  <c r="I520" i="1"/>
  <c r="N493" i="1"/>
  <c r="M493" i="1"/>
  <c r="I493" i="1"/>
  <c r="N519" i="1"/>
  <c r="M519" i="1"/>
  <c r="I519" i="1"/>
  <c r="N488" i="1"/>
  <c r="M488" i="1"/>
  <c r="I488" i="1"/>
  <c r="N489" i="1"/>
  <c r="M489" i="1"/>
  <c r="I489" i="1"/>
  <c r="N491" i="1"/>
  <c r="M491" i="1"/>
  <c r="I491" i="1"/>
  <c r="N490" i="1"/>
  <c r="M490" i="1"/>
  <c r="I490" i="1"/>
  <c r="N487" i="1"/>
  <c r="M487" i="1"/>
  <c r="I487" i="1"/>
  <c r="N504" i="1"/>
  <c r="M504" i="1"/>
  <c r="I504" i="1"/>
  <c r="N486" i="1"/>
  <c r="M486" i="1"/>
  <c r="I486" i="1"/>
  <c r="N473" i="1"/>
  <c r="M473" i="1"/>
  <c r="I473" i="1"/>
  <c r="N468" i="1"/>
  <c r="M468" i="1"/>
  <c r="I468" i="1"/>
  <c r="N466" i="1"/>
  <c r="M466" i="1"/>
  <c r="I466" i="1"/>
  <c r="N478" i="1"/>
  <c r="M478" i="1"/>
  <c r="I478" i="1"/>
  <c r="N480" i="1"/>
  <c r="M480" i="1"/>
  <c r="I480" i="1"/>
  <c r="N483" i="1"/>
  <c r="M483" i="1"/>
  <c r="I483" i="1"/>
  <c r="N461" i="1"/>
  <c r="M461" i="1"/>
  <c r="I461" i="1"/>
  <c r="N482" i="1"/>
  <c r="M482" i="1"/>
  <c r="I482" i="1"/>
  <c r="N484" i="1"/>
  <c r="M484" i="1"/>
  <c r="I484" i="1"/>
  <c r="N459" i="1"/>
  <c r="M459" i="1"/>
  <c r="I459" i="1"/>
  <c r="N481" i="1"/>
  <c r="M481" i="1"/>
  <c r="I481" i="1"/>
  <c r="N463" i="1"/>
  <c r="M463" i="1"/>
  <c r="I463" i="1"/>
  <c r="N457" i="1"/>
  <c r="M457" i="1"/>
  <c r="I457" i="1"/>
  <c r="N464" i="1"/>
  <c r="M464" i="1"/>
  <c r="I464" i="1"/>
  <c r="N458" i="1"/>
  <c r="M458" i="1"/>
  <c r="I458" i="1"/>
  <c r="N460" i="1"/>
  <c r="M460" i="1"/>
  <c r="I460" i="1"/>
  <c r="N443" i="1"/>
  <c r="M443" i="1"/>
  <c r="I443" i="1"/>
  <c r="N475" i="1"/>
  <c r="M475" i="1"/>
  <c r="I475" i="1"/>
  <c r="N479" i="1"/>
  <c r="M479" i="1"/>
  <c r="I479" i="1"/>
  <c r="N474" i="1"/>
  <c r="M474" i="1"/>
  <c r="I474" i="1"/>
  <c r="N449" i="1"/>
  <c r="M449" i="1"/>
  <c r="I449" i="1"/>
  <c r="N485" i="1"/>
  <c r="M485" i="1"/>
  <c r="I485" i="1"/>
  <c r="N470" i="1"/>
  <c r="M470" i="1"/>
  <c r="I470" i="1"/>
  <c r="N462" i="1"/>
  <c r="M462" i="1"/>
  <c r="I462" i="1"/>
  <c r="N436" i="1"/>
  <c r="M436" i="1"/>
  <c r="I436" i="1"/>
  <c r="N447" i="1"/>
  <c r="M447" i="1"/>
  <c r="I447" i="1"/>
  <c r="N476" i="1"/>
  <c r="M476" i="1"/>
  <c r="I476" i="1"/>
  <c r="N453" i="1"/>
  <c r="M453" i="1"/>
  <c r="I453" i="1"/>
  <c r="N454" i="1"/>
  <c r="M454" i="1"/>
  <c r="I454" i="1"/>
  <c r="N451" i="1"/>
  <c r="M451" i="1"/>
  <c r="I451" i="1"/>
  <c r="N456" i="1"/>
  <c r="M456" i="1"/>
  <c r="I456" i="1"/>
  <c r="N471" i="1"/>
  <c r="M471" i="1"/>
  <c r="I471" i="1"/>
  <c r="N455" i="1"/>
  <c r="M455" i="1"/>
  <c r="I455" i="1"/>
  <c r="N452" i="1"/>
  <c r="M452" i="1"/>
  <c r="I452" i="1"/>
  <c r="N434" i="1"/>
  <c r="M434" i="1"/>
  <c r="I434" i="1"/>
  <c r="N467" i="1"/>
  <c r="M467" i="1"/>
  <c r="I467" i="1"/>
  <c r="N442" i="1"/>
  <c r="M442" i="1"/>
  <c r="I442" i="1"/>
  <c r="N450" i="1"/>
  <c r="M450" i="1"/>
  <c r="I450" i="1"/>
  <c r="N444" i="1"/>
  <c r="M444" i="1"/>
  <c r="I444" i="1"/>
  <c r="N446" i="1"/>
  <c r="M446" i="1"/>
  <c r="I446" i="1"/>
  <c r="N445" i="1"/>
  <c r="M445" i="1"/>
  <c r="I445" i="1"/>
  <c r="N438" i="1"/>
  <c r="M438" i="1"/>
  <c r="I438" i="1"/>
  <c r="N440" i="1"/>
  <c r="M440" i="1"/>
  <c r="I440" i="1"/>
  <c r="N437" i="1"/>
  <c r="M437" i="1"/>
  <c r="I437" i="1"/>
  <c r="N439" i="1"/>
  <c r="M439" i="1"/>
  <c r="I439" i="1"/>
  <c r="N441" i="1"/>
  <c r="M441" i="1"/>
  <c r="I441" i="1"/>
  <c r="N433" i="1"/>
  <c r="M433" i="1"/>
  <c r="I433" i="1"/>
  <c r="N465" i="1"/>
  <c r="M465" i="1"/>
  <c r="I465" i="1"/>
  <c r="N421" i="1"/>
  <c r="M421" i="1"/>
  <c r="I421" i="1"/>
  <c r="N422" i="1"/>
  <c r="M422" i="1"/>
  <c r="I422" i="1"/>
  <c r="N431" i="1"/>
  <c r="M431" i="1"/>
  <c r="I431" i="1"/>
  <c r="N430" i="1"/>
  <c r="M430" i="1"/>
  <c r="I430" i="1"/>
  <c r="N429" i="1"/>
  <c r="M429" i="1"/>
  <c r="I429" i="1"/>
  <c r="N432" i="1"/>
  <c r="M432" i="1"/>
  <c r="I432" i="1"/>
  <c r="N423" i="1"/>
  <c r="M423" i="1"/>
  <c r="I423" i="1"/>
  <c r="N424" i="1"/>
  <c r="M424" i="1"/>
  <c r="I424" i="1"/>
  <c r="N427" i="1"/>
  <c r="M427" i="1"/>
  <c r="I427" i="1"/>
  <c r="N435" i="1"/>
  <c r="M435" i="1"/>
  <c r="I435" i="1"/>
  <c r="N415" i="1"/>
  <c r="M415" i="1"/>
  <c r="I415" i="1"/>
  <c r="N414" i="1"/>
  <c r="M414" i="1"/>
  <c r="I414" i="1"/>
  <c r="N428" i="1"/>
  <c r="M428" i="1"/>
  <c r="I428" i="1"/>
  <c r="N411" i="1"/>
  <c r="M411" i="1"/>
  <c r="I411" i="1"/>
  <c r="N417" i="1"/>
  <c r="M417" i="1"/>
  <c r="I417" i="1"/>
  <c r="N395" i="1"/>
  <c r="M395" i="1"/>
  <c r="I395" i="1"/>
  <c r="N394" i="1"/>
  <c r="M394" i="1"/>
  <c r="I394" i="1"/>
  <c r="N393" i="1"/>
  <c r="M393" i="1"/>
  <c r="I393" i="1"/>
  <c r="N403" i="1"/>
  <c r="M403" i="1"/>
  <c r="I403" i="1"/>
  <c r="N385" i="1"/>
  <c r="M385" i="1"/>
  <c r="I385" i="1"/>
  <c r="N390" i="1"/>
  <c r="M390" i="1"/>
  <c r="I390" i="1"/>
  <c r="N410" i="1"/>
  <c r="M410" i="1"/>
  <c r="I410" i="1"/>
  <c r="N416" i="1"/>
  <c r="M416" i="1"/>
  <c r="I416" i="1"/>
  <c r="N401" i="1"/>
  <c r="M401" i="1"/>
  <c r="I401" i="1"/>
  <c r="N402" i="1"/>
  <c r="M402" i="1"/>
  <c r="I402" i="1"/>
  <c r="N420" i="1"/>
  <c r="M420" i="1"/>
  <c r="I420" i="1"/>
  <c r="N425" i="1"/>
  <c r="M425" i="1"/>
  <c r="I425" i="1"/>
  <c r="N448" i="1"/>
  <c r="M448" i="1"/>
  <c r="I448" i="1"/>
  <c r="N397" i="1"/>
  <c r="M397" i="1"/>
  <c r="I397" i="1"/>
  <c r="N400" i="1"/>
  <c r="M400" i="1"/>
  <c r="I400" i="1"/>
  <c r="N378" i="1"/>
  <c r="M378" i="1"/>
  <c r="I378" i="1"/>
  <c r="N389" i="1"/>
  <c r="M389" i="1"/>
  <c r="I389" i="1"/>
  <c r="N409" i="1"/>
  <c r="M409" i="1"/>
  <c r="I409" i="1"/>
  <c r="N379" i="1"/>
  <c r="M379" i="1"/>
  <c r="I379" i="1"/>
  <c r="N388" i="1"/>
  <c r="M388" i="1"/>
  <c r="I388" i="1"/>
  <c r="N408" i="1"/>
  <c r="M408" i="1"/>
  <c r="I408" i="1"/>
  <c r="N426" i="1"/>
  <c r="M426" i="1"/>
  <c r="I426" i="1"/>
  <c r="N392" i="1"/>
  <c r="M392" i="1"/>
  <c r="I392" i="1"/>
  <c r="N404" i="1"/>
  <c r="M404" i="1"/>
  <c r="I404" i="1"/>
  <c r="N413" i="1"/>
  <c r="M413" i="1"/>
  <c r="I413" i="1"/>
  <c r="N386" i="1"/>
  <c r="M386" i="1"/>
  <c r="I386" i="1"/>
  <c r="N391" i="1"/>
  <c r="M391" i="1"/>
  <c r="I391" i="1"/>
  <c r="N382" i="1"/>
  <c r="M382" i="1"/>
  <c r="I382" i="1"/>
  <c r="N412" i="1"/>
  <c r="M412" i="1"/>
  <c r="I412" i="1"/>
  <c r="N398" i="1"/>
  <c r="M398" i="1"/>
  <c r="I398" i="1"/>
  <c r="N377" i="1"/>
  <c r="M377" i="1"/>
  <c r="I377" i="1"/>
  <c r="N376" i="1"/>
  <c r="M376" i="1"/>
  <c r="I376" i="1"/>
  <c r="N384" i="1"/>
  <c r="M384" i="1"/>
  <c r="I384" i="1"/>
  <c r="N387" i="1"/>
  <c r="M387" i="1"/>
  <c r="I387" i="1"/>
  <c r="N374" i="1"/>
  <c r="M374" i="1"/>
  <c r="I374" i="1"/>
  <c r="N418" i="1"/>
  <c r="M418" i="1"/>
  <c r="I418" i="1"/>
  <c r="N381" i="1"/>
  <c r="M381" i="1"/>
  <c r="I381" i="1"/>
  <c r="N405" i="1"/>
  <c r="M405" i="1"/>
  <c r="I405" i="1"/>
  <c r="N383" i="1"/>
  <c r="M383" i="1"/>
  <c r="I383" i="1"/>
  <c r="N375" i="1"/>
  <c r="M375" i="1"/>
  <c r="I375" i="1"/>
  <c r="N419" i="1"/>
  <c r="M419" i="1"/>
  <c r="I419" i="1"/>
  <c r="N407" i="1"/>
  <c r="M407" i="1"/>
  <c r="I407" i="1"/>
  <c r="N368" i="1"/>
  <c r="M368" i="1"/>
  <c r="I368" i="1"/>
  <c r="N372" i="1"/>
  <c r="M372" i="1"/>
  <c r="I372" i="1"/>
  <c r="N364" i="1"/>
  <c r="M364" i="1"/>
  <c r="I364" i="1"/>
  <c r="N369" i="1"/>
  <c r="M369" i="1"/>
  <c r="I369" i="1"/>
  <c r="N406" i="1"/>
  <c r="M406" i="1"/>
  <c r="I406" i="1"/>
  <c r="N399" i="1"/>
  <c r="M399" i="1"/>
  <c r="I399" i="1"/>
  <c r="N373" i="1"/>
  <c r="M373" i="1"/>
  <c r="I373" i="1"/>
  <c r="N352" i="1"/>
  <c r="M352" i="1"/>
  <c r="I352" i="1"/>
  <c r="N363" i="1"/>
  <c r="M363" i="1"/>
  <c r="I363" i="1"/>
  <c r="N359" i="1"/>
  <c r="M359" i="1"/>
  <c r="I359" i="1"/>
  <c r="N354" i="1"/>
  <c r="M354" i="1"/>
  <c r="I354" i="1"/>
  <c r="N370" i="1"/>
  <c r="M370" i="1"/>
  <c r="I370" i="1"/>
  <c r="N366" i="1"/>
  <c r="M366" i="1"/>
  <c r="I366" i="1"/>
  <c r="N472" i="1"/>
  <c r="M472" i="1"/>
  <c r="I472" i="1"/>
  <c r="N367" i="1"/>
  <c r="M367" i="1"/>
  <c r="I367" i="1"/>
  <c r="N477" i="1"/>
  <c r="M477" i="1"/>
  <c r="I477" i="1"/>
  <c r="N469" i="1"/>
  <c r="M469" i="1"/>
  <c r="I469" i="1"/>
  <c r="N345" i="1"/>
  <c r="M345" i="1"/>
  <c r="I345" i="1"/>
  <c r="N357" i="1"/>
  <c r="M357" i="1"/>
  <c r="I357" i="1"/>
  <c r="N344" i="1"/>
  <c r="M344" i="1"/>
  <c r="I344" i="1"/>
  <c r="N346" i="1"/>
  <c r="M346" i="1"/>
  <c r="I346" i="1"/>
  <c r="N365" i="1"/>
  <c r="M365" i="1"/>
  <c r="I365" i="1"/>
  <c r="N358" i="1"/>
  <c r="M358" i="1"/>
  <c r="I358" i="1"/>
  <c r="N356" i="1"/>
  <c r="M356" i="1"/>
  <c r="I356" i="1"/>
  <c r="N336" i="1"/>
  <c r="M336" i="1"/>
  <c r="I336" i="1"/>
  <c r="N343" i="1"/>
  <c r="M343" i="1"/>
  <c r="I343" i="1"/>
  <c r="N362" i="1"/>
  <c r="M362" i="1"/>
  <c r="I362" i="1"/>
  <c r="N361" i="1"/>
  <c r="M361" i="1"/>
  <c r="I361" i="1"/>
  <c r="N360" i="1"/>
  <c r="M360" i="1"/>
  <c r="I360" i="1"/>
  <c r="N351" i="1"/>
  <c r="M351" i="1"/>
  <c r="I351" i="1"/>
  <c r="N350" i="1"/>
  <c r="M350" i="1"/>
  <c r="I350" i="1"/>
  <c r="N339" i="1"/>
  <c r="M339" i="1"/>
  <c r="I339" i="1"/>
  <c r="N338" i="1"/>
  <c r="M338" i="1"/>
  <c r="I338" i="1"/>
  <c r="N337" i="1"/>
  <c r="M337" i="1"/>
  <c r="I337" i="1"/>
  <c r="N335" i="1"/>
  <c r="M335" i="1"/>
  <c r="I335" i="1"/>
  <c r="N326" i="1"/>
  <c r="M326" i="1"/>
  <c r="I326" i="1"/>
  <c r="N327" i="1"/>
  <c r="M327" i="1"/>
  <c r="I327" i="1"/>
  <c r="N329" i="1"/>
  <c r="M329" i="1"/>
  <c r="I329" i="1"/>
  <c r="N328" i="1"/>
  <c r="M328" i="1"/>
  <c r="I328" i="1"/>
  <c r="N340" i="1"/>
  <c r="M340" i="1"/>
  <c r="I340" i="1"/>
  <c r="N349" i="1"/>
  <c r="M349" i="1"/>
  <c r="I349" i="1"/>
  <c r="N332" i="1"/>
  <c r="M332" i="1"/>
  <c r="I332" i="1"/>
  <c r="N334" i="1"/>
  <c r="M334" i="1"/>
  <c r="I334" i="1"/>
  <c r="N333" i="1"/>
  <c r="M333" i="1"/>
  <c r="I333" i="1"/>
  <c r="N355" i="1"/>
  <c r="M355" i="1"/>
  <c r="I355" i="1"/>
  <c r="N347" i="1"/>
  <c r="M347" i="1"/>
  <c r="I347" i="1"/>
  <c r="N317" i="1"/>
  <c r="M317" i="1"/>
  <c r="I317" i="1"/>
  <c r="N341" i="1"/>
  <c r="M341" i="1"/>
  <c r="I341" i="1"/>
  <c r="N318" i="1"/>
  <c r="M318" i="1"/>
  <c r="I318" i="1"/>
  <c r="N319" i="1"/>
  <c r="M319" i="1"/>
  <c r="I319" i="1"/>
  <c r="N331" i="1"/>
  <c r="M331" i="1"/>
  <c r="I331" i="1"/>
  <c r="N371" i="1"/>
  <c r="M371" i="1"/>
  <c r="I371" i="1"/>
  <c r="N321" i="1"/>
  <c r="M321" i="1"/>
  <c r="I321" i="1"/>
  <c r="N320" i="1"/>
  <c r="M320" i="1"/>
  <c r="I320" i="1"/>
  <c r="N353" i="1"/>
  <c r="M353" i="1"/>
  <c r="I353" i="1"/>
  <c r="N313" i="1"/>
  <c r="M313" i="1"/>
  <c r="I313" i="1"/>
  <c r="N311" i="1"/>
  <c r="M311" i="1"/>
  <c r="I311" i="1"/>
  <c r="N306" i="1"/>
  <c r="M306" i="1"/>
  <c r="I306" i="1"/>
  <c r="N316" i="1"/>
  <c r="M316" i="1"/>
  <c r="I316" i="1"/>
  <c r="N324" i="1"/>
  <c r="M324" i="1"/>
  <c r="I324" i="1"/>
  <c r="N330" i="1"/>
  <c r="M330" i="1"/>
  <c r="I330" i="1"/>
  <c r="N305" i="1"/>
  <c r="M305" i="1"/>
  <c r="I305" i="1"/>
  <c r="N307" i="1"/>
  <c r="M307" i="1"/>
  <c r="I307" i="1"/>
  <c r="N312" i="1"/>
  <c r="M312" i="1"/>
  <c r="I312" i="1"/>
  <c r="N303" i="1"/>
  <c r="M303" i="1"/>
  <c r="I303" i="1"/>
  <c r="N308" i="1"/>
  <c r="M308" i="1"/>
  <c r="I308" i="1"/>
  <c r="N304" i="1"/>
  <c r="M304" i="1"/>
  <c r="I304" i="1"/>
  <c r="N348" i="1"/>
  <c r="M348" i="1"/>
  <c r="I348" i="1"/>
  <c r="N297" i="1"/>
  <c r="M297" i="1"/>
  <c r="I297" i="1"/>
  <c r="N288" i="1"/>
  <c r="M288" i="1"/>
  <c r="I288" i="1"/>
  <c r="N298" i="1"/>
  <c r="M298" i="1"/>
  <c r="I298" i="1"/>
  <c r="N286" i="1"/>
  <c r="M286" i="1"/>
  <c r="I286" i="1"/>
  <c r="N299" i="1"/>
  <c r="M299" i="1"/>
  <c r="I299" i="1"/>
  <c r="N291" i="1"/>
  <c r="M291" i="1"/>
  <c r="I291" i="1"/>
  <c r="N290" i="1"/>
  <c r="M290" i="1"/>
  <c r="I290" i="1"/>
  <c r="N295" i="1"/>
  <c r="M295" i="1"/>
  <c r="I295" i="1"/>
  <c r="N310" i="1"/>
  <c r="M310" i="1"/>
  <c r="I310" i="1"/>
  <c r="N287" i="1"/>
  <c r="M287" i="1"/>
  <c r="I287" i="1"/>
  <c r="N309" i="1"/>
  <c r="M309" i="1"/>
  <c r="I309" i="1"/>
  <c r="N285" i="1"/>
  <c r="M285" i="1"/>
  <c r="I285" i="1"/>
  <c r="N283" i="1"/>
  <c r="M283" i="1"/>
  <c r="I283" i="1"/>
  <c r="N301" i="1"/>
  <c r="M301" i="1"/>
  <c r="I301" i="1"/>
  <c r="N342" i="1"/>
  <c r="M342" i="1"/>
  <c r="I342" i="1"/>
  <c r="N293" i="1"/>
  <c r="M293" i="1"/>
  <c r="I293" i="1"/>
  <c r="N300" i="1"/>
  <c r="M300" i="1"/>
  <c r="I300" i="1"/>
  <c r="N315" i="1"/>
  <c r="M315" i="1"/>
  <c r="I315" i="1"/>
  <c r="N314" i="1"/>
  <c r="M314" i="1"/>
  <c r="I314" i="1"/>
  <c r="N289" i="1"/>
  <c r="M289" i="1"/>
  <c r="I289" i="1"/>
  <c r="N281" i="1"/>
  <c r="M281" i="1"/>
  <c r="I281" i="1"/>
  <c r="N302" i="1"/>
  <c r="M302" i="1"/>
  <c r="I302" i="1"/>
  <c r="N280" i="1"/>
  <c r="M280" i="1"/>
  <c r="I280" i="1"/>
  <c r="N282" i="1"/>
  <c r="M282" i="1"/>
  <c r="I282" i="1"/>
  <c r="N279" i="1"/>
  <c r="M279" i="1"/>
  <c r="I279" i="1"/>
  <c r="N284" i="1"/>
  <c r="M284" i="1"/>
  <c r="I284" i="1"/>
  <c r="N271" i="1"/>
  <c r="M271" i="1"/>
  <c r="I271" i="1"/>
  <c r="N272" i="1"/>
  <c r="M272" i="1"/>
  <c r="I272" i="1"/>
  <c r="N296" i="1"/>
  <c r="M296" i="1"/>
  <c r="I296" i="1"/>
  <c r="N274" i="1"/>
  <c r="M274" i="1"/>
  <c r="I274" i="1"/>
  <c r="N262" i="1"/>
  <c r="M262" i="1"/>
  <c r="I262" i="1"/>
  <c r="N325" i="1"/>
  <c r="M325" i="1"/>
  <c r="I325" i="1"/>
  <c r="N278" i="1"/>
  <c r="M278" i="1"/>
  <c r="I278" i="1"/>
  <c r="N270" i="1"/>
  <c r="M270" i="1"/>
  <c r="I270" i="1"/>
  <c r="N269" i="1"/>
  <c r="M269" i="1"/>
  <c r="I269" i="1"/>
  <c r="N277" i="1"/>
  <c r="M277" i="1"/>
  <c r="I277" i="1"/>
  <c r="N268" i="1"/>
  <c r="M268" i="1"/>
  <c r="I268" i="1"/>
  <c r="N267" i="1"/>
  <c r="M267" i="1"/>
  <c r="I267" i="1"/>
  <c r="N263" i="1"/>
  <c r="M263" i="1"/>
  <c r="I263" i="1"/>
  <c r="N258" i="1"/>
  <c r="M258" i="1"/>
  <c r="I258" i="1"/>
  <c r="N259" i="1"/>
  <c r="M259" i="1"/>
  <c r="I259" i="1"/>
  <c r="N260" i="1"/>
  <c r="M260" i="1"/>
  <c r="I260" i="1"/>
  <c r="N273" i="1"/>
  <c r="M273" i="1"/>
  <c r="I273" i="1"/>
  <c r="N266" i="1"/>
  <c r="M266" i="1"/>
  <c r="I266" i="1"/>
  <c r="N255" i="1"/>
  <c r="M255" i="1"/>
  <c r="I255" i="1"/>
  <c r="N275" i="1"/>
  <c r="M275" i="1"/>
  <c r="I275" i="1"/>
  <c r="N292" i="1"/>
  <c r="M292" i="1"/>
  <c r="I292" i="1"/>
  <c r="N265" i="1"/>
  <c r="M265" i="1"/>
  <c r="I265" i="1"/>
  <c r="N276" i="1"/>
  <c r="M276" i="1"/>
  <c r="I276" i="1"/>
  <c r="N264" i="1"/>
  <c r="M264" i="1"/>
  <c r="I264" i="1"/>
  <c r="N257" i="1"/>
  <c r="M257" i="1"/>
  <c r="I257" i="1"/>
  <c r="N256" i="1"/>
  <c r="M256" i="1"/>
  <c r="I256" i="1"/>
  <c r="N245" i="1"/>
  <c r="M245" i="1"/>
  <c r="I245" i="1"/>
  <c r="N249" i="1"/>
  <c r="M249" i="1"/>
  <c r="I249" i="1"/>
  <c r="N244" i="1"/>
  <c r="M244" i="1"/>
  <c r="I244" i="1"/>
  <c r="N246" i="1"/>
  <c r="M246" i="1"/>
  <c r="I246" i="1"/>
  <c r="N380" i="1"/>
  <c r="M380" i="1"/>
  <c r="I380" i="1"/>
  <c r="N248" i="1"/>
  <c r="M248" i="1"/>
  <c r="I248" i="1"/>
  <c r="N237" i="1"/>
  <c r="M237" i="1"/>
  <c r="I237" i="1"/>
  <c r="N229" i="1"/>
  <c r="M229" i="1"/>
  <c r="I229" i="1"/>
  <c r="N236" i="1"/>
  <c r="M236" i="1"/>
  <c r="I236" i="1"/>
  <c r="N247" i="1"/>
  <c r="M247" i="1"/>
  <c r="I247" i="1"/>
  <c r="N220" i="1"/>
  <c r="M220" i="1"/>
  <c r="I220" i="1"/>
  <c r="N241" i="1"/>
  <c r="M241" i="1"/>
  <c r="I241" i="1"/>
  <c r="N240" i="1"/>
  <c r="M240" i="1"/>
  <c r="I240" i="1"/>
  <c r="N225" i="1"/>
  <c r="M225" i="1"/>
  <c r="I225" i="1"/>
  <c r="N323" i="1"/>
  <c r="M323" i="1"/>
  <c r="I323" i="1"/>
  <c r="N252" i="1"/>
  <c r="M252" i="1"/>
  <c r="I252" i="1"/>
  <c r="N226" i="1"/>
  <c r="M226" i="1"/>
  <c r="I226" i="1"/>
  <c r="N222" i="1"/>
  <c r="M222" i="1"/>
  <c r="I222" i="1"/>
  <c r="N261" i="1"/>
  <c r="M261" i="1"/>
  <c r="I261" i="1"/>
  <c r="N251" i="1"/>
  <c r="M251" i="1"/>
  <c r="I251" i="1"/>
  <c r="N253" i="1"/>
  <c r="M253" i="1"/>
  <c r="I253" i="1"/>
  <c r="N221" i="1"/>
  <c r="M221" i="1"/>
  <c r="I221" i="1"/>
  <c r="N213" i="1"/>
  <c r="M213" i="1"/>
  <c r="I213" i="1"/>
  <c r="N239" i="1"/>
  <c r="M239" i="1"/>
  <c r="I239" i="1"/>
  <c r="N217" i="1"/>
  <c r="M217" i="1"/>
  <c r="I217" i="1"/>
  <c r="N218" i="1"/>
  <c r="M218" i="1"/>
  <c r="I218" i="1"/>
  <c r="N219" i="1"/>
  <c r="M219" i="1"/>
  <c r="I219" i="1"/>
  <c r="N243" i="1"/>
  <c r="M243" i="1"/>
  <c r="I243" i="1"/>
  <c r="N207" i="1"/>
  <c r="M207" i="1"/>
  <c r="I207" i="1"/>
  <c r="N242" i="1"/>
  <c r="M242" i="1"/>
  <c r="I242" i="1"/>
  <c r="N208" i="1"/>
  <c r="M208" i="1"/>
  <c r="I208" i="1"/>
  <c r="N209" i="1"/>
  <c r="M209" i="1"/>
  <c r="I209" i="1"/>
  <c r="N203" i="1"/>
  <c r="M203" i="1"/>
  <c r="I203" i="1"/>
  <c r="N215" i="1"/>
  <c r="M215" i="1"/>
  <c r="I215" i="1"/>
  <c r="N214" i="1"/>
  <c r="M214" i="1"/>
  <c r="I214" i="1"/>
  <c r="N205" i="1"/>
  <c r="M205" i="1"/>
  <c r="I205" i="1"/>
  <c r="N198" i="1"/>
  <c r="M198" i="1"/>
  <c r="I198" i="1"/>
  <c r="N224" i="1"/>
  <c r="M224" i="1"/>
  <c r="I224" i="1"/>
  <c r="N201" i="1"/>
  <c r="M201" i="1"/>
  <c r="I201" i="1"/>
  <c r="N223" i="1"/>
  <c r="M223" i="1"/>
  <c r="I223" i="1"/>
  <c r="N228" i="1"/>
  <c r="M228" i="1"/>
  <c r="I228" i="1"/>
  <c r="N200" i="1"/>
  <c r="M200" i="1"/>
  <c r="I200" i="1"/>
  <c r="N199" i="1"/>
  <c r="M199" i="1"/>
  <c r="I199" i="1"/>
  <c r="N202" i="1"/>
  <c r="M202" i="1"/>
  <c r="I202" i="1"/>
  <c r="N210" i="1"/>
  <c r="M210" i="1"/>
  <c r="I210" i="1"/>
  <c r="N227" i="1"/>
  <c r="M227" i="1"/>
  <c r="I227" i="1"/>
  <c r="N191" i="1"/>
  <c r="M191" i="1"/>
  <c r="I191" i="1"/>
  <c r="N189" i="1"/>
  <c r="M189" i="1"/>
  <c r="I189" i="1"/>
  <c r="N188" i="1"/>
  <c r="M188" i="1"/>
  <c r="I188" i="1"/>
  <c r="N186" i="1"/>
  <c r="M186" i="1"/>
  <c r="I186" i="1"/>
  <c r="N185" i="1"/>
  <c r="M185" i="1"/>
  <c r="I185" i="1"/>
  <c r="N178" i="1"/>
  <c r="M178" i="1"/>
  <c r="I178" i="1"/>
  <c r="N177" i="1"/>
  <c r="M177" i="1"/>
  <c r="I177" i="1"/>
  <c r="N184" i="1"/>
  <c r="M184" i="1"/>
  <c r="I184" i="1"/>
  <c r="N175" i="1"/>
  <c r="M175" i="1"/>
  <c r="I175" i="1"/>
  <c r="N183" i="1"/>
  <c r="M183" i="1"/>
  <c r="I183" i="1"/>
  <c r="N174" i="1"/>
  <c r="M174" i="1"/>
  <c r="I174" i="1"/>
  <c r="N206" i="1"/>
  <c r="M206" i="1"/>
  <c r="I206" i="1"/>
  <c r="N197" i="1"/>
  <c r="M197" i="1"/>
  <c r="I197" i="1"/>
  <c r="N196" i="1"/>
  <c r="M196" i="1"/>
  <c r="I196" i="1"/>
  <c r="N190" i="1"/>
  <c r="M190" i="1"/>
  <c r="I190" i="1"/>
  <c r="N180" i="1"/>
  <c r="M180" i="1"/>
  <c r="I180" i="1"/>
  <c r="N173" i="1"/>
  <c r="M173" i="1"/>
  <c r="I173" i="1"/>
  <c r="N163" i="1"/>
  <c r="M163" i="1"/>
  <c r="I163" i="1"/>
  <c r="N162" i="1"/>
  <c r="M162" i="1"/>
  <c r="I162" i="1"/>
  <c r="N172" i="1"/>
  <c r="M172" i="1"/>
  <c r="I172" i="1"/>
  <c r="N171" i="1"/>
  <c r="M171" i="1"/>
  <c r="I171" i="1"/>
  <c r="N181" i="1"/>
  <c r="M181" i="1"/>
  <c r="I181" i="1"/>
  <c r="N204" i="1"/>
  <c r="M204" i="1"/>
  <c r="I204" i="1"/>
  <c r="N193" i="1"/>
  <c r="M193" i="1"/>
  <c r="I193" i="1"/>
  <c r="N166" i="1"/>
  <c r="M166" i="1"/>
  <c r="I166" i="1"/>
  <c r="N182" i="1"/>
  <c r="M182" i="1"/>
  <c r="I182" i="1"/>
  <c r="N169" i="1"/>
  <c r="M169" i="1"/>
  <c r="I169" i="1"/>
  <c r="N170" i="1"/>
  <c r="M170" i="1"/>
  <c r="I170" i="1"/>
  <c r="N179" i="1"/>
  <c r="M179" i="1"/>
  <c r="I179" i="1"/>
  <c r="N168" i="1"/>
  <c r="M168" i="1"/>
  <c r="I168" i="1"/>
  <c r="N167" i="1"/>
  <c r="M167" i="1"/>
  <c r="I167" i="1"/>
  <c r="N194" i="1"/>
  <c r="M194" i="1"/>
  <c r="I194" i="1"/>
  <c r="N164" i="1"/>
  <c r="M164" i="1"/>
  <c r="I164" i="1"/>
  <c r="N195" i="1"/>
  <c r="M195" i="1"/>
  <c r="I195" i="1"/>
  <c r="N148" i="1"/>
  <c r="M148" i="1"/>
  <c r="I148" i="1"/>
  <c r="N147" i="1"/>
  <c r="M147" i="1"/>
  <c r="I147" i="1"/>
  <c r="N151" i="1"/>
  <c r="M151" i="1"/>
  <c r="I151" i="1"/>
  <c r="N159" i="1"/>
  <c r="M159" i="1"/>
  <c r="I159" i="1"/>
  <c r="N160" i="1"/>
  <c r="M160" i="1"/>
  <c r="I160" i="1"/>
  <c r="N161" i="1"/>
  <c r="M161" i="1"/>
  <c r="I161" i="1"/>
  <c r="N158" i="1"/>
  <c r="M158" i="1"/>
  <c r="I158" i="1"/>
  <c r="N157" i="1"/>
  <c r="M157" i="1"/>
  <c r="I157" i="1"/>
  <c r="N146" i="1"/>
  <c r="M146" i="1"/>
  <c r="I146" i="1"/>
  <c r="N212" i="1"/>
  <c r="M212" i="1"/>
  <c r="I212" i="1"/>
  <c r="N211" i="1"/>
  <c r="M211" i="1"/>
  <c r="I211" i="1"/>
  <c r="N176" i="1"/>
  <c r="M176" i="1"/>
  <c r="I176" i="1"/>
  <c r="N135" i="1"/>
  <c r="M135" i="1"/>
  <c r="I135" i="1"/>
  <c r="N187" i="1"/>
  <c r="M187" i="1"/>
  <c r="I187" i="1"/>
  <c r="N136" i="1"/>
  <c r="M136" i="1"/>
  <c r="I136" i="1"/>
  <c r="N137" i="1"/>
  <c r="M137" i="1"/>
  <c r="I137" i="1"/>
  <c r="N138" i="1"/>
  <c r="M138" i="1"/>
  <c r="I138" i="1"/>
  <c r="N132" i="1"/>
  <c r="M132" i="1"/>
  <c r="I132" i="1"/>
  <c r="N153" i="1"/>
  <c r="M153" i="1"/>
  <c r="I153" i="1"/>
  <c r="N154" i="1"/>
  <c r="M154" i="1"/>
  <c r="I154" i="1"/>
  <c r="N156" i="1"/>
  <c r="M156" i="1"/>
  <c r="I156" i="1"/>
  <c r="N122" i="1"/>
  <c r="M122" i="1"/>
  <c r="I122" i="1"/>
  <c r="N121" i="1"/>
  <c r="M121" i="1"/>
  <c r="I121" i="1"/>
  <c r="N127" i="1"/>
  <c r="M127" i="1"/>
  <c r="I127" i="1"/>
  <c r="N396" i="1"/>
  <c r="M396" i="1"/>
  <c r="I396" i="1"/>
  <c r="N126" i="1"/>
  <c r="M126" i="1"/>
  <c r="I126" i="1"/>
  <c r="N131" i="1"/>
  <c r="M131" i="1"/>
  <c r="I131" i="1"/>
  <c r="N116" i="1"/>
  <c r="M116" i="1"/>
  <c r="I116" i="1"/>
  <c r="N150" i="1"/>
  <c r="M150" i="1"/>
  <c r="I150" i="1"/>
  <c r="N139" i="1"/>
  <c r="M139" i="1"/>
  <c r="I139" i="1"/>
  <c r="N114" i="1"/>
  <c r="M114" i="1"/>
  <c r="I114" i="1"/>
  <c r="N128" i="1"/>
  <c r="M128" i="1"/>
  <c r="I128" i="1"/>
  <c r="N125" i="1"/>
  <c r="M125" i="1"/>
  <c r="I125" i="1"/>
  <c r="N140" i="1"/>
  <c r="M140" i="1"/>
  <c r="I140" i="1"/>
  <c r="N254" i="1"/>
  <c r="M254" i="1"/>
  <c r="I254" i="1"/>
  <c r="N112" i="1"/>
  <c r="M112" i="1"/>
  <c r="I112" i="1"/>
  <c r="N152" i="1"/>
  <c r="M152" i="1"/>
  <c r="I152" i="1"/>
  <c r="N165" i="1"/>
  <c r="M165" i="1"/>
  <c r="I165" i="1"/>
  <c r="N143" i="1"/>
  <c r="M143" i="1"/>
  <c r="I143" i="1"/>
  <c r="N144" i="1"/>
  <c r="M144" i="1"/>
  <c r="I144" i="1"/>
  <c r="N134" i="1"/>
  <c r="M134" i="1"/>
  <c r="I134" i="1"/>
  <c r="N124" i="1"/>
  <c r="M124" i="1"/>
  <c r="I124" i="1"/>
  <c r="N133" i="1"/>
  <c r="M133" i="1"/>
  <c r="I133" i="1"/>
  <c r="N123" i="1"/>
  <c r="M123" i="1"/>
  <c r="I123" i="1"/>
  <c r="N294" i="1"/>
  <c r="M294" i="1"/>
  <c r="I294" i="1"/>
  <c r="N216" i="1"/>
  <c r="M216" i="1"/>
  <c r="I216" i="1"/>
  <c r="N155" i="1"/>
  <c r="M155" i="1"/>
  <c r="I155" i="1"/>
  <c r="N113" i="1"/>
  <c r="M113" i="1"/>
  <c r="I113" i="1"/>
  <c r="N149" i="1"/>
  <c r="M149" i="1"/>
  <c r="I149" i="1"/>
  <c r="N120" i="1"/>
  <c r="M120" i="1"/>
  <c r="I120" i="1"/>
  <c r="N192" i="1"/>
  <c r="M192" i="1"/>
  <c r="I192" i="1"/>
  <c r="N108" i="1"/>
  <c r="M108" i="1"/>
  <c r="I108" i="1"/>
  <c r="N110" i="1"/>
  <c r="M110" i="1"/>
  <c r="I110" i="1"/>
  <c r="N109" i="1"/>
  <c r="M109" i="1"/>
  <c r="I109" i="1"/>
  <c r="N107" i="1"/>
  <c r="M107" i="1"/>
  <c r="I107" i="1"/>
  <c r="N118" i="1"/>
  <c r="M118" i="1"/>
  <c r="I118" i="1"/>
  <c r="N111" i="1"/>
  <c r="M111" i="1"/>
  <c r="I111" i="1"/>
  <c r="N117" i="1"/>
  <c r="M117" i="1"/>
  <c r="I117" i="1"/>
  <c r="N105" i="1"/>
  <c r="M105" i="1"/>
  <c r="I105" i="1"/>
  <c r="N115" i="1"/>
  <c r="M115" i="1"/>
  <c r="I115" i="1"/>
  <c r="N104" i="1"/>
  <c r="M104" i="1"/>
  <c r="I104" i="1"/>
  <c r="N99" i="1"/>
  <c r="M99" i="1"/>
  <c r="I99" i="1"/>
  <c r="N250" i="1"/>
  <c r="M250" i="1"/>
  <c r="I250" i="1"/>
  <c r="N101" i="1"/>
  <c r="M101" i="1"/>
  <c r="I101" i="1"/>
  <c r="N96" i="1"/>
  <c r="M96" i="1"/>
  <c r="I96" i="1"/>
  <c r="N94" i="1"/>
  <c r="M94" i="1"/>
  <c r="I94" i="1"/>
  <c r="N97" i="1"/>
  <c r="M97" i="1"/>
  <c r="I97" i="1"/>
  <c r="N98" i="1"/>
  <c r="M98" i="1"/>
  <c r="I98" i="1"/>
  <c r="N119" i="1"/>
  <c r="M119" i="1"/>
  <c r="I119" i="1"/>
  <c r="N102" i="1"/>
  <c r="M102" i="1"/>
  <c r="I102" i="1"/>
  <c r="N103" i="1"/>
  <c r="M103" i="1"/>
  <c r="I103" i="1"/>
  <c r="N130" i="1"/>
  <c r="M130" i="1"/>
  <c r="I130" i="1"/>
  <c r="N142" i="1"/>
  <c r="M142" i="1"/>
  <c r="I142" i="1"/>
  <c r="N129" i="1"/>
  <c r="M129" i="1"/>
  <c r="I129" i="1"/>
  <c r="N141" i="1"/>
  <c r="M141" i="1"/>
  <c r="I141" i="1"/>
  <c r="N145" i="1"/>
  <c r="M145" i="1"/>
  <c r="I145" i="1"/>
  <c r="N92" i="1"/>
  <c r="M92" i="1"/>
  <c r="I92" i="1"/>
  <c r="N90" i="1"/>
  <c r="M90" i="1"/>
  <c r="I90" i="1"/>
  <c r="N95" i="1"/>
  <c r="M95" i="1"/>
  <c r="I95" i="1"/>
  <c r="N78" i="1"/>
  <c r="M78" i="1"/>
  <c r="I78" i="1"/>
  <c r="N80" i="1"/>
  <c r="M80" i="1"/>
  <c r="I80" i="1"/>
  <c r="N79" i="1"/>
  <c r="M79" i="1"/>
  <c r="I79" i="1"/>
  <c r="N81" i="1"/>
  <c r="M81" i="1"/>
  <c r="I81" i="1"/>
  <c r="N84" i="1"/>
  <c r="M84" i="1"/>
  <c r="I84" i="1"/>
  <c r="N85" i="1"/>
  <c r="M85" i="1"/>
  <c r="I85" i="1"/>
  <c r="N106" i="1"/>
  <c r="M106" i="1"/>
  <c r="I106" i="1"/>
  <c r="N87" i="1"/>
  <c r="M87" i="1"/>
  <c r="I87" i="1"/>
  <c r="N100" i="1"/>
  <c r="M100" i="1"/>
  <c r="I100" i="1"/>
  <c r="N88" i="1"/>
  <c r="M88" i="1"/>
  <c r="I88" i="1"/>
  <c r="N68" i="1"/>
  <c r="M68" i="1"/>
  <c r="I68" i="1"/>
  <c r="N93" i="1"/>
  <c r="M93" i="1"/>
  <c r="I93" i="1"/>
  <c r="N70" i="1"/>
  <c r="M70" i="1"/>
  <c r="I70" i="1"/>
  <c r="N67" i="1"/>
  <c r="M67" i="1"/>
  <c r="I67" i="1"/>
  <c r="N69" i="1"/>
  <c r="M69" i="1"/>
  <c r="I69" i="1"/>
  <c r="N77" i="1"/>
  <c r="M77" i="1"/>
  <c r="I77" i="1"/>
  <c r="N82" i="1"/>
  <c r="M82" i="1"/>
  <c r="I82" i="1"/>
  <c r="N83" i="1"/>
  <c r="M83" i="1"/>
  <c r="I83" i="1"/>
  <c r="N322" i="1"/>
  <c r="M322" i="1"/>
  <c r="I322" i="1"/>
  <c r="N66" i="1"/>
  <c r="M66" i="1"/>
  <c r="I66" i="1"/>
  <c r="N65" i="1"/>
  <c r="M65" i="1"/>
  <c r="I65" i="1"/>
  <c r="N86" i="1"/>
  <c r="M86" i="1"/>
  <c r="I86" i="1"/>
  <c r="N76" i="1"/>
  <c r="M76" i="1"/>
  <c r="I76" i="1"/>
  <c r="N74" i="1"/>
  <c r="M74" i="1"/>
  <c r="I74" i="1"/>
  <c r="N91" i="1"/>
  <c r="M91" i="1"/>
  <c r="I91" i="1"/>
  <c r="N73" i="1"/>
  <c r="M73" i="1"/>
  <c r="I73" i="1"/>
  <c r="N64" i="1"/>
  <c r="M64" i="1"/>
  <c r="I64" i="1"/>
  <c r="N72" i="1"/>
  <c r="M72" i="1"/>
  <c r="I72" i="1"/>
  <c r="N63" i="1"/>
  <c r="M63" i="1"/>
  <c r="I63" i="1"/>
  <c r="N71" i="1"/>
  <c r="M71" i="1"/>
  <c r="I71" i="1"/>
  <c r="N55" i="1"/>
  <c r="M55" i="1"/>
  <c r="I55" i="1"/>
  <c r="N54" i="1"/>
  <c r="M54" i="1"/>
  <c r="I54" i="1"/>
  <c r="N57" i="1"/>
  <c r="M57" i="1"/>
  <c r="I57" i="1"/>
  <c r="N75" i="1"/>
  <c r="M75" i="1"/>
  <c r="I75" i="1"/>
  <c r="N59" i="1"/>
  <c r="M59" i="1"/>
  <c r="I59" i="1"/>
  <c r="N61" i="1"/>
  <c r="M61" i="1"/>
  <c r="I61" i="1"/>
  <c r="N52" i="1"/>
  <c r="M52" i="1"/>
  <c r="I52" i="1"/>
  <c r="N50" i="1"/>
  <c r="M50" i="1"/>
  <c r="I50" i="1"/>
  <c r="N58" i="1"/>
  <c r="M58" i="1"/>
  <c r="I58" i="1"/>
  <c r="N62" i="1"/>
  <c r="M62" i="1"/>
  <c r="I62" i="1"/>
  <c r="N44" i="1"/>
  <c r="M44" i="1"/>
  <c r="I44" i="1"/>
  <c r="N48" i="1"/>
  <c r="M48" i="1"/>
  <c r="I48" i="1"/>
  <c r="N56" i="1"/>
  <c r="M56" i="1"/>
  <c r="I56" i="1"/>
  <c r="N29" i="1"/>
  <c r="M29" i="1"/>
  <c r="I29" i="1"/>
  <c r="N28" i="1"/>
  <c r="M28" i="1"/>
  <c r="I28" i="1"/>
  <c r="N43" i="1"/>
  <c r="M43" i="1"/>
  <c r="I43" i="1"/>
  <c r="N89" i="1"/>
  <c r="M89" i="1"/>
  <c r="I89" i="1"/>
  <c r="N47" i="1"/>
  <c r="M47" i="1"/>
  <c r="I47" i="1"/>
  <c r="N41" i="1"/>
  <c r="M41" i="1"/>
  <c r="I41" i="1"/>
  <c r="N42" i="1"/>
  <c r="M42" i="1"/>
  <c r="I42" i="1"/>
  <c r="N24" i="1"/>
  <c r="M24" i="1"/>
  <c r="I24" i="1"/>
  <c r="N45" i="1"/>
  <c r="M45" i="1"/>
  <c r="I45" i="1"/>
  <c r="N60" i="1"/>
  <c r="M60" i="1"/>
  <c r="I60" i="1"/>
  <c r="N30" i="1"/>
  <c r="M30" i="1"/>
  <c r="I30" i="1"/>
  <c r="N40" i="1"/>
  <c r="M40" i="1"/>
  <c r="I40" i="1"/>
  <c r="N35" i="1"/>
  <c r="M35" i="1"/>
  <c r="I35" i="1"/>
  <c r="N31" i="1"/>
  <c r="M31" i="1"/>
  <c r="I31" i="1"/>
  <c r="N32" i="1"/>
  <c r="M32" i="1"/>
  <c r="I32" i="1"/>
  <c r="N49" i="1"/>
  <c r="M49" i="1"/>
  <c r="I49" i="1"/>
  <c r="N25" i="1"/>
  <c r="M25" i="1"/>
  <c r="I25" i="1"/>
  <c r="N20" i="1"/>
  <c r="M20" i="1"/>
  <c r="I20" i="1"/>
  <c r="N19" i="1"/>
  <c r="M19" i="1"/>
  <c r="I19" i="1"/>
  <c r="N18" i="1"/>
  <c r="M18" i="1"/>
  <c r="I18" i="1"/>
  <c r="N39" i="1"/>
  <c r="M39" i="1"/>
  <c r="I39" i="1"/>
  <c r="N7" i="1"/>
  <c r="M7" i="1"/>
  <c r="I7" i="1"/>
  <c r="N34" i="1"/>
  <c r="M34" i="1"/>
  <c r="I34" i="1"/>
  <c r="N14" i="1"/>
  <c r="M14" i="1"/>
  <c r="I14" i="1"/>
  <c r="N15" i="1"/>
  <c r="M15" i="1"/>
  <c r="I15" i="1"/>
  <c r="N13" i="1"/>
  <c r="M13" i="1"/>
  <c r="I13" i="1"/>
  <c r="N12" i="1"/>
  <c r="M12" i="1"/>
  <c r="I12" i="1"/>
  <c r="N38" i="1"/>
  <c r="M38" i="1"/>
  <c r="I38" i="1"/>
  <c r="N10" i="1"/>
  <c r="M10" i="1"/>
  <c r="I10" i="1"/>
  <c r="N37" i="1"/>
  <c r="M37" i="1"/>
  <c r="I37" i="1"/>
  <c r="N8" i="1"/>
  <c r="M8" i="1"/>
  <c r="I8" i="1"/>
  <c r="N46" i="1"/>
  <c r="M46" i="1"/>
  <c r="I46" i="1"/>
  <c r="N36" i="1"/>
  <c r="M36" i="1"/>
  <c r="I36" i="1"/>
  <c r="N33" i="1"/>
  <c r="M33" i="1"/>
  <c r="I33" i="1"/>
  <c r="N17" i="1"/>
  <c r="M17" i="1"/>
  <c r="I17" i="1"/>
  <c r="N51" i="1"/>
  <c r="M51" i="1"/>
  <c r="I51" i="1"/>
  <c r="N11" i="1"/>
  <c r="M11" i="1"/>
  <c r="I11" i="1"/>
  <c r="N9" i="1"/>
  <c r="M9" i="1"/>
  <c r="I9" i="1"/>
  <c r="N21" i="1"/>
  <c r="M21" i="1"/>
  <c r="I21" i="1"/>
  <c r="N23" i="1"/>
  <c r="M23" i="1"/>
  <c r="I23" i="1"/>
  <c r="N4" i="1"/>
  <c r="M4" i="1"/>
  <c r="I4" i="1"/>
  <c r="N6" i="1"/>
  <c r="M6" i="1"/>
  <c r="I6" i="1"/>
  <c r="N5" i="1"/>
  <c r="M5" i="1"/>
  <c r="I5" i="1"/>
  <c r="N26" i="1"/>
  <c r="M26" i="1"/>
  <c r="I26" i="1"/>
  <c r="N22" i="1"/>
  <c r="M22" i="1"/>
  <c r="I22" i="1"/>
  <c r="N3" i="1"/>
  <c r="M3" i="1"/>
  <c r="I3" i="1"/>
  <c r="N2" i="1"/>
  <c r="M2" i="1"/>
  <c r="I2" i="1"/>
  <c r="N27" i="1"/>
  <c r="M27" i="1"/>
  <c r="I27" i="1"/>
  <c r="N16" i="1"/>
  <c r="M16" i="1"/>
  <c r="I16" i="1"/>
  <c r="N53" i="1"/>
  <c r="M53" i="1"/>
  <c r="I53" i="1"/>
  <c r="N232" i="1"/>
  <c r="M232" i="1"/>
  <c r="I232" i="1"/>
  <c r="N231" i="1"/>
  <c r="M231" i="1"/>
  <c r="I231" i="1"/>
  <c r="N235" i="1"/>
  <c r="M235" i="1"/>
  <c r="I235" i="1"/>
  <c r="N230" i="1"/>
  <c r="M230" i="1"/>
  <c r="I230" i="1"/>
  <c r="N238" i="1"/>
  <c r="M238" i="1"/>
  <c r="I238" i="1"/>
  <c r="N234" i="1"/>
  <c r="M234" i="1"/>
  <c r="I234" i="1"/>
  <c r="N233" i="1"/>
  <c r="M233" i="1"/>
  <c r="I233" i="1"/>
</calcChain>
</file>

<file path=xl/sharedStrings.xml><?xml version="1.0" encoding="utf-8"?>
<sst xmlns="http://schemas.openxmlformats.org/spreadsheetml/2006/main" count="4029" uniqueCount="296">
  <si>
    <t>PO_DT</t>
  </si>
  <si>
    <t>PO_QTY</t>
  </si>
  <si>
    <t>RCV Date</t>
  </si>
  <si>
    <t>Item Name</t>
  </si>
  <si>
    <t>Mfg Date</t>
  </si>
  <si>
    <t>Exp Date</t>
  </si>
  <si>
    <t>Received Qty.</t>
  </si>
  <si>
    <t>Unit</t>
  </si>
  <si>
    <t>Basic Rate</t>
  </si>
  <si>
    <t>Total Amount</t>
  </si>
  <si>
    <t>PARACETAMOL</t>
  </si>
  <si>
    <t>KG</t>
  </si>
  <si>
    <t>ISOPROPYL ALCOHOL</t>
  </si>
  <si>
    <t xml:space="preserve">  -   -</t>
  </si>
  <si>
    <t>METFORMIN HYDROCHLORIDE PROLONGED RELEASE GRANULES 500 MG / 1000 MG</t>
  </si>
  <si>
    <t>SODIUM STARCH GLYCOLLATE</t>
  </si>
  <si>
    <t>DICHLOROMETHANE.</t>
  </si>
  <si>
    <t>POLYETHYLENE GLYCOL-6000</t>
  </si>
  <si>
    <t>BETAHISTINE DIHYDROCHLORIDE</t>
  </si>
  <si>
    <t>BLENDED PELLETS OF RABEPRAZOLE EC 20MG &amp; LEVOSULPIRIDE SR 75MG</t>
  </si>
  <si>
    <t>METOPROLOL SUCCINATE SR GRANULES</t>
  </si>
  <si>
    <t>ALPRAZOLAM</t>
  </si>
  <si>
    <t>OLANZAPINE</t>
  </si>
  <si>
    <t>ETAMSYLATE</t>
  </si>
  <si>
    <t>ACICLOVIR</t>
  </si>
  <si>
    <t>OFLOXACIN</t>
  </si>
  <si>
    <t>PHENYLEPHERINE HYDROCHLORIDE</t>
  </si>
  <si>
    <t>TELMISARTAN</t>
  </si>
  <si>
    <t>MICROCRYSTALLINE CELLULOSE</t>
  </si>
  <si>
    <t>METFORMIN HYDROCHLORIDE</t>
  </si>
  <si>
    <t>METOPROLOL SUCCINATE</t>
  </si>
  <si>
    <t>ENTERIC COAT WHITE (NON-AQUEOUS)</t>
  </si>
  <si>
    <t>AQUEOUS FILM COAT PVA RED</t>
  </si>
  <si>
    <t>SERRATIOPEPTIDASE (E/C GRANULES)</t>
  </si>
  <si>
    <t>ONDANSETRON HYDROCHLORIDE</t>
  </si>
  <si>
    <t>COLLOIDAL SILICON DIOXIDE.</t>
  </si>
  <si>
    <t>ACRYPOL 934P</t>
  </si>
  <si>
    <t>MONTELUKAST SODIUM</t>
  </si>
  <si>
    <t>VOGLIBOSE</t>
  </si>
  <si>
    <t>ATORVASTATIN CALCIUM</t>
  </si>
  <si>
    <t>DICLOFENAC POTASSIUM</t>
  </si>
  <si>
    <t>Clopidogrel Bisulphate</t>
  </si>
  <si>
    <t>ASPIRIN</t>
  </si>
  <si>
    <t>HPMC E-5.</t>
  </si>
  <si>
    <t>ACECLOFENAC</t>
  </si>
  <si>
    <t>GLIMEPIRIDE</t>
  </si>
  <si>
    <t>CAFFEINE (ANHYDROUS).</t>
  </si>
  <si>
    <t>ORNIDAZOLE</t>
  </si>
  <si>
    <t>DIPHENHYDRAMINE HYDROCHLORIDE</t>
  </si>
  <si>
    <t>TRANEXAMIC ACID</t>
  </si>
  <si>
    <t>PANTOPRAZOLE SODIUM</t>
  </si>
  <si>
    <t>EHG CAPSULE SHELLS  (BLACK/ORANGE #2)</t>
  </si>
  <si>
    <t>NO</t>
  </si>
  <si>
    <t>LACTOSE MONOHYDRATE</t>
  </si>
  <si>
    <t>NIMESULIDE</t>
  </si>
  <si>
    <t>HPMC K-100 M.</t>
  </si>
  <si>
    <t>CROSPOVIDONE</t>
  </si>
  <si>
    <t>HPMC E-15.</t>
  </si>
  <si>
    <t>CARBOXY METHYL CELLULOSE CALCIUM</t>
  </si>
  <si>
    <t>DILUTED NITROGLYCERINE  (10%)</t>
  </si>
  <si>
    <t>FERROUS ASCORBATE</t>
  </si>
  <si>
    <t>SODIUM HYDROXIDE (PELLETS)</t>
  </si>
  <si>
    <t>POLYVINYL PYRROLIDONE K-30</t>
  </si>
  <si>
    <t>DIBASIC CALCIUM PHOSPHATE</t>
  </si>
  <si>
    <t>SECNIDAZOLE</t>
  </si>
  <si>
    <t>Croscarmellose Sodium, NF (Solutab)</t>
  </si>
  <si>
    <t>BLENDED PELLETS OF PANTOPRAZOLE 40MG EC &amp; DOMPERIDONE 30MG SR</t>
  </si>
  <si>
    <t>OMEPRAZOLE GASTRO-RESISTANT PELLETS</t>
  </si>
  <si>
    <t>DICLOFENAC SODIUM</t>
  </si>
  <si>
    <t>METHYL PARABEN SODIUM</t>
  </si>
  <si>
    <t>PURIFIED TALC</t>
  </si>
  <si>
    <t>MAIZE STARCH</t>
  </si>
  <si>
    <t>DOMPERIDONE</t>
  </si>
  <si>
    <t>ATENOLOL</t>
  </si>
  <si>
    <t>SILDENAFIL CITRATE</t>
  </si>
  <si>
    <t>TITANIUM DIOXIDE</t>
  </si>
  <si>
    <t>COLOUR QUINOLINE YELLOW LAKE</t>
  </si>
  <si>
    <t>COLOUR PONCEAU 4R LAKE</t>
  </si>
  <si>
    <t>COLOUR SUNSET YELLOW LAKE</t>
  </si>
  <si>
    <t>COLOUR RED OXIDE OF IRON</t>
  </si>
  <si>
    <t>COLOUR YELLOW OXIDE OF IRON</t>
  </si>
  <si>
    <t>BLENDED PELLETS OF RABEPRAZOLE EC 20MG &amp; DOMPERIDONE SR 30MG</t>
  </si>
  <si>
    <t>MAGNESIUM STEARATE</t>
  </si>
  <si>
    <t>TOPIRAMATE</t>
  </si>
  <si>
    <t>AMLODIPINE BESILATE</t>
  </si>
  <si>
    <t>THIOCOLCHICOSIDE</t>
  </si>
  <si>
    <t>LEVOSULPIRIDE SR PELLETS  50%</t>
  </si>
  <si>
    <t>Pantoprazole E/C Pellets (30%w/w)</t>
  </si>
  <si>
    <t>VITAMIN D3 (STABILISED 850 IU/MG) WATER SOLUBLE</t>
  </si>
  <si>
    <t>ETORICOXIB</t>
  </si>
  <si>
    <t>Deflazacort (Plain)</t>
  </si>
  <si>
    <t>FEXOFENADINE HYDROCHLORIDE</t>
  </si>
  <si>
    <t>METHYLCOBALAMIN</t>
  </si>
  <si>
    <t>SODIUM ASCORBATE</t>
  </si>
  <si>
    <t>NIFEDIPINE</t>
  </si>
  <si>
    <t>DRY FLAVOUR ORANGE</t>
  </si>
  <si>
    <t>DRY FLAVOUR CHERRY</t>
  </si>
  <si>
    <t>ASCORBIC ACID</t>
  </si>
  <si>
    <t>PREGABALIN</t>
  </si>
  <si>
    <t>SODIUM LAURYL SULPHATE</t>
  </si>
  <si>
    <t>CALCIUM CARBONATE.</t>
  </si>
  <si>
    <t>ITRACONAZOLE PELLETS (22.00%)</t>
  </si>
  <si>
    <t>BLENDED PELLETS OF PANTOPRAZOLE 40MG LEVOSULPIRIDE 75MG</t>
  </si>
  <si>
    <t>ASPARTAME</t>
  </si>
  <si>
    <t>Drotaverine Hydrochloride</t>
  </si>
  <si>
    <t>CYPROHEPTADINE HYDROCHLORIDE</t>
  </si>
  <si>
    <t>MANNITOL</t>
  </si>
  <si>
    <t>COLOUR TARTRAZINE LAKE</t>
  </si>
  <si>
    <t>CROSCARMELLOSE SODIUM...</t>
  </si>
  <si>
    <t>LACTOSE MONOHYDRATE..</t>
  </si>
  <si>
    <t>AQUEOUS FILM COAT PVA WHITE</t>
  </si>
  <si>
    <t>Nortriptyline Hydrochloride</t>
  </si>
  <si>
    <t>ETHYL CELLULOSE</t>
  </si>
  <si>
    <t>Sorbitol 70% (Non - Crystallising)</t>
  </si>
  <si>
    <t>SODIUM BENZOATE</t>
  </si>
  <si>
    <t>LIQUID FLAVOUR PINEAPPLE</t>
  </si>
  <si>
    <t>LTR</t>
  </si>
  <si>
    <t>Bronopol</t>
  </si>
  <si>
    <t>Linseed Oil</t>
  </si>
  <si>
    <t>Colour Caramel Lake</t>
  </si>
  <si>
    <t>Citric Acid [Anhydrous]</t>
  </si>
  <si>
    <t>Sodium EDTA</t>
  </si>
  <si>
    <t>Pepsin (1 : 3000)</t>
  </si>
  <si>
    <t>Diastase / Fungal Diastase(1 : 2000)</t>
  </si>
  <si>
    <t>NEBIVOLOL HYDROCHLORIDE</t>
  </si>
  <si>
    <t>HYDROCHLOROTHIAZIDE</t>
  </si>
  <si>
    <t>Benzyl Alcohol</t>
  </si>
  <si>
    <t>Diclofenac Diethylamine</t>
  </si>
  <si>
    <t>XANTHAN GUM</t>
  </si>
  <si>
    <t>LOW SUBSTITUTED HYDROXY PROPYL CELLULOSE-LH21</t>
  </si>
  <si>
    <t>Methyl Salicylate</t>
  </si>
  <si>
    <t>RABEPRAZOLE SODIUM EC PELLETS 15%</t>
  </si>
  <si>
    <t>FEBUXOSTAT (MICRONIZED)</t>
  </si>
  <si>
    <t>COLOUR ERYTHROSINE LAKE</t>
  </si>
  <si>
    <t>STRAWBERRY FLAVOUR LIQUID</t>
  </si>
  <si>
    <t>VANILLA FLAVOUR LIQUID</t>
  </si>
  <si>
    <t>SWEET ORANGE FLAVOUR LIQUID</t>
  </si>
  <si>
    <t>MANGO FLAVOUR LIQUID</t>
  </si>
  <si>
    <t>MIX FRUIT FLAVOUR LIQUID</t>
  </si>
  <si>
    <t>BANANA FLAVOUR LIQUID</t>
  </si>
  <si>
    <t>APPLE FLAVOUR LIQUID</t>
  </si>
  <si>
    <t>CARDAMOM LIQUID</t>
  </si>
  <si>
    <t>Dicyclomine HCl</t>
  </si>
  <si>
    <t>Butylated Hydroxy Toluene</t>
  </si>
  <si>
    <t>TRI-CHOLINE CITRATE 65% SOLUTION</t>
  </si>
  <si>
    <t>Butylated Hydroxy Anisole</t>
  </si>
  <si>
    <t>Mefenamic Acid</t>
  </si>
  <si>
    <t>CILNIDIPINE</t>
  </si>
  <si>
    <t>COLOUR SUNSET YELLOW SUPRA</t>
  </si>
  <si>
    <t>EHG CAPSULE SHELLS  (PINK/CT #2)</t>
  </si>
  <si>
    <t>RIFAXIMIN</t>
  </si>
  <si>
    <t>DRY FLAVOUR MIXED FRUIT</t>
  </si>
  <si>
    <t>PROPYL PARABEN SODIUM</t>
  </si>
  <si>
    <t>CARBOMER-940</t>
  </si>
  <si>
    <t>Taste-Masking Polymer T -114</t>
  </si>
  <si>
    <t>CIPROFLOXACIN HYDROCHLORIDE..</t>
  </si>
  <si>
    <t>Polyoxyl 140 hydrogenated castor oil (ACRYSOL K-140)</t>
  </si>
  <si>
    <t>MICROCRYSTALLINE CELLULOSE  PH102</t>
  </si>
  <si>
    <t>SUCROSE (SUGAR)</t>
  </si>
  <si>
    <t>LIGHT MAGNESIUM OXIDE</t>
  </si>
  <si>
    <t>RABEPRAZOLE SODIUM</t>
  </si>
  <si>
    <t>DRY FLAVOUR PINEAPPLE SPL.</t>
  </si>
  <si>
    <t>EHG CAPSULE SHELLS (RED/WHITE # 2)</t>
  </si>
  <si>
    <t>GELATIN</t>
  </si>
  <si>
    <t>ACETONE</t>
  </si>
  <si>
    <t>Metformin Hydrochloride Prolonged Release Granules 500 mg (avg wt. 760 mg).</t>
  </si>
  <si>
    <t>TWEEN 80</t>
  </si>
  <si>
    <t>POLYETHYLENE GLYCOL-400</t>
  </si>
  <si>
    <t>CITRIC ACID MONOHYDRATE</t>
  </si>
  <si>
    <t>Potassium Citrate IP</t>
  </si>
  <si>
    <t>ARIPIPRAZOLE</t>
  </si>
  <si>
    <t>ENTERIC COAT WHITE (AQUEOUS)</t>
  </si>
  <si>
    <t>COLOUR TARTRAZINE SUPRA</t>
  </si>
  <si>
    <t>LIQUID  PEPPERMINT FLAVOUR</t>
  </si>
  <si>
    <t>PROPYLENE GLYCOL.</t>
  </si>
  <si>
    <t>TENELIGLIPTIN HYDROBROMIDE HYDRATE</t>
  </si>
  <si>
    <t>DEXTROMETHORPHAN HYDROBROMIDE</t>
  </si>
  <si>
    <t>Telmisartan</t>
  </si>
  <si>
    <t>VILDAGLIPTIN</t>
  </si>
  <si>
    <t>TRAMADOL HYDROCHLORIDE</t>
  </si>
  <si>
    <t>PRIDINOL MESYLATE</t>
  </si>
  <si>
    <t>OLMESARTAN MEDOXOMIL</t>
  </si>
  <si>
    <t>PIGMENT BLEND YELLOW (PB-520070) (Brown Iron oxide &amp; Titanium Dioxide)</t>
  </si>
  <si>
    <t>PIGMENT BLEND ORANGE (PB-530036) (Sunset yellow)</t>
  </si>
  <si>
    <t>EHG CAPSULE SHELLS  (CT/CT #2)</t>
  </si>
  <si>
    <t>Norfloxacin</t>
  </si>
  <si>
    <t>Phenazopyridine HCL</t>
  </si>
  <si>
    <t>MELOXICAM</t>
  </si>
  <si>
    <t>PIGMENT BLEND PINK (PB-540058) (Sunset Yellow and Ponceau 4R)</t>
  </si>
  <si>
    <t>COLOUR BRILLIANT BLUE LAKE</t>
  </si>
  <si>
    <t>DRCOAT FCU (Sunset Yellow Aluminium Lake &amp; Titanium Dioxide)</t>
  </si>
  <si>
    <t>EHG CAPSULE SHELLS  (RED/RED #0)</t>
  </si>
  <si>
    <t>CROSCARMELLOSE SODIUM.</t>
  </si>
  <si>
    <t>SILDENAFIL CITRATE.</t>
  </si>
  <si>
    <t>SIMETHICONE EMULSION 30%</t>
  </si>
  <si>
    <t>6I80VJSLA16</t>
  </si>
  <si>
    <t>6I70W6H3R16</t>
  </si>
  <si>
    <t>6HW11L0HP7</t>
  </si>
  <si>
    <t>6I70OAADY16</t>
  </si>
  <si>
    <t>6IS0TG3IT7</t>
  </si>
  <si>
    <t>6IT1067EA7</t>
  </si>
  <si>
    <t>6I80YDDHP16</t>
  </si>
  <si>
    <t>6IY0SWMWL7</t>
  </si>
  <si>
    <t>Colour Ferric Oxide Red USP-NF</t>
  </si>
  <si>
    <t>6I80YEU3C16</t>
  </si>
  <si>
    <t>EHG CAPSULE SHELLS (PINK/CT # 2)</t>
  </si>
  <si>
    <t>6IQ0X5B0517</t>
  </si>
  <si>
    <t>6HX0PVELY7</t>
  </si>
  <si>
    <t>6HX0Q7PWO7</t>
  </si>
  <si>
    <t>6HX0Q0X5G7</t>
  </si>
  <si>
    <t>6IS0R71GR7</t>
  </si>
  <si>
    <t>6JM0NTKVJ16</t>
  </si>
  <si>
    <t>6JG10RYJS16</t>
  </si>
  <si>
    <t>6HX0PTA9F7</t>
  </si>
  <si>
    <t>6JR0SV4MV7</t>
  </si>
  <si>
    <t>6JR0SYZUH7</t>
  </si>
  <si>
    <t>6JN12WKT97</t>
  </si>
  <si>
    <t>6JX0L6CUW7</t>
  </si>
  <si>
    <t>6JU12HP6T7</t>
  </si>
  <si>
    <t>6JU120TBR7</t>
  </si>
  <si>
    <t>6DV0OUJA17</t>
  </si>
  <si>
    <t>6JU127ORS7</t>
  </si>
  <si>
    <t>6JN0S0PTY7</t>
  </si>
  <si>
    <t>6JZ0YERJ17</t>
  </si>
  <si>
    <t>6JJ12MWER16</t>
  </si>
  <si>
    <t>6JP11JLNI7</t>
  </si>
  <si>
    <t>LEVOCETIRIZINE HYDROCHLORIDE</t>
  </si>
  <si>
    <t>6K310QTTB1</t>
  </si>
  <si>
    <t>6JZ15MR5216</t>
  </si>
  <si>
    <t>6JZ0MFY5U7</t>
  </si>
  <si>
    <t>6JL10VBBN7</t>
  </si>
  <si>
    <t>6K715PG387</t>
  </si>
  <si>
    <t>6K715RACY7</t>
  </si>
  <si>
    <t>6K5143Z1T7</t>
  </si>
  <si>
    <t>6K80X1MUT17</t>
  </si>
  <si>
    <t>6KE0R2WVL16</t>
  </si>
  <si>
    <t>6K313EIWU7</t>
  </si>
  <si>
    <t>6KH0P43HR17</t>
  </si>
  <si>
    <t>6KE10L5UY17</t>
  </si>
  <si>
    <t>6KI0S7Y7T16</t>
  </si>
  <si>
    <t>6KI0SA8CS16</t>
  </si>
  <si>
    <t>6IU0WL2PW7</t>
  </si>
  <si>
    <t>6KJ0QKQSO17</t>
  </si>
  <si>
    <t>6K5145UME7</t>
  </si>
  <si>
    <t>6K313JOUH7</t>
  </si>
  <si>
    <t>6KJ10QKR917</t>
  </si>
  <si>
    <t>6KM0SZ0TD16</t>
  </si>
  <si>
    <t>6KF0WG0Q917</t>
  </si>
  <si>
    <t>6KP0WHLNR17</t>
  </si>
  <si>
    <t>6KF0RONTP17</t>
  </si>
  <si>
    <t>Unit2</t>
  </si>
  <si>
    <t>Total rcv qty</t>
  </si>
  <si>
    <t>Row Labels</t>
  </si>
  <si>
    <t>Grand Total</t>
  </si>
  <si>
    <t>Sum of Total Amount</t>
  </si>
  <si>
    <t>Item name</t>
  </si>
  <si>
    <t>RM name</t>
  </si>
  <si>
    <t>% contribution</t>
  </si>
  <si>
    <t>cumulative %</t>
  </si>
  <si>
    <t>Count of Item Name</t>
  </si>
  <si>
    <t>RM Name</t>
  </si>
  <si>
    <t>Total issue amount</t>
  </si>
  <si>
    <t>Issue Frequency</t>
  </si>
  <si>
    <t>ABC</t>
  </si>
  <si>
    <t>VED</t>
  </si>
  <si>
    <t>B</t>
  </si>
  <si>
    <t>C</t>
  </si>
  <si>
    <t>A</t>
  </si>
  <si>
    <t>D</t>
  </si>
  <si>
    <t>E</t>
  </si>
  <si>
    <t>V</t>
  </si>
  <si>
    <t>Shortlisted Products</t>
  </si>
  <si>
    <t>Count</t>
  </si>
  <si>
    <t>lead time</t>
  </si>
  <si>
    <t>expiry(days)</t>
  </si>
  <si>
    <t>Category</t>
  </si>
  <si>
    <t>Cumulative %</t>
  </si>
  <si>
    <t>&gt;=97%</t>
  </si>
  <si>
    <t>&lt;40%</t>
  </si>
  <si>
    <t>&gt;=40% and &lt;75%</t>
  </si>
  <si>
    <t>&gt;=75%</t>
  </si>
  <si>
    <t>&lt;86%</t>
  </si>
  <si>
    <t>&gt;=86% and &lt;97%</t>
  </si>
  <si>
    <t>Average of lead time</t>
  </si>
  <si>
    <t>Average Lead time (months)</t>
  </si>
  <si>
    <t>LSTM</t>
  </si>
  <si>
    <t>SARIMA</t>
  </si>
  <si>
    <t>Prophet</t>
  </si>
  <si>
    <t>Atenolol</t>
  </si>
  <si>
    <t>Blended Pellets</t>
  </si>
  <si>
    <t>EHG Capsule shells</t>
  </si>
  <si>
    <t>Metformin Hydorchloride</t>
  </si>
  <si>
    <t>Paracetamol</t>
  </si>
  <si>
    <t>Model</t>
  </si>
  <si>
    <t>Average lead time (days)</t>
  </si>
  <si>
    <t>Average lead time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</si>
</sst>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10" applyNumberFormat="0" applyFill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5" xfId="0" applyBorder="1"/>
    <xf numFmtId="14" fontId="0" fillId="0" borderId="0" xfId="0" applyNumberFormat="1"/>
    <xf numFmtId="10" fontId="2" fillId="0" borderId="0" xfId="1" applyNumberFormat="1" applyFont="1"/>
    <xf numFmtId="10" fontId="0" fillId="0" borderId="0" xfId="1" applyNumberFormat="1" applyFont="1"/>
    <xf numFmtId="10" fontId="2" fillId="0" borderId="0" xfId="0" applyNumberFormat="1" applyFont="1"/>
    <xf numFmtId="10" fontId="0" fillId="0" borderId="0" xfId="0" applyNumberFormat="1"/>
    <xf numFmtId="0" fontId="0" fillId="3" borderId="11" xfId="0" applyFill="1" applyBorder="1"/>
    <xf numFmtId="0" fontId="0" fillId="0" borderId="11" xfId="0" applyBorder="1"/>
    <xf numFmtId="0" fontId="4" fillId="0" borderId="10" xfId="2"/>
    <xf numFmtId="0" fontId="4" fillId="5" borderId="10" xfId="2" applyFill="1"/>
    <xf numFmtId="0" fontId="4" fillId="6" borderId="10" xfId="2" applyFill="1"/>
    <xf numFmtId="0" fontId="4" fillId="4" borderId="10" xfId="2" applyFill="1"/>
    <xf numFmtId="14" fontId="3" fillId="2" borderId="4" xfId="0" applyNumberFormat="1" applyFont="1" applyFill="1" applyBorder="1" applyAlignment="1">
      <alignment horizontal="center"/>
    </xf>
    <xf numFmtId="0" fontId="2" fillId="0" borderId="2" xfId="0" applyFont="1" applyBorder="1"/>
    <xf numFmtId="0" fontId="4" fillId="0" borderId="0" xfId="2" applyBorder="1"/>
    <xf numFmtId="0" fontId="0" fillId="3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5" fillId="7" borderId="13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7" borderId="14" xfId="0" applyFont="1" applyFill="1" applyBorder="1"/>
    <xf numFmtId="0" fontId="0" fillId="0" borderId="17" xfId="0" applyBorder="1" applyAlignment="1">
      <alignment horizontal="left"/>
    </xf>
    <xf numFmtId="2" fontId="0" fillId="3" borderId="12" xfId="0" applyNumberFormat="1" applyFill="1" applyBorder="1"/>
    <xf numFmtId="2" fontId="0" fillId="0" borderId="12" xfId="0" applyNumberFormat="1" applyBorder="1"/>
    <xf numFmtId="2" fontId="0" fillId="0" borderId="15" xfId="0" applyNumberFormat="1" applyBorder="1"/>
    <xf numFmtId="0" fontId="0" fillId="0" borderId="14" xfId="0" applyBorder="1"/>
    <xf numFmtId="2" fontId="0" fillId="0" borderId="0" xfId="0" applyNumberFormat="1"/>
    <xf numFmtId="0" fontId="2" fillId="0" borderId="0" xfId="0" applyFont="1" applyAlignment="1">
      <alignment horizontal="center"/>
    </xf>
  </cellXfs>
  <cellStyles count="3">
    <cellStyle name="Heading 1" xfId="2" builtinId="16"/>
    <cellStyle name="Normal" xfId="0" builtinId="0"/>
    <cellStyle name="Percent" xfId="1" builtinId="5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30 count </a:t>
            </a:r>
          </a:p>
        </c:rich>
      </c:tx>
      <c:layout>
        <c:manualLayout>
          <c:xMode val="edge"/>
          <c:yMode val="edge"/>
          <c:x val="0.44714743518250022"/>
          <c:y val="2.38948626045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8739341383732"/>
          <c:y val="0.13721790603033665"/>
          <c:w val="0.86225987674309013"/>
          <c:h val="0.4234160935210512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'top30'!$D$5:$D$34</c:f>
              <c:strCache>
                <c:ptCount val="30"/>
                <c:pt idx="0">
                  <c:v>METFORMIN HYDROCHLORIDE PROLONGED RELEASE GRANULES 500 MG / 1000 MG</c:v>
                </c:pt>
                <c:pt idx="1">
                  <c:v>PARACETAMOL</c:v>
                </c:pt>
                <c:pt idx="2">
                  <c:v>ATENOLOL</c:v>
                </c:pt>
                <c:pt idx="3">
                  <c:v>BLENDED PELLETS OF RABEPRAZOLE EC 20MG &amp; DOMPERIDONE SR 30MG</c:v>
                </c:pt>
                <c:pt idx="4">
                  <c:v>DIBASIC CALCIUM PHOSPHATE</c:v>
                </c:pt>
                <c:pt idx="5">
                  <c:v>MAIZE STARCH</c:v>
                </c:pt>
                <c:pt idx="6">
                  <c:v>TELMISARTAN</c:v>
                </c:pt>
                <c:pt idx="7">
                  <c:v>BLENDED PELLETS OF RABEPRAZOLE EC 20MG &amp; LEVOSULPIRIDE SR 75MG</c:v>
                </c:pt>
                <c:pt idx="8">
                  <c:v>METFORMIN HYDROCHLORIDE</c:v>
                </c:pt>
                <c:pt idx="9">
                  <c:v>CAFFEINE (ANHYDROUS).</c:v>
                </c:pt>
                <c:pt idx="10">
                  <c:v>BLENDED PELLETS OF PANTOPRAZOLE 40MG EC &amp; DOMPERIDONE 30MG SR</c:v>
                </c:pt>
                <c:pt idx="11">
                  <c:v>HPMC K-100 M.</c:v>
                </c:pt>
                <c:pt idx="12">
                  <c:v>DIPHENHYDRAMINE HYDROCHLORIDE</c:v>
                </c:pt>
                <c:pt idx="13">
                  <c:v>COLLOIDAL SILICON DIOXIDE.</c:v>
                </c:pt>
                <c:pt idx="14">
                  <c:v>EHG CAPSULE SHELLS  (PINK/CT #2)</c:v>
                </c:pt>
                <c:pt idx="15">
                  <c:v>PHENYLEPHERINE HYDROCHLORIDE</c:v>
                </c:pt>
                <c:pt idx="16">
                  <c:v>SILDENAFIL CITRATE</c:v>
                </c:pt>
                <c:pt idx="17">
                  <c:v>ATORVASTATIN CALCIUM</c:v>
                </c:pt>
                <c:pt idx="18">
                  <c:v>LACTOSE MONOHYDRATE</c:v>
                </c:pt>
                <c:pt idx="19">
                  <c:v>Metformin Hydrochloride Prolonged Release Granules 500 mg (avg wt. 760 mg).</c:v>
                </c:pt>
                <c:pt idx="20">
                  <c:v>AMLODIPINE BESILATE</c:v>
                </c:pt>
                <c:pt idx="21">
                  <c:v>METOPROLOL SUCCINATE SR GRANULES</c:v>
                </c:pt>
                <c:pt idx="22">
                  <c:v>COLOUR SUNSET YELLOW LAKE</c:v>
                </c:pt>
                <c:pt idx="23">
                  <c:v>DICHLOROMETHANE.</c:v>
                </c:pt>
                <c:pt idx="24">
                  <c:v>FEXOFENADINE HYDROCHLORIDE</c:v>
                </c:pt>
                <c:pt idx="25">
                  <c:v>MICROCRYSTALLINE CELLULOSE</c:v>
                </c:pt>
                <c:pt idx="26">
                  <c:v>BLENDED PELLETS OF PANTOPRAZOLE 40MG LEVOSULPIRIDE 75MG</c:v>
                </c:pt>
                <c:pt idx="27">
                  <c:v>ISOPROPYL ALCOHOL</c:v>
                </c:pt>
                <c:pt idx="28">
                  <c:v>MONTELUKAST SODIUM</c:v>
                </c:pt>
                <c:pt idx="29">
                  <c:v>RIFAXIMIN</c:v>
                </c:pt>
              </c:strCache>
            </c:strRef>
          </c:cat>
          <c:val>
            <c:numRef>
              <c:f>'top30'!$E$5:$E$34</c:f>
              <c:numCache>
                <c:formatCode>General</c:formatCode>
                <c:ptCount val="30"/>
                <c:pt idx="0">
                  <c:v>76</c:v>
                </c:pt>
                <c:pt idx="1">
                  <c:v>46</c:v>
                </c:pt>
                <c:pt idx="2">
                  <c:v>35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25</c:v>
                </c:pt>
                <c:pt idx="8">
                  <c:v>25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C-49A1-9EDB-FFB87954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2431471"/>
        <c:axId val="1043444223"/>
      </c:barChart>
      <c:catAx>
        <c:axId val="11324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44223"/>
        <c:crosses val="autoZero"/>
        <c:auto val="1"/>
        <c:lblAlgn val="ctr"/>
        <c:lblOffset val="100"/>
        <c:noMultiLvlLbl val="0"/>
      </c:catAx>
      <c:valAx>
        <c:axId val="10434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31</c:v>
              </c:pt>
              <c:pt idx="2">
                <c:v>143</c:v>
              </c:pt>
            </c:numLit>
          </c:val>
          <c:extLst>
            <c:ext xmlns:c16="http://schemas.microsoft.com/office/drawing/2014/chart" uri="{C3380CC4-5D6E-409C-BE32-E72D297353CC}">
              <c16:uniqueId val="{00000000-53B7-49F3-B984-F60664FF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258303"/>
        <c:axId val="1116558591"/>
      </c:barChart>
      <c:catAx>
        <c:axId val="20782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58591"/>
        <c:crosses val="autoZero"/>
        <c:auto val="1"/>
        <c:lblAlgn val="ctr"/>
        <c:lblOffset val="100"/>
        <c:noMultiLvlLbl val="0"/>
      </c:catAx>
      <c:valAx>
        <c:axId val="11165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</a:t>
          </a:r>
        </a:p>
      </cx:txPr>
    </cx:title>
    <cx:plotArea>
      <cx:plotAreaRegion>
        <cx:series layoutId="clusteredColumn" uniqueId="{59DA72AF-DD82-435F-837A-F7CDDBED097A}">
          <cx:tx>
            <cx:txData>
              <cx:f>_xlchart.v1.1</cx:f>
              <cx:v>Total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2A3B27-343D-43CC-98CB-837EDDAA9A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726FE71-57D3-4049-A43C-467F259237AC}">
          <cx:tx>
            <cx:txData>
              <cx:f>_xlchart.v1.4</cx:f>
              <cx:v>Total issue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790E84C-6A8E-49A9-BCB9-1E324ADDFFFE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  <cx:data id="1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8A27694B-E8B7-4DB7-BA7F-78A39BC473EB}" formatIdx="0">
          <cx:dataId val="0"/>
          <cx:layoutPr>
            <cx:aggregation/>
          </cx:layoutPr>
          <cx:axisId val="1"/>
        </cx:series>
        <cx:series layoutId="paretoLine" ownerIdx="0" uniqueId="{1260A880-39C2-4D4D-959E-12ACE22786C4}" formatIdx="1">
          <cx:axisId val="2"/>
        </cx:series>
        <cx:series layoutId="clusteredColumn" hidden="1" uniqueId="{13EA63CF-6C46-404D-A82F-013BAB41DA71}" formatIdx="2">
          <cx:dataId val="1"/>
          <cx:layoutPr>
            <cx:aggregation/>
          </cx:layoutPr>
          <cx:axisId val="1"/>
        </cx:series>
        <cx:series layoutId="paretoLine" ownerIdx="2" uniqueId="{4E3B9747-D9FE-4DA2-A692-61780BFDF74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00CEDCF2-9EF2-4B82-BAFE-F6E0B623D7B0}">
          <cx:tx>
            <cx:txData>
              <cx:f>_xlchart.v1.7</cx:f>
              <cx:v>Total issue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49C4BB2-2E26-44FF-83A6-BF3A2B4125D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9</xdr:row>
      <xdr:rowOff>19050</xdr:rowOff>
    </xdr:from>
    <xdr:to>
      <xdr:col>19</xdr:col>
      <xdr:colOff>129540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5739C-1A50-2404-56A1-38279F0ED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74447</xdr:colOff>
      <xdr:row>5</xdr:row>
      <xdr:rowOff>82331</xdr:rowOff>
    </xdr:from>
    <xdr:to>
      <xdr:col>27</xdr:col>
      <xdr:colOff>210207</xdr:colOff>
      <xdr:row>29</xdr:row>
      <xdr:rowOff>175172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609417-71EC-2496-5989-81CC2CE84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7927" y="182880"/>
              <a:ext cx="8060560" cy="54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165</xdr:row>
      <xdr:rowOff>133350</xdr:rowOff>
    </xdr:from>
    <xdr:to>
      <xdr:col>23</xdr:col>
      <xdr:colOff>312420</xdr:colOff>
      <xdr:row>183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636DFC-5923-3D84-8754-D04F15824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2740" y="30308550"/>
              <a:ext cx="8107680" cy="3166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12</xdr:row>
      <xdr:rowOff>0</xdr:rowOff>
    </xdr:from>
    <xdr:to>
      <xdr:col>17</xdr:col>
      <xdr:colOff>502920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D731D-251D-42F6-87E4-D79E4F5F0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2</xdr:row>
      <xdr:rowOff>74486</xdr:rowOff>
    </xdr:from>
    <xdr:to>
      <xdr:col>27</xdr:col>
      <xdr:colOff>228600</xdr:colOff>
      <xdr:row>21</xdr:row>
      <xdr:rowOff>74105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D0B2F4-CB5F-553D-AB9F-355BF93B73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0" y="440246"/>
              <a:ext cx="5524500" cy="3474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198120</xdr:colOff>
      <xdr:row>22</xdr:row>
      <xdr:rowOff>57150</xdr:rowOff>
    </xdr:from>
    <xdr:to>
      <xdr:col>28</xdr:col>
      <xdr:colOff>53340</xdr:colOff>
      <xdr:row>44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10259E-C4A4-2A63-BA63-6936AD5B0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8120" y="4080510"/>
              <a:ext cx="595122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1.082078125" createdVersion="8" refreshedVersion="8" minRefreshableVersion="3" recordCount="1190" xr:uid="{13084D98-888A-4980-B952-A74D600CEA45}">
  <cacheSource type="worksheet">
    <worksheetSource name="Table1"/>
  </cacheSource>
  <cacheFields count="24">
    <cacheField name="PO_DT" numFmtId="0">
      <sharedItems containsDate="1" containsMixedTypes="1" minDate="1900-01-09T22:37:13" maxDate="2023-03-22T00:00:00" count="352">
        <d v="2021-01-11T00:00:00"/>
        <d v="2021-02-17T00:00:00"/>
        <d v="2021-03-15T00:00:00"/>
        <d v="2021-04-13T00:00:00"/>
        <d v="2021-12-07T00:00:00"/>
        <d v="2022-08-29T00:00:00"/>
        <d v="2021-01-13T00:00:00"/>
        <d v="2021-04-30T00:00:00"/>
        <d v="2021-07-06T00:00:00"/>
        <d v="2021-08-13T00:00:00"/>
        <d v="2022-01-12T00:00:00"/>
        <d v="2022-03-07T00:00:00"/>
        <d v="2022-06-07T00:00:00"/>
        <d v="2022-12-13T00:00:00"/>
        <d v="2023-02-17T00:00:00"/>
        <d v="2021-01-22T00:00:00"/>
        <d v="2021-06-23T00:00:00"/>
        <d v="2021-09-11T00:00:00"/>
        <s v="  -   -"/>
        <d v="2021-01-12T00:00:00"/>
        <d v="2021-03-17T00:00:00"/>
        <d v="2021-08-02T00:00:00"/>
        <d v="2022-01-05T00:00:00"/>
        <d v="2022-02-26T00:00:00"/>
        <d v="2022-04-13T00:00:00"/>
        <d v="2021-03-27T00:00:00"/>
        <d v="2021-05-12T00:00:00"/>
        <d v="2021-06-16T00:00:00"/>
        <d v="2021-09-06T00:00:00"/>
        <d v="2021-10-09T00:00:00"/>
        <d v="2022-03-22T00:00:00"/>
        <d v="2022-05-16T00:00:00"/>
        <d v="2022-06-25T00:00:00"/>
        <d v="2022-07-19T00:00:00"/>
        <d v="2022-09-24T00:00:00"/>
        <d v="2022-10-10T00:00:00"/>
        <d v="2022-11-14T00:00:00"/>
        <d v="2022-12-02T00:00:00"/>
        <d v="2022-12-23T00:00:00"/>
        <d v="2021-01-06T00:00:00"/>
        <d v="2021-07-08T00:00:00"/>
        <d v="2021-12-04T00:00:00"/>
        <d v="2022-07-11T00:00:00"/>
        <d v="2022-11-02T00:00:00"/>
        <d v="2023-02-21T00:00:00"/>
        <d v="2023-02-07T00:00:00"/>
        <d v="2021-12-10T00:00:00"/>
        <d v="2022-03-11T00:00:00"/>
        <d v="2021-04-26T00:00:00"/>
        <d v="2021-05-03T00:00:00"/>
        <d v="2021-05-19T00:00:00"/>
        <d v="2021-05-11T00:00:00"/>
        <d v="2021-02-26T00:00:00"/>
        <d v="2021-03-19T00:00:00"/>
        <d v="2021-04-10T00:00:00"/>
        <d v="2021-03-26T00:00:00"/>
        <d v="2021-08-03T00:00:00"/>
        <d v="2021-06-17T00:00:00"/>
        <d v="2021-03-05T00:00:00"/>
        <d v="2021-10-01T00:00:00"/>
        <d v="2021-11-30T00:00:00"/>
        <d v="2021-09-13T00:00:00"/>
        <d v="2022-01-15T00:00:00"/>
        <d v="2022-03-23T00:00:00"/>
        <d v="2022-05-19T00:00:00"/>
        <d v="2022-09-12T00:00:00"/>
        <d v="2023-02-27T00:00:00"/>
        <d v="2021-01-28T00:00:00"/>
        <d v="2021-05-07T00:00:00"/>
        <d v="2021-05-27T00:00:00"/>
        <d v="2021-07-07T00:00:00"/>
        <d v="2021-08-31T00:00:00"/>
        <d v="2021-10-06T00:00:00"/>
        <d v="2021-10-30T00:00:00"/>
        <d v="2021-11-12T00:00:00"/>
        <d v="2022-01-10T00:00:00"/>
        <d v="2022-04-15T00:00:00"/>
        <d v="2022-07-27T00:00:00"/>
        <d v="2022-09-17T00:00:00"/>
        <d v="2022-11-07T00:00:00"/>
        <d v="2021-06-29T00:00:00"/>
        <d v="2021-01-08T00:00:00"/>
        <d v="2021-03-23T00:00:00"/>
        <d v="2021-10-16T00:00:00"/>
        <d v="2022-01-11T00:00:00"/>
        <d v="2022-02-10T00:00:00"/>
        <d v="2021-02-16T00:00:00"/>
        <d v="2021-03-25T00:00:00"/>
        <d v="2021-07-21T00:00:00"/>
        <d v="2021-09-17T00:00:00"/>
        <d v="2021-09-24T00:00:00"/>
        <d v="2021-12-09T00:00:00"/>
        <d v="2022-02-24T00:00:00"/>
        <d v="2022-06-23T00:00:00"/>
        <d v="2022-07-08T00:00:00"/>
        <d v="2022-08-20T00:00:00"/>
        <d v="2022-09-14T00:00:00"/>
        <d v="2022-11-09T00:00:00"/>
        <d v="2022-12-12T00:00:00"/>
        <d v="2023-02-18T00:00:00"/>
        <d v="2021-04-23T00:00:00"/>
        <d v="2022-07-05T00:00:00"/>
        <d v="2021-03-02T00:00:00"/>
        <d v="2021-03-24T00:00:00"/>
        <d v="2021-08-12T00:00:00"/>
        <d v="2021-08-25T00:00:00"/>
        <d v="2021-08-19T00:00:00"/>
        <d v="2021-10-11T00:00:00"/>
        <d v="2022-03-21T00:00:00"/>
        <d v="2022-05-07T00:00:00"/>
        <d v="2022-05-14T00:00:00"/>
        <d v="2022-08-02T00:00:00"/>
        <d v="2022-10-06T00:00:00"/>
        <d v="2022-10-13T00:00:00"/>
        <d v="2022-10-17T00:00:00"/>
        <d v="2022-10-08T00:00:00"/>
        <d v="2021-03-22T00:00:00"/>
        <d v="2021-10-08T00:00:00"/>
        <d v="2021-06-28T00:00:00"/>
        <d v="2021-12-03T00:00:00"/>
        <d v="2022-02-04T00:00:00"/>
        <d v="2022-08-24T00:00:00"/>
        <d v="2022-12-24T00:00:00"/>
        <d v="2023-03-11T00:00:00"/>
        <n v="-620370"/>
        <d v="2021-07-29T00:00:00"/>
        <d v="2021-03-08T00:00:00"/>
        <d v="2021-05-05T00:00:00"/>
        <d v="2021-09-09T00:00:00"/>
        <d v="2021-12-08T00:00:00"/>
        <d v="2022-02-05T00:00:00"/>
        <d v="2022-07-23T00:00:00"/>
        <d v="2022-08-06T00:00:00"/>
        <d v="2022-09-13T00:00:00"/>
        <d v="2023-03-04T00:00:00"/>
        <d v="2021-04-12T00:00:00"/>
        <d v="2022-06-20T00:00:00"/>
        <d v="2022-08-26T00:00:00"/>
        <d v="2022-11-12T00:00:00"/>
        <d v="2021-01-23T00:00:00"/>
        <d v="2021-08-14T00:00:00"/>
        <d v="2022-03-24T00:00:00"/>
        <d v="2021-09-16T00:00:00"/>
        <d v="2021-12-15T00:00:00"/>
        <d v="2022-07-16T00:00:00"/>
        <d v="2021-01-29T00:00:00"/>
        <d v="2021-05-22T00:00:00"/>
        <d v="2021-06-05T00:00:00"/>
        <d v="2021-08-20T00:00:00"/>
        <d v="2021-10-19T00:00:00"/>
        <d v="2022-02-17T00:00:00"/>
        <d v="2022-08-22T00:00:00"/>
        <d v="2022-11-18T00:00:00"/>
        <d v="2022-07-26T00:00:00"/>
        <d v="2022-08-30T00:00:00"/>
        <d v="2022-04-26T00:00:00"/>
        <d v="2023-01-17T00:00:00"/>
        <d v="2021-06-01T00:00:00"/>
        <d v="2021-12-30T00:00:00"/>
        <d v="2022-09-22T00:00:00"/>
        <d v="2021-09-02T00:00:00"/>
        <d v="2021-04-28T00:00:00"/>
        <d v="2022-01-13T00:00:00"/>
        <d v="2022-12-29T00:00:00"/>
        <d v="2023-02-10T00:00:00"/>
        <d v="2022-03-02T00:00:00"/>
        <d v="2021-02-18T00:00:00"/>
        <d v="2021-12-01T00:00:00"/>
        <d v="2022-08-03T00:00:00"/>
        <d v="2023-03-03T00:00:00"/>
        <d v="2021-05-28T00:00:00"/>
        <d v="2021-08-16T00:00:00"/>
        <d v="2021-02-04T00:00:00"/>
        <d v="2021-08-04T00:00:00"/>
        <d v="2022-01-07T00:00:00"/>
        <d v="2022-05-09T00:00:00"/>
        <d v="2021-05-18T00:00:00"/>
        <d v="2022-04-19T00:00:00"/>
        <d v="2022-09-15T00:00:00"/>
        <d v="2022-02-19T00:00:00"/>
        <d v="2021-06-25T00:00:00"/>
        <d v="2021-02-03T00:00:00"/>
        <d v="2021-05-21T00:00:00"/>
        <d v="2022-01-25T00:00:00"/>
        <d v="2022-02-09T00:00:00"/>
        <d v="2022-02-08T00:00:00"/>
        <d v="2022-06-09T00:00:00"/>
        <d v="2022-12-01T00:00:00"/>
        <d v="2023-01-12T00:00:00"/>
        <d v="2023-02-15T00:00:00"/>
        <d v="2021-01-01T00:00:00"/>
        <d v="2021-03-03T00:00:00"/>
        <d v="2021-05-26T00:00:00"/>
        <d v="2021-09-29T00:00:00"/>
        <d v="2023-02-23T00:00:00"/>
        <d v="2021-05-31T00:00:00"/>
        <d v="2022-05-20T00:00:00"/>
        <d v="2023-01-11T00:00:00"/>
        <d v="2021-02-24T00:00:00"/>
        <d v="2021-07-23T00:00:00"/>
        <d v="2022-03-28T00:00:00"/>
        <d v="2021-12-06T00:00:00"/>
        <d v="2022-07-12T00:00:00"/>
        <d v="2023-02-09T00:00:00"/>
        <d v="2022-03-05T00:00:00"/>
        <d v="2022-08-08T00:00:00"/>
        <d v="2022-07-29T00:00:00"/>
        <d v="2021-04-14T00:00:00"/>
        <d v="2021-11-02T00:00:00"/>
        <d v="2022-07-20T00:00:00"/>
        <d v="2021-09-08T00:00:00"/>
        <d v="2021-08-24T00:00:00"/>
        <d v="2022-05-13T00:00:00"/>
        <d v="2022-10-14T00:00:00"/>
        <d v="2022-05-11T00:00:00"/>
        <d v="2022-06-21T00:00:00"/>
        <d v="2022-08-10T00:00:00"/>
        <d v="2022-02-28T00:00:00"/>
        <d v="2022-09-10T00:00:00"/>
        <d v="2023-03-15T00:00:00"/>
        <d v="2022-09-29T00:00:00"/>
        <d v="2022-09-26T00:00:00"/>
        <d v="2021-08-27T00:00:00"/>
        <d v="2022-06-24T00:00:00"/>
        <d v="2023-03-01T00:00:00"/>
        <d v="2021-04-05T00:00:00"/>
        <d v="2022-11-17T00:00:00"/>
        <d v="2023-02-11T00:00:00"/>
        <d v="2021-08-17T00:00:00"/>
        <d v="2021-11-13T00:00:00"/>
        <d v="2022-07-25T00:00:00"/>
        <d v="2021-05-10T00:00:00"/>
        <d v="2021-08-26T00:00:00"/>
        <d v="2021-10-12T00:00:00"/>
        <d v="2022-09-07T00:00:00"/>
        <d v="2022-09-16T00:00:00"/>
        <d v="2023-03-10T00:00:00"/>
        <d v="2021-06-09T00:00:00"/>
        <d v="2021-02-13T00:00:00"/>
        <d v="2021-01-30T00:00:00"/>
        <d v="2021-07-31T00:00:00"/>
        <d v="2021-09-01T00:00:00"/>
        <d v="2022-02-01T00:00:00"/>
        <d v="2022-02-11T00:00:00"/>
        <d v="2022-02-15T00:00:00"/>
        <d v="2022-03-25T00:00:00"/>
        <d v="2022-04-28T00:00:00"/>
        <d v="2022-10-01T00:00:00"/>
        <d v="2023-03-13T00:00:00"/>
        <d v="2021-06-12T00:00:00"/>
        <d v="2022-10-15T00:00:00"/>
        <d v="2021-01-04T00:00:00"/>
        <d v="2021-02-22T00:00:00"/>
        <d v="2021-04-19T00:00:00"/>
        <d v="2021-03-16T00:00:00"/>
        <d v="2021-10-21T00:00:00"/>
        <d v="2021-11-29T00:00:00"/>
        <d v="2021-12-27T00:00:00"/>
        <d v="2022-01-17T00:00:00"/>
        <d v="2022-07-21T00:00:00"/>
        <d v="2023-02-13T00:00:00"/>
        <d v="2021-10-27T00:00:00"/>
        <d v="2021-03-09T00:00:00"/>
        <d v="2023-03-18T00:00:00"/>
        <d v="2022-07-02T00:00:00"/>
        <d v="2022-11-24T00:00:00"/>
        <d v="2023-03-21T00:00:00"/>
        <d v="2021-05-25T00:00:00"/>
        <d v="2021-01-16T00:00:00"/>
        <d v="2021-04-08T00:00:00"/>
        <d v="2021-09-03T00:00:00"/>
        <d v="2021-09-04T00:00:00"/>
        <d v="2022-01-18T00:00:00"/>
        <d v="2022-03-08T00:00:00"/>
        <d v="2022-08-09T00:00:00"/>
        <d v="2022-09-27T00:00:00"/>
        <d v="2022-10-04T00:00:00"/>
        <d v="2023-01-13T00:00:00"/>
        <d v="2021-04-15T00:00:00"/>
        <d v="2022-06-15T00:00:00"/>
        <d v="2022-07-14T00:00:00"/>
        <d v="2022-08-23T00:00:00"/>
        <d v="2021-01-21T00:00:00"/>
        <d v="2021-06-15T00:00:00"/>
        <d v="2021-10-13T00:00:00"/>
        <d v="2021-10-29T00:00:00"/>
        <d v="2020-10-31T00:00:00"/>
        <d v="2021-04-21T00:00:00"/>
        <d v="2022-04-23T00:00:00"/>
        <d v="2022-11-30T00:00:00"/>
        <d v="2020-11-30T00:00:00"/>
        <d v="2021-06-14T00:00:00"/>
        <d v="2021-09-30T00:00:00"/>
        <d v="2022-02-23T00:00:00"/>
        <d v="2022-10-18T00:00:00"/>
        <d v="2021-06-19T00:00:00"/>
        <d v="2021-02-06T00:00:00"/>
        <d v="2022-07-30T00:00:00"/>
        <d v="2022-06-08T00:00:00"/>
        <d v="2021-06-10T00:00:00"/>
        <d v="2020-10-26T00:00:00"/>
        <d v="2022-08-19T00:00:00"/>
        <d v="2021-06-02T00:00:00"/>
        <d v="2020-12-08T00:00:00"/>
        <d v="2021-01-14T00:00:00"/>
        <d v="2021-07-14T00:00:00"/>
        <d v="2020-12-05T00:00:00"/>
        <d v="2021-03-12T00:00:00"/>
        <d v="2021-04-17T00:00:00"/>
        <d v="2021-08-10T00:00:00"/>
        <d v="2021-10-18T00:00:00"/>
        <d v="2022-05-04T00:00:00"/>
        <d v="2022-07-15T00:00:00"/>
        <d v="2022-09-28T00:00:00"/>
        <d v="2022-12-07T00:00:00"/>
        <d v="2022-06-18T00:00:00"/>
        <d v="2021-03-10T00:00:00"/>
        <d v="2021-05-08T00:00:00"/>
        <d v="2021-12-22T00:00:00"/>
        <d v="2021-06-21T00:00:00"/>
        <d v="2021-09-20T00:00:00"/>
        <d v="2021-09-27T00:00:00"/>
        <d v="2021-08-07T00:00:00"/>
        <d v="2022-05-06T00:00:00"/>
        <d v="2021-02-11T00:00:00"/>
        <d v="2020-12-07T00:00:00"/>
        <d v="2021-02-27T00:00:00"/>
        <d v="2021-10-26T00:00:00"/>
        <d v="2022-05-28T00:00:00"/>
        <d v="2022-11-03T00:00:00"/>
        <d v="2023-02-04T00:00:00"/>
        <d v="2021-04-20T00:00:00"/>
        <d v="2021-04-24T00:00:00"/>
        <d v="2020-12-28T00:00:00"/>
        <d v="2021-12-02T00:00:00"/>
        <d v="2021-12-23T00:00:00"/>
        <d v="2021-04-29T00:00:00"/>
        <d v="2021-06-18T00:00:00"/>
        <d v="2021-07-24T00:00:00"/>
        <d v="2022-02-12T00:00:00"/>
        <d v="2022-03-14T00:00:00"/>
        <d v="2022-03-10T00:00:00"/>
        <d v="2022-05-21T00:00:00"/>
        <d v="2022-10-29T00:00:00"/>
        <d v="2023-01-09T00:00:00"/>
        <d v="2022-04-18T00:00:00"/>
        <d v="2022-11-21T00:00:00"/>
        <d v="2021-07-19T00:00:00"/>
        <d v="2022-06-10T00:00:00"/>
        <d v="2021-07-12T00:00:00"/>
        <d v="2021-08-06T00:00:00"/>
        <d v="2021-03-13T00:00:00"/>
      </sharedItems>
    </cacheField>
    <cacheField name="PO_QTY" numFmtId="0">
      <sharedItems containsMixedTypes="1" containsNumber="1" minValue="0" maxValue="3500000"/>
    </cacheField>
    <cacheField name="RCV Date" numFmtId="14">
      <sharedItems containsSemiMixedTypes="0" containsNonDate="0" containsDate="1" containsString="0" minDate="2021-01-05T00:00:00" maxDate="2023-03-23T00:00:00"/>
    </cacheField>
    <cacheField name="Item Name" numFmtId="0">
      <sharedItems count="183">
        <s v="ACECLOFENAC"/>
        <s v="ACETONE"/>
        <s v="ACICLOVIR"/>
        <s v="ACRYPOL 934P"/>
        <s v="ALPRAZOLAM"/>
        <s v="AMLODIPINE BESILATE"/>
        <s v="APPLE FLAVOUR LIQUID"/>
        <s v="AQUEOUS FILM COAT PVA RED"/>
        <s v="AQUEOUS FILM COAT PVA WHITE"/>
        <s v="ARIPIPRAZOLE"/>
        <s v="ASCORBIC ACID"/>
        <s v="ASPARTAME"/>
        <s v="ASPIRIN"/>
        <s v="ATENOLOL"/>
        <s v="ATORVASTATIN CALCIUM"/>
        <s v="BANANA FLAVOUR LIQUID"/>
        <s v="Benzyl Alcohol"/>
        <s v="BETAHISTINE DIHYDROCHLORIDE"/>
        <s v="BLENDED PELLETS OF PANTOPRAZOLE 40MG EC &amp; DOMPERIDONE 30MG SR"/>
        <s v="BLENDED PELLETS OF PANTOPRAZOLE 40MG LEVOSULPIRIDE 75MG"/>
        <s v="BLENDED PELLETS OF RABEPRAZOLE EC 20MG &amp; DOMPERIDONE SR 30MG"/>
        <s v="BLENDED PELLETS OF RABEPRAZOLE EC 20MG &amp; LEVOSULPIRIDE SR 75MG"/>
        <s v="Bronopol"/>
        <s v="Butylated Hydroxy Anisole"/>
        <s v="Butylated Hydroxy Toluene"/>
        <s v="CAFFEINE (ANHYDROUS)."/>
        <s v="CALCIUM CARBONATE."/>
        <s v="CARBOMER-940"/>
        <s v="CARBOXY METHYL CELLULOSE CALCIUM"/>
        <s v="CARDAMOM LIQUID"/>
        <s v="CILNIDIPINE"/>
        <s v="CIPROFLOXACIN HYDROCHLORIDE.."/>
        <s v="Citric Acid [Anhydrous]"/>
        <s v="CITRIC ACID MONOHYDRATE"/>
        <s v="Clopidogrel Bisulphate"/>
        <s v="COLLOIDAL SILICON DIOXIDE."/>
        <s v="COLOUR BRILLIANT BLUE LAKE"/>
        <s v="Colour Caramel Lake"/>
        <s v="COLOUR ERYTHROSINE LAKE"/>
        <s v="Colour Ferric Oxide Red USP-NF"/>
        <s v="COLOUR PONCEAU 4R LAKE"/>
        <s v="COLOUR QUINOLINE YELLOW LAKE"/>
        <s v="COLOUR RED OXIDE OF IRON"/>
        <s v="COLOUR SUNSET YELLOW LAKE"/>
        <s v="COLOUR SUNSET YELLOW SUPRA"/>
        <s v="COLOUR TARTRAZINE LAKE"/>
        <s v="COLOUR TARTRAZINE SUPRA"/>
        <s v="COLOUR YELLOW OXIDE OF IRON"/>
        <s v="Croscarmellose Sodium, NF (Solutab)"/>
        <s v="CROSCARMELLOSE SODIUM."/>
        <s v="CROSCARMELLOSE SODIUM..."/>
        <s v="CROSPOVIDONE"/>
        <s v="CYPROHEPTADINE HYDROCHLORIDE"/>
        <s v="Deflazacort (Plain)"/>
        <s v="DEXTROMETHORPHAN HYDROBROMIDE"/>
        <s v="Diastase / Fungal Diastase(1 : 2000)"/>
        <s v="DIBASIC CALCIUM PHOSPHATE"/>
        <s v="DICHLOROMETHANE."/>
        <s v="Diclofenac Diethylamine"/>
        <s v="DICLOFENAC POTASSIUM"/>
        <s v="DICLOFENAC SODIUM"/>
        <s v="Dicyclomine HCl"/>
        <s v="DILUTED NITROGLYCERINE  (10%)"/>
        <s v="DIPHENHYDRAMINE HYDROCHLORIDE"/>
        <s v="DOMPERIDONE"/>
        <s v="DRCOAT FCU (Sunset Yellow Aluminium Lake &amp; Titanium Dioxide)"/>
        <s v="Drotaverine Hydrochloride"/>
        <s v="DRY FLAVOUR CHERRY"/>
        <s v="DRY FLAVOUR MIXED FRUIT"/>
        <s v="DRY FLAVOUR ORANGE"/>
        <s v="DRY FLAVOUR PINEAPPLE SPL."/>
        <s v="EHG CAPSULE SHELLS  (BLACK/ORANGE #2)"/>
        <s v="EHG CAPSULE SHELLS  (CT/CT #2)"/>
        <s v="EHG CAPSULE SHELLS  (PINK/CT #2)"/>
        <s v="EHG CAPSULE SHELLS  (RED/RED #0)"/>
        <s v="EHG CAPSULE SHELLS (PINK/CT # 2)"/>
        <s v="EHG CAPSULE SHELLS (RED/WHITE # 2)"/>
        <s v="ENTERIC COAT WHITE (AQUEOUS)"/>
        <s v="ENTERIC COAT WHITE (NON-AQUEOUS)"/>
        <s v="ETAMSYLATE"/>
        <s v="ETHYL CELLULOSE"/>
        <s v="ETORICOXIB"/>
        <s v="FEBUXOSTAT (MICRONIZED)"/>
        <s v="FERROUS ASCORBATE"/>
        <s v="FEXOFENADINE HYDROCHLORIDE"/>
        <s v="GELATIN"/>
        <s v="GLIMEPIRIDE"/>
        <s v="HPMC E-15."/>
        <s v="HPMC E-5."/>
        <s v="HPMC K-100 M."/>
        <s v="HYDROCHLOROTHIAZIDE"/>
        <s v="ISOPROPYL ALCOHOL"/>
        <s v="ITRACONAZOLE PELLETS (22.00%)"/>
        <s v="LACTOSE MONOHYDRATE"/>
        <s v="LACTOSE MONOHYDRATE.."/>
        <s v="LEVOCETIRIZINE HYDROCHLORIDE"/>
        <s v="LEVOSULPIRIDE SR PELLETS  50%"/>
        <s v="LIGHT MAGNESIUM OXIDE"/>
        <s v="Linseed Oil"/>
        <s v="LIQUID  PEPPERMINT FLAVOUR"/>
        <s v="LIQUID FLAVOUR PINEAPPLE"/>
        <s v="LOW SUBSTITUTED HYDROXY PROPYL CELLULOSE-LH21"/>
        <s v="MAGNESIUM STEARATE"/>
        <s v="MAIZE STARCH"/>
        <s v="MANGO FLAVOUR LIQUID"/>
        <s v="MANNITOL"/>
        <s v="Mefenamic Acid"/>
        <s v="MELOXICAM"/>
        <s v="METFORMIN HYDROCHLORIDE"/>
        <s v="Metformin Hydrochloride Prolonged Release Granules 500 mg (avg wt. 760 mg)."/>
        <s v="METFORMIN HYDROCHLORIDE PROLONGED RELEASE GRANULES 500 MG / 1000 MG"/>
        <s v="METHYL PARABEN SODIUM"/>
        <s v="Methyl Salicylate"/>
        <s v="METHYLCOBALAMIN"/>
        <s v="METOPROLOL SUCCINATE"/>
        <s v="METOPROLOL SUCCINATE SR GRANULES"/>
        <s v="MICROCRYSTALLINE CELLULOSE"/>
        <s v="MICROCRYSTALLINE CELLULOSE  PH102"/>
        <s v="MIX FRUIT FLAVOUR LIQUID"/>
        <s v="MONTELUKAST SODIUM"/>
        <s v="NEBIVOLOL HYDROCHLORIDE"/>
        <s v="NIFEDIPINE"/>
        <s v="NIMESULIDE"/>
        <s v="Norfloxacin"/>
        <s v="Nortriptyline Hydrochloride"/>
        <s v="OFLOXACIN"/>
        <s v="OLANZAPINE"/>
        <s v="OLMESARTAN MEDOXOMIL"/>
        <s v="OMEPRAZOLE GASTRO-RESISTANT PELLETS"/>
        <s v="ONDANSETRON HYDROCHLORIDE"/>
        <s v="ORNIDAZOLE"/>
        <s v="Pantoprazole E/C Pellets (30%w/w)"/>
        <s v="PANTOPRAZOLE SODIUM"/>
        <s v="PARACETAMOL"/>
        <s v="Pepsin (1 : 3000)"/>
        <s v="Phenazopyridine HCL"/>
        <s v="PHENYLEPHERINE HYDROCHLORIDE"/>
        <s v="PIGMENT BLEND ORANGE (PB-530036) (Sunset yellow)"/>
        <s v="PIGMENT BLEND PINK (PB-540058) (Sunset Yellow and Ponceau 4R)"/>
        <s v="PIGMENT BLEND YELLOW (PB-520070) (Brown Iron oxide &amp; Titanium Dioxide)"/>
        <s v="POLYETHYLENE GLYCOL-400"/>
        <s v="POLYETHYLENE GLYCOL-6000"/>
        <s v="Polyoxyl 140 hydrogenated castor oil (ACRYSOL K-140)"/>
        <s v="POLYVINYL PYRROLIDONE K-30"/>
        <s v="Potassium Citrate IP"/>
        <s v="PREGABALIN"/>
        <s v="PRIDINOL MESYLATE"/>
        <s v="PROPYL PARABEN SODIUM"/>
        <s v="PROPYLENE GLYCOL."/>
        <s v="PURIFIED TALC"/>
        <s v="RABEPRAZOLE SODIUM"/>
        <s v="RABEPRAZOLE SODIUM EC PELLETS 15%"/>
        <s v="RIFAXIMIN"/>
        <s v="SECNIDAZOLE"/>
        <s v="SERRATIOPEPTIDASE (E/C GRANULES)"/>
        <s v="SILDENAFIL CITRATE"/>
        <s v="SILDENAFIL CITRATE."/>
        <s v="SIMETHICONE EMULSION 30%"/>
        <s v="SODIUM ASCORBATE"/>
        <s v="SODIUM BENZOATE"/>
        <s v="Sodium EDTA"/>
        <s v="SODIUM HYDROXIDE (PELLETS)"/>
        <s v="SODIUM LAURYL SULPHATE"/>
        <s v="SODIUM STARCH GLYCOLLATE"/>
        <s v="Sorbitol 70% (Non - Crystallising)"/>
        <s v="STRAWBERRY FLAVOUR LIQUID"/>
        <s v="SUCROSE (SUGAR)"/>
        <s v="SWEET ORANGE FLAVOUR LIQUID"/>
        <s v="Taste-Masking Polymer T -114"/>
        <s v="TELMISARTAN"/>
        <s v="TENELIGLIPTIN HYDROBROMIDE HYDRATE"/>
        <s v="THIOCOLCHICOSIDE"/>
        <s v="TITANIUM DIOXIDE"/>
        <s v="TOPIRAMATE"/>
        <s v="TRAMADOL HYDROCHLORIDE"/>
        <s v="TRANEXAMIC ACID"/>
        <s v="TRI-CHOLINE CITRATE 65% SOLUTION"/>
        <s v="TWEEN 80"/>
        <s v="VANILLA FLAVOUR LIQUID"/>
        <s v="VILDAGLIPTIN"/>
        <s v="VITAMIN D3 (STABILISED 850 IU/MG) WATER SOLUBLE"/>
        <s v="VOGLIBOSE"/>
        <s v="XANTHAN GUM"/>
      </sharedItems>
    </cacheField>
    <cacheField name="Mfg Date" numFmtId="14">
      <sharedItems containsSemiMixedTypes="0" containsNonDate="0" containsDate="1" containsString="0" minDate="2018-11-01T00:00:00" maxDate="2023-03-15T00:00:00"/>
    </cacheField>
    <cacheField name="Exp Date" numFmtId="0">
      <sharedItems containsDate="1" containsMixedTypes="1" minDate="2021-11-29T00:00:00" maxDate="2028-02-29T00:00:00"/>
    </cacheField>
    <cacheField name="Received Qty." numFmtId="0">
      <sharedItems containsSemiMixedTypes="0" containsString="0" containsNumber="1" minValue="0.1" maxValue="3500000"/>
    </cacheField>
    <cacheField name="Unit" numFmtId="0">
      <sharedItems containsSemiMixedTypes="0" containsString="0" containsNumber="1" containsInteger="1" minValue="1" maxValue="7"/>
    </cacheField>
    <cacheField name="Total rcv qty" numFmtId="0">
      <sharedItems containsSemiMixedTypes="0" containsString="0" containsNumber="1" minValue="0.1" maxValue="24500000"/>
    </cacheField>
    <cacheField name="Unit2" numFmtId="0">
      <sharedItems/>
    </cacheField>
    <cacheField name="Basic Rate" numFmtId="0">
      <sharedItems containsSemiMixedTypes="0" containsString="0" containsNumber="1" minValue="0" maxValue="550000"/>
    </cacheField>
    <cacheField name="Total Amount" numFmtId="0">
      <sharedItems containsSemiMixedTypes="0" containsString="0" containsNumber="1" minValue="0" maxValue="278640000"/>
    </cacheField>
    <cacheField name="SGST %" numFmtId="0">
      <sharedItems containsSemiMixedTypes="0" containsString="0" containsNumber="1" minValue="0" maxValue="9"/>
    </cacheField>
    <cacheField name="SGST %3" numFmtId="0">
      <sharedItems containsSemiMixedTypes="0" containsString="0" containsNumber="1" containsInteger="1" minValue="0" maxValue="0"/>
    </cacheField>
    <cacheField name="CGST %" numFmtId="0">
      <sharedItems containsSemiMixedTypes="0" containsString="0" containsNumber="1" minValue="0" maxValue="9"/>
    </cacheField>
    <cacheField name="CGST %4" numFmtId="0">
      <sharedItems containsSemiMixedTypes="0" containsString="0" containsNumber="1" containsInteger="1" minValue="0" maxValue="0"/>
    </cacheField>
    <cacheField name="IGST %" numFmtId="0">
      <sharedItems containsSemiMixedTypes="0" containsString="0" containsNumber="1" containsInteger="1" minValue="0" maxValue="28"/>
    </cacheField>
    <cacheField name="IGST %5" numFmtId="0">
      <sharedItems containsSemiMixedTypes="0" containsString="0" containsNumber="1" containsInteger="1" minValue="0" maxValue="18"/>
    </cacheField>
    <cacheField name="SGST Amount" numFmtId="0">
      <sharedItems containsSemiMixedTypes="0" containsString="0" containsNumber="1" minValue="0" maxValue="119250"/>
    </cacheField>
    <cacheField name="SGST Amount6" numFmtId="0">
      <sharedItems containsSemiMixedTypes="0" containsString="0" containsNumber="1" containsInteger="1" minValue="0" maxValue="0"/>
    </cacheField>
    <cacheField name="CGST Amount" numFmtId="0">
      <sharedItems containsSemiMixedTypes="0" containsString="0" containsNumber="1" minValue="0" maxValue="119250"/>
    </cacheField>
    <cacheField name="CGST Amount7" numFmtId="0">
      <sharedItems containsSemiMixedTypes="0" containsString="0" containsNumber="1" containsInteger="1" minValue="0" maxValue="0"/>
    </cacheField>
    <cacheField name="IGST Amount" numFmtId="0">
      <sharedItems containsSemiMixedTypes="0" containsString="0" containsNumber="1" minValue="0" maxValue="48762000"/>
    </cacheField>
    <cacheField name="IGST Amount8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4.75708935185" createdVersion="8" refreshedVersion="8" minRefreshableVersion="3" recordCount="958" xr:uid="{B4C582A8-8CBF-402B-B691-BDD9A424F82E}">
  <cacheSource type="worksheet">
    <worksheetSource name="Table1[[Item Name]:[lead time]]"/>
  </cacheSource>
  <cacheFields count="10">
    <cacheField name="Item Name" numFmtId="0">
      <sharedItems count="153">
        <s v="Colour Caramel Lake"/>
        <s v="Linseed Oil"/>
        <s v="Bronopol"/>
        <s v="SODIUM BENZOATE"/>
        <s v="LIQUID FLAVOUR PINEAPPLE"/>
        <s v="Citric Acid [Anhydrous]"/>
        <s v="Sodium EDTA"/>
        <s v="OLANZAPINE"/>
        <s v="MICROCRYSTALLINE CELLULOSE"/>
        <s v="MONTELUKAST SODIUM"/>
        <s v="PARACETAMOL"/>
        <s v="SERRATIOPEPTIDASE (E/C GRANULES)"/>
        <s v="ONDANSETRON HYDROCHLORIDE"/>
        <s v="SODIUM STARCH GLYCOLLATE"/>
        <s v="DICHLOROMETHANE."/>
        <s v="ISOPROPYL ALCOHOL"/>
        <s v="ENTERIC COAT WHITE (NON-AQUEOUS)"/>
        <s v="AQUEOUS FILM COAT PVA RED"/>
        <s v="BETAHISTINE DIHYDROCHLORIDE"/>
        <s v="DILUTED NITROGLYCERINE  (10%)"/>
        <s v="TELMISARTAN"/>
        <s v="ACECLOFENAC"/>
        <s v="TRANEXAMIC ACID"/>
        <s v="POLYETHYLENE GLYCOL-6000"/>
        <s v="CAFFEINE (ANHYDROUS)."/>
        <s v="ALPRAZOLAM"/>
        <s v="DIPHENHYDRAMINE HYDROCHLORIDE"/>
        <s v="ETAMSYLATE"/>
        <s v="OFLOXACIN"/>
        <s v="PHENYLEPHERINE HYDROCHLORIDE"/>
        <s v="ACICLOVIR"/>
        <s v="BLENDED PELLETS OF RABEPRAZOLE EC 20MG &amp; LEVOSULPIRIDE SR 75MG"/>
        <s v="ORNIDAZOLE"/>
        <s v="METFORMIN HYDROCHLORIDE"/>
        <s v="METOPROLOL SUCCINATE"/>
        <s v="ACRYPOL 934P"/>
        <s v="CARBOXY METHYL CELLULOSE CALCIUM"/>
        <s v="VOGLIBOSE"/>
        <s v="ATORVASTATIN CALCIUM"/>
        <s v="GLIMEPIRIDE"/>
        <s v="PANTOPRAZOLE SODIUM"/>
        <s v="DICLOFENAC POTASSIUM"/>
        <s v="HPMC E-15."/>
        <s v="COLLOIDAL SILICON DIOXIDE."/>
        <s v="LACTOSE MONOHYDRATE"/>
        <s v="EHG CAPSULE SHELLS  (BLACK/ORANGE #2)"/>
        <s v="HPMC K-100 M."/>
        <s v="HPMC E-5."/>
        <s v="DIBASIC CALCIUM PHOSPHATE"/>
        <s v="CROSPOVIDONE"/>
        <s v="NIMESULIDE"/>
        <s v="SECNIDAZOLE"/>
        <s v="SODIUM HYDROXIDE (PELLETS)"/>
        <s v="OMEPRAZOLE GASTRO-RESISTANT PELLETS"/>
        <s v="BLENDED PELLETS OF PANTOPRAZOLE 40MG EC &amp; DOMPERIDONE 30MG SR"/>
        <s v="Croscarmellose Sodium, NF (Solutab)"/>
        <s v="DICLOFENAC SODIUM"/>
        <s v="DOMPERIDONE"/>
        <s v="ATENOLOL"/>
        <s v="SILDENAFIL CITRATE"/>
        <s v="BLENDED PELLETS OF RABEPRAZOLE EC 20MG &amp; DOMPERIDONE SR 30MG"/>
        <s v="PURIFIED TALC"/>
        <s v="METHYL PARABEN SODIUM"/>
        <s v="MAGNESIUM STEARATE"/>
        <s v="MAIZE STARCH"/>
        <s v="VITAMIN D3 (STABILISED 850 IU/MG) WATER SOLUBLE"/>
        <s v="COLOUR YELLOW OXIDE OF IRON"/>
        <s v="COLOUR RED OXIDE OF IRON"/>
        <s v="COLOUR QUINOLINE YELLOW LAKE"/>
        <s v="COLOUR SUNSET YELLOW LAKE"/>
        <s v="COLOUR PONCEAU 4R LAKE"/>
        <s v="TITANIUM DIOXIDE"/>
        <s v="Pantoprazole E/C Pellets (30%w/w)"/>
        <s v="LEVOSULPIRIDE SR PELLETS  50%"/>
        <s v="TOPIRAMATE"/>
        <s v="POLYVINYL PYRROLIDONE K-30"/>
        <s v="AMLODIPINE BESILATE"/>
        <s v="THIOCOLCHICOSIDE"/>
        <s v="ETORICOXIB"/>
        <s v="CALCIUM CARBONATE."/>
        <s v="FEXOFENADINE HYDROCHLORIDE"/>
        <s v="NIFEDIPINE"/>
        <s v="SODIUM LAURYL SULPHATE"/>
        <s v="Drotaverine Hydrochloride"/>
        <s v="PREGABALIN"/>
        <s v="METHYLCOBALAMIN"/>
        <s v="SODIUM ASCORBATE"/>
        <s v="BLENDED PELLETS OF PANTOPRAZOLE 40MG LEVOSULPIRIDE 75MG"/>
        <s v="ITRACONAZOLE PELLETS (22.00%)"/>
        <s v="ASCORBIC ACID"/>
        <s v="DRY FLAVOUR CHERRY"/>
        <s v="DRY FLAVOUR ORANGE"/>
        <s v="AQUEOUS FILM COAT PVA WHITE"/>
        <s v="ASPARTAME"/>
        <s v="CYPROHEPTADINE HYDROCHLORIDE"/>
        <s v="MANNITOL"/>
        <s v="COLOUR TARTRAZINE LAKE"/>
        <s v="CROSCARMELLOSE SODIUM..."/>
        <s v="Nortriptyline Hydrochloride"/>
        <s v="HYDROCHLOROTHIAZIDE"/>
        <s v="ETHYL CELLULOSE"/>
        <s v="LOW SUBSTITUTED HYDROXY PROPYL CELLULOSE-LH21"/>
        <s v="NEBIVOLOL HYDROCHLORIDE"/>
        <s v="Diastase / Fungal Diastase(1 : 2000)"/>
        <s v="Sorbitol 70% (Non - Crystallising)"/>
        <s v="Pepsin (1 : 3000)"/>
        <s v="Benzyl Alcohol"/>
        <s v="XANTHAN GUM"/>
        <s v="Diclofenac Diethylamine"/>
        <s v="FEBUXOSTAT (MICRONIZED)"/>
        <s v="COLOUR ERYTHROSINE LAKE"/>
        <s v="Dicyclomine HCl"/>
        <s v="Butylated Hydroxy Toluene"/>
        <s v="Butylated Hydroxy Anisole"/>
        <s v="TRI-CHOLINE CITRATE 65% SOLUTION"/>
        <s v="RIFAXIMIN"/>
        <s v="CILNIDIPINE"/>
        <s v="EHG CAPSULE SHELLS  (PINK/CT #2)"/>
        <s v="COLOUR SUNSET YELLOW SUPRA"/>
        <s v="DRY FLAVOUR MIXED FRUIT"/>
        <s v="CIPROFLOXACIN HYDROCHLORIDE.."/>
        <s v="PROPYL PARABEN SODIUM"/>
        <s v="MICROCRYSTALLINE CELLULOSE  PH102"/>
        <s v="LIGHT MAGNESIUM OXIDE"/>
        <s v="RABEPRAZOLE SODIUM"/>
        <s v="DRY FLAVOUR PINEAPPLE SPL."/>
        <s v="GELATIN"/>
        <s v="ACETONE"/>
        <s v="ARIPIPRAZOLE"/>
        <s v="TWEEN 80"/>
        <s v="ENTERIC COAT WHITE (AQUEOUS)"/>
        <s v="CITRIC ACID MONOHYDRATE"/>
        <s v="Potassium Citrate IP"/>
        <s v="POLYETHYLENE GLYCOL-400"/>
        <s v="LIQUID  PEPPERMINT FLAVOUR"/>
        <s v="PROPYLENE GLYCOL."/>
        <s v="TENELIGLIPTIN HYDROBROMIDE HYDRATE"/>
        <s v="DEXTROMETHORPHAN HYDROBROMIDE"/>
        <s v="LACTOSE MONOHYDRATE.."/>
        <s v="Deflazacort (Plain)"/>
        <s v="VILDAGLIPTIN"/>
        <s v="TRAMADOL HYDROCHLORIDE"/>
        <s v="EHG CAPSULE SHELLS  (CT/CT #2)"/>
        <s v="PRIDINOL MESYLATE"/>
        <s v="OLMESARTAN MEDOXOMIL"/>
        <s v="Norfloxacin"/>
        <s v="Phenazopyridine HCL"/>
        <s v="MELOXICAM"/>
        <s v="COLOUR BRILLIANT BLUE LAKE"/>
        <s v="DRCOAT FCU (Sunset Yellow Aluminium Lake &amp; Titanium Dioxide)"/>
        <s v="EHG CAPSULE SHELLS (PINK/CT # 2)"/>
        <s v="Colour Ferric Oxide Red USP-NF"/>
        <s v="LEVOCETIRIZINE HYDROCHLORIDE"/>
      </sharedItems>
    </cacheField>
    <cacheField name="Mfg Date" numFmtId="14">
      <sharedItems containsSemiMixedTypes="0" containsNonDate="0" containsDate="1" containsString="0" minDate="2018-11-01T00:00:00" maxDate="2023-03-02T00:00:00"/>
    </cacheField>
    <cacheField name="Exp Date" numFmtId="0">
      <sharedItems containsDate="1" containsMixedTypes="1" minDate="2021-11-29T00:00:00" maxDate="2028-02-29T00:00:00"/>
    </cacheField>
    <cacheField name="Received Qty." numFmtId="0">
      <sharedItems containsSemiMixedTypes="0" containsString="0" containsNumber="1" minValue="0.1" maxValue="3500000"/>
    </cacheField>
    <cacheField name="Unit" numFmtId="0">
      <sharedItems containsSemiMixedTypes="0" containsString="0" containsNumber="1" containsInteger="1" minValue="1" maxValue="7"/>
    </cacheField>
    <cacheField name="Total rcv qty" numFmtId="0">
      <sharedItems containsSemiMixedTypes="0" containsString="0" containsNumber="1" minValue="0.1" maxValue="24500000"/>
    </cacheField>
    <cacheField name="Unit2" numFmtId="0">
      <sharedItems/>
    </cacheField>
    <cacheField name="Basic Rate" numFmtId="0">
      <sharedItems containsSemiMixedTypes="0" containsString="0" containsNumber="1" minValue="0.08" maxValue="550000"/>
    </cacheField>
    <cacheField name="Total Amount" numFmtId="0">
      <sharedItems containsSemiMixedTypes="0" containsString="0" containsNumber="1" minValue="0.28000000000000003" maxValue="2523000"/>
    </cacheField>
    <cacheField name="lead time" numFmtId="0">
      <sharedItems containsMixedTypes="1" containsNumber="1" containsInteger="1" minValue="0" maxValue="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0">
  <r>
    <x v="0"/>
    <n v="325"/>
    <d v="2021-02-05T00:00:00"/>
    <x v="0"/>
    <d v="2020-11-01T00:00:00"/>
    <d v="2025-10-31T00:00:00"/>
    <n v="325"/>
    <n v="1"/>
    <n v="325"/>
    <s v="KG"/>
    <n v="950"/>
    <n v="308750"/>
    <n v="0"/>
    <n v="0"/>
    <n v="0"/>
    <n v="0"/>
    <n v="18"/>
    <n v="0"/>
    <n v="0"/>
    <n v="0"/>
    <n v="0"/>
    <n v="0"/>
    <n v="55575"/>
    <n v="0"/>
  </r>
  <r>
    <x v="1"/>
    <n v="250"/>
    <d v="2021-03-13T00:00:00"/>
    <x v="0"/>
    <d v="2021-01-01T00:00:00"/>
    <d v="2025-12-31T00:00:00"/>
    <n v="250"/>
    <n v="1"/>
    <n v="250"/>
    <s v="KG"/>
    <n v="870"/>
    <n v="217500"/>
    <n v="0"/>
    <n v="0"/>
    <n v="0"/>
    <n v="0"/>
    <n v="18"/>
    <n v="0"/>
    <n v="0"/>
    <n v="0"/>
    <n v="0"/>
    <n v="0"/>
    <n v="39150"/>
    <n v="0"/>
  </r>
  <r>
    <x v="2"/>
    <n v="150"/>
    <d v="2021-04-03T00:00:00"/>
    <x v="0"/>
    <d v="2021-01-01T00:00:00"/>
    <d v="2025-12-31T00:00:00"/>
    <n v="150"/>
    <n v="1"/>
    <n v="150"/>
    <s v="KG"/>
    <n v="930"/>
    <n v="139500"/>
    <n v="9"/>
    <n v="0"/>
    <n v="9"/>
    <n v="0"/>
    <n v="0"/>
    <n v="0"/>
    <n v="12555"/>
    <n v="0"/>
    <n v="12555"/>
    <n v="0"/>
    <n v="0"/>
    <n v="0"/>
  </r>
  <r>
    <x v="3"/>
    <n v="100"/>
    <d v="2021-04-30T00:00:00"/>
    <x v="0"/>
    <d v="2021-03-01T00:00:00"/>
    <d v="2026-02-28T00:00:00"/>
    <n v="100"/>
    <n v="1"/>
    <n v="100"/>
    <s v="KG"/>
    <n v="900"/>
    <n v="90000"/>
    <n v="0"/>
    <n v="0"/>
    <n v="0"/>
    <n v="0"/>
    <n v="18"/>
    <n v="0"/>
    <n v="0"/>
    <n v="0"/>
    <n v="0"/>
    <n v="0"/>
    <n v="16200"/>
    <n v="0"/>
  </r>
  <r>
    <x v="4"/>
    <n v="160"/>
    <d v="2021-12-11T00:00:00"/>
    <x v="1"/>
    <d v="2021-09-19T00:00:00"/>
    <s v="  -   -"/>
    <n v="160"/>
    <n v="1"/>
    <n v="160"/>
    <s v="KG"/>
    <n v="124"/>
    <n v="19840"/>
    <n v="0"/>
    <n v="0"/>
    <n v="0"/>
    <n v="0"/>
    <n v="18"/>
    <n v="0"/>
    <n v="0"/>
    <n v="0"/>
    <n v="0"/>
    <n v="0"/>
    <n v="3571.2"/>
    <n v="0"/>
  </r>
  <r>
    <x v="5"/>
    <n v="160"/>
    <d v="2022-09-07T00:00:00"/>
    <x v="1"/>
    <d v="2022-01-13T00:00:00"/>
    <d v="2022-12-31T00:00:00"/>
    <n v="160"/>
    <n v="1"/>
    <n v="160"/>
    <s v="KG"/>
    <n v="110"/>
    <n v="17600"/>
    <n v="9"/>
    <n v="0"/>
    <n v="0"/>
    <n v="0"/>
    <n v="0"/>
    <n v="0"/>
    <n v="1583.19"/>
    <n v="0"/>
    <n v="0"/>
    <n v="0"/>
    <n v="0"/>
    <n v="0"/>
  </r>
  <r>
    <x v="6"/>
    <n v="50"/>
    <d v="2021-01-22T00:00:00"/>
    <x v="2"/>
    <d v="2020-05-14T00:00:00"/>
    <d v="2023-04-30T00:00:00"/>
    <n v="50"/>
    <n v="1"/>
    <n v="50"/>
    <s v="KG"/>
    <n v="3550"/>
    <n v="177500"/>
    <n v="0"/>
    <n v="0"/>
    <n v="0"/>
    <n v="0"/>
    <n v="18"/>
    <n v="0"/>
    <n v="0"/>
    <n v="0"/>
    <n v="0"/>
    <n v="0"/>
    <n v="31950"/>
    <n v="0"/>
  </r>
  <r>
    <x v="7"/>
    <n v="50"/>
    <d v="2021-05-07T00:00:00"/>
    <x v="2"/>
    <d v="2020-02-01T00:00:00"/>
    <d v="2024-01-31T00:00:00"/>
    <n v="50"/>
    <n v="1"/>
    <n v="50"/>
    <s v="KG"/>
    <n v="3400"/>
    <n v="170000"/>
    <n v="9"/>
    <n v="0"/>
    <n v="9"/>
    <n v="0"/>
    <n v="0"/>
    <n v="0"/>
    <n v="15300"/>
    <n v="0"/>
    <n v="15300"/>
    <n v="0"/>
    <n v="0"/>
    <n v="0"/>
  </r>
  <r>
    <x v="8"/>
    <n v="25"/>
    <d v="2021-07-22T00:00:00"/>
    <x v="2"/>
    <d v="2020-02-01T00:00:00"/>
    <d v="2024-01-31T00:00:00"/>
    <n v="25"/>
    <n v="1"/>
    <n v="25"/>
    <s v="KG"/>
    <n v="3200"/>
    <n v="80000"/>
    <n v="9"/>
    <n v="0"/>
    <n v="9"/>
    <n v="0"/>
    <n v="0"/>
    <n v="0"/>
    <n v="7200"/>
    <n v="0"/>
    <n v="7200"/>
    <n v="0"/>
    <n v="0"/>
    <n v="0"/>
  </r>
  <r>
    <x v="9"/>
    <n v="75"/>
    <d v="2021-09-03T00:00:00"/>
    <x v="2"/>
    <d v="2021-03-01T00:00:00"/>
    <d v="2026-02-28T00:00:00"/>
    <n v="75"/>
    <n v="1"/>
    <n v="75"/>
    <s v="KG"/>
    <n v="3200"/>
    <n v="240000"/>
    <n v="9"/>
    <n v="0"/>
    <n v="9"/>
    <n v="0"/>
    <n v="0"/>
    <n v="0"/>
    <n v="21600"/>
    <n v="0"/>
    <n v="21600"/>
    <n v="0"/>
    <n v="0"/>
    <n v="0"/>
  </r>
  <r>
    <x v="10"/>
    <n v="50"/>
    <d v="2022-01-24T00:00:00"/>
    <x v="2"/>
    <d v="2021-11-01T00:00:00"/>
    <d v="2026-10-31T00:00:00"/>
    <n v="50"/>
    <n v="1"/>
    <n v="50"/>
    <s v="KG"/>
    <n v="3950"/>
    <n v="197500"/>
    <n v="0"/>
    <n v="0"/>
    <n v="0"/>
    <n v="0"/>
    <n v="18"/>
    <n v="0"/>
    <n v="0"/>
    <n v="0"/>
    <n v="0"/>
    <n v="0"/>
    <n v="35550"/>
    <n v="0"/>
  </r>
  <r>
    <x v="11"/>
    <n v="75"/>
    <d v="2022-04-06T00:00:00"/>
    <x v="2"/>
    <d v="2022-02-01T00:00:00"/>
    <d v="2025-01-31T00:00:00"/>
    <n v="15"/>
    <n v="1"/>
    <n v="15"/>
    <s v="KG"/>
    <n v="3850"/>
    <n v="57750"/>
    <n v="9"/>
    <n v="0"/>
    <n v="9"/>
    <n v="0"/>
    <n v="0"/>
    <n v="0"/>
    <n v="5197.5"/>
    <n v="0"/>
    <n v="5197.5"/>
    <n v="0"/>
    <n v="0"/>
    <n v="0"/>
  </r>
  <r>
    <x v="11"/>
    <n v="75"/>
    <d v="2022-04-06T00:00:00"/>
    <x v="2"/>
    <d v="2022-02-01T00:00:00"/>
    <d v="2025-01-31T00:00:00"/>
    <n v="60"/>
    <n v="1"/>
    <n v="60"/>
    <s v="KG"/>
    <n v="3850"/>
    <n v="231000"/>
    <n v="9"/>
    <n v="0"/>
    <n v="9"/>
    <n v="0"/>
    <n v="0"/>
    <n v="0"/>
    <n v="20790"/>
    <n v="0"/>
    <n v="20790"/>
    <n v="0"/>
    <n v="0"/>
    <n v="0"/>
  </r>
  <r>
    <x v="12"/>
    <n v="50"/>
    <d v="2022-06-21T00:00:00"/>
    <x v="2"/>
    <d v="2021-12-01T00:00:00"/>
    <d v="2024-12-31T00:00:00"/>
    <n v="50"/>
    <n v="1"/>
    <n v="50"/>
    <s v="KG"/>
    <n v="3550"/>
    <n v="177500"/>
    <n v="0"/>
    <n v="0"/>
    <n v="0"/>
    <n v="0"/>
    <n v="18"/>
    <n v="0"/>
    <n v="0"/>
    <n v="0"/>
    <n v="0"/>
    <n v="0"/>
    <n v="31950"/>
    <n v="0"/>
  </r>
  <r>
    <x v="13"/>
    <n v="80"/>
    <d v="2022-12-26T00:00:00"/>
    <x v="2"/>
    <d v="2022-10-01T00:00:00"/>
    <d v="2027-09-30T00:00:00"/>
    <n v="80"/>
    <n v="1"/>
    <n v="80"/>
    <s v="KG"/>
    <n v="4000"/>
    <n v="320000"/>
    <n v="9"/>
    <n v="0"/>
    <n v="9"/>
    <n v="0"/>
    <n v="0"/>
    <n v="0"/>
    <n v="28800"/>
    <n v="0"/>
    <n v="28800"/>
    <n v="0"/>
    <n v="0"/>
    <n v="0"/>
  </r>
  <r>
    <x v="14"/>
    <n v="50"/>
    <d v="2023-03-01T00:00:00"/>
    <x v="2"/>
    <d v="2022-08-28T00:00:00"/>
    <d v="2025-08-27T00:00:00"/>
    <n v="50"/>
    <n v="1"/>
    <n v="50"/>
    <s v="KG"/>
    <n v="3900"/>
    <n v="195000"/>
    <n v="0"/>
    <n v="0"/>
    <n v="0"/>
    <n v="0"/>
    <n v="18"/>
    <n v="0"/>
    <n v="0"/>
    <n v="0"/>
    <n v="0"/>
    <n v="0"/>
    <n v="35100"/>
    <n v="0"/>
  </r>
  <r>
    <x v="15"/>
    <n v="100"/>
    <d v="2021-02-01T00:00:00"/>
    <x v="3"/>
    <d v="2020-12-01T00:00:00"/>
    <d v="2023-11-30T00:00:00"/>
    <n v="100"/>
    <n v="1"/>
    <n v="100"/>
    <s v="KG"/>
    <n v="750"/>
    <n v="75000"/>
    <n v="0"/>
    <n v="0"/>
    <n v="0"/>
    <n v="0"/>
    <n v="18"/>
    <n v="0"/>
    <n v="0"/>
    <n v="0"/>
    <n v="0"/>
    <n v="0"/>
    <n v="13500"/>
    <n v="0"/>
  </r>
  <r>
    <x v="16"/>
    <n v="100"/>
    <d v="2021-07-02T00:00:00"/>
    <x v="3"/>
    <d v="2021-06-01T00:00:00"/>
    <d v="2024-05-31T00:00:00"/>
    <n v="100"/>
    <n v="1"/>
    <n v="100"/>
    <s v="KG"/>
    <n v="750"/>
    <n v="75000"/>
    <n v="0"/>
    <n v="0"/>
    <n v="0"/>
    <n v="0"/>
    <n v="18"/>
    <n v="0"/>
    <n v="0"/>
    <n v="0"/>
    <n v="0"/>
    <n v="0"/>
    <n v="13500"/>
    <n v="0"/>
  </r>
  <r>
    <x v="17"/>
    <n v="260"/>
    <d v="2021-12-27T00:00:00"/>
    <x v="3"/>
    <d v="2021-10-01T00:00:00"/>
    <d v="2024-09-30T00:00:00"/>
    <n v="20"/>
    <n v="1"/>
    <n v="20"/>
    <s v="KG"/>
    <n v="750"/>
    <n v="15000"/>
    <n v="0"/>
    <n v="0"/>
    <n v="0"/>
    <n v="0"/>
    <n v="18"/>
    <n v="0"/>
    <n v="0"/>
    <n v="0"/>
    <n v="0"/>
    <n v="0"/>
    <n v="2700"/>
    <n v="0"/>
  </r>
  <r>
    <x v="17"/>
    <n v="260"/>
    <d v="2021-12-30T00:00:00"/>
    <x v="3"/>
    <d v="2021-10-01T00:00:00"/>
    <d v="2024-09-30T00:00:00"/>
    <n v="80"/>
    <n v="1"/>
    <n v="80"/>
    <s v="KG"/>
    <n v="750"/>
    <n v="60000"/>
    <n v="0"/>
    <n v="0"/>
    <n v="0"/>
    <n v="0"/>
    <n v="18"/>
    <n v="0"/>
    <n v="0"/>
    <n v="0"/>
    <n v="0"/>
    <n v="0"/>
    <n v="10800"/>
    <n v="0"/>
  </r>
  <r>
    <x v="18"/>
    <n v="0"/>
    <d v="2022-01-25T00:00:00"/>
    <x v="3"/>
    <d v="2022-01-01T00:00:00"/>
    <d v="2024-12-31T00:00:00"/>
    <n v="160"/>
    <n v="1"/>
    <n v="160"/>
    <s v="KG"/>
    <n v="750"/>
    <n v="120000"/>
    <n v="0"/>
    <n v="0"/>
    <n v="0"/>
    <n v="0"/>
    <n v="18"/>
    <n v="0"/>
    <n v="0"/>
    <n v="0"/>
    <n v="0"/>
    <n v="0"/>
    <n v="21600"/>
    <n v="0"/>
  </r>
  <r>
    <x v="5"/>
    <n v="300"/>
    <d v="2022-10-01T00:00:00"/>
    <x v="3"/>
    <d v="2022-08-01T00:00:00"/>
    <d v="2025-07-30T00:00:00"/>
    <n v="80"/>
    <n v="1"/>
    <n v="80"/>
    <s v="KG"/>
    <n v="750"/>
    <n v="60000"/>
    <n v="0"/>
    <n v="0"/>
    <n v="0"/>
    <n v="0"/>
    <n v="18"/>
    <n v="0"/>
    <n v="0"/>
    <n v="0"/>
    <n v="0"/>
    <n v="0"/>
    <n v="13500"/>
    <n v="0"/>
  </r>
  <r>
    <x v="5"/>
    <n v="300"/>
    <d v="2022-10-01T00:00:00"/>
    <x v="3"/>
    <d v="2022-08-01T00:00:00"/>
    <d v="2025-07-30T00:00:00"/>
    <n v="220"/>
    <n v="1"/>
    <n v="220"/>
    <s v="KG"/>
    <n v="750"/>
    <n v="165000"/>
    <n v="0"/>
    <n v="0"/>
    <n v="0"/>
    <n v="0"/>
    <n v="18"/>
    <n v="0"/>
    <n v="0"/>
    <n v="0"/>
    <n v="0"/>
    <n v="0"/>
    <n v="27000"/>
    <n v="0"/>
  </r>
  <r>
    <x v="19"/>
    <n v="5"/>
    <d v="2021-01-19T00:00:00"/>
    <x v="4"/>
    <d v="2020-10-01T00:00:00"/>
    <d v="2025-09-30T00:00:00"/>
    <n v="5"/>
    <n v="1"/>
    <n v="5"/>
    <s v="KG"/>
    <n v="20000"/>
    <n v="100000"/>
    <n v="0"/>
    <n v="0"/>
    <n v="0"/>
    <n v="0"/>
    <n v="18"/>
    <n v="0"/>
    <n v="0"/>
    <n v="0"/>
    <n v="0"/>
    <n v="0"/>
    <n v="18000"/>
    <n v="0"/>
  </r>
  <r>
    <x v="20"/>
    <n v="5.28"/>
    <d v="2021-03-25T00:00:00"/>
    <x v="4"/>
    <d v="2020-12-01T00:00:00"/>
    <d v="2025-11-30T00:00:00"/>
    <n v="5"/>
    <n v="1"/>
    <n v="5"/>
    <s v="KG"/>
    <n v="20000"/>
    <n v="100000"/>
    <n v="0"/>
    <n v="0"/>
    <n v="0"/>
    <n v="0"/>
    <n v="18"/>
    <n v="0"/>
    <n v="0"/>
    <n v="0"/>
    <n v="0"/>
    <n v="0"/>
    <n v="18000"/>
    <n v="0"/>
  </r>
  <r>
    <x v="21"/>
    <n v="5"/>
    <d v="2021-08-10T00:00:00"/>
    <x v="4"/>
    <d v="2021-07-01T00:00:00"/>
    <d v="2026-06-30T00:00:00"/>
    <n v="5"/>
    <n v="1"/>
    <n v="5"/>
    <s v="KG"/>
    <n v="20000"/>
    <n v="100000"/>
    <n v="0"/>
    <n v="0"/>
    <n v="0"/>
    <n v="0"/>
    <n v="18"/>
    <n v="0"/>
    <n v="0"/>
    <n v="0"/>
    <n v="0"/>
    <n v="0"/>
    <n v="18000"/>
    <n v="0"/>
  </r>
  <r>
    <x v="22"/>
    <n v="5"/>
    <d v="2022-01-21T00:00:00"/>
    <x v="4"/>
    <d v="2021-12-01T00:00:00"/>
    <d v="2026-11-30T00:00:00"/>
    <n v="5"/>
    <n v="1"/>
    <n v="5"/>
    <s v="KG"/>
    <n v="23500"/>
    <n v="117500"/>
    <n v="0"/>
    <n v="0"/>
    <n v="0"/>
    <n v="0"/>
    <n v="18"/>
    <n v="0"/>
    <n v="0"/>
    <n v="0"/>
    <n v="0"/>
    <n v="0"/>
    <n v="21150"/>
    <n v="0"/>
  </r>
  <r>
    <x v="23"/>
    <n v="5"/>
    <d v="2022-03-08T00:00:00"/>
    <x v="4"/>
    <d v="2021-12-01T00:00:00"/>
    <d v="2026-11-30T00:00:00"/>
    <n v="5"/>
    <n v="1"/>
    <n v="5"/>
    <s v="KG"/>
    <n v="21000"/>
    <n v="105000"/>
    <n v="0"/>
    <n v="0"/>
    <n v="0"/>
    <n v="0"/>
    <n v="18"/>
    <n v="0"/>
    <n v="0"/>
    <n v="0"/>
    <n v="0"/>
    <n v="0"/>
    <n v="18900"/>
    <n v="0"/>
  </r>
  <r>
    <x v="24"/>
    <n v="5"/>
    <d v="2022-05-16T00:00:00"/>
    <x v="4"/>
    <d v="2021-12-01T00:00:00"/>
    <d v="2026-11-30T00:00:00"/>
    <n v="5"/>
    <n v="1"/>
    <n v="5"/>
    <s v="KG"/>
    <n v="20000"/>
    <n v="100000"/>
    <n v="0"/>
    <n v="0"/>
    <n v="0"/>
    <n v="0"/>
    <n v="18"/>
    <n v="0"/>
    <n v="0"/>
    <n v="0"/>
    <n v="0"/>
    <n v="0"/>
    <n v="18000"/>
    <n v="0"/>
  </r>
  <r>
    <x v="18"/>
    <s v=""/>
    <d v="2023-01-25T00:00:00"/>
    <x v="4"/>
    <d v="2022-10-01T00:00:00"/>
    <d v="2027-09-30T00:00:00"/>
    <n v="3"/>
    <n v="1"/>
    <n v="3"/>
    <s v="KG"/>
    <n v="21000"/>
    <n v="63000"/>
    <n v="0"/>
    <n v="0"/>
    <n v="0"/>
    <n v="0"/>
    <n v="18"/>
    <n v="0"/>
    <n v="0"/>
    <n v="0"/>
    <n v="0"/>
    <n v="0"/>
    <n v="11340"/>
    <n v="0"/>
  </r>
  <r>
    <x v="18"/>
    <s v=""/>
    <d v="2023-03-02T00:00:00"/>
    <x v="4"/>
    <d v="2022-10-01T00:00:00"/>
    <d v="2027-09-30T00:00:00"/>
    <n v="3"/>
    <n v="1"/>
    <n v="3"/>
    <s v="KG"/>
    <n v="21000"/>
    <n v="63000"/>
    <n v="0"/>
    <n v="0"/>
    <n v="0"/>
    <n v="0"/>
    <n v="18"/>
    <n v="0"/>
    <n v="0"/>
    <n v="0"/>
    <n v="0"/>
    <n v="0"/>
    <n v="11340"/>
    <n v="0"/>
  </r>
  <r>
    <x v="25"/>
    <n v="75"/>
    <d v="2021-04-07T00:00:00"/>
    <x v="5"/>
    <d v="2021-03-01T00:00:00"/>
    <d v="2026-02-28T00:00:00"/>
    <n v="75"/>
    <n v="1"/>
    <n v="75"/>
    <s v="KG"/>
    <n v="3200"/>
    <n v="240000"/>
    <n v="0"/>
    <n v="0"/>
    <n v="0"/>
    <n v="0"/>
    <n v="18"/>
    <n v="0"/>
    <n v="0"/>
    <n v="0"/>
    <n v="0"/>
    <n v="0"/>
    <n v="43200"/>
    <n v="0"/>
  </r>
  <r>
    <x v="26"/>
    <n v="25"/>
    <d v="2021-06-07T00:00:00"/>
    <x v="5"/>
    <d v="2021-05-01T00:00:00"/>
    <d v="2026-04-30T00:00:00"/>
    <n v="25"/>
    <n v="1"/>
    <n v="25"/>
    <s v="KG"/>
    <n v="3200"/>
    <n v="80000"/>
    <n v="0"/>
    <n v="0"/>
    <n v="0"/>
    <n v="0"/>
    <n v="18"/>
    <n v="0"/>
    <n v="0"/>
    <n v="0"/>
    <n v="0"/>
    <n v="0"/>
    <n v="14400"/>
    <n v="0"/>
  </r>
  <r>
    <x v="27"/>
    <n v="30"/>
    <d v="2021-07-05T00:00:00"/>
    <x v="5"/>
    <d v="2021-05-01T00:00:00"/>
    <d v="2026-04-01T00:00:00"/>
    <n v="25"/>
    <n v="1"/>
    <n v="25"/>
    <s v="KG"/>
    <n v="3175"/>
    <n v="79375"/>
    <n v="0"/>
    <n v="0"/>
    <n v="0"/>
    <n v="0"/>
    <n v="18"/>
    <n v="0"/>
    <n v="0"/>
    <n v="0"/>
    <n v="0"/>
    <n v="0"/>
    <n v="14287.5"/>
    <n v="0"/>
  </r>
  <r>
    <x v="21"/>
    <n v="40"/>
    <d v="2021-09-14T00:00:00"/>
    <x v="5"/>
    <d v="2021-08-01T00:00:00"/>
    <d v="2026-07-31T00:00:00"/>
    <n v="40"/>
    <n v="1"/>
    <n v="40"/>
    <s v="KG"/>
    <n v="3175"/>
    <n v="127000"/>
    <n v="0"/>
    <n v="0"/>
    <n v="0"/>
    <n v="0"/>
    <n v="18"/>
    <n v="0"/>
    <n v="0"/>
    <n v="0"/>
    <n v="0"/>
    <n v="0"/>
    <n v="22860"/>
    <n v="0"/>
  </r>
  <r>
    <x v="28"/>
    <n v="40"/>
    <d v="2021-09-18T00:00:00"/>
    <x v="5"/>
    <d v="2021-08-01T00:00:00"/>
    <d v="2026-07-31T00:00:00"/>
    <n v="40"/>
    <n v="1"/>
    <n v="40"/>
    <s v="KG"/>
    <n v="3000"/>
    <n v="120000"/>
    <n v="0"/>
    <n v="0"/>
    <n v="0"/>
    <n v="0"/>
    <n v="18"/>
    <n v="0"/>
    <n v="0"/>
    <n v="0"/>
    <n v="0"/>
    <n v="0"/>
    <n v="21600"/>
    <n v="0"/>
  </r>
  <r>
    <x v="29"/>
    <n v="50"/>
    <d v="2021-10-22T00:00:00"/>
    <x v="5"/>
    <d v="2021-09-01T00:00:00"/>
    <d v="2026-08-31T00:00:00"/>
    <n v="50"/>
    <n v="1"/>
    <n v="50"/>
    <s v="KG"/>
    <n v="3200"/>
    <n v="160000"/>
    <n v="0"/>
    <n v="0"/>
    <n v="0"/>
    <n v="0"/>
    <n v="18"/>
    <n v="0"/>
    <n v="0"/>
    <n v="0"/>
    <n v="0"/>
    <n v="0"/>
    <n v="28800"/>
    <n v="0"/>
  </r>
  <r>
    <x v="18"/>
    <n v="0"/>
    <d v="2022-01-04T00:00:00"/>
    <x v="5"/>
    <d v="2021-12-01T00:00:00"/>
    <d v="2026-11-30T00:00:00"/>
    <n v="100"/>
    <n v="1"/>
    <n v="100"/>
    <s v="KG"/>
    <n v="3000"/>
    <n v="300000"/>
    <n v="0"/>
    <n v="0"/>
    <n v="0"/>
    <n v="0"/>
    <n v="18"/>
    <n v="0"/>
    <n v="0"/>
    <n v="0"/>
    <n v="0"/>
    <n v="0"/>
    <n v="54000"/>
    <n v="0"/>
  </r>
  <r>
    <x v="30"/>
    <n v="60"/>
    <d v="2022-04-08T00:00:00"/>
    <x v="5"/>
    <d v="2022-03-01T00:00:00"/>
    <d v="2027-02-28T00:00:00"/>
    <n v="60"/>
    <n v="1"/>
    <n v="60"/>
    <s v="KG"/>
    <n v="3000"/>
    <n v="180000"/>
    <n v="0"/>
    <n v="0"/>
    <n v="0"/>
    <n v="0"/>
    <n v="18"/>
    <n v="0"/>
    <n v="0"/>
    <n v="0"/>
    <n v="0"/>
    <n v="0"/>
    <n v="32400"/>
    <n v="0"/>
  </r>
  <r>
    <x v="31"/>
    <n v="100"/>
    <d v="2022-05-26T00:00:00"/>
    <x v="5"/>
    <d v="2022-04-01T00:00:00"/>
    <d v="2027-03-31T00:00:00"/>
    <n v="100"/>
    <n v="1"/>
    <n v="100"/>
    <s v="KG"/>
    <n v="3000"/>
    <n v="300000"/>
    <n v="0"/>
    <n v="0"/>
    <n v="0"/>
    <n v="0"/>
    <n v="18"/>
    <n v="0"/>
    <n v="0"/>
    <n v="0"/>
    <n v="0"/>
    <n v="0"/>
    <n v="54000"/>
    <n v="0"/>
  </r>
  <r>
    <x v="32"/>
    <n v="25"/>
    <d v="2022-07-14T00:00:00"/>
    <x v="5"/>
    <d v="2022-04-01T00:00:00"/>
    <d v="2027-03-31T00:00:00"/>
    <n v="25"/>
    <n v="1"/>
    <n v="25"/>
    <s v="KG"/>
    <n v="3000"/>
    <n v="75000"/>
    <n v="0"/>
    <n v="0"/>
    <n v="0"/>
    <n v="0"/>
    <n v="18"/>
    <n v="0"/>
    <n v="0"/>
    <n v="0"/>
    <n v="0"/>
    <n v="0"/>
    <n v="13500"/>
    <n v="0"/>
  </r>
  <r>
    <x v="33"/>
    <n v="25"/>
    <d v="2022-08-13T00:00:00"/>
    <x v="5"/>
    <d v="2022-07-01T00:00:00"/>
    <d v="2027-06-30T00:00:00"/>
    <n v="25"/>
    <n v="1"/>
    <n v="25"/>
    <s v="KG"/>
    <n v="3000"/>
    <n v="75000"/>
    <n v="0"/>
    <n v="0"/>
    <n v="0"/>
    <n v="0"/>
    <n v="18"/>
    <n v="0"/>
    <n v="0"/>
    <n v="0"/>
    <n v="0"/>
    <n v="0"/>
    <n v="13500"/>
    <n v="0"/>
  </r>
  <r>
    <x v="34"/>
    <n v="25"/>
    <d v="2022-10-08T00:00:00"/>
    <x v="5"/>
    <d v="2022-06-01T00:00:00"/>
    <d v="2027-05-31T00:00:00"/>
    <n v="25"/>
    <n v="1"/>
    <n v="25"/>
    <s v="KG"/>
    <n v="2900"/>
    <n v="72500"/>
    <n v="0"/>
    <n v="0"/>
    <n v="0"/>
    <n v="0"/>
    <n v="18"/>
    <n v="0"/>
    <n v="0"/>
    <n v="0"/>
    <n v="0"/>
    <n v="0"/>
    <n v="13050"/>
    <n v="0"/>
  </r>
  <r>
    <x v="35"/>
    <n v="100"/>
    <d v="2022-10-18T00:00:00"/>
    <x v="5"/>
    <d v="2022-07-01T00:00:00"/>
    <d v="2027-06-30T00:00:00"/>
    <n v="100"/>
    <n v="1"/>
    <n v="100"/>
    <s v="KG"/>
    <n v="2830"/>
    <n v="283000"/>
    <n v="0"/>
    <n v="0"/>
    <n v="0"/>
    <n v="0"/>
    <n v="18"/>
    <n v="0"/>
    <n v="0"/>
    <n v="0"/>
    <n v="0"/>
    <n v="0"/>
    <n v="50940"/>
    <n v="0"/>
  </r>
  <r>
    <x v="36"/>
    <n v="100"/>
    <d v="2022-12-06T00:00:00"/>
    <x v="5"/>
    <d v="2022-11-01T00:00:00"/>
    <d v="2027-10-30T00:00:00"/>
    <n v="100"/>
    <n v="1"/>
    <n v="100"/>
    <s v="KG"/>
    <n v="2830"/>
    <n v="283000"/>
    <n v="0"/>
    <n v="0"/>
    <n v="0"/>
    <n v="0"/>
    <n v="18"/>
    <n v="0"/>
    <n v="0"/>
    <n v="0"/>
    <n v="0"/>
    <n v="0"/>
    <n v="50940"/>
    <n v="0"/>
  </r>
  <r>
    <x v="37"/>
    <n v="30"/>
    <d v="2022-12-17T00:00:00"/>
    <x v="5"/>
    <d v="2022-11-01T00:00:00"/>
    <d v="2027-10-30T00:00:00"/>
    <n v="25"/>
    <n v="1"/>
    <n v="25"/>
    <s v="KG"/>
    <n v="2830"/>
    <n v="70750"/>
    <n v="0"/>
    <n v="0"/>
    <n v="0"/>
    <n v="0"/>
    <n v="18"/>
    <n v="0"/>
    <n v="0"/>
    <n v="0"/>
    <n v="0"/>
    <n v="0"/>
    <n v="12735"/>
    <n v="0"/>
  </r>
  <r>
    <x v="38"/>
    <s v="6I70OAADY16"/>
    <d v="2023-01-05T00:00:00"/>
    <x v="5"/>
    <d v="2022-12-01T00:00:00"/>
    <d v="2027-11-30T00:00:00"/>
    <n v="20"/>
    <n v="1"/>
    <n v="20"/>
    <s v="KG"/>
    <n v="2830"/>
    <n v="56600"/>
    <n v="0"/>
    <n v="0"/>
    <n v="0"/>
    <n v="0"/>
    <n v="18"/>
    <n v="0"/>
    <n v="0"/>
    <n v="0"/>
    <n v="0"/>
    <n v="0"/>
    <n v="10188"/>
    <n v="0"/>
  </r>
  <r>
    <x v="18"/>
    <n v="0"/>
    <d v="2021-07-20T00:00:00"/>
    <x v="6"/>
    <d v="2021-05-25T00:00:00"/>
    <d v="2023-05-25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39"/>
    <n v="50"/>
    <d v="2021-01-28T00:00:00"/>
    <x v="7"/>
    <d v="2021-01-01T00:00:00"/>
    <d v="2022-12-31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40"/>
    <n v="50"/>
    <d v="2021-07-21T00:00:00"/>
    <x v="7"/>
    <d v="2021-07-01T00:00:00"/>
    <d v="2023-06-30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41"/>
    <n v="50"/>
    <d v="2021-12-27T00:00:00"/>
    <x v="7"/>
    <d v="2021-12-01T00:00:00"/>
    <d v="2023-11-30T00:00:00"/>
    <n v="25"/>
    <n v="1"/>
    <n v="25"/>
    <s v="KG"/>
    <n v="1125"/>
    <n v="28125"/>
    <n v="0"/>
    <n v="0"/>
    <n v="0"/>
    <n v="0"/>
    <n v="18"/>
    <n v="0"/>
    <n v="0"/>
    <n v="0"/>
    <n v="0"/>
    <n v="0"/>
    <n v="5062.5"/>
    <n v="0"/>
  </r>
  <r>
    <x v="41"/>
    <n v="50"/>
    <d v="2021-12-31T00:00:00"/>
    <x v="7"/>
    <d v="2021-12-01T00:00:00"/>
    <d v="2023-11-30T00:00:00"/>
    <n v="25"/>
    <n v="1"/>
    <n v="25"/>
    <s v="KG"/>
    <n v="1125"/>
    <n v="28125"/>
    <n v="0"/>
    <n v="0"/>
    <n v="0"/>
    <n v="0"/>
    <n v="18"/>
    <n v="0"/>
    <n v="0"/>
    <n v="0"/>
    <n v="0"/>
    <n v="0"/>
    <n v="5062.5"/>
    <n v="0"/>
  </r>
  <r>
    <x v="30"/>
    <n v="50"/>
    <d v="2022-04-18T00:00:00"/>
    <x v="7"/>
    <d v="2022-04-01T00:00:00"/>
    <d v="2024-03-31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42"/>
    <n v="50"/>
    <d v="2022-07-29T00:00:00"/>
    <x v="7"/>
    <d v="2022-07-01T00:00:00"/>
    <d v="2024-06-30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43"/>
    <n v="50"/>
    <d v="2022-11-15T00:00:00"/>
    <x v="7"/>
    <d v="2022-11-01T00:00:00"/>
    <d v="2024-10-30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44"/>
    <s v="6JX0L6CUW7"/>
    <d v="2023-02-21T00:00:00"/>
    <x v="7"/>
    <d v="2023-02-01T00:00:00"/>
    <d v="2028-01-31T00:00:00"/>
    <n v="15"/>
    <n v="1"/>
    <n v="15"/>
    <s v="KG"/>
    <n v="1020"/>
    <n v="15300"/>
    <n v="9"/>
    <n v="0"/>
    <n v="9"/>
    <n v="0"/>
    <n v="0"/>
    <n v="0"/>
    <n v="1377"/>
    <n v="0"/>
    <n v="1377"/>
    <n v="0"/>
    <n v="0"/>
    <n v="0"/>
  </r>
  <r>
    <x v="45"/>
    <s v="6JJ12MWER16"/>
    <d v="2023-02-24T00:00:00"/>
    <x v="7"/>
    <d v="2023-02-01T00:00:00"/>
    <d v="2025-01-31T00:00:00"/>
    <n v="50"/>
    <n v="1"/>
    <n v="50"/>
    <s v="KG"/>
    <n v="1125"/>
    <n v="56250"/>
    <n v="0"/>
    <n v="0"/>
    <n v="0"/>
    <n v="0"/>
    <n v="18"/>
    <n v="0"/>
    <n v="0"/>
    <n v="0"/>
    <n v="0"/>
    <n v="0"/>
    <n v="10125"/>
    <n v="0"/>
  </r>
  <r>
    <x v="7"/>
    <n v="50"/>
    <d v="2021-06-12T00:00:00"/>
    <x v="8"/>
    <d v="2020-06-01T00:00:00"/>
    <d v="2022-05-31T00:00:00"/>
    <n v="25"/>
    <n v="1"/>
    <n v="25"/>
    <s v="KG"/>
    <n v="890"/>
    <n v="22250"/>
    <n v="0"/>
    <n v="0"/>
    <n v="0"/>
    <n v="0"/>
    <n v="0"/>
    <n v="0"/>
    <n v="0"/>
    <n v="0"/>
    <n v="0"/>
    <n v="0"/>
    <n v="0"/>
    <n v="0"/>
  </r>
  <r>
    <x v="7"/>
    <n v="50"/>
    <d v="2021-06-12T00:00:00"/>
    <x v="8"/>
    <d v="2021-06-01T00:00:00"/>
    <d v="2023-05-31T00:00:00"/>
    <n v="25"/>
    <n v="1"/>
    <n v="25"/>
    <s v="KG"/>
    <n v="890"/>
    <n v="22250"/>
    <n v="0"/>
    <n v="0"/>
    <n v="0"/>
    <n v="0"/>
    <n v="18"/>
    <n v="0"/>
    <n v="0"/>
    <n v="0"/>
    <n v="0"/>
    <n v="0"/>
    <n v="4005"/>
    <n v="0"/>
  </r>
  <r>
    <x v="46"/>
    <n v="5"/>
    <d v="2021-12-30T00:00:00"/>
    <x v="9"/>
    <d v="2021-11-01T00:00:00"/>
    <d v="2025-10-31T00:00:00"/>
    <n v="5"/>
    <n v="1"/>
    <n v="5"/>
    <s v="KG"/>
    <n v="11000"/>
    <n v="55000"/>
    <n v="0"/>
    <n v="0"/>
    <n v="0"/>
    <n v="0"/>
    <n v="18"/>
    <n v="0"/>
    <n v="0"/>
    <n v="0"/>
    <n v="0"/>
    <n v="0"/>
    <n v="9900"/>
    <n v="0"/>
  </r>
  <r>
    <x v="47"/>
    <n v="10"/>
    <d v="2022-04-07T00:00:00"/>
    <x v="9"/>
    <d v="2020-03-01T00:00:00"/>
    <d v="2026-02-28T00:00:00"/>
    <n v="10"/>
    <n v="1"/>
    <n v="10"/>
    <s v="KG"/>
    <n v="10750"/>
    <n v="107500"/>
    <n v="0"/>
    <n v="0"/>
    <n v="0"/>
    <n v="0"/>
    <n v="18"/>
    <n v="0"/>
    <n v="0"/>
    <n v="0"/>
    <n v="0"/>
    <n v="0"/>
    <n v="19350"/>
    <n v="0"/>
  </r>
  <r>
    <x v="18"/>
    <n v="0"/>
    <d v="2022-12-08T00:00:00"/>
    <x v="9"/>
    <d v="2022-10-01T00:00:00"/>
    <d v="2027-09-30T00:00:00"/>
    <n v="5"/>
    <n v="1"/>
    <n v="5"/>
    <s v="KG"/>
    <n v="9700"/>
    <n v="48500"/>
    <n v="0"/>
    <n v="0"/>
    <n v="0"/>
    <n v="0"/>
    <n v="18"/>
    <n v="0"/>
    <n v="0"/>
    <n v="0"/>
    <n v="0"/>
    <n v="0"/>
    <n v="8730"/>
    <n v="0"/>
  </r>
  <r>
    <x v="18"/>
    <n v="0"/>
    <d v="2021-05-04T00:00:00"/>
    <x v="10"/>
    <d v="2020-08-08T00:00:00"/>
    <d v="2023-08-07T00:00:00"/>
    <n v="25"/>
    <n v="1"/>
    <n v="25"/>
    <s v="KG"/>
    <n v="570"/>
    <n v="14250"/>
    <n v="9"/>
    <n v="0"/>
    <n v="9"/>
    <n v="0"/>
    <n v="0"/>
    <n v="0"/>
    <n v="1282.5"/>
    <n v="0"/>
    <n v="1282.5"/>
    <n v="0"/>
    <n v="0"/>
    <n v="0"/>
  </r>
  <r>
    <x v="48"/>
    <n v="150"/>
    <d v="2021-05-04T00:00:00"/>
    <x v="10"/>
    <d v="2020-09-07T00:00:00"/>
    <d v="2023-09-06T00:00:00"/>
    <n v="150"/>
    <n v="1"/>
    <n v="150"/>
    <s v="KG"/>
    <n v="570"/>
    <n v="85500"/>
    <n v="0"/>
    <n v="0"/>
    <n v="0"/>
    <n v="0"/>
    <n v="18"/>
    <n v="0"/>
    <n v="0"/>
    <n v="0"/>
    <n v="0"/>
    <n v="0"/>
    <n v="15390"/>
    <n v="0"/>
  </r>
  <r>
    <x v="49"/>
    <n v="150"/>
    <d v="2021-05-14T00:00:00"/>
    <x v="10"/>
    <d v="2020-08-08T00:00:00"/>
    <d v="2023-08-07T00:00:00"/>
    <n v="150"/>
    <n v="1"/>
    <n v="150"/>
    <s v="KG"/>
    <n v="630"/>
    <n v="94500"/>
    <n v="9"/>
    <n v="0"/>
    <n v="9"/>
    <n v="0"/>
    <n v="0"/>
    <n v="0"/>
    <n v="8505"/>
    <n v="0"/>
    <n v="8505"/>
    <n v="0"/>
    <n v="0"/>
    <n v="0"/>
  </r>
  <r>
    <x v="50"/>
    <n v="150"/>
    <d v="2021-05-22T00:00:00"/>
    <x v="10"/>
    <d v="2021-03-05T00:00:00"/>
    <d v="2024-03-04T00:00:00"/>
    <n v="149.47"/>
    <n v="1"/>
    <n v="149.47"/>
    <s v="KG"/>
    <n v="585"/>
    <n v="87439.95"/>
    <n v="9"/>
    <n v="0"/>
    <n v="9"/>
    <n v="0"/>
    <n v="0"/>
    <n v="0"/>
    <n v="7869.6"/>
    <n v="0"/>
    <n v="7869.6"/>
    <n v="0"/>
    <n v="0"/>
    <n v="0"/>
  </r>
  <r>
    <x v="18"/>
    <n v="0"/>
    <d v="2021-05-14T00:00:00"/>
    <x v="11"/>
    <d v="2020-10-01T00:00:00"/>
    <d v="2024-09-30T00:00:00"/>
    <n v="50"/>
    <n v="1"/>
    <n v="50"/>
    <s v="KG"/>
    <n v="560"/>
    <n v="28000"/>
    <n v="9"/>
    <n v="0"/>
    <n v="9"/>
    <n v="0"/>
    <n v="0"/>
    <n v="0"/>
    <n v="2520"/>
    <n v="0"/>
    <n v="2520"/>
    <n v="0"/>
    <n v="0"/>
    <n v="0"/>
  </r>
  <r>
    <x v="51"/>
    <n v="50"/>
    <d v="2021-05-24T00:00:00"/>
    <x v="11"/>
    <d v="2020-09-01T00:00:00"/>
    <d v="2024-08-31T00:00:00"/>
    <n v="50"/>
    <n v="1"/>
    <n v="50"/>
    <s v="KG"/>
    <n v="460"/>
    <n v="23000"/>
    <n v="0"/>
    <n v="0"/>
    <n v="0"/>
    <n v="0"/>
    <n v="18"/>
    <n v="0"/>
    <n v="0"/>
    <n v="0"/>
    <n v="0"/>
    <n v="0"/>
    <n v="4140"/>
    <n v="0"/>
  </r>
  <r>
    <x v="18"/>
    <n v="0"/>
    <d v="2022-01-12T00:00:00"/>
    <x v="11"/>
    <d v="2021-07-01T00:00:00"/>
    <d v="2024-06-30T00:00:00"/>
    <n v="50"/>
    <n v="1"/>
    <n v="50"/>
    <s v="KG"/>
    <n v="450"/>
    <n v="22500"/>
    <n v="9"/>
    <n v="0"/>
    <n v="9"/>
    <n v="0"/>
    <n v="0"/>
    <n v="0"/>
    <n v="2025"/>
    <n v="0"/>
    <n v="2025"/>
    <n v="0"/>
    <n v="0"/>
    <n v="0"/>
  </r>
  <r>
    <x v="18"/>
    <n v="0"/>
    <d v="2021-02-02T00:00:00"/>
    <x v="12"/>
    <d v="2020-09-01T00:00:00"/>
    <d v="2024-08-30T00:00:00"/>
    <n v="25"/>
    <n v="1"/>
    <n v="25"/>
    <s v="KG"/>
    <n v="357"/>
    <n v="8925"/>
    <n v="0"/>
    <n v="0"/>
    <n v="0"/>
    <n v="0"/>
    <n v="18"/>
    <n v="0"/>
    <n v="0"/>
    <n v="0"/>
    <n v="0"/>
    <n v="0"/>
    <n v="1606.5"/>
    <n v="0"/>
  </r>
  <r>
    <x v="52"/>
    <n v="600"/>
    <d v="2021-03-13T00:00:00"/>
    <x v="13"/>
    <d v="2020-12-01T00:00:00"/>
    <d v="2025-11-30T00:00:00"/>
    <n v="300"/>
    <n v="1"/>
    <n v="300"/>
    <s v="KG"/>
    <n v="1325"/>
    <n v="397500"/>
    <n v="0"/>
    <n v="0"/>
    <n v="0"/>
    <n v="0"/>
    <n v="18"/>
    <n v="0"/>
    <n v="0"/>
    <n v="0"/>
    <n v="0"/>
    <n v="0"/>
    <n v="71550"/>
    <n v="0"/>
  </r>
  <r>
    <x v="52"/>
    <n v="600"/>
    <d v="2021-03-13T00:00:00"/>
    <x v="13"/>
    <d v="2020-12-01T00:00:00"/>
    <d v="2025-11-30T00:00:00"/>
    <n v="100"/>
    <n v="1"/>
    <n v="100"/>
    <s v="KG"/>
    <n v="1325"/>
    <n v="132500"/>
    <n v="0"/>
    <n v="0"/>
    <n v="0"/>
    <n v="0"/>
    <n v="18"/>
    <n v="0"/>
    <n v="0"/>
    <n v="0"/>
    <n v="0"/>
    <n v="0"/>
    <n v="23850"/>
    <n v="0"/>
  </r>
  <r>
    <x v="52"/>
    <n v="600"/>
    <d v="2021-03-24T00:00:00"/>
    <x v="13"/>
    <d v="2021-01-01T00:00:00"/>
    <d v="2025-12-31T00:00:00"/>
    <n v="200.32"/>
    <n v="1"/>
    <n v="200.32"/>
    <s v="KG"/>
    <n v="1325"/>
    <n v="265424"/>
    <n v="0"/>
    <n v="0"/>
    <n v="0"/>
    <n v="0"/>
    <n v="18"/>
    <n v="0"/>
    <n v="0"/>
    <n v="0"/>
    <n v="0"/>
    <n v="0"/>
    <n v="47700"/>
    <n v="0"/>
  </r>
  <r>
    <x v="53"/>
    <n v="500"/>
    <d v="2021-04-28T00:00:00"/>
    <x v="13"/>
    <d v="2021-02-01T00:00:00"/>
    <d v="2026-01-31T00:00:00"/>
    <n v="175"/>
    <n v="1"/>
    <n v="175"/>
    <s v="KG"/>
    <n v="1320"/>
    <n v="231000"/>
    <n v="0"/>
    <n v="0"/>
    <n v="0"/>
    <n v="0"/>
    <n v="18"/>
    <n v="0"/>
    <n v="0"/>
    <n v="0"/>
    <n v="0"/>
    <n v="0"/>
    <n v="41580"/>
    <n v="0"/>
  </r>
  <r>
    <x v="53"/>
    <n v="500"/>
    <d v="2021-04-28T00:00:00"/>
    <x v="13"/>
    <d v="2021-02-01T00:00:00"/>
    <d v="2026-01-31T00:00:00"/>
    <n v="125"/>
    <n v="1"/>
    <n v="125"/>
    <s v="KG"/>
    <n v="1320"/>
    <n v="165000"/>
    <n v="0"/>
    <n v="0"/>
    <n v="0"/>
    <n v="0"/>
    <n v="18"/>
    <n v="0"/>
    <n v="0"/>
    <n v="0"/>
    <n v="0"/>
    <n v="0"/>
    <n v="29700"/>
    <n v="0"/>
  </r>
  <r>
    <x v="53"/>
    <n v="500"/>
    <d v="2021-05-05T00:00:00"/>
    <x v="13"/>
    <d v="2020-12-01T00:00:00"/>
    <d v="2025-11-30T00:00:00"/>
    <n v="75"/>
    <n v="1"/>
    <n v="75"/>
    <s v="KG"/>
    <n v="1320"/>
    <n v="99000"/>
    <n v="0"/>
    <n v="0"/>
    <n v="0"/>
    <n v="0"/>
    <n v="18"/>
    <n v="0"/>
    <n v="0"/>
    <n v="0"/>
    <n v="0"/>
    <n v="0"/>
    <n v="17820"/>
    <n v="0"/>
  </r>
  <r>
    <x v="53"/>
    <n v="500"/>
    <d v="2021-05-05T00:00:00"/>
    <x v="13"/>
    <d v="2021-02-01T00:00:00"/>
    <d v="2026-01-31T00:00:00"/>
    <n v="125"/>
    <n v="1"/>
    <n v="125"/>
    <s v="KG"/>
    <n v="1320"/>
    <n v="165000"/>
    <n v="0"/>
    <n v="0"/>
    <n v="0"/>
    <n v="0"/>
    <n v="18"/>
    <n v="0"/>
    <n v="0"/>
    <n v="0"/>
    <n v="0"/>
    <n v="0"/>
    <n v="29700"/>
    <n v="0"/>
  </r>
  <r>
    <x v="54"/>
    <n v="200"/>
    <d v="2021-05-29T00:00:00"/>
    <x v="13"/>
    <d v="2021-04-01T00:00:00"/>
    <d v="2026-03-31T00:00:00"/>
    <n v="200"/>
    <n v="1"/>
    <n v="200"/>
    <s v="KG"/>
    <n v="1320"/>
    <n v="264000"/>
    <n v="0"/>
    <n v="0"/>
    <n v="0"/>
    <n v="0"/>
    <n v="18"/>
    <n v="0"/>
    <n v="0"/>
    <n v="0"/>
    <n v="0"/>
    <n v="0"/>
    <n v="47520"/>
    <n v="0"/>
  </r>
  <r>
    <x v="26"/>
    <n v="200"/>
    <d v="2021-05-29T00:00:00"/>
    <x v="13"/>
    <d v="2021-04-01T00:00:00"/>
    <d v="2026-03-31T00:00:00"/>
    <n v="50"/>
    <n v="1"/>
    <n v="50"/>
    <s v="KG"/>
    <n v="1330"/>
    <n v="66500"/>
    <n v="0"/>
    <n v="0"/>
    <n v="0"/>
    <n v="0"/>
    <n v="18"/>
    <n v="0"/>
    <n v="0"/>
    <n v="0"/>
    <n v="0"/>
    <n v="0"/>
    <n v="11970"/>
    <n v="0"/>
  </r>
  <r>
    <x v="55"/>
    <n v="300"/>
    <d v="2021-07-05T00:00:00"/>
    <x v="13"/>
    <d v="2020-08-01T00:00:00"/>
    <d v="2025-07-31T00:00:00"/>
    <n v="250"/>
    <n v="1"/>
    <n v="250"/>
    <s v="KG"/>
    <n v="1320"/>
    <n v="330000"/>
    <n v="0"/>
    <n v="0"/>
    <n v="0"/>
    <n v="0"/>
    <n v="18"/>
    <n v="0"/>
    <n v="0"/>
    <n v="0"/>
    <n v="0"/>
    <n v="0"/>
    <n v="59400"/>
    <n v="0"/>
  </r>
  <r>
    <x v="56"/>
    <n v="200"/>
    <d v="2021-08-10T00:00:00"/>
    <x v="13"/>
    <d v="2021-07-01T00:00:00"/>
    <d v="2026-06-30T00:00:00"/>
    <n v="100"/>
    <n v="1"/>
    <n v="100"/>
    <s v="KG"/>
    <n v="1330"/>
    <n v="133000"/>
    <n v="0"/>
    <n v="0"/>
    <n v="0"/>
    <n v="0"/>
    <n v="18"/>
    <n v="0"/>
    <n v="0"/>
    <n v="0"/>
    <n v="0"/>
    <n v="0"/>
    <n v="23940"/>
    <n v="0"/>
  </r>
  <r>
    <x v="56"/>
    <n v="200"/>
    <d v="2021-08-10T00:00:00"/>
    <x v="13"/>
    <d v="2021-07-01T00:00:00"/>
    <d v="2026-06-30T00:00:00"/>
    <n v="100"/>
    <n v="1"/>
    <n v="100"/>
    <s v="KG"/>
    <n v="1330"/>
    <n v="133000"/>
    <n v="0"/>
    <n v="0"/>
    <n v="0"/>
    <n v="0"/>
    <n v="18"/>
    <n v="0"/>
    <n v="0"/>
    <n v="0"/>
    <n v="0"/>
    <n v="0"/>
    <n v="23940"/>
    <n v="0"/>
  </r>
  <r>
    <x v="57"/>
    <n v="150"/>
    <d v="2021-09-02T00:00:00"/>
    <x v="13"/>
    <d v="2021-08-01T00:00:00"/>
    <d v="2026-07-31T00:00:00"/>
    <n v="150"/>
    <n v="1"/>
    <n v="150"/>
    <s v="KG"/>
    <n v="1330"/>
    <n v="199500"/>
    <n v="0"/>
    <n v="0"/>
    <n v="0"/>
    <n v="0"/>
    <n v="18"/>
    <n v="0"/>
    <n v="0"/>
    <n v="0"/>
    <n v="0"/>
    <n v="0"/>
    <n v="35910"/>
    <n v="0"/>
  </r>
  <r>
    <x v="58"/>
    <n v="200"/>
    <d v="2021-09-02T00:00:00"/>
    <x v="13"/>
    <d v="2021-08-01T00:00:00"/>
    <d v="2026-07-31T00:00:00"/>
    <n v="200"/>
    <n v="1"/>
    <n v="200"/>
    <s v="KG"/>
    <n v="1330"/>
    <n v="266000"/>
    <n v="0"/>
    <n v="0"/>
    <n v="0"/>
    <n v="0"/>
    <n v="18"/>
    <n v="0"/>
    <n v="0"/>
    <n v="0"/>
    <n v="0"/>
    <n v="0"/>
    <n v="47880"/>
    <n v="0"/>
  </r>
  <r>
    <x v="29"/>
    <n v="200"/>
    <d v="2021-10-14T00:00:00"/>
    <x v="13"/>
    <d v="2021-08-01T00:00:00"/>
    <d v="2026-07-31T00:00:00"/>
    <n v="200"/>
    <n v="1"/>
    <n v="200"/>
    <s v="KG"/>
    <n v="1330"/>
    <n v="266000"/>
    <n v="0"/>
    <n v="0"/>
    <n v="0"/>
    <n v="0"/>
    <n v="18"/>
    <n v="0"/>
    <n v="0"/>
    <n v="0"/>
    <n v="0"/>
    <n v="0"/>
    <n v="47880"/>
    <n v="0"/>
  </r>
  <r>
    <x v="59"/>
    <n v="50"/>
    <d v="2021-11-15T00:00:00"/>
    <x v="13"/>
    <d v="2021-10-01T00:00:00"/>
    <d v="2026-09-30T00:00:00"/>
    <n v="50"/>
    <n v="1"/>
    <n v="50"/>
    <s v="KG"/>
    <n v="1375"/>
    <n v="68750"/>
    <n v="0"/>
    <n v="0"/>
    <n v="0"/>
    <n v="0"/>
    <n v="18"/>
    <n v="0"/>
    <n v="0"/>
    <n v="0"/>
    <n v="0"/>
    <n v="0"/>
    <n v="12375"/>
    <n v="0"/>
  </r>
  <r>
    <x v="60"/>
    <n v="200"/>
    <d v="2021-12-15T00:00:00"/>
    <x v="13"/>
    <d v="2021-11-01T00:00:00"/>
    <d v="2026-10-31T00:00:00"/>
    <n v="200"/>
    <n v="1"/>
    <n v="200"/>
    <s v="KG"/>
    <n v="1375"/>
    <n v="275000"/>
    <n v="0"/>
    <n v="0"/>
    <n v="0"/>
    <n v="0"/>
    <n v="18"/>
    <n v="0"/>
    <n v="0"/>
    <n v="0"/>
    <n v="0"/>
    <n v="0"/>
    <n v="49500"/>
    <n v="0"/>
  </r>
  <r>
    <x v="61"/>
    <n v="200"/>
    <d v="2021-12-28T00:00:00"/>
    <x v="13"/>
    <d v="2021-11-01T00:00:00"/>
    <d v="2026-10-30T00:00:00"/>
    <n v="200"/>
    <n v="1"/>
    <n v="200"/>
    <s v="KG"/>
    <n v="1375"/>
    <n v="275000"/>
    <n v="0"/>
    <n v="0"/>
    <n v="0"/>
    <n v="0"/>
    <n v="0"/>
    <n v="0"/>
    <n v="0"/>
    <n v="0"/>
    <n v="0"/>
    <n v="0"/>
    <n v="0"/>
    <n v="0"/>
  </r>
  <r>
    <x v="18"/>
    <n v="0"/>
    <d v="2022-01-12T00:00:00"/>
    <x v="13"/>
    <d v="2021-12-01T00:00:00"/>
    <d v="2026-11-30T00:00:00"/>
    <n v="200"/>
    <n v="1"/>
    <n v="200"/>
    <s v="KG"/>
    <n v="1375"/>
    <n v="275000"/>
    <n v="0"/>
    <n v="0"/>
    <n v="0"/>
    <n v="0"/>
    <n v="18"/>
    <n v="0"/>
    <n v="0"/>
    <n v="0"/>
    <n v="0"/>
    <n v="0"/>
    <n v="49500"/>
    <n v="0"/>
  </r>
  <r>
    <x v="18"/>
    <n v="0"/>
    <d v="2022-02-01T00:00:00"/>
    <x v="13"/>
    <d v="2021-12-01T00:00:00"/>
    <d v="2026-11-30T00:00:00"/>
    <n v="200"/>
    <n v="1"/>
    <n v="200"/>
    <s v="KG"/>
    <n v="1375"/>
    <n v="275000"/>
    <n v="0"/>
    <n v="0"/>
    <n v="0"/>
    <n v="0"/>
    <n v="18"/>
    <n v="0"/>
    <n v="0"/>
    <n v="0"/>
    <n v="0"/>
    <n v="0"/>
    <n v="49500"/>
    <n v="0"/>
  </r>
  <r>
    <x v="62"/>
    <n v="300"/>
    <d v="2022-02-22T00:00:00"/>
    <x v="13"/>
    <d v="2022-01-01T00:00:00"/>
    <d v="2026-12-31T00:00:00"/>
    <n v="200"/>
    <n v="1"/>
    <n v="200"/>
    <s v="KG"/>
    <n v="1375"/>
    <n v="275000"/>
    <n v="0"/>
    <n v="0"/>
    <n v="0"/>
    <n v="0"/>
    <n v="18"/>
    <n v="0"/>
    <n v="0"/>
    <n v="0"/>
    <n v="0"/>
    <n v="0"/>
    <n v="49500"/>
    <n v="0"/>
  </r>
  <r>
    <x v="62"/>
    <n v="300"/>
    <d v="2022-03-04T00:00:00"/>
    <x v="13"/>
    <d v="2022-01-01T00:00:00"/>
    <d v="2026-12-31T00:00:00"/>
    <n v="100"/>
    <n v="1"/>
    <n v="100"/>
    <s v="KG"/>
    <n v="1375"/>
    <n v="137500"/>
    <n v="0"/>
    <n v="0"/>
    <n v="0"/>
    <n v="0"/>
    <n v="18"/>
    <n v="0"/>
    <n v="0"/>
    <n v="0"/>
    <n v="0"/>
    <n v="0"/>
    <n v="24750"/>
    <n v="0"/>
  </r>
  <r>
    <x v="63"/>
    <n v="200"/>
    <d v="2022-04-15T00:00:00"/>
    <x v="13"/>
    <d v="2022-02-01T00:00:00"/>
    <d v="2027-01-31T00:00:00"/>
    <n v="200"/>
    <n v="1"/>
    <n v="200"/>
    <s v="KG"/>
    <n v="1375"/>
    <n v="275000"/>
    <n v="0"/>
    <n v="0"/>
    <n v="0"/>
    <n v="0"/>
    <n v="18"/>
    <n v="0"/>
    <n v="0"/>
    <n v="0"/>
    <n v="0"/>
    <n v="0"/>
    <n v="49500"/>
    <n v="0"/>
  </r>
  <r>
    <x v="24"/>
    <n v="50"/>
    <d v="2022-05-26T00:00:00"/>
    <x v="13"/>
    <d v="2022-04-01T00:00:00"/>
    <d v="2027-03-31T00:00:00"/>
    <n v="50"/>
    <n v="1"/>
    <n v="50"/>
    <s v="KG"/>
    <n v="1375"/>
    <n v="68750"/>
    <n v="0"/>
    <n v="0"/>
    <n v="0"/>
    <n v="0"/>
    <n v="18"/>
    <n v="0"/>
    <n v="0"/>
    <n v="0"/>
    <n v="0"/>
    <n v="0"/>
    <n v="12375"/>
    <n v="0"/>
  </r>
  <r>
    <x v="64"/>
    <n v="800"/>
    <d v="2022-06-07T00:00:00"/>
    <x v="13"/>
    <d v="2022-04-01T00:00:00"/>
    <d v="2027-03-31T00:00:00"/>
    <n v="400"/>
    <n v="1"/>
    <n v="400"/>
    <s v="KG"/>
    <n v="1410"/>
    <n v="564000"/>
    <n v="0"/>
    <n v="0"/>
    <n v="0"/>
    <n v="0"/>
    <n v="18"/>
    <n v="0"/>
    <n v="0"/>
    <n v="0"/>
    <n v="0"/>
    <n v="0"/>
    <n v="101520"/>
    <n v="0"/>
  </r>
  <r>
    <x v="64"/>
    <n v="800"/>
    <d v="2022-06-18T00:00:00"/>
    <x v="13"/>
    <d v="2022-05-01T00:00:00"/>
    <d v="2027-04-30T00:00:00"/>
    <n v="400"/>
    <n v="1"/>
    <n v="400"/>
    <s v="KG"/>
    <n v="1410"/>
    <n v="564000"/>
    <n v="0"/>
    <n v="0"/>
    <n v="0"/>
    <n v="0"/>
    <n v="18"/>
    <n v="0"/>
    <n v="0"/>
    <n v="0"/>
    <n v="0"/>
    <n v="0"/>
    <n v="101520"/>
    <n v="0"/>
  </r>
  <r>
    <x v="33"/>
    <n v="200"/>
    <d v="2022-08-17T00:00:00"/>
    <x v="13"/>
    <d v="2022-07-01T00:00:00"/>
    <d v="2027-06-30T00:00:00"/>
    <n v="200"/>
    <n v="1"/>
    <n v="200"/>
    <s v="KG"/>
    <n v="1410"/>
    <n v="282000"/>
    <n v="0"/>
    <n v="0"/>
    <n v="0"/>
    <n v="0"/>
    <n v="18"/>
    <n v="0"/>
    <n v="0"/>
    <n v="0"/>
    <n v="0"/>
    <n v="0"/>
    <n v="50760"/>
    <n v="0"/>
  </r>
  <r>
    <x v="65"/>
    <n v="25"/>
    <d v="2022-09-23T00:00:00"/>
    <x v="13"/>
    <d v="2022-04-01T00:00:00"/>
    <d v="2027-03-31T00:00:00"/>
    <n v="25"/>
    <n v="1"/>
    <n v="25"/>
    <s v="KG"/>
    <n v="1550"/>
    <n v="38750"/>
    <n v="9"/>
    <n v="0"/>
    <n v="9"/>
    <n v="0"/>
    <n v="0"/>
    <n v="0"/>
    <n v="3487.5"/>
    <n v="0"/>
    <n v="3487.5"/>
    <n v="0"/>
    <n v="0"/>
    <n v="0"/>
  </r>
  <r>
    <x v="35"/>
    <n v="650"/>
    <d v="2022-10-28T00:00:00"/>
    <x v="13"/>
    <d v="2022-10-01T00:00:00"/>
    <d v="2027-09-30T00:00:00"/>
    <n v="650"/>
    <n v="1"/>
    <n v="650"/>
    <s v="KG"/>
    <n v="1490"/>
    <n v="968500"/>
    <n v="0"/>
    <n v="0"/>
    <n v="0"/>
    <n v="0"/>
    <n v="18"/>
    <n v="0"/>
    <n v="0"/>
    <n v="0"/>
    <n v="0"/>
    <n v="0"/>
    <n v="174330"/>
    <n v="0"/>
  </r>
  <r>
    <x v="36"/>
    <n v="700"/>
    <d v="2022-12-06T00:00:00"/>
    <x v="13"/>
    <d v="2022-10-01T00:00:00"/>
    <d v="2027-09-30T00:00:00"/>
    <n v="350"/>
    <n v="1"/>
    <n v="350"/>
    <s v="KG"/>
    <n v="1490"/>
    <n v="521500"/>
    <n v="0"/>
    <n v="0"/>
    <n v="0"/>
    <n v="0"/>
    <n v="18"/>
    <n v="0"/>
    <n v="0"/>
    <n v="0"/>
    <n v="0"/>
    <n v="0"/>
    <n v="93870"/>
    <n v="0"/>
  </r>
  <r>
    <x v="36"/>
    <n v="700"/>
    <d v="2022-12-17T00:00:00"/>
    <x v="13"/>
    <d v="2022-10-01T00:00:00"/>
    <d v="2027-09-30T00:00:00"/>
    <n v="100"/>
    <n v="1"/>
    <n v="100"/>
    <s v="KG"/>
    <n v="1490"/>
    <n v="149000"/>
    <n v="0"/>
    <n v="0"/>
    <n v="0"/>
    <n v="0"/>
    <n v="18"/>
    <n v="0"/>
    <n v="0"/>
    <n v="0"/>
    <n v="0"/>
    <n v="0"/>
    <n v="26820"/>
    <n v="0"/>
  </r>
  <r>
    <x v="36"/>
    <n v="700"/>
    <d v="2022-12-17T00:00:00"/>
    <x v="13"/>
    <d v="2022-09-01T00:00:00"/>
    <d v="2027-08-30T00:00:00"/>
    <n v="250"/>
    <n v="1"/>
    <n v="250"/>
    <s v="KG"/>
    <n v="1490"/>
    <n v="372500"/>
    <n v="0"/>
    <n v="0"/>
    <n v="0"/>
    <n v="0"/>
    <n v="18"/>
    <n v="0"/>
    <n v="0"/>
    <n v="0"/>
    <n v="0"/>
    <n v="0"/>
    <n v="67050"/>
    <n v="0"/>
  </r>
  <r>
    <x v="37"/>
    <n v="200"/>
    <d v="2022-12-20T00:00:00"/>
    <x v="13"/>
    <d v="2022-10-01T00:00:00"/>
    <d v="2027-09-30T00:00:00"/>
    <n v="200"/>
    <n v="1"/>
    <n v="200"/>
    <s v="KG"/>
    <n v="1490"/>
    <n v="298000"/>
    <n v="0"/>
    <n v="0"/>
    <n v="0"/>
    <n v="0"/>
    <n v="18"/>
    <n v="0"/>
    <n v="0"/>
    <n v="0"/>
    <n v="0"/>
    <n v="0"/>
    <n v="53640"/>
    <n v="0"/>
  </r>
  <r>
    <x v="38"/>
    <s v="6I70W6H3R16"/>
    <d v="2023-01-04T00:00:00"/>
    <x v="13"/>
    <d v="2022-10-01T00:00:00"/>
    <d v="2027-09-30T00:00:00"/>
    <n v="100"/>
    <n v="1"/>
    <n v="100"/>
    <s v="KG"/>
    <n v="1490"/>
    <n v="149000"/>
    <n v="0"/>
    <n v="0"/>
    <n v="0"/>
    <n v="0"/>
    <n v="18"/>
    <n v="0"/>
    <n v="0"/>
    <n v="0"/>
    <n v="0"/>
    <n v="0"/>
    <n v="26820"/>
    <n v="0"/>
  </r>
  <r>
    <x v="66"/>
    <s v="6K313JOUH7"/>
    <d v="2023-03-17T00:00:00"/>
    <x v="13"/>
    <d v="2022-10-31T00:00:00"/>
    <d v="2027-09-30T00:00:00"/>
    <n v="100"/>
    <n v="1"/>
    <n v="100"/>
    <s v="KG"/>
    <n v="1450"/>
    <n v="145000"/>
    <n v="0"/>
    <n v="0"/>
    <n v="0"/>
    <n v="0"/>
    <n v="18"/>
    <n v="0"/>
    <n v="0"/>
    <n v="0"/>
    <n v="0"/>
    <n v="0"/>
    <n v="26100"/>
    <n v="0"/>
  </r>
  <r>
    <x v="67"/>
    <n v="10"/>
    <d v="2021-02-02T00:00:00"/>
    <x v="14"/>
    <d v="2020-10-01T00:00:00"/>
    <d v="2024-09-30T00:00:00"/>
    <n v="10"/>
    <n v="1"/>
    <n v="10"/>
    <s v="KG"/>
    <n v="10400"/>
    <n v="104000"/>
    <n v="0"/>
    <n v="0"/>
    <n v="0"/>
    <n v="0"/>
    <n v="18"/>
    <n v="0"/>
    <n v="0"/>
    <n v="0"/>
    <n v="0"/>
    <n v="0"/>
    <n v="18720"/>
    <n v="0"/>
  </r>
  <r>
    <x v="18"/>
    <n v="0"/>
    <d v="2021-02-02T00:00:00"/>
    <x v="14"/>
    <d v="2020-10-01T00:00:00"/>
    <d v="2025-09-30T00:00:00"/>
    <n v="5"/>
    <n v="1"/>
    <n v="5"/>
    <s v="KG"/>
    <n v="12000"/>
    <n v="60000"/>
    <n v="0"/>
    <n v="0"/>
    <n v="0"/>
    <n v="0"/>
    <n v="18"/>
    <n v="0"/>
    <n v="0"/>
    <n v="0"/>
    <n v="0"/>
    <n v="0"/>
    <n v="10800"/>
    <n v="0"/>
  </r>
  <r>
    <x v="52"/>
    <n v="5"/>
    <d v="2021-03-08T00:00:00"/>
    <x v="14"/>
    <d v="2021-01-01T00:00:00"/>
    <d v="2023-12-31T00:00:00"/>
    <n v="5"/>
    <n v="1"/>
    <n v="5"/>
    <s v="KG"/>
    <n v="9500"/>
    <n v="47500"/>
    <n v="0"/>
    <n v="0"/>
    <n v="0"/>
    <n v="0"/>
    <n v="18"/>
    <n v="0"/>
    <n v="0"/>
    <n v="0"/>
    <n v="0"/>
    <n v="0"/>
    <n v="8550"/>
    <n v="0"/>
  </r>
  <r>
    <x v="68"/>
    <n v="20"/>
    <d v="2021-05-19T00:00:00"/>
    <x v="14"/>
    <d v="2021-02-01T00:00:00"/>
    <d v="2024-01-31T00:00:00"/>
    <n v="20"/>
    <n v="1"/>
    <n v="20"/>
    <s v="KG"/>
    <n v="9200"/>
    <n v="184000"/>
    <n v="0"/>
    <n v="0"/>
    <n v="0"/>
    <n v="0"/>
    <n v="18"/>
    <n v="0"/>
    <n v="0"/>
    <n v="0"/>
    <n v="0"/>
    <n v="0"/>
    <n v="33120"/>
    <n v="0"/>
  </r>
  <r>
    <x v="69"/>
    <n v="10.3"/>
    <d v="2021-06-10T00:00:00"/>
    <x v="14"/>
    <d v="2021-03-01T00:00:00"/>
    <d v="2024-02-28T00:00:00"/>
    <n v="10.3"/>
    <n v="1"/>
    <n v="10.3"/>
    <s v="KG"/>
    <n v="9400"/>
    <n v="96820"/>
    <n v="0"/>
    <n v="0"/>
    <n v="0"/>
    <n v="0"/>
    <n v="18"/>
    <n v="0"/>
    <n v="0"/>
    <n v="0"/>
    <n v="0"/>
    <n v="0"/>
    <n v="17427.599999999999"/>
    <n v="0"/>
  </r>
  <r>
    <x v="70"/>
    <n v="15"/>
    <d v="2021-07-22T00:00:00"/>
    <x v="14"/>
    <d v="2021-05-01T00:00:00"/>
    <d v="2026-04-30T00:00:00"/>
    <n v="15"/>
    <n v="1"/>
    <n v="15"/>
    <s v="KG"/>
    <n v="9450"/>
    <n v="141750"/>
    <n v="0"/>
    <n v="0"/>
    <n v="0"/>
    <n v="0"/>
    <n v="18"/>
    <n v="0"/>
    <n v="0"/>
    <n v="0"/>
    <n v="0"/>
    <n v="0"/>
    <n v="25515"/>
    <n v="0"/>
  </r>
  <r>
    <x v="71"/>
    <n v="5"/>
    <d v="2021-09-16T00:00:00"/>
    <x v="14"/>
    <d v="2021-02-01T00:00:00"/>
    <d v="2024-01-31T00:00:00"/>
    <n v="5"/>
    <n v="1"/>
    <n v="5"/>
    <s v="KG"/>
    <n v="9250"/>
    <n v="46250"/>
    <n v="0"/>
    <n v="0"/>
    <n v="0"/>
    <n v="0"/>
    <n v="18"/>
    <n v="0"/>
    <n v="0"/>
    <n v="0"/>
    <n v="0"/>
    <n v="0"/>
    <n v="8325"/>
    <n v="0"/>
  </r>
  <r>
    <x v="72"/>
    <n v="5"/>
    <d v="2021-10-09T00:00:00"/>
    <x v="14"/>
    <d v="2021-07-01T00:00:00"/>
    <d v="2024-06-30T00:00:00"/>
    <n v="5"/>
    <n v="1"/>
    <n v="5"/>
    <s v="KG"/>
    <n v="9500"/>
    <n v="47500"/>
    <n v="0"/>
    <n v="0"/>
    <n v="0"/>
    <n v="0"/>
    <n v="18"/>
    <n v="0"/>
    <n v="0"/>
    <n v="0"/>
    <n v="0"/>
    <n v="0"/>
    <n v="8550"/>
    <n v="0"/>
  </r>
  <r>
    <x v="73"/>
    <n v="10"/>
    <d v="2021-11-08T00:00:00"/>
    <x v="14"/>
    <d v="2021-07-01T00:00:00"/>
    <d v="2024-06-30T00:00:00"/>
    <n v="10"/>
    <n v="1"/>
    <n v="10"/>
    <s v="KG"/>
    <n v="9800"/>
    <n v="98000"/>
    <n v="0"/>
    <n v="0"/>
    <n v="0"/>
    <n v="0"/>
    <n v="18"/>
    <n v="0"/>
    <n v="0"/>
    <n v="0"/>
    <n v="0"/>
    <n v="0"/>
    <n v="17640"/>
    <n v="0"/>
  </r>
  <r>
    <x v="74"/>
    <n v="10"/>
    <d v="2021-11-16T00:00:00"/>
    <x v="14"/>
    <d v="2021-07-01T00:00:00"/>
    <d v="2024-06-30T00:00:00"/>
    <n v="10"/>
    <n v="1"/>
    <n v="10"/>
    <s v="KG"/>
    <n v="9700"/>
    <n v="97000"/>
    <n v="0"/>
    <n v="0"/>
    <n v="0"/>
    <n v="0"/>
    <n v="18"/>
    <n v="0"/>
    <n v="0"/>
    <n v="0"/>
    <n v="0"/>
    <n v="0"/>
    <n v="17460"/>
    <n v="0"/>
  </r>
  <r>
    <x v="18"/>
    <n v="0"/>
    <d v="2021-11-30T00:00:00"/>
    <x v="14"/>
    <d v="2021-03-01T00:00:00"/>
    <d v="2024-02-29T00:00:00"/>
    <n v="10"/>
    <n v="1"/>
    <n v="10"/>
    <s v="KG"/>
    <n v="9700"/>
    <n v="97000"/>
    <n v="0"/>
    <n v="0"/>
    <n v="0"/>
    <n v="0"/>
    <n v="18"/>
    <n v="0"/>
    <n v="0"/>
    <n v="0"/>
    <n v="0"/>
    <n v="0"/>
    <n v="17460"/>
    <n v="0"/>
  </r>
  <r>
    <x v="75"/>
    <n v="20"/>
    <d v="2022-01-13T00:00:00"/>
    <x v="14"/>
    <d v="2021-12-01T00:00:00"/>
    <d v="2024-11-30T00:00:00"/>
    <n v="20"/>
    <n v="1"/>
    <n v="20"/>
    <s v="KG"/>
    <n v="9500"/>
    <n v="190000"/>
    <n v="0"/>
    <n v="0"/>
    <n v="0"/>
    <n v="0"/>
    <n v="18"/>
    <n v="0"/>
    <n v="0"/>
    <n v="0"/>
    <n v="0"/>
    <n v="0"/>
    <n v="34200"/>
    <n v="0"/>
  </r>
  <r>
    <x v="76"/>
    <n v="25"/>
    <d v="2022-05-14T00:00:00"/>
    <x v="14"/>
    <d v="2021-01-01T00:00:00"/>
    <d v="2025-12-30T00:00:00"/>
    <n v="25"/>
    <n v="1"/>
    <n v="25"/>
    <s v="KG"/>
    <n v="8900"/>
    <n v="222500"/>
    <n v="9"/>
    <n v="0"/>
    <n v="9"/>
    <n v="0"/>
    <n v="0"/>
    <n v="0"/>
    <n v="20025"/>
    <n v="0"/>
    <n v="20025"/>
    <n v="0"/>
    <n v="0"/>
    <n v="0"/>
  </r>
  <r>
    <x v="77"/>
    <n v="10"/>
    <d v="2022-08-23T00:00:00"/>
    <x v="14"/>
    <d v="2022-08-01T00:00:00"/>
    <d v="2027-07-31T00:00:00"/>
    <n v="10"/>
    <n v="1"/>
    <n v="10"/>
    <s v="KG"/>
    <n v="9400"/>
    <n v="94000"/>
    <n v="0"/>
    <n v="0"/>
    <n v="0"/>
    <n v="0"/>
    <n v="18"/>
    <n v="0"/>
    <n v="0"/>
    <n v="0"/>
    <n v="0"/>
    <n v="0"/>
    <n v="16920"/>
    <n v="0"/>
  </r>
  <r>
    <x v="78"/>
    <n v="10"/>
    <d v="2022-10-08T00:00:00"/>
    <x v="14"/>
    <d v="2022-06-01T00:00:00"/>
    <d v="2025-05-31T00:00:00"/>
    <n v="10"/>
    <n v="1"/>
    <n v="10"/>
    <s v="KG"/>
    <n v="9350"/>
    <n v="93500"/>
    <n v="0"/>
    <n v="0"/>
    <n v="0"/>
    <n v="0"/>
    <n v="18"/>
    <n v="0"/>
    <n v="0"/>
    <n v="0"/>
    <n v="0"/>
    <n v="0"/>
    <n v="16830"/>
    <n v="0"/>
  </r>
  <r>
    <x v="79"/>
    <n v="30"/>
    <d v="2022-11-15T00:00:00"/>
    <x v="14"/>
    <d v="2022-06-01T00:00:00"/>
    <d v="2025-05-31T00:00:00"/>
    <n v="30"/>
    <n v="1"/>
    <n v="30"/>
    <s v="KG"/>
    <n v="9100"/>
    <n v="273000"/>
    <n v="0"/>
    <n v="0"/>
    <n v="0"/>
    <n v="0"/>
    <n v="18"/>
    <n v="0"/>
    <n v="0"/>
    <n v="0"/>
    <n v="0"/>
    <n v="0"/>
    <n v="49140"/>
    <n v="0"/>
  </r>
  <r>
    <x v="13"/>
    <s v="6HX0Q7PWO7"/>
    <d v="2023-02-09T00:00:00"/>
    <x v="14"/>
    <d v="2023-01-01T00:00:00"/>
    <d v="2027-12-31T00:00:00"/>
    <n v="20"/>
    <n v="1"/>
    <n v="20"/>
    <s v="KG"/>
    <n v="9300"/>
    <n v="186000"/>
    <n v="0"/>
    <n v="0"/>
    <n v="0"/>
    <n v="0"/>
    <n v="18"/>
    <n v="0"/>
    <n v="0"/>
    <n v="0"/>
    <n v="0"/>
    <n v="0"/>
    <n v="33480"/>
    <n v="0"/>
  </r>
  <r>
    <x v="18"/>
    <n v="0"/>
    <d v="2021-07-20T00:00:00"/>
    <x v="15"/>
    <d v="2021-01-16T00:00:00"/>
    <d v="2023-01-16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80"/>
    <n v="35"/>
    <d v="2021-07-01T00:00:00"/>
    <x v="16"/>
    <d v="2019-03-03T00:00:00"/>
    <d v="2024-03-02T00:00:00"/>
    <n v="35"/>
    <n v="1"/>
    <n v="35"/>
    <s v="KG"/>
    <n v="190"/>
    <n v="6650"/>
    <n v="9"/>
    <n v="0"/>
    <n v="9"/>
    <n v="0"/>
    <n v="0"/>
    <n v="0"/>
    <n v="598.5"/>
    <n v="0"/>
    <n v="598.5"/>
    <n v="0"/>
    <n v="0"/>
    <n v="0"/>
  </r>
  <r>
    <x v="81"/>
    <n v="10"/>
    <d v="2021-01-16T00:00:00"/>
    <x v="17"/>
    <d v="2020-12-01T00:00:00"/>
    <d v="2025-11-30T00:00:00"/>
    <n v="10"/>
    <n v="1"/>
    <n v="10"/>
    <s v="KG"/>
    <n v="6000"/>
    <n v="60000"/>
    <n v="0"/>
    <n v="0"/>
    <n v="0"/>
    <n v="0"/>
    <n v="18"/>
    <n v="0"/>
    <n v="0"/>
    <n v="0"/>
    <n v="0"/>
    <n v="0"/>
    <n v="10800"/>
    <n v="0"/>
  </r>
  <r>
    <x v="82"/>
    <n v="10"/>
    <d v="2021-04-06T00:00:00"/>
    <x v="17"/>
    <d v="2021-03-01T00:00:00"/>
    <d v="2026-02-28T00:00:00"/>
    <n v="10"/>
    <n v="1"/>
    <n v="10"/>
    <s v="KG"/>
    <n v="6000"/>
    <n v="60000"/>
    <n v="0"/>
    <n v="0"/>
    <n v="0"/>
    <n v="0"/>
    <n v="18"/>
    <n v="0"/>
    <n v="0"/>
    <n v="0"/>
    <n v="0"/>
    <n v="0"/>
    <n v="10800"/>
    <n v="0"/>
  </r>
  <r>
    <x v="83"/>
    <n v="10"/>
    <d v="2021-11-10T00:00:00"/>
    <x v="17"/>
    <d v="2021-10-01T00:00:00"/>
    <d v="2026-09-30T00:00:00"/>
    <n v="10"/>
    <n v="1"/>
    <n v="10"/>
    <s v="KG"/>
    <n v="5550"/>
    <n v="55500"/>
    <n v="0"/>
    <n v="0"/>
    <n v="0"/>
    <n v="0"/>
    <n v="18"/>
    <n v="0"/>
    <n v="0"/>
    <n v="0"/>
    <n v="0"/>
    <n v="0"/>
    <n v="9990"/>
    <n v="0"/>
  </r>
  <r>
    <x v="84"/>
    <n v="10"/>
    <d v="2022-01-17T00:00:00"/>
    <x v="17"/>
    <d v="2021-12-01T00:00:00"/>
    <d v="2026-11-30T00:00:00"/>
    <n v="10"/>
    <n v="1"/>
    <n v="10"/>
    <s v="KG"/>
    <n v="5500"/>
    <n v="55000"/>
    <n v="0"/>
    <n v="0"/>
    <n v="0"/>
    <n v="0"/>
    <n v="18"/>
    <n v="0"/>
    <n v="0"/>
    <n v="0"/>
    <n v="0"/>
    <n v="0"/>
    <n v="9900"/>
    <n v="0"/>
  </r>
  <r>
    <x v="85"/>
    <n v="10"/>
    <d v="2022-02-23T00:00:00"/>
    <x v="17"/>
    <d v="2022-02-01T00:00:00"/>
    <d v="2027-01-31T00:00:00"/>
    <n v="10"/>
    <n v="1"/>
    <n v="10"/>
    <s v="KG"/>
    <n v="5500"/>
    <n v="55000"/>
    <n v="0"/>
    <n v="0"/>
    <n v="0"/>
    <n v="0"/>
    <n v="18"/>
    <n v="0"/>
    <n v="0"/>
    <n v="0"/>
    <n v="0"/>
    <n v="0"/>
    <n v="9900"/>
    <n v="0"/>
  </r>
  <r>
    <x v="76"/>
    <n v="15"/>
    <d v="2022-04-26T00:00:00"/>
    <x v="17"/>
    <d v="2022-04-01T00:00:00"/>
    <d v="2027-03-31T00:00:00"/>
    <n v="15"/>
    <n v="1"/>
    <n v="15"/>
    <s v="KG"/>
    <n v="5500"/>
    <n v="82500"/>
    <n v="0"/>
    <n v="0"/>
    <n v="0"/>
    <n v="0"/>
    <n v="18"/>
    <n v="0"/>
    <n v="0"/>
    <n v="0"/>
    <n v="0"/>
    <n v="0"/>
    <n v="14850"/>
    <n v="0"/>
  </r>
  <r>
    <x v="79"/>
    <n v="10"/>
    <d v="2022-11-25T00:00:00"/>
    <x v="17"/>
    <d v="2022-10-01T00:00:00"/>
    <d v="2027-09-30T00:00:00"/>
    <n v="10"/>
    <n v="1"/>
    <n v="10"/>
    <s v="KG"/>
    <n v="5550"/>
    <n v="55500"/>
    <n v="0"/>
    <n v="0"/>
    <n v="0"/>
    <n v="0"/>
    <n v="18"/>
    <n v="0"/>
    <n v="0"/>
    <n v="0"/>
    <n v="0"/>
    <n v="0"/>
    <n v="9990"/>
    <n v="0"/>
  </r>
  <r>
    <x v="86"/>
    <n v="168"/>
    <d v="2021-03-02T00:00:00"/>
    <x v="18"/>
    <d v="2021-02-01T00:00:00"/>
    <d v="2024-01-31T00:00:00"/>
    <n v="168"/>
    <n v="1"/>
    <n v="168"/>
    <s v="KG"/>
    <n v="1375"/>
    <n v="231000"/>
    <n v="0"/>
    <n v="0"/>
    <n v="0"/>
    <n v="0"/>
    <n v="18"/>
    <n v="0"/>
    <n v="0"/>
    <n v="0"/>
    <n v="0"/>
    <n v="0"/>
    <n v="41580"/>
    <n v="0"/>
  </r>
  <r>
    <x v="87"/>
    <n v="196"/>
    <d v="2021-04-08T00:00:00"/>
    <x v="18"/>
    <d v="2021-03-26T00:00:00"/>
    <d v="2024-02-29T00:00:00"/>
    <n v="196"/>
    <n v="1"/>
    <n v="196"/>
    <s v="KG"/>
    <n v="1375"/>
    <n v="269500"/>
    <n v="0"/>
    <n v="0"/>
    <n v="0"/>
    <n v="0"/>
    <n v="18"/>
    <n v="0"/>
    <n v="0"/>
    <n v="0"/>
    <n v="0"/>
    <n v="0"/>
    <n v="48510"/>
    <n v="0"/>
  </r>
  <r>
    <x v="68"/>
    <n v="28"/>
    <d v="2021-06-01T00:00:00"/>
    <x v="18"/>
    <d v="2021-05-01T00:00:00"/>
    <d v="2024-04-30T00:00:00"/>
    <n v="28"/>
    <n v="1"/>
    <n v="28"/>
    <s v="KG"/>
    <n v="1375"/>
    <n v="38500"/>
    <n v="0"/>
    <n v="0"/>
    <n v="0"/>
    <n v="0"/>
    <n v="18"/>
    <n v="0"/>
    <n v="0"/>
    <n v="0"/>
    <n v="0"/>
    <n v="0"/>
    <n v="6930"/>
    <n v="0"/>
  </r>
  <r>
    <x v="88"/>
    <n v="140"/>
    <d v="2021-08-12T00:00:00"/>
    <x v="18"/>
    <d v="2021-07-01T00:00:00"/>
    <d v="2024-06-30T00:00:00"/>
    <n v="137.5"/>
    <n v="1"/>
    <n v="137.5"/>
    <s v="KG"/>
    <n v="1428.57"/>
    <n v="196428.375"/>
    <n v="0"/>
    <n v="0"/>
    <n v="0"/>
    <n v="0"/>
    <n v="18"/>
    <n v="0"/>
    <n v="0"/>
    <n v="0"/>
    <n v="0"/>
    <n v="0"/>
    <n v="35357.11"/>
    <n v="0"/>
  </r>
  <r>
    <x v="9"/>
    <n v="56"/>
    <d v="2021-09-06T00:00:00"/>
    <x v="18"/>
    <d v="2021-08-28T00:00:00"/>
    <d v="2024-07-31T00:00:00"/>
    <n v="56"/>
    <n v="1"/>
    <n v="56"/>
    <s v="KG"/>
    <n v="1464.29"/>
    <n v="82000.240000000005"/>
    <n v="0"/>
    <n v="0"/>
    <n v="0"/>
    <n v="0"/>
    <n v="18"/>
    <n v="0"/>
    <n v="0"/>
    <n v="0"/>
    <n v="0"/>
    <n v="0"/>
    <n v="14760.04"/>
    <n v="0"/>
  </r>
  <r>
    <x v="89"/>
    <n v="140"/>
    <d v="2021-09-27T00:00:00"/>
    <x v="18"/>
    <d v="2021-09-01T00:00:00"/>
    <d v="2024-08-31T00:00:00"/>
    <n v="140"/>
    <n v="1"/>
    <n v="140"/>
    <s v="KG"/>
    <n v="1500"/>
    <n v="210000"/>
    <n v="0"/>
    <n v="0"/>
    <n v="0"/>
    <n v="0"/>
    <n v="18"/>
    <n v="0"/>
    <n v="0"/>
    <n v="0"/>
    <n v="0"/>
    <n v="0"/>
    <n v="37800"/>
    <n v="0"/>
  </r>
  <r>
    <x v="90"/>
    <n v="140"/>
    <d v="2021-10-08T00:00:00"/>
    <x v="18"/>
    <d v="2021-09-01T00:00:00"/>
    <d v="2024-08-31T00:00:00"/>
    <n v="140"/>
    <n v="1"/>
    <n v="140"/>
    <s v="KG"/>
    <n v="1517.85"/>
    <n v="212499"/>
    <n v="0"/>
    <n v="0"/>
    <n v="0"/>
    <n v="0"/>
    <n v="18"/>
    <n v="0"/>
    <n v="0"/>
    <n v="0"/>
    <n v="0"/>
    <n v="0"/>
    <n v="38249.82"/>
    <n v="0"/>
  </r>
  <r>
    <x v="74"/>
    <n v="84"/>
    <d v="2021-11-29T00:00:00"/>
    <x v="18"/>
    <d v="2021-11-01T00:00:00"/>
    <d v="2024-10-31T00:00:00"/>
    <n v="84"/>
    <n v="1"/>
    <n v="84"/>
    <s v="KG"/>
    <n v="1857.14"/>
    <n v="155999.76"/>
    <n v="0"/>
    <n v="0"/>
    <n v="0"/>
    <n v="0"/>
    <n v="18"/>
    <n v="0"/>
    <n v="0"/>
    <n v="0"/>
    <n v="0"/>
    <n v="0"/>
    <n v="28079.96"/>
    <n v="0"/>
  </r>
  <r>
    <x v="91"/>
    <n v="56"/>
    <d v="2021-12-18T00:00:00"/>
    <x v="18"/>
    <d v="2021-12-01T00:00:00"/>
    <d v="2024-11-30T00:00:00"/>
    <n v="56"/>
    <n v="1"/>
    <n v="56"/>
    <s v="KG"/>
    <n v="1642.85"/>
    <n v="91999.6"/>
    <n v="0"/>
    <n v="0"/>
    <n v="0"/>
    <n v="0"/>
    <n v="18"/>
    <n v="0"/>
    <n v="0"/>
    <n v="0"/>
    <n v="0"/>
    <n v="0"/>
    <n v="16559.93"/>
    <n v="0"/>
  </r>
  <r>
    <x v="92"/>
    <n v="196"/>
    <d v="2022-03-14T00:00:00"/>
    <x v="18"/>
    <d v="2022-03-01T00:00:00"/>
    <d v="2025-02-28T00:00:00"/>
    <n v="192.5"/>
    <n v="1"/>
    <n v="192.5"/>
    <s v="KG"/>
    <n v="1660.71"/>
    <n v="319686.67499999999"/>
    <n v="0"/>
    <n v="0"/>
    <n v="0"/>
    <n v="0"/>
    <n v="18"/>
    <n v="0"/>
    <n v="0"/>
    <n v="0"/>
    <n v="0"/>
    <n v="0"/>
    <n v="57543.6"/>
    <n v="0"/>
  </r>
  <r>
    <x v="11"/>
    <n v="84"/>
    <d v="2022-03-28T00:00:00"/>
    <x v="18"/>
    <d v="2022-03-01T00:00:00"/>
    <d v="2025-02-28T00:00:00"/>
    <n v="84"/>
    <n v="1"/>
    <n v="84"/>
    <s v="KG"/>
    <n v="1660.71"/>
    <n v="139499.64000000001"/>
    <n v="0"/>
    <n v="0"/>
    <n v="0"/>
    <n v="0"/>
    <n v="18"/>
    <n v="0"/>
    <n v="0"/>
    <n v="0"/>
    <n v="0"/>
    <n v="0"/>
    <n v="25109.94"/>
    <n v="0"/>
  </r>
  <r>
    <x v="76"/>
    <n v="140"/>
    <d v="2022-04-27T00:00:00"/>
    <x v="18"/>
    <d v="2022-04-01T00:00:00"/>
    <d v="2025-03-31T00:00:00"/>
    <n v="140"/>
    <n v="1"/>
    <n v="140"/>
    <s v="KG"/>
    <n v="1625"/>
    <n v="227500"/>
    <n v="0"/>
    <n v="0"/>
    <n v="0"/>
    <n v="0"/>
    <n v="18"/>
    <n v="0"/>
    <n v="0"/>
    <n v="0"/>
    <n v="0"/>
    <n v="0"/>
    <n v="40950"/>
    <n v="0"/>
  </r>
  <r>
    <x v="18"/>
    <n v="0"/>
    <d v="2022-05-26T00:00:00"/>
    <x v="18"/>
    <d v="2022-05-01T00:00:00"/>
    <d v="2025-04-30T00:00:00"/>
    <n v="308"/>
    <n v="1"/>
    <n v="308"/>
    <s v="KG"/>
    <n v="1642.86"/>
    <n v="506000.88"/>
    <n v="0"/>
    <n v="0"/>
    <n v="0"/>
    <n v="0"/>
    <n v="18"/>
    <n v="0"/>
    <n v="0"/>
    <n v="0"/>
    <n v="0"/>
    <n v="0"/>
    <n v="91080.16"/>
    <n v="0"/>
  </r>
  <r>
    <x v="93"/>
    <n v="137.5"/>
    <d v="2022-06-29T00:00:00"/>
    <x v="18"/>
    <d v="2022-04-01T00:00:00"/>
    <d v="2025-03-31T00:00:00"/>
    <n v="137.5"/>
    <n v="1"/>
    <n v="137.5"/>
    <s v="KG"/>
    <n v="1654.54"/>
    <n v="227499.25"/>
    <n v="0"/>
    <n v="0"/>
    <n v="0"/>
    <n v="0"/>
    <n v="18"/>
    <n v="0"/>
    <n v="0"/>
    <n v="0"/>
    <n v="0"/>
    <n v="0"/>
    <n v="40949.870000000003"/>
    <n v="0"/>
  </r>
  <r>
    <x v="94"/>
    <n v="165"/>
    <d v="2022-07-13T00:00:00"/>
    <x v="18"/>
    <d v="2022-04-01T00:00:00"/>
    <d v="2025-03-30T00:00:00"/>
    <n v="165"/>
    <n v="1"/>
    <n v="165"/>
    <s v="KG"/>
    <n v="1654.54"/>
    <n v="272999.09999999998"/>
    <n v="0"/>
    <n v="0"/>
    <n v="0"/>
    <n v="0"/>
    <n v="18"/>
    <n v="0"/>
    <n v="0"/>
    <n v="0"/>
    <n v="0"/>
    <n v="0"/>
    <n v="49139.839999999997"/>
    <n v="0"/>
  </r>
  <r>
    <x v="95"/>
    <n v="84"/>
    <d v="2022-08-25T00:00:00"/>
    <x v="18"/>
    <d v="2022-07-01T00:00:00"/>
    <d v="2025-06-30T00:00:00"/>
    <n v="82.5"/>
    <n v="1"/>
    <n v="82.5"/>
    <s v="KG"/>
    <n v="1410.7139999999999"/>
    <n v="116383.905"/>
    <n v="0"/>
    <n v="0"/>
    <n v="0"/>
    <n v="0"/>
    <n v="18"/>
    <n v="0"/>
    <n v="0"/>
    <n v="0"/>
    <n v="0"/>
    <n v="0"/>
    <n v="20949.099999999999"/>
    <n v="0"/>
  </r>
  <r>
    <x v="96"/>
    <n v="56"/>
    <d v="2022-09-20T00:00:00"/>
    <x v="18"/>
    <d v="2022-08-01T00:00:00"/>
    <d v="2025-07-30T00:00:00"/>
    <n v="55"/>
    <n v="1"/>
    <n v="55"/>
    <s v="KG"/>
    <n v="1392.857"/>
    <n v="76607.134999999995"/>
    <n v="9"/>
    <n v="0"/>
    <n v="9"/>
    <n v="0"/>
    <n v="0"/>
    <n v="0"/>
    <n v="7020"/>
    <n v="0"/>
    <n v="7020"/>
    <n v="0"/>
    <n v="0"/>
    <n v="0"/>
  </r>
  <r>
    <x v="97"/>
    <n v="140"/>
    <d v="2022-11-16T00:00:00"/>
    <x v="18"/>
    <d v="2022-11-01T00:00:00"/>
    <d v="2025-04-30T00:00:00"/>
    <n v="140"/>
    <n v="1"/>
    <n v="140"/>
    <s v="KG"/>
    <n v="1392.8570999999999"/>
    <n v="194999.99400000001"/>
    <n v="9"/>
    <n v="0"/>
    <n v="9"/>
    <n v="0"/>
    <n v="0"/>
    <n v="0"/>
    <n v="17550"/>
    <n v="0"/>
    <n v="17550"/>
    <n v="0"/>
    <n v="0"/>
    <n v="0"/>
  </r>
  <r>
    <x v="98"/>
    <n v="84"/>
    <d v="2022-12-24T00:00:00"/>
    <x v="18"/>
    <d v="2022-12-01T00:00:00"/>
    <d v="2025-05-31T00:00:00"/>
    <n v="82.5"/>
    <n v="1"/>
    <n v="82.5"/>
    <s v="KG"/>
    <n v="1418.18"/>
    <n v="116999.85"/>
    <n v="9"/>
    <n v="0"/>
    <n v="9"/>
    <n v="0"/>
    <n v="0"/>
    <n v="0"/>
    <n v="10721.44"/>
    <n v="0"/>
    <n v="10721.44"/>
    <n v="0"/>
    <n v="0"/>
    <n v="0"/>
  </r>
  <r>
    <x v="99"/>
    <s v="6JU12HP6T7"/>
    <d v="2023-02-21T00:00:00"/>
    <x v="18"/>
    <d v="2023-01-01T00:00:00"/>
    <d v="2025-12-31T00:00:00"/>
    <n v="280"/>
    <n v="1"/>
    <n v="280"/>
    <s v="KG"/>
    <n v="1321.4280000000001"/>
    <n v="369999.84"/>
    <n v="9"/>
    <n v="0"/>
    <n v="9"/>
    <n v="0"/>
    <n v="0"/>
    <n v="0"/>
    <n v="33299.99"/>
    <n v="0"/>
    <n v="33299.99"/>
    <n v="0"/>
    <n v="0"/>
    <n v="0"/>
  </r>
  <r>
    <x v="99"/>
    <s v="6JU12HP6T7"/>
    <d v="2023-02-21T00:00:00"/>
    <x v="18"/>
    <d v="2023-01-01T00:00:00"/>
    <d v="2025-12-01T00:00:00"/>
    <n v="28"/>
    <n v="1"/>
    <n v="28"/>
    <s v="KG"/>
    <n v="1321.4280000000001"/>
    <n v="36999.983999999997"/>
    <n v="9"/>
    <n v="0"/>
    <n v="9"/>
    <n v="0"/>
    <n v="0"/>
    <n v="0"/>
    <n v="3330"/>
    <n v="0"/>
    <n v="3330"/>
    <n v="0"/>
    <n v="0"/>
    <n v="0"/>
  </r>
  <r>
    <x v="100"/>
    <n v="27.5"/>
    <d v="2021-05-12T00:00:00"/>
    <x v="19"/>
    <d v="2021-04-01T00:00:00"/>
    <d v="2024-03-31T00:00:00"/>
    <n v="27.5"/>
    <n v="1"/>
    <n v="27.5"/>
    <s v="KG"/>
    <n v="2786.36"/>
    <n v="76624.899999999994"/>
    <n v="0"/>
    <n v="0"/>
    <n v="0"/>
    <n v="0"/>
    <n v="18"/>
    <n v="0"/>
    <n v="0"/>
    <n v="0"/>
    <n v="0"/>
    <n v="0"/>
    <n v="13792.48"/>
    <n v="0"/>
  </r>
  <r>
    <x v="69"/>
    <n v="27.5"/>
    <d v="2021-06-25T00:00:00"/>
    <x v="19"/>
    <d v="2021-05-01T00:00:00"/>
    <d v="2024-06-30T00:00:00"/>
    <n v="28"/>
    <n v="1"/>
    <n v="28"/>
    <s v="KG"/>
    <n v="3109"/>
    <n v="87052"/>
    <n v="0"/>
    <n v="0"/>
    <n v="0"/>
    <n v="0"/>
    <n v="18"/>
    <n v="0"/>
    <n v="0"/>
    <n v="0"/>
    <n v="0"/>
    <n v="0"/>
    <n v="15669.36"/>
    <n v="0"/>
  </r>
  <r>
    <x v="18"/>
    <n v="0"/>
    <d v="2021-09-06T00:00:00"/>
    <x v="19"/>
    <d v="2021-08-28T00:00:00"/>
    <d v="2024-07-31T00:00:00"/>
    <n v="70.819999999999993"/>
    <n v="1"/>
    <n v="70.819999999999993"/>
    <s v="KG"/>
    <n v="2894.66"/>
    <n v="204999.82120000001"/>
    <n v="0"/>
    <n v="0"/>
    <n v="0"/>
    <n v="0"/>
    <n v="18"/>
    <n v="0"/>
    <n v="0"/>
    <n v="0"/>
    <n v="0"/>
    <n v="0"/>
    <n v="36899.97"/>
    <n v="0"/>
  </r>
  <r>
    <x v="29"/>
    <n v="55"/>
    <d v="2021-11-18T00:00:00"/>
    <x v="19"/>
    <d v="2021-10-01T00:00:00"/>
    <d v="2023-09-30T00:00:00"/>
    <n v="55"/>
    <n v="1"/>
    <n v="55"/>
    <s v="KG"/>
    <n v="3054.54"/>
    <n v="167999.7"/>
    <n v="0"/>
    <n v="0"/>
    <n v="0"/>
    <n v="0"/>
    <n v="18"/>
    <n v="0"/>
    <n v="0"/>
    <n v="0"/>
    <n v="0"/>
    <n v="0"/>
    <n v="30239.95"/>
    <n v="0"/>
  </r>
  <r>
    <x v="92"/>
    <n v="55"/>
    <d v="2022-03-04T00:00:00"/>
    <x v="19"/>
    <d v="2022-02-01T00:00:00"/>
    <d v="2025-01-31T00:00:00"/>
    <n v="55"/>
    <n v="1"/>
    <n v="55"/>
    <s v="KG"/>
    <n v="3036.36"/>
    <n v="166999.79999999999"/>
    <n v="0"/>
    <n v="0"/>
    <n v="0"/>
    <n v="0"/>
    <n v="18"/>
    <n v="0"/>
    <n v="0"/>
    <n v="0"/>
    <n v="0"/>
    <n v="0"/>
    <n v="30059.96"/>
    <n v="0"/>
  </r>
  <r>
    <x v="76"/>
    <n v="27.5"/>
    <d v="2022-04-27T00:00:00"/>
    <x v="19"/>
    <d v="2022-03-01T00:00:00"/>
    <s v="  -   -"/>
    <n v="27.5"/>
    <n v="1"/>
    <n v="27.5"/>
    <s v="KG"/>
    <n v="3036.36"/>
    <n v="83499.899999999994"/>
    <n v="0"/>
    <n v="0"/>
    <n v="0"/>
    <n v="0"/>
    <n v="18"/>
    <n v="0"/>
    <n v="0"/>
    <n v="0"/>
    <n v="0"/>
    <n v="0"/>
    <n v="15029.98"/>
    <n v="0"/>
  </r>
  <r>
    <x v="64"/>
    <n v="82.5"/>
    <d v="2022-05-31T00:00:00"/>
    <x v="19"/>
    <d v="2022-05-01T00:00:00"/>
    <d v="2025-04-30T00:00:00"/>
    <n v="82.5"/>
    <n v="1"/>
    <n v="82.5"/>
    <s v="KG"/>
    <n v="3054.54"/>
    <n v="251999.55"/>
    <n v="0"/>
    <n v="0"/>
    <n v="0"/>
    <n v="0"/>
    <n v="18"/>
    <n v="0"/>
    <n v="0"/>
    <n v="0"/>
    <n v="0"/>
    <n v="0"/>
    <n v="45359.92"/>
    <n v="0"/>
  </r>
  <r>
    <x v="101"/>
    <n v="110"/>
    <d v="2022-07-13T00:00:00"/>
    <x v="19"/>
    <d v="2022-06-01T00:00:00"/>
    <d v="2025-05-30T00:00:00"/>
    <n v="110"/>
    <n v="1"/>
    <n v="110"/>
    <s v="KG"/>
    <n v="3100"/>
    <n v="341000"/>
    <n v="0"/>
    <n v="0"/>
    <n v="0"/>
    <n v="0"/>
    <n v="0"/>
    <n v="0"/>
    <n v="0"/>
    <n v="0"/>
    <n v="0"/>
    <n v="0"/>
    <n v="0"/>
    <n v="0"/>
  </r>
  <r>
    <x v="95"/>
    <n v="27.5"/>
    <d v="2022-08-25T00:00:00"/>
    <x v="19"/>
    <d v="2022-08-01T00:00:00"/>
    <d v="2025-07-30T00:00:00"/>
    <n v="27.5"/>
    <n v="1"/>
    <n v="27.5"/>
    <s v="KG"/>
    <n v="2727.2719999999999"/>
    <n v="74999.98"/>
    <n v="0"/>
    <n v="0"/>
    <n v="0"/>
    <n v="0"/>
    <n v="18"/>
    <n v="0"/>
    <n v="0"/>
    <n v="0"/>
    <n v="0"/>
    <n v="0"/>
    <n v="13500"/>
    <n v="0"/>
  </r>
  <r>
    <x v="96"/>
    <n v="55"/>
    <d v="2022-10-10T00:00:00"/>
    <x v="19"/>
    <d v="2022-10-01T00:00:00"/>
    <d v="2025-03-31T00:00:00"/>
    <n v="55"/>
    <n v="1"/>
    <n v="55"/>
    <s v="KG"/>
    <n v="3018.181"/>
    <n v="165999.95499999999"/>
    <n v="9"/>
    <n v="0"/>
    <n v="9"/>
    <n v="0"/>
    <n v="0"/>
    <n v="0"/>
    <n v="14940"/>
    <n v="0"/>
    <n v="14940"/>
    <n v="0"/>
    <n v="0"/>
    <n v="0"/>
  </r>
  <r>
    <x v="35"/>
    <n v="28"/>
    <d v="2022-10-18T00:00:00"/>
    <x v="19"/>
    <d v="2022-10-01T00:00:00"/>
    <d v="2025-03-31T00:00:00"/>
    <n v="28"/>
    <n v="1"/>
    <n v="28"/>
    <s v="KG"/>
    <n v="2690.9090000000001"/>
    <n v="75345.452000000005"/>
    <n v="9"/>
    <n v="0"/>
    <n v="9"/>
    <n v="0"/>
    <n v="0"/>
    <n v="0"/>
    <n v="6781.09"/>
    <n v="0"/>
    <n v="6781.09"/>
    <n v="0"/>
    <n v="0"/>
    <n v="0"/>
  </r>
  <r>
    <x v="18"/>
    <s v=""/>
    <d v="2023-03-18T00:00:00"/>
    <x v="19"/>
    <d v="2023-02-01T00:00:00"/>
    <d v="2026-01-31T00:00:00"/>
    <n v="56.66"/>
    <n v="1"/>
    <n v="56.66"/>
    <s v="KG"/>
    <n v="2612.0700000000002"/>
    <n v="147999.88620000001"/>
    <n v="0"/>
    <n v="0"/>
    <n v="0"/>
    <n v="0"/>
    <n v="18"/>
    <n v="0"/>
    <n v="0"/>
    <n v="0"/>
    <n v="0"/>
    <n v="0"/>
    <n v="26639.98"/>
    <n v="0"/>
  </r>
  <r>
    <x v="102"/>
    <n v="300.8"/>
    <d v="2021-03-19T00:00:00"/>
    <x v="20"/>
    <d v="2021-01-01T00:00:00"/>
    <d v="2023-12-31T00:00:00"/>
    <n v="300.8"/>
    <n v="1"/>
    <n v="300.8"/>
    <s v="KG"/>
    <n v="1032.72"/>
    <n v="310642.17599999998"/>
    <n v="0"/>
    <n v="0"/>
    <n v="0"/>
    <n v="0"/>
    <n v="18"/>
    <n v="0"/>
    <n v="0"/>
    <n v="0"/>
    <n v="0"/>
    <n v="0"/>
    <n v="55915.59"/>
    <n v="0"/>
  </r>
  <r>
    <x v="103"/>
    <n v="303"/>
    <d v="2021-04-05T00:00:00"/>
    <x v="20"/>
    <d v="2021-03-01T00:00:00"/>
    <d v="2024-02-28T00:00:00"/>
    <n v="302.5"/>
    <n v="1"/>
    <n v="302.5"/>
    <s v="KG"/>
    <n v="1032"/>
    <n v="312180"/>
    <n v="0"/>
    <n v="0"/>
    <n v="0"/>
    <n v="0"/>
    <n v="18"/>
    <n v="0"/>
    <n v="0"/>
    <n v="0"/>
    <n v="0"/>
    <n v="0"/>
    <n v="56192.4"/>
    <n v="0"/>
  </r>
  <r>
    <x v="40"/>
    <n v="825"/>
    <d v="2021-07-26T00:00:00"/>
    <x v="20"/>
    <d v="2021-07-01T00:00:00"/>
    <d v="2024-06-30T00:00:00"/>
    <n v="137.5"/>
    <n v="1"/>
    <n v="137.5"/>
    <s v="KG"/>
    <n v="1145.45"/>
    <n v="157499.375"/>
    <n v="0"/>
    <n v="0"/>
    <n v="0"/>
    <n v="0"/>
    <n v="18"/>
    <n v="0"/>
    <n v="0"/>
    <n v="0"/>
    <n v="0"/>
    <n v="0"/>
    <n v="28349.89"/>
    <n v="0"/>
  </r>
  <r>
    <x v="40"/>
    <n v="825"/>
    <d v="2021-07-26T00:00:00"/>
    <x v="20"/>
    <d v="2021-07-01T00:00:00"/>
    <d v="2024-06-30T00:00:00"/>
    <n v="275"/>
    <n v="1"/>
    <n v="275"/>
    <s v="KG"/>
    <n v="1145.45"/>
    <n v="314998.75"/>
    <n v="0"/>
    <n v="0"/>
    <n v="0"/>
    <n v="0"/>
    <n v="18"/>
    <n v="0"/>
    <n v="0"/>
    <n v="0"/>
    <n v="0"/>
    <n v="0"/>
    <n v="56699.78"/>
    <n v="0"/>
  </r>
  <r>
    <x v="40"/>
    <n v="825"/>
    <d v="2021-07-30T00:00:00"/>
    <x v="20"/>
    <d v="2021-07-01T00:00:00"/>
    <d v="2024-06-30T00:00:00"/>
    <n v="110"/>
    <n v="1"/>
    <n v="110"/>
    <s v="KG"/>
    <n v="1145.45"/>
    <n v="125999.5"/>
    <n v="0"/>
    <n v="0"/>
    <n v="0"/>
    <n v="0"/>
    <n v="18"/>
    <n v="0"/>
    <n v="0"/>
    <n v="0"/>
    <n v="0"/>
    <n v="0"/>
    <n v="22679.91"/>
    <n v="0"/>
  </r>
  <r>
    <x v="40"/>
    <n v="825"/>
    <d v="2021-07-30T00:00:00"/>
    <x v="20"/>
    <d v="2021-07-01T00:00:00"/>
    <d v="2024-06-30T00:00:00"/>
    <n v="302.5"/>
    <n v="1"/>
    <n v="302.5"/>
    <s v="KG"/>
    <n v="1145.45"/>
    <n v="346498.625"/>
    <n v="0"/>
    <n v="0"/>
    <n v="0"/>
    <n v="0"/>
    <n v="18"/>
    <n v="0"/>
    <n v="0"/>
    <n v="0"/>
    <n v="0"/>
    <n v="0"/>
    <n v="62369.75"/>
    <n v="0"/>
  </r>
  <r>
    <x v="104"/>
    <n v="247.5"/>
    <d v="2021-08-25T00:00:00"/>
    <x v="20"/>
    <d v="2021-06-01T00:00:00"/>
    <d v="2024-05-31T00:00:00"/>
    <n v="137.5"/>
    <n v="1"/>
    <n v="137.5"/>
    <s v="KG"/>
    <n v="1090.9000000000001"/>
    <n v="149998.75"/>
    <n v="0"/>
    <n v="0"/>
    <n v="0"/>
    <n v="0"/>
    <n v="18"/>
    <n v="0"/>
    <n v="0"/>
    <n v="0"/>
    <n v="0"/>
    <n v="0"/>
    <n v="26999.78"/>
    <n v="0"/>
  </r>
  <r>
    <x v="105"/>
    <n v="55"/>
    <d v="2021-09-14T00:00:00"/>
    <x v="20"/>
    <d v="2021-09-01T00:00:00"/>
    <d v="2024-08-31T00:00:00"/>
    <n v="55"/>
    <n v="1"/>
    <n v="55"/>
    <s v="KG"/>
    <n v="1090.9000000000001"/>
    <n v="59999.5"/>
    <n v="0"/>
    <n v="0"/>
    <n v="0"/>
    <n v="0"/>
    <n v="18"/>
    <n v="0"/>
    <n v="0"/>
    <n v="0"/>
    <n v="0"/>
    <n v="0"/>
    <n v="10799.91"/>
    <n v="0"/>
  </r>
  <r>
    <x v="106"/>
    <n v="247.5"/>
    <d v="2021-09-21T00:00:00"/>
    <x v="20"/>
    <d v="2021-09-01T00:00:00"/>
    <d v="2024-08-31T00:00:00"/>
    <n v="137.5"/>
    <n v="1"/>
    <n v="137.5"/>
    <s v="KG"/>
    <n v="1090.9000000000001"/>
    <n v="149998.75"/>
    <n v="9"/>
    <n v="0"/>
    <n v="9"/>
    <n v="0"/>
    <n v="0"/>
    <n v="0"/>
    <n v="13499.89"/>
    <n v="0"/>
    <n v="13499.89"/>
    <n v="0"/>
    <n v="0"/>
    <n v="0"/>
  </r>
  <r>
    <x v="90"/>
    <n v="412.5"/>
    <d v="2021-10-01T00:00:00"/>
    <x v="20"/>
    <d v="2021-09-01T00:00:00"/>
    <d v="2024-08-31T00:00:00"/>
    <n v="412.5"/>
    <n v="1"/>
    <n v="412.5"/>
    <s v="KG"/>
    <n v="1145.45"/>
    <n v="472498.125"/>
    <n v="0"/>
    <n v="0"/>
    <n v="0"/>
    <n v="0"/>
    <n v="18"/>
    <n v="0"/>
    <n v="0"/>
    <n v="0"/>
    <n v="0"/>
    <n v="0"/>
    <n v="85049.66"/>
    <n v="0"/>
  </r>
  <r>
    <x v="107"/>
    <n v="412.5"/>
    <d v="2021-11-18T00:00:00"/>
    <x v="20"/>
    <d v="2021-10-01T00:00:00"/>
    <d v="2023-09-30T00:00:00"/>
    <n v="412.5"/>
    <n v="1"/>
    <n v="412.5"/>
    <s v="KG"/>
    <n v="1381.8"/>
    <n v="569992.5"/>
    <n v="0"/>
    <n v="0"/>
    <n v="0"/>
    <n v="0"/>
    <n v="18"/>
    <n v="0"/>
    <n v="0"/>
    <n v="0"/>
    <n v="0"/>
    <n v="0"/>
    <n v="102598.65"/>
    <n v="0"/>
  </r>
  <r>
    <x v="74"/>
    <n v="137.5"/>
    <d v="2021-11-30T00:00:00"/>
    <x v="20"/>
    <d v="2021-11-01T00:00:00"/>
    <d v="2024-10-31T00:00:00"/>
    <n v="137.5"/>
    <n v="1"/>
    <n v="137.5"/>
    <s v="KG"/>
    <n v="1272.73"/>
    <n v="175000.375"/>
    <n v="0"/>
    <n v="0"/>
    <n v="0"/>
    <n v="0"/>
    <n v="18"/>
    <n v="0"/>
    <n v="0"/>
    <n v="0"/>
    <n v="0"/>
    <n v="0"/>
    <n v="31500.07"/>
    <n v="0"/>
  </r>
  <r>
    <x v="18"/>
    <n v="0"/>
    <d v="2022-01-25T00:00:00"/>
    <x v="20"/>
    <d v="2022-01-01T00:00:00"/>
    <d v="2023-12-31T00:00:00"/>
    <n v="330"/>
    <n v="1"/>
    <n v="330"/>
    <s v="KG"/>
    <n v="1200"/>
    <n v="396000"/>
    <n v="0"/>
    <n v="0"/>
    <n v="0"/>
    <n v="0"/>
    <n v="18"/>
    <n v="0"/>
    <n v="0"/>
    <n v="0"/>
    <n v="0"/>
    <n v="0"/>
    <n v="71280"/>
    <n v="0"/>
  </r>
  <r>
    <x v="18"/>
    <n v="0"/>
    <d v="2022-03-21T00:00:00"/>
    <x v="20"/>
    <d v="2022-03-01T00:00:00"/>
    <d v="2025-02-28T00:00:00"/>
    <n v="412.5"/>
    <n v="1"/>
    <n v="412.5"/>
    <s v="KG"/>
    <n v="1218.18"/>
    <n v="502499.25"/>
    <n v="0"/>
    <n v="0"/>
    <n v="0"/>
    <n v="0"/>
    <n v="18"/>
    <n v="0"/>
    <n v="0"/>
    <n v="0"/>
    <n v="0"/>
    <n v="0"/>
    <n v="90449.87"/>
    <n v="0"/>
  </r>
  <r>
    <x v="108"/>
    <n v="165"/>
    <d v="2022-04-22T00:00:00"/>
    <x v="20"/>
    <d v="2022-04-01T00:00:00"/>
    <d v="2025-03-31T00:00:00"/>
    <n v="165"/>
    <n v="1"/>
    <n v="165"/>
    <s v="KG"/>
    <n v="1209.0899999999999"/>
    <n v="199499.85"/>
    <n v="0"/>
    <n v="0"/>
    <n v="0"/>
    <n v="0"/>
    <n v="18"/>
    <n v="0"/>
    <n v="0"/>
    <n v="0"/>
    <n v="0"/>
    <n v="0"/>
    <n v="35909.97"/>
    <n v="0"/>
  </r>
  <r>
    <x v="109"/>
    <n v="220"/>
    <d v="2022-05-31T00:00:00"/>
    <x v="20"/>
    <d v="2022-05-01T00:00:00"/>
    <d v="2025-04-30T00:00:00"/>
    <n v="220"/>
    <n v="1"/>
    <n v="220"/>
    <s v="KG"/>
    <n v="1209.0899999999999"/>
    <n v="265999.8"/>
    <n v="0"/>
    <n v="0"/>
    <n v="0"/>
    <n v="0"/>
    <n v="18"/>
    <n v="0"/>
    <n v="0"/>
    <n v="0"/>
    <n v="0"/>
    <n v="0"/>
    <n v="47879.96"/>
    <n v="0"/>
  </r>
  <r>
    <x v="110"/>
    <n v="550"/>
    <d v="2022-06-06T00:00:00"/>
    <x v="20"/>
    <d v="2022-05-01T00:00:00"/>
    <d v="2025-04-30T00:00:00"/>
    <n v="275"/>
    <n v="1"/>
    <n v="275"/>
    <s v="KG"/>
    <n v="1036.3599999999999"/>
    <n v="284999"/>
    <n v="0"/>
    <n v="0"/>
    <n v="0"/>
    <n v="0"/>
    <n v="18"/>
    <n v="0"/>
    <n v="0"/>
    <n v="0"/>
    <n v="0"/>
    <n v="0"/>
    <n v="51299.82"/>
    <n v="0"/>
  </r>
  <r>
    <x v="110"/>
    <n v="550"/>
    <d v="2022-06-10T00:00:00"/>
    <x v="20"/>
    <d v="2022-05-01T00:00:00"/>
    <d v="2025-04-30T00:00:00"/>
    <n v="275"/>
    <n v="1"/>
    <n v="275"/>
    <s v="KG"/>
    <n v="1036.3599999999999"/>
    <n v="284999"/>
    <n v="0"/>
    <n v="0"/>
    <n v="0"/>
    <n v="0"/>
    <n v="18"/>
    <n v="0"/>
    <n v="0"/>
    <n v="0"/>
    <n v="0"/>
    <n v="0"/>
    <n v="0"/>
    <n v="0"/>
  </r>
  <r>
    <x v="33"/>
    <n v="412.5"/>
    <d v="2022-07-22T00:00:00"/>
    <x v="20"/>
    <d v="2022-06-01T00:00:00"/>
    <d v="2025-05-30T00:00:00"/>
    <n v="412.5"/>
    <n v="1"/>
    <n v="412.5"/>
    <s v="KG"/>
    <n v="1036.3599999999999"/>
    <n v="427498.5"/>
    <n v="0"/>
    <n v="0"/>
    <n v="0"/>
    <n v="0"/>
    <n v="18"/>
    <n v="0"/>
    <n v="0"/>
    <n v="0"/>
    <n v="0"/>
    <n v="0"/>
    <n v="76949.73"/>
    <n v="0"/>
  </r>
  <r>
    <x v="77"/>
    <n v="110"/>
    <d v="2022-07-29T00:00:00"/>
    <x v="20"/>
    <d v="2022-05-01T00:00:00"/>
    <d v="2025-04-30T00:00:00"/>
    <n v="110"/>
    <n v="1"/>
    <n v="110"/>
    <s v="KG"/>
    <n v="1036.3599999999999"/>
    <n v="113999.6"/>
    <n v="0"/>
    <n v="0"/>
    <n v="0"/>
    <n v="0"/>
    <n v="18"/>
    <n v="0"/>
    <n v="0"/>
    <n v="0"/>
    <n v="0"/>
    <n v="0"/>
    <n v="20519.93"/>
    <n v="0"/>
  </r>
  <r>
    <x v="111"/>
    <n v="110"/>
    <d v="2022-08-04T00:00:00"/>
    <x v="20"/>
    <d v="2022-06-01T00:00:00"/>
    <d v="2025-05-31T00:00:00"/>
    <n v="110"/>
    <n v="1"/>
    <n v="110"/>
    <s v="KG"/>
    <n v="1036.3599999999999"/>
    <n v="113999.6"/>
    <n v="0"/>
    <n v="0"/>
    <n v="0"/>
    <n v="0"/>
    <n v="18"/>
    <n v="0"/>
    <n v="0"/>
    <n v="0"/>
    <n v="0"/>
    <n v="0"/>
    <n v="20519.93"/>
    <n v="0"/>
  </r>
  <r>
    <x v="95"/>
    <n v="137.58000000000001"/>
    <d v="2022-08-25T00:00:00"/>
    <x v="20"/>
    <d v="2022-08-01T00:00:00"/>
    <d v="2025-07-30T00:00:00"/>
    <n v="137.5"/>
    <n v="1"/>
    <n v="137.5"/>
    <s v="KG"/>
    <n v="963.63599999999997"/>
    <n v="132499.95000000001"/>
    <n v="0"/>
    <n v="0"/>
    <n v="0"/>
    <n v="0"/>
    <n v="18"/>
    <n v="0"/>
    <n v="0"/>
    <n v="0"/>
    <n v="0"/>
    <n v="0"/>
    <n v="23849.99"/>
    <n v="0"/>
  </r>
  <r>
    <x v="65"/>
    <n v="275"/>
    <d v="2022-09-16T00:00:00"/>
    <x v="20"/>
    <d v="2022-05-01T00:00:00"/>
    <d v="2025-04-30T00:00:00"/>
    <n v="275"/>
    <n v="1"/>
    <n v="275"/>
    <s v="KG"/>
    <n v="1000"/>
    <n v="275000"/>
    <n v="0"/>
    <n v="0"/>
    <n v="0"/>
    <n v="0"/>
    <n v="18"/>
    <n v="0"/>
    <n v="0"/>
    <n v="0"/>
    <n v="0"/>
    <n v="0"/>
    <n v="49500"/>
    <n v="0"/>
  </r>
  <r>
    <x v="78"/>
    <n v="275"/>
    <d v="2022-09-24T00:00:00"/>
    <x v="20"/>
    <d v="2022-09-01T00:00:00"/>
    <d v="2025-02-28T00:00:00"/>
    <n v="275"/>
    <n v="1"/>
    <n v="275"/>
    <s v="KG"/>
    <n v="963.63599999999997"/>
    <n v="264999.90000000002"/>
    <n v="9"/>
    <n v="0"/>
    <n v="9"/>
    <n v="0"/>
    <n v="0"/>
    <n v="0"/>
    <n v="23849.99"/>
    <n v="0"/>
    <n v="23849.99"/>
    <n v="0"/>
    <n v="0"/>
    <n v="0"/>
  </r>
  <r>
    <x v="18"/>
    <n v="0"/>
    <d v="2022-10-01T00:00:00"/>
    <x v="20"/>
    <d v="2022-09-01T00:00:00"/>
    <d v="2025-08-30T00:00:00"/>
    <n v="137.5"/>
    <n v="1"/>
    <n v="137.5"/>
    <s v="KG"/>
    <n v="963.64"/>
    <n v="132500.5"/>
    <n v="0"/>
    <n v="0"/>
    <n v="0"/>
    <n v="0"/>
    <n v="18"/>
    <n v="0"/>
    <n v="0"/>
    <n v="0"/>
    <n v="0"/>
    <n v="0"/>
    <n v="23850.09"/>
    <n v="0"/>
  </r>
  <r>
    <x v="112"/>
    <n v="275"/>
    <d v="2022-10-11T00:00:00"/>
    <x v="20"/>
    <d v="2022-10-01T00:00:00"/>
    <d v="2025-03-31T00:00:00"/>
    <n v="275"/>
    <n v="1"/>
    <n v="275"/>
    <s v="KG"/>
    <n v="963.63599999999997"/>
    <n v="264999.90000000002"/>
    <n v="9"/>
    <n v="0"/>
    <n v="9"/>
    <n v="0"/>
    <n v="0"/>
    <n v="0"/>
    <n v="23849.99"/>
    <n v="0"/>
    <n v="23849.99"/>
    <n v="0"/>
    <n v="0"/>
    <n v="0"/>
  </r>
  <r>
    <x v="113"/>
    <n v="551"/>
    <d v="2022-10-18T00:00:00"/>
    <x v="20"/>
    <d v="2022-10-01T00:00:00"/>
    <d v="2025-03-31T00:00:00"/>
    <n v="413"/>
    <n v="1"/>
    <n v="413"/>
    <s v="KG"/>
    <n v="963.63599999999997"/>
    <n v="397981.66800000001"/>
    <n v="0"/>
    <n v="0"/>
    <n v="0"/>
    <n v="0"/>
    <n v="0"/>
    <n v="0"/>
    <n v="0"/>
    <n v="0"/>
    <n v="0"/>
    <n v="0"/>
    <n v="0"/>
    <n v="0"/>
  </r>
  <r>
    <x v="113"/>
    <n v="551"/>
    <d v="2022-10-18T00:00:00"/>
    <x v="20"/>
    <d v="2022-10-01T00:00:00"/>
    <d v="2025-03-31T00:00:00"/>
    <n v="138"/>
    <n v="1"/>
    <n v="138"/>
    <s v="KG"/>
    <n v="963.63599999999997"/>
    <n v="132981.76800000001"/>
    <n v="9"/>
    <n v="0"/>
    <n v="9"/>
    <n v="0"/>
    <n v="0"/>
    <n v="0"/>
    <n v="11968.36"/>
    <n v="0"/>
    <n v="11968.36"/>
    <n v="0"/>
    <n v="0"/>
    <n v="0"/>
  </r>
  <r>
    <x v="114"/>
    <n v="137.5"/>
    <d v="2022-10-18T00:00:00"/>
    <x v="20"/>
    <d v="2022-10-01T00:00:00"/>
    <d v="2025-03-31T00:00:00"/>
    <n v="138"/>
    <n v="1"/>
    <n v="138"/>
    <s v="KG"/>
    <n v="963.63599999999997"/>
    <n v="132981.76800000001"/>
    <n v="9"/>
    <n v="0"/>
    <n v="9"/>
    <n v="0"/>
    <n v="0"/>
    <n v="0"/>
    <n v="11968.36"/>
    <n v="0"/>
    <n v="11968.36"/>
    <n v="0"/>
    <n v="0"/>
    <n v="0"/>
  </r>
  <r>
    <x v="115"/>
    <n v="138"/>
    <d v="2022-11-02T00:00:00"/>
    <x v="20"/>
    <d v="2022-10-01T00:00:00"/>
    <d v="2025-03-31T00:00:00"/>
    <n v="137.5"/>
    <n v="1"/>
    <n v="137.5"/>
    <s v="KG"/>
    <n v="963.63599999999997"/>
    <n v="132499.95000000001"/>
    <n v="9"/>
    <n v="0"/>
    <n v="9"/>
    <n v="0"/>
    <n v="0"/>
    <n v="0"/>
    <n v="11968.36"/>
    <n v="0"/>
    <n v="11968.36"/>
    <n v="0"/>
    <n v="0"/>
    <n v="0"/>
  </r>
  <r>
    <x v="99"/>
    <s v="6JU120TBR7"/>
    <d v="2023-02-21T00:00:00"/>
    <x v="20"/>
    <d v="2023-02-01T00:00:00"/>
    <d v="2026-01-31T00:00:00"/>
    <n v="440"/>
    <n v="1"/>
    <n v="440"/>
    <s v="KG"/>
    <n v="890.90899999999999"/>
    <n v="391999.96"/>
    <n v="9"/>
    <n v="0"/>
    <n v="9"/>
    <n v="0"/>
    <n v="0"/>
    <n v="0"/>
    <n v="35280"/>
    <n v="0"/>
    <n v="35280"/>
    <n v="0"/>
    <n v="0"/>
    <n v="0"/>
  </r>
  <r>
    <x v="18"/>
    <s v=""/>
    <d v="2023-02-24T00:00:00"/>
    <x v="20"/>
    <d v="2023-02-01T00:00:00"/>
    <d v="2026-01-31T00:00:00"/>
    <n v="110"/>
    <n v="1"/>
    <n v="110"/>
    <s v="KG"/>
    <n v="1321.4280000000001"/>
    <n v="145357.07999999999"/>
    <n v="9"/>
    <n v="0"/>
    <n v="9"/>
    <n v="0"/>
    <n v="0"/>
    <n v="0"/>
    <n v="13082.14"/>
    <n v="0"/>
    <n v="13082.14"/>
    <n v="0"/>
    <n v="0"/>
    <n v="0"/>
  </r>
  <r>
    <x v="18"/>
    <s v=""/>
    <d v="2023-03-21T00:00:00"/>
    <x v="20"/>
    <d v="2023-03-01T00:00:00"/>
    <d v="2026-02-28T00:00:00"/>
    <n v="467.5"/>
    <n v="1"/>
    <n v="467.5"/>
    <s v="KG"/>
    <n v="887.27"/>
    <n v="414798.72499999998"/>
    <n v="0"/>
    <n v="0"/>
    <n v="0"/>
    <n v="0"/>
    <n v="0"/>
    <n v="0"/>
    <n v="0"/>
    <n v="0"/>
    <n v="0"/>
    <n v="0"/>
    <n v="0"/>
    <n v="0"/>
  </r>
  <r>
    <x v="6"/>
    <n v="220"/>
    <d v="2021-01-16T00:00:00"/>
    <x v="21"/>
    <d v="2020-12-01T00:00:00"/>
    <d v="2023-11-30T00:00:00"/>
    <n v="220"/>
    <n v="1"/>
    <n v="220"/>
    <s v="KG"/>
    <n v="2486.36"/>
    <n v="546999.19999999995"/>
    <n v="9"/>
    <n v="0"/>
    <n v="9"/>
    <n v="0"/>
    <n v="0"/>
    <n v="0"/>
    <n v="49229.93"/>
    <n v="0"/>
    <n v="49229.93"/>
    <n v="0"/>
    <n v="0"/>
    <n v="0"/>
  </r>
  <r>
    <x v="18"/>
    <n v="0"/>
    <d v="2021-03-16T00:00:00"/>
    <x v="21"/>
    <d v="2020-11-01T00:00:00"/>
    <d v="2023-10-31T00:00:00"/>
    <n v="56"/>
    <n v="1"/>
    <n v="56"/>
    <s v="KG"/>
    <n v="2392.86"/>
    <n v="134000.16"/>
    <n v="0"/>
    <n v="0"/>
    <n v="0"/>
    <n v="0"/>
    <n v="18"/>
    <n v="0"/>
    <n v="0"/>
    <n v="0"/>
    <n v="0"/>
    <n v="0"/>
    <n v="24120.03"/>
    <n v="0"/>
  </r>
  <r>
    <x v="116"/>
    <n v="137.5"/>
    <d v="2021-04-21T00:00:00"/>
    <x v="21"/>
    <d v="2021-03-01T00:00:00"/>
    <d v="2024-02-28T00:00:00"/>
    <n v="137.5"/>
    <n v="1"/>
    <n v="137.5"/>
    <s v="KG"/>
    <n v="2436.36"/>
    <n v="334999.5"/>
    <n v="0"/>
    <n v="0"/>
    <n v="0"/>
    <n v="0"/>
    <n v="18"/>
    <n v="0"/>
    <n v="0"/>
    <n v="0"/>
    <n v="0"/>
    <n v="0"/>
    <n v="60299.91"/>
    <n v="0"/>
  </r>
  <r>
    <x v="100"/>
    <n v="137.5"/>
    <d v="2021-05-12T00:00:00"/>
    <x v="21"/>
    <d v="2021-04-01T00:00:00"/>
    <d v="2024-03-31T00:00:00"/>
    <n v="137.5"/>
    <n v="1"/>
    <n v="137.5"/>
    <s v="KG"/>
    <n v="2390"/>
    <n v="328625"/>
    <n v="0"/>
    <n v="0"/>
    <n v="0"/>
    <n v="0"/>
    <n v="18"/>
    <n v="0"/>
    <n v="0"/>
    <n v="0"/>
    <n v="0"/>
    <n v="0"/>
    <n v="59152.5"/>
    <n v="0"/>
  </r>
  <r>
    <x v="9"/>
    <n v="169.98"/>
    <d v="2021-08-28T00:00:00"/>
    <x v="21"/>
    <d v="2021-08-01T00:00:00"/>
    <d v="2024-07-31T00:00:00"/>
    <n v="169.98"/>
    <n v="1"/>
    <n v="169.98"/>
    <s v="KG"/>
    <n v="2266.1480000000001"/>
    <n v="385199.837"/>
    <n v="0"/>
    <n v="0"/>
    <n v="0"/>
    <n v="0"/>
    <n v="18"/>
    <n v="0"/>
    <n v="0"/>
    <n v="0"/>
    <n v="0"/>
    <n v="0"/>
    <n v="69335.97"/>
    <n v="0"/>
  </r>
  <r>
    <x v="117"/>
    <n v="82.5"/>
    <d v="2021-10-14T00:00:00"/>
    <x v="21"/>
    <d v="2021-10-01T00:00:00"/>
    <d v="2024-09-30T00:00:00"/>
    <n v="82.5"/>
    <n v="1"/>
    <n v="82.5"/>
    <s v="KG"/>
    <n v="2472.73"/>
    <n v="204000.22500000001"/>
    <n v="0"/>
    <n v="0"/>
    <n v="0"/>
    <n v="0"/>
    <n v="18"/>
    <n v="0"/>
    <n v="0"/>
    <n v="0"/>
    <n v="0"/>
    <n v="0"/>
    <n v="36720.04"/>
    <n v="0"/>
  </r>
  <r>
    <x v="118"/>
    <n v="165"/>
    <d v="2021-10-14T00:00:00"/>
    <x v="21"/>
    <d v="2021-10-01T00:00:00"/>
    <d v="2024-09-30T00:00:00"/>
    <n v="56.66"/>
    <n v="1"/>
    <n v="56.66"/>
    <s v="KG"/>
    <n v="2266.14"/>
    <n v="128399.4924"/>
    <n v="0"/>
    <n v="0"/>
    <n v="0"/>
    <n v="0"/>
    <n v="18"/>
    <n v="0"/>
    <n v="0"/>
    <n v="0"/>
    <n v="0"/>
    <n v="0"/>
    <n v="23111.91"/>
    <n v="0"/>
  </r>
  <r>
    <x v="117"/>
    <n v="137.5"/>
    <d v="2021-11-13T00:00:00"/>
    <x v="21"/>
    <d v="2021-10-01T00:00:00"/>
    <d v="2024-03-31T00:00:00"/>
    <n v="137.5"/>
    <n v="1"/>
    <n v="137.5"/>
    <s v="KG"/>
    <n v="2654.5409"/>
    <n v="364999.3738"/>
    <n v="0"/>
    <n v="0"/>
    <n v="0"/>
    <n v="0"/>
    <n v="18"/>
    <n v="0"/>
    <n v="0"/>
    <n v="0"/>
    <n v="0"/>
    <n v="0"/>
    <n v="0"/>
    <n v="0"/>
  </r>
  <r>
    <x v="119"/>
    <n v="110"/>
    <d v="2021-12-18T00:00:00"/>
    <x v="21"/>
    <d v="2021-12-01T00:00:00"/>
    <d v="2024-05-31T00:00:00"/>
    <n v="110"/>
    <n v="1"/>
    <n v="110"/>
    <s v="KG"/>
    <n v="2400"/>
    <n v="264000"/>
    <n v="0"/>
    <n v="0"/>
    <n v="0"/>
    <n v="0"/>
    <n v="18"/>
    <n v="0"/>
    <n v="0"/>
    <n v="0"/>
    <n v="0"/>
    <n v="0"/>
    <n v="47520"/>
    <n v="0"/>
  </r>
  <r>
    <x v="75"/>
    <n v="165"/>
    <d v="2022-02-03T00:00:00"/>
    <x v="21"/>
    <d v="2022-01-01T00:00:00"/>
    <d v="2024-12-31T00:00:00"/>
    <n v="165"/>
    <n v="1"/>
    <n v="165"/>
    <s v="KG"/>
    <n v="2490.9"/>
    <n v="410998.5"/>
    <n v="0"/>
    <n v="0"/>
    <n v="0"/>
    <n v="0"/>
    <n v="18"/>
    <n v="0"/>
    <n v="0"/>
    <n v="0"/>
    <n v="0"/>
    <n v="0"/>
    <n v="73979.73"/>
    <n v="0"/>
  </r>
  <r>
    <x v="120"/>
    <n v="55"/>
    <d v="2022-02-22T00:00:00"/>
    <x v="21"/>
    <d v="2022-02-01T00:00:00"/>
    <d v="2025-01-31T00:00:00"/>
    <n v="55"/>
    <n v="1"/>
    <n v="55"/>
    <s v="KG"/>
    <n v="2472.7199999999998"/>
    <n v="135999.6"/>
    <n v="0"/>
    <n v="0"/>
    <n v="0"/>
    <n v="0"/>
    <n v="18"/>
    <n v="0"/>
    <n v="0"/>
    <n v="0"/>
    <n v="0"/>
    <n v="0"/>
    <n v="24479.93"/>
    <n v="0"/>
  </r>
  <r>
    <x v="92"/>
    <n v="82.5"/>
    <d v="2022-03-04T00:00:00"/>
    <x v="21"/>
    <d v="2022-02-01T00:00:00"/>
    <d v="2025-01-31T00:00:00"/>
    <n v="82.5"/>
    <n v="1"/>
    <n v="82.5"/>
    <s v="KG"/>
    <n v="2472.7199999999998"/>
    <n v="203999.4"/>
    <n v="0"/>
    <n v="0"/>
    <n v="0"/>
    <n v="0"/>
    <n v="18"/>
    <n v="0"/>
    <n v="0"/>
    <n v="0"/>
    <n v="0"/>
    <n v="0"/>
    <n v="36719.89"/>
    <n v="0"/>
  </r>
  <r>
    <x v="76"/>
    <n v="82.5"/>
    <d v="2022-04-30T00:00:00"/>
    <x v="21"/>
    <d v="2022-04-01T00:00:00"/>
    <d v="2025-03-31T00:00:00"/>
    <n v="82.5"/>
    <n v="1"/>
    <n v="82.5"/>
    <s v="KG"/>
    <n v="2454.5"/>
    <n v="202496.25"/>
    <n v="0"/>
    <n v="0"/>
    <n v="0"/>
    <n v="0"/>
    <n v="18"/>
    <n v="0"/>
    <n v="0"/>
    <n v="0"/>
    <n v="0"/>
    <n v="0"/>
    <n v="36449.33"/>
    <n v="0"/>
  </r>
  <r>
    <x v="33"/>
    <n v="27.5"/>
    <d v="2022-07-22T00:00:00"/>
    <x v="21"/>
    <d v="2022-06-01T00:00:00"/>
    <d v="2025-05-30T00:00:00"/>
    <n v="27.5"/>
    <n v="1"/>
    <n v="27.5"/>
    <s v="KG"/>
    <n v="2290.9"/>
    <n v="62999.75"/>
    <n v="0"/>
    <n v="0"/>
    <n v="0"/>
    <n v="0"/>
    <n v="18"/>
    <n v="0"/>
    <n v="0"/>
    <n v="0"/>
    <n v="0"/>
    <n v="0"/>
    <n v="11339.96"/>
    <n v="0"/>
  </r>
  <r>
    <x v="121"/>
    <n v="28.3"/>
    <d v="2022-08-29T00:00:00"/>
    <x v="21"/>
    <d v="2022-07-01T00:00:00"/>
    <d v="2025-06-30T00:00:00"/>
    <n v="28.33"/>
    <n v="1"/>
    <n v="28.33"/>
    <s v="KG"/>
    <n v="2309.09"/>
    <n v="65416.519699999997"/>
    <n v="0"/>
    <n v="0"/>
    <n v="0"/>
    <n v="0"/>
    <n v="0"/>
    <n v="0"/>
    <n v="0"/>
    <n v="0"/>
    <n v="0"/>
    <n v="0"/>
    <n v="0"/>
    <n v="0"/>
  </r>
  <r>
    <x v="96"/>
    <n v="56.66"/>
    <d v="2022-09-19T00:00:00"/>
    <x v="21"/>
    <d v="2022-09-01T00:00:00"/>
    <d v="2025-08-30T00:00:00"/>
    <n v="56.66"/>
    <n v="1"/>
    <n v="56.66"/>
    <s v="KG"/>
    <n v="2290.9"/>
    <n v="129802.394"/>
    <n v="0"/>
    <n v="0"/>
    <n v="0"/>
    <n v="0"/>
    <n v="18"/>
    <n v="0"/>
    <n v="0"/>
    <n v="0"/>
    <n v="0"/>
    <n v="0"/>
    <n v="23364.43"/>
    <n v="0"/>
  </r>
  <r>
    <x v="35"/>
    <n v="28"/>
    <d v="2022-10-18T00:00:00"/>
    <x v="21"/>
    <d v="2022-10-01T00:00:00"/>
    <d v="2025-03-31T00:00:00"/>
    <n v="28"/>
    <n v="1"/>
    <n v="28"/>
    <s v="KG"/>
    <n v="2218.181"/>
    <n v="62109.067999999999"/>
    <n v="0"/>
    <n v="0"/>
    <n v="0"/>
    <n v="0"/>
    <n v="0"/>
    <n v="0"/>
    <n v="0"/>
    <n v="0"/>
    <n v="0"/>
    <n v="0"/>
    <n v="0"/>
    <n v="0"/>
  </r>
  <r>
    <x v="113"/>
    <n v="82.5"/>
    <d v="2022-11-16T00:00:00"/>
    <x v="21"/>
    <d v="2022-11-01T00:00:00"/>
    <d v="2025-04-30T00:00:00"/>
    <n v="81"/>
    <n v="1"/>
    <n v="81"/>
    <s v="KG"/>
    <n v="2218.181"/>
    <n v="179672.66099999999"/>
    <n v="9"/>
    <n v="0"/>
    <n v="9"/>
    <n v="0"/>
    <n v="0"/>
    <n v="0"/>
    <n v="16170.54"/>
    <n v="0"/>
    <n v="16170.54"/>
    <n v="0"/>
    <n v="0"/>
    <n v="0"/>
  </r>
  <r>
    <x v="122"/>
    <s v="6I80VJSLA16"/>
    <d v="2023-01-04T00:00:00"/>
    <x v="21"/>
    <d v="2022-12-01T00:00:00"/>
    <d v="2025-11-30T00:00:00"/>
    <n v="54"/>
    <n v="1"/>
    <n v="54"/>
    <s v="KG"/>
    <n v="2259.25"/>
    <n v="121999.5"/>
    <n v="0"/>
    <n v="0"/>
    <n v="0"/>
    <n v="0"/>
    <n v="0"/>
    <n v="0"/>
    <n v="0"/>
    <n v="0"/>
    <n v="0"/>
    <n v="0"/>
    <n v="0"/>
    <n v="0"/>
  </r>
  <r>
    <x v="99"/>
    <s v="6JU127ORS7"/>
    <d v="2023-02-22T00:00:00"/>
    <x v="21"/>
    <d v="2022-10-01T00:00:00"/>
    <d v="2025-09-30T00:00:00"/>
    <n v="82.5"/>
    <n v="1"/>
    <n v="82.5"/>
    <s v="KG"/>
    <n v="2163.64"/>
    <n v="178500.3"/>
    <n v="0"/>
    <n v="0"/>
    <n v="0"/>
    <n v="0"/>
    <n v="18"/>
    <n v="0"/>
    <n v="0"/>
    <n v="0"/>
    <n v="0"/>
    <n v="0"/>
    <n v="32130.05"/>
    <n v="0"/>
  </r>
  <r>
    <x v="99"/>
    <s v="6JU127ORS7"/>
    <d v="2023-02-22T00:00:00"/>
    <x v="21"/>
    <d v="2022-07-01T00:00:00"/>
    <d v="2025-06-30T00:00:00"/>
    <n v="55"/>
    <n v="1"/>
    <n v="55"/>
    <s v="KG"/>
    <n v="2163.64"/>
    <n v="119000.2"/>
    <n v="0"/>
    <n v="0"/>
    <n v="0"/>
    <n v="0"/>
    <n v="18"/>
    <n v="0"/>
    <n v="0"/>
    <n v="0"/>
    <n v="0"/>
    <n v="0"/>
    <n v="0"/>
    <n v="0"/>
  </r>
  <r>
    <x v="18"/>
    <s v=""/>
    <d v="2023-02-24T00:00:00"/>
    <x v="21"/>
    <d v="2023-02-01T00:00:00"/>
    <s v="  -   -"/>
    <n v="56.66"/>
    <n v="1"/>
    <n v="56.66"/>
    <s v="KG"/>
    <n v="2163.64"/>
    <n v="122591.84239999999"/>
    <n v="9"/>
    <n v="0"/>
    <n v="9"/>
    <n v="0"/>
    <n v="0"/>
    <n v="0"/>
    <n v="11033.27"/>
    <n v="0"/>
    <n v="11033.27"/>
    <n v="0"/>
    <n v="0"/>
    <n v="0"/>
  </r>
  <r>
    <x v="18"/>
    <s v=""/>
    <d v="2023-02-24T00:00:00"/>
    <x v="21"/>
    <d v="2022-12-01T00:00:00"/>
    <d v="2025-11-30T00:00:00"/>
    <n v="84.99"/>
    <n v="1"/>
    <n v="84.99"/>
    <s v="KG"/>
    <n v="2163.64"/>
    <n v="183887.76360000001"/>
    <n v="9"/>
    <n v="0"/>
    <n v="9"/>
    <n v="0"/>
    <n v="0"/>
    <n v="0"/>
    <n v="16549.900000000001"/>
    <n v="0"/>
    <n v="16549.900000000001"/>
    <n v="0"/>
    <n v="0"/>
    <n v="0"/>
  </r>
  <r>
    <x v="99"/>
    <s v="6JU127ORS7"/>
    <d v="2023-02-25T00:00:00"/>
    <x v="21"/>
    <d v="2022-12-01T00:00:00"/>
    <d v="2025-11-30T00:00:00"/>
    <n v="56.66"/>
    <n v="1"/>
    <n v="56.66"/>
    <s v="KG"/>
    <n v="2100.25"/>
    <n v="119000.16499999999"/>
    <n v="0"/>
    <n v="0"/>
    <n v="0"/>
    <n v="0"/>
    <n v="18"/>
    <n v="0"/>
    <n v="0"/>
    <n v="0"/>
    <n v="0"/>
    <n v="0"/>
    <n v="21420.03"/>
    <n v="0"/>
  </r>
  <r>
    <x v="123"/>
    <s v="6KF0RONTP17"/>
    <d v="2023-03-22T00:00:00"/>
    <x v="21"/>
    <d v="2023-03-01T00:00:00"/>
    <d v="2026-02-28T00:00:00"/>
    <n v="220"/>
    <n v="1"/>
    <n v="220"/>
    <s v="KG"/>
    <n v="2145.4540000000002"/>
    <n v="471999.88"/>
    <n v="0"/>
    <n v="0"/>
    <n v="0"/>
    <n v="0"/>
    <n v="18"/>
    <n v="0"/>
    <n v="0"/>
    <n v="0"/>
    <n v="0"/>
    <n v="0"/>
    <n v="84959.98"/>
    <n v="0"/>
  </r>
  <r>
    <x v="124"/>
    <n v="2"/>
    <d v="2021-06-29T00:00:00"/>
    <x v="22"/>
    <d v="2020-07-01T00:00:00"/>
    <d v="2025-06-30T00:00:00"/>
    <n v="2"/>
    <n v="1"/>
    <n v="2"/>
    <s v="KG"/>
    <n v="700"/>
    <n v="1400"/>
    <n v="0"/>
    <n v="0"/>
    <n v="0"/>
    <n v="0"/>
    <n v="0"/>
    <n v="0"/>
    <n v="0"/>
    <n v="0"/>
    <n v="0"/>
    <n v="0"/>
    <n v="0"/>
    <n v="0"/>
  </r>
  <r>
    <x v="125"/>
    <n v="25"/>
    <d v="2021-08-18T00:00:00"/>
    <x v="23"/>
    <d v="2021-02-24T00:00:00"/>
    <d v="2023-02-24T00:00:00"/>
    <n v="20"/>
    <n v="1"/>
    <n v="20"/>
    <s v="KG"/>
    <n v="910"/>
    <n v="18200"/>
    <n v="9"/>
    <n v="0"/>
    <n v="9"/>
    <n v="0"/>
    <n v="0"/>
    <n v="0"/>
    <n v="1638"/>
    <n v="0"/>
    <n v="1638"/>
    <n v="0"/>
    <n v="0"/>
    <n v="0"/>
  </r>
  <r>
    <x v="125"/>
    <n v="25"/>
    <d v="2021-08-02T00:00:00"/>
    <x v="24"/>
    <d v="2021-01-07T00:00:00"/>
    <d v="2023-01-06T00:00:00"/>
    <n v="25"/>
    <n v="1"/>
    <n v="25"/>
    <s v="KG"/>
    <n v="340"/>
    <n v="8500"/>
    <n v="9"/>
    <n v="0"/>
    <n v="9"/>
    <n v="0"/>
    <n v="0"/>
    <n v="0"/>
    <n v="765"/>
    <n v="0"/>
    <n v="765"/>
    <n v="0"/>
    <n v="0"/>
    <n v="0"/>
  </r>
  <r>
    <x v="19"/>
    <n v="100"/>
    <d v="2021-02-08T00:00:00"/>
    <x v="25"/>
    <d v="2020-12-01T00:00:00"/>
    <d v="2025-11-30T00:00:00"/>
    <n v="100"/>
    <n v="1"/>
    <n v="100"/>
    <s v="KG"/>
    <n v="980"/>
    <n v="98000"/>
    <n v="0"/>
    <n v="0"/>
    <n v="0"/>
    <n v="0"/>
    <n v="18"/>
    <n v="0"/>
    <n v="0"/>
    <n v="0"/>
    <n v="0"/>
    <n v="0"/>
    <n v="17640"/>
    <n v="0"/>
  </r>
  <r>
    <x v="126"/>
    <n v="101.7"/>
    <d v="2021-03-17T00:00:00"/>
    <x v="25"/>
    <d v="2020-10-01T00:00:00"/>
    <d v="2024-09-30T00:00:00"/>
    <n v="101.7"/>
    <n v="1"/>
    <n v="101.7"/>
    <s v="KG"/>
    <n v="1090"/>
    <n v="110853"/>
    <n v="0"/>
    <n v="0"/>
    <n v="0"/>
    <n v="0"/>
    <n v="18"/>
    <n v="0"/>
    <n v="0"/>
    <n v="0"/>
    <n v="0"/>
    <n v="0"/>
    <n v="19953.54"/>
    <n v="0"/>
  </r>
  <r>
    <x v="127"/>
    <n v="300"/>
    <d v="2021-05-17T00:00:00"/>
    <x v="25"/>
    <d v="2021-02-01T00:00:00"/>
    <d v="2025-01-31T00:00:00"/>
    <n v="299.96699999999998"/>
    <n v="1"/>
    <n v="299.96699999999998"/>
    <s v="KG"/>
    <n v="1115"/>
    <n v="334463.20500000002"/>
    <n v="0"/>
    <n v="0"/>
    <n v="0"/>
    <n v="0"/>
    <n v="18"/>
    <n v="0"/>
    <n v="0"/>
    <n v="0"/>
    <n v="0"/>
    <n v="0"/>
    <n v="60210"/>
    <n v="0"/>
  </r>
  <r>
    <x v="8"/>
    <n v="150"/>
    <d v="2021-07-22T00:00:00"/>
    <x v="25"/>
    <d v="2020-05-01T00:00:00"/>
    <d v="2025-04-30T00:00:00"/>
    <n v="50"/>
    <n v="1"/>
    <n v="50"/>
    <s v="KG"/>
    <n v="1050"/>
    <n v="52500"/>
    <n v="9"/>
    <n v="0"/>
    <n v="9"/>
    <n v="0"/>
    <n v="0"/>
    <n v="0"/>
    <n v="4725"/>
    <n v="0"/>
    <n v="4725"/>
    <n v="0"/>
    <n v="0"/>
    <n v="0"/>
  </r>
  <r>
    <x v="8"/>
    <n v="150"/>
    <d v="2021-08-10T00:00:00"/>
    <x v="25"/>
    <d v="2021-05-01T00:00:00"/>
    <d v="2025-04-30T00:00:00"/>
    <n v="100"/>
    <n v="1"/>
    <n v="100"/>
    <s v="KG"/>
    <n v="1050"/>
    <n v="105000"/>
    <n v="9"/>
    <n v="0"/>
    <n v="9"/>
    <n v="0"/>
    <n v="0"/>
    <n v="0"/>
    <n v="9450"/>
    <n v="0"/>
    <n v="9450"/>
    <n v="0"/>
    <n v="0"/>
    <n v="0"/>
  </r>
  <r>
    <x v="9"/>
    <n v="25"/>
    <d v="2021-08-21T00:00:00"/>
    <x v="25"/>
    <d v="2021-06-01T00:00:00"/>
    <d v="2026-05-31T00:00:00"/>
    <n v="25"/>
    <n v="1"/>
    <n v="25"/>
    <s v="KG"/>
    <n v="1060"/>
    <n v="26500"/>
    <n v="0"/>
    <n v="0"/>
    <n v="0"/>
    <n v="0"/>
    <n v="18"/>
    <n v="0"/>
    <n v="0"/>
    <n v="0"/>
    <n v="0"/>
    <n v="0"/>
    <n v="4770"/>
    <n v="0"/>
  </r>
  <r>
    <x v="105"/>
    <n v="150"/>
    <d v="2021-09-23T00:00:00"/>
    <x v="25"/>
    <d v="2021-06-01T00:00:00"/>
    <d v="2026-05-31T00:00:00"/>
    <n v="150"/>
    <n v="1"/>
    <n v="150"/>
    <s v="KG"/>
    <n v="1065"/>
    <n v="159750"/>
    <n v="0"/>
    <n v="0"/>
    <n v="0"/>
    <n v="0"/>
    <n v="18"/>
    <n v="0"/>
    <n v="0"/>
    <n v="0"/>
    <n v="0"/>
    <n v="0"/>
    <n v="28755"/>
    <n v="0"/>
  </r>
  <r>
    <x v="128"/>
    <n v="20"/>
    <d v="2021-09-23T00:00:00"/>
    <x v="25"/>
    <d v="2021-05-01T00:00:00"/>
    <d v="2025-04-30T00:00:00"/>
    <n v="20"/>
    <n v="1"/>
    <n v="20"/>
    <s v="KG"/>
    <n v="1025"/>
    <n v="20500"/>
    <n v="0"/>
    <n v="0"/>
    <n v="0"/>
    <n v="0"/>
    <n v="18"/>
    <n v="0"/>
    <n v="0"/>
    <n v="0"/>
    <n v="0"/>
    <n v="0"/>
    <n v="3690"/>
    <n v="0"/>
  </r>
  <r>
    <x v="29"/>
    <n v="160"/>
    <d v="2021-10-20T00:00:00"/>
    <x v="25"/>
    <d v="2021-07-01T00:00:00"/>
    <d v="2025-06-30T00:00:00"/>
    <n v="160"/>
    <n v="1"/>
    <n v="160"/>
    <s v="KG"/>
    <n v="1450"/>
    <n v="232000"/>
    <n v="0"/>
    <n v="0"/>
    <n v="0"/>
    <n v="0"/>
    <n v="18"/>
    <n v="0"/>
    <n v="0"/>
    <n v="0"/>
    <n v="0"/>
    <n v="0"/>
    <n v="41760"/>
    <n v="0"/>
  </r>
  <r>
    <x v="74"/>
    <n v="150"/>
    <d v="2021-12-01T00:00:00"/>
    <x v="25"/>
    <d v="2021-09-01T00:00:00"/>
    <d v="2026-08-31T00:00:00"/>
    <n v="150"/>
    <n v="1"/>
    <n v="150"/>
    <s v="KG"/>
    <n v="1600"/>
    <n v="240000"/>
    <n v="0"/>
    <n v="0"/>
    <n v="0"/>
    <n v="0"/>
    <n v="18"/>
    <n v="0"/>
    <n v="0"/>
    <n v="0"/>
    <n v="0"/>
    <n v="0"/>
    <n v="43200"/>
    <n v="0"/>
  </r>
  <r>
    <x v="129"/>
    <n v="125"/>
    <d v="2021-12-16T00:00:00"/>
    <x v="25"/>
    <d v="2021-11-01T00:00:00"/>
    <d v="2026-10-31T00:00:00"/>
    <n v="125"/>
    <n v="1"/>
    <n v="125"/>
    <s v="KG"/>
    <n v="1750"/>
    <n v="218750"/>
    <n v="0"/>
    <n v="0"/>
    <n v="0"/>
    <n v="0"/>
    <n v="18"/>
    <n v="0"/>
    <n v="0"/>
    <n v="0"/>
    <n v="0"/>
    <n v="0"/>
    <n v="39375"/>
    <n v="0"/>
  </r>
  <r>
    <x v="130"/>
    <n v="75"/>
    <d v="2022-02-15T00:00:00"/>
    <x v="25"/>
    <d v="2021-09-01T00:00:00"/>
    <d v="2026-08-31T00:00:00"/>
    <n v="25"/>
    <n v="1"/>
    <n v="25"/>
    <s v="KG"/>
    <n v="2700"/>
    <n v="67500"/>
    <n v="0"/>
    <n v="0"/>
    <n v="0"/>
    <n v="0"/>
    <n v="18"/>
    <n v="0"/>
    <n v="0"/>
    <n v="0"/>
    <n v="0"/>
    <n v="0"/>
    <n v="12150"/>
    <n v="0"/>
  </r>
  <r>
    <x v="130"/>
    <n v="75"/>
    <d v="2022-02-15T00:00:00"/>
    <x v="25"/>
    <d v="2022-01-01T00:00:00"/>
    <d v="2026-12-31T00:00:00"/>
    <n v="50"/>
    <n v="1"/>
    <n v="50"/>
    <s v="KG"/>
    <n v="2700"/>
    <n v="135000"/>
    <n v="0"/>
    <n v="0"/>
    <n v="0"/>
    <n v="0"/>
    <n v="18"/>
    <n v="0"/>
    <n v="0"/>
    <n v="0"/>
    <n v="0"/>
    <n v="0"/>
    <n v="24300"/>
    <n v="0"/>
  </r>
  <r>
    <x v="11"/>
    <n v="75"/>
    <d v="2022-03-26T00:00:00"/>
    <x v="25"/>
    <d v="2022-03-01T00:00:00"/>
    <d v="2027-02-28T00:00:00"/>
    <n v="75"/>
    <n v="1"/>
    <n v="75"/>
    <s v="KG"/>
    <n v="2650"/>
    <n v="198750"/>
    <n v="0"/>
    <n v="0"/>
    <n v="0"/>
    <n v="0"/>
    <n v="18"/>
    <n v="0"/>
    <n v="0"/>
    <n v="0"/>
    <n v="0"/>
    <n v="0"/>
    <n v="35775"/>
    <n v="0"/>
  </r>
  <r>
    <x v="24"/>
    <n v="75"/>
    <d v="2022-05-02T00:00:00"/>
    <x v="25"/>
    <d v="2022-02-01T00:00:00"/>
    <d v="2025-01-31T00:00:00"/>
    <n v="75"/>
    <n v="1"/>
    <n v="75"/>
    <s v="KG"/>
    <n v="2450"/>
    <n v="183750"/>
    <n v="0"/>
    <n v="0"/>
    <n v="0"/>
    <n v="0"/>
    <n v="18"/>
    <n v="0"/>
    <n v="0"/>
    <n v="0"/>
    <n v="0"/>
    <n v="0"/>
    <n v="33075"/>
    <n v="0"/>
  </r>
  <r>
    <x v="12"/>
    <n v="25"/>
    <d v="2022-06-22T00:00:00"/>
    <x v="25"/>
    <d v="2022-02-01T00:00:00"/>
    <d v="2025-01-30T00:00:00"/>
    <n v="25"/>
    <n v="1"/>
    <n v="25"/>
    <s v="KG"/>
    <n v="2200"/>
    <n v="55000"/>
    <n v="0"/>
    <n v="0"/>
    <n v="0"/>
    <n v="0"/>
    <n v="18"/>
    <n v="0"/>
    <n v="0"/>
    <n v="0"/>
    <n v="0"/>
    <n v="0"/>
    <n v="9900"/>
    <n v="0"/>
  </r>
  <r>
    <x v="33"/>
    <n v="25"/>
    <d v="2022-07-30T00:00:00"/>
    <x v="25"/>
    <d v="2022-07-01T00:00:00"/>
    <d v="2027-06-30T00:00:00"/>
    <n v="25"/>
    <n v="1"/>
    <n v="25"/>
    <s v="KG"/>
    <n v="1950"/>
    <n v="48750"/>
    <n v="0"/>
    <n v="0"/>
    <n v="0"/>
    <n v="0"/>
    <n v="18"/>
    <n v="0"/>
    <n v="0"/>
    <n v="0"/>
    <n v="0"/>
    <n v="0"/>
    <n v="8775"/>
    <n v="0"/>
  </r>
  <r>
    <x v="131"/>
    <n v="75"/>
    <d v="2022-08-08T00:00:00"/>
    <x v="25"/>
    <d v="2022-05-01T00:00:00"/>
    <d v="2027-04-30T00:00:00"/>
    <n v="75"/>
    <n v="1"/>
    <n v="75"/>
    <s v="KG"/>
    <n v="1900"/>
    <n v="142500"/>
    <n v="0"/>
    <n v="0"/>
    <n v="0"/>
    <n v="0"/>
    <n v="18"/>
    <n v="0"/>
    <n v="0"/>
    <n v="0"/>
    <n v="0"/>
    <n v="0"/>
    <n v="25650"/>
    <n v="0"/>
  </r>
  <r>
    <x v="132"/>
    <n v="100"/>
    <d v="2022-08-10T00:00:00"/>
    <x v="25"/>
    <d v="2022-06-01T00:00:00"/>
    <d v="2026-05-31T00:00:00"/>
    <n v="100"/>
    <n v="1"/>
    <n v="100"/>
    <s v="KG"/>
    <n v="1775"/>
    <n v="177500"/>
    <n v="9"/>
    <n v="0"/>
    <n v="9"/>
    <n v="0"/>
    <n v="0"/>
    <n v="0"/>
    <n v="15975"/>
    <n v="0"/>
    <n v="15975"/>
    <n v="0"/>
    <n v="0"/>
    <n v="0"/>
  </r>
  <r>
    <x v="133"/>
    <n v="125"/>
    <d v="2022-09-23T00:00:00"/>
    <x v="25"/>
    <d v="2022-06-01T00:00:00"/>
    <d v="2026-05-30T00:00:00"/>
    <n v="125"/>
    <n v="1"/>
    <n v="125"/>
    <s v="KG"/>
    <n v="1700"/>
    <n v="212500"/>
    <n v="9"/>
    <n v="0"/>
    <n v="9"/>
    <n v="0"/>
    <n v="0"/>
    <n v="0"/>
    <n v="19125"/>
    <n v="0"/>
    <n v="19125"/>
    <n v="0"/>
    <n v="0"/>
    <n v="0"/>
  </r>
  <r>
    <x v="36"/>
    <n v="75"/>
    <d v="2022-11-26T00:00:00"/>
    <x v="25"/>
    <d v="2022-10-01T00:00:00"/>
    <d v="2027-09-30T00:00:00"/>
    <n v="75"/>
    <n v="1"/>
    <n v="75"/>
    <s v="KG"/>
    <n v="1650"/>
    <n v="123750"/>
    <n v="0"/>
    <n v="0"/>
    <n v="0"/>
    <n v="0"/>
    <n v="18"/>
    <n v="0"/>
    <n v="0"/>
    <n v="0"/>
    <n v="0"/>
    <n v="0"/>
    <n v="22275"/>
    <n v="0"/>
  </r>
  <r>
    <x v="13"/>
    <s v="6HX0PVELY7"/>
    <d v="2023-02-09T00:00:00"/>
    <x v="25"/>
    <d v="2022-12-01T00:00:00"/>
    <d v="2027-11-30T00:00:00"/>
    <n v="100"/>
    <n v="1"/>
    <n v="100"/>
    <s v="KG"/>
    <n v="1525"/>
    <n v="152500"/>
    <n v="0"/>
    <n v="0"/>
    <n v="0"/>
    <n v="0"/>
    <n v="18"/>
    <n v="0"/>
    <n v="0"/>
    <n v="0"/>
    <n v="0"/>
    <n v="0"/>
    <n v="27450"/>
    <n v="0"/>
  </r>
  <r>
    <x v="134"/>
    <s v="6K80X1MUT17"/>
    <d v="2023-03-11T00:00:00"/>
    <x v="25"/>
    <d v="2023-01-01T00:00:00"/>
    <d v="2027-12-31T00:00:00"/>
    <n v="100"/>
    <n v="1"/>
    <n v="100"/>
    <s v="KG"/>
    <n v="1200"/>
    <n v="120000"/>
    <n v="0"/>
    <n v="0"/>
    <n v="0"/>
    <n v="0"/>
    <n v="18"/>
    <n v="0"/>
    <n v="0"/>
    <n v="0"/>
    <n v="0"/>
    <n v="0"/>
    <n v="21600"/>
    <n v="0"/>
  </r>
  <r>
    <x v="135"/>
    <n v="1000"/>
    <d v="2021-05-11T00:00:00"/>
    <x v="26"/>
    <d v="2021-04-01T00:00:00"/>
    <d v="2026-03-31T00:00:00"/>
    <n v="1000"/>
    <n v="1"/>
    <n v="1000"/>
    <s v="KG"/>
    <n v="35"/>
    <n v="35000"/>
    <n v="0"/>
    <n v="0"/>
    <n v="0"/>
    <n v="0"/>
    <n v="18"/>
    <n v="0"/>
    <n v="0"/>
    <n v="0"/>
    <n v="0"/>
    <n v="0"/>
    <n v="6300"/>
    <n v="0"/>
  </r>
  <r>
    <x v="56"/>
    <n v="1000"/>
    <d v="2021-08-25T00:00:00"/>
    <x v="26"/>
    <d v="2021-07-01T00:00:00"/>
    <d v="2026-06-30T00:00:00"/>
    <n v="1000"/>
    <n v="1"/>
    <n v="1000"/>
    <s v="KG"/>
    <n v="35"/>
    <n v="35000"/>
    <n v="0"/>
    <n v="0"/>
    <n v="0"/>
    <n v="0"/>
    <n v="18"/>
    <n v="0"/>
    <n v="0"/>
    <n v="0"/>
    <n v="0"/>
    <n v="0"/>
    <n v="6300"/>
    <n v="0"/>
  </r>
  <r>
    <x v="62"/>
    <n v="500"/>
    <d v="2022-01-19T00:00:00"/>
    <x v="26"/>
    <d v="2020-08-01T00:00:00"/>
    <d v="2025-09-30T00:00:00"/>
    <n v="300"/>
    <n v="1"/>
    <n v="300"/>
    <s v="KG"/>
    <n v="24"/>
    <n v="7200"/>
    <n v="9"/>
    <n v="0"/>
    <n v="9"/>
    <n v="0"/>
    <n v="0"/>
    <n v="0"/>
    <n v="648"/>
    <n v="0"/>
    <n v="648"/>
    <n v="0"/>
    <n v="0"/>
    <n v="0"/>
  </r>
  <r>
    <x v="62"/>
    <n v="500"/>
    <d v="2022-02-02T00:00:00"/>
    <x v="26"/>
    <d v="2021-07-01T00:00:00"/>
    <d v="2026-06-30T00:00:00"/>
    <n v="200"/>
    <n v="1"/>
    <n v="200"/>
    <s v="KG"/>
    <n v="24"/>
    <n v="4800"/>
    <n v="9"/>
    <n v="0"/>
    <n v="9"/>
    <n v="0"/>
    <n v="0"/>
    <n v="0"/>
    <n v="432"/>
    <n v="0"/>
    <n v="432"/>
    <n v="0"/>
    <n v="0"/>
    <n v="0"/>
  </r>
  <r>
    <x v="63"/>
    <n v="500"/>
    <d v="2022-04-06T00:00:00"/>
    <x v="26"/>
    <d v="2022-08-01T00:00:00"/>
    <d v="2026-07-31T00:00:00"/>
    <n v="500"/>
    <n v="1"/>
    <n v="500"/>
    <s v="KG"/>
    <n v="22"/>
    <n v="11000"/>
    <n v="9"/>
    <n v="0"/>
    <n v="9"/>
    <n v="0"/>
    <n v="0"/>
    <n v="0"/>
    <n v="990"/>
    <n v="0"/>
    <n v="990"/>
    <n v="0"/>
    <n v="0"/>
    <n v="0"/>
  </r>
  <r>
    <x v="136"/>
    <n v="750"/>
    <d v="2022-06-29T00:00:00"/>
    <x v="26"/>
    <d v="2022-04-01T00:00:00"/>
    <d v="2027-03-31T00:00:00"/>
    <n v="750"/>
    <n v="1"/>
    <n v="750"/>
    <s v="KG"/>
    <n v="25"/>
    <n v="18750"/>
    <n v="9"/>
    <n v="0"/>
    <n v="9"/>
    <n v="0"/>
    <n v="0"/>
    <n v="0"/>
    <n v="1687.5"/>
    <n v="0"/>
    <n v="1687.5"/>
    <n v="0"/>
    <n v="0"/>
    <n v="0"/>
  </r>
  <r>
    <x v="137"/>
    <n v="700"/>
    <d v="2022-09-07T00:00:00"/>
    <x v="26"/>
    <d v="2022-07-01T00:00:00"/>
    <d v="2027-06-30T00:00:00"/>
    <n v="700"/>
    <n v="1"/>
    <n v="700"/>
    <s v="KG"/>
    <n v="24"/>
    <n v="16800"/>
    <n v="9"/>
    <n v="0"/>
    <n v="9"/>
    <n v="0"/>
    <n v="0"/>
    <n v="0"/>
    <n v="1512"/>
    <n v="0"/>
    <n v="1512"/>
    <n v="0"/>
    <n v="0"/>
    <n v="0"/>
  </r>
  <r>
    <x v="138"/>
    <n v="200"/>
    <d v="2022-11-12T00:00:00"/>
    <x v="26"/>
    <d v="2022-07-01T00:00:00"/>
    <d v="2027-06-30T00:00:00"/>
    <n v="200"/>
    <n v="1"/>
    <n v="200"/>
    <s v="KG"/>
    <n v="24"/>
    <n v="4800"/>
    <n v="9"/>
    <n v="0"/>
    <n v="9"/>
    <n v="0"/>
    <n v="0"/>
    <n v="0"/>
    <n v="432"/>
    <n v="0"/>
    <n v="432"/>
    <n v="0"/>
    <n v="0"/>
    <n v="0"/>
  </r>
  <r>
    <x v="18"/>
    <n v="0"/>
    <d v="2022-11-15T00:00:00"/>
    <x v="26"/>
    <d v="2022-11-01T00:00:00"/>
    <d v="2027-10-30T00:00:00"/>
    <n v="1000"/>
    <n v="1"/>
    <n v="1000"/>
    <s v="KG"/>
    <n v="21"/>
    <n v="21000"/>
    <n v="0"/>
    <n v="0"/>
    <n v="0"/>
    <n v="0"/>
    <n v="18"/>
    <n v="0"/>
    <n v="0"/>
    <n v="0"/>
    <n v="0"/>
    <n v="0"/>
    <n v="3780"/>
    <n v="0"/>
  </r>
  <r>
    <x v="79"/>
    <n v="1000"/>
    <d v="2022-12-07T00:00:00"/>
    <x v="26"/>
    <d v="2022-11-01T00:00:00"/>
    <d v="2027-10-30T00:00:00"/>
    <n v="500"/>
    <n v="1"/>
    <n v="500"/>
    <s v="KG"/>
    <n v="21"/>
    <n v="10500"/>
    <n v="9"/>
    <n v="0"/>
    <n v="9"/>
    <n v="0"/>
    <n v="0"/>
    <n v="0"/>
    <n v="945"/>
    <n v="0"/>
    <n v="945"/>
    <n v="0"/>
    <n v="0"/>
    <n v="0"/>
  </r>
  <r>
    <x v="18"/>
    <n v="0"/>
    <d v="2021-09-23T00:00:00"/>
    <x v="27"/>
    <d v="2021-08-01T00:00:00"/>
    <d v="2024-07-31T00:00:00"/>
    <n v="0.1"/>
    <n v="1"/>
    <n v="0.1"/>
    <s v="KG"/>
    <n v="0"/>
    <n v="0"/>
    <n v="0"/>
    <n v="0"/>
    <n v="0"/>
    <n v="0"/>
    <n v="0"/>
    <n v="0"/>
    <n v="0"/>
    <n v="0"/>
    <n v="0"/>
    <n v="0"/>
    <n v="0"/>
    <n v="0"/>
  </r>
  <r>
    <x v="139"/>
    <n v="200"/>
    <d v="2021-02-13T00:00:00"/>
    <x v="28"/>
    <d v="2021-01-01T00:00:00"/>
    <d v="2025-12-31T00:00:00"/>
    <n v="200"/>
    <n v="1"/>
    <n v="200"/>
    <s v="KG"/>
    <n v="505"/>
    <n v="101000"/>
    <n v="0"/>
    <n v="0"/>
    <n v="0"/>
    <n v="0"/>
    <n v="18"/>
    <n v="0"/>
    <n v="0"/>
    <n v="0"/>
    <n v="0"/>
    <n v="0"/>
    <n v="18180"/>
    <n v="0"/>
  </r>
  <r>
    <x v="56"/>
    <n v="200"/>
    <d v="2021-08-12T00:00:00"/>
    <x v="28"/>
    <d v="2021-08-01T00:00:00"/>
    <d v="2026-07-31T00:00:00"/>
    <n v="200"/>
    <n v="1"/>
    <n v="200"/>
    <s v="KG"/>
    <n v="505"/>
    <n v="101000"/>
    <n v="0"/>
    <n v="0"/>
    <n v="0"/>
    <n v="0"/>
    <n v="18"/>
    <n v="0"/>
    <n v="0"/>
    <n v="0"/>
    <n v="0"/>
    <n v="0"/>
    <n v="18180"/>
    <n v="0"/>
  </r>
  <r>
    <x v="107"/>
    <n v="100"/>
    <d v="2021-10-25T00:00:00"/>
    <x v="28"/>
    <d v="2021-09-01T00:00:00"/>
    <d v="2026-08-31T00:00:00"/>
    <n v="75"/>
    <n v="1"/>
    <n v="75"/>
    <s v="KG"/>
    <n v="505"/>
    <n v="37875"/>
    <n v="0"/>
    <n v="0"/>
    <n v="0"/>
    <n v="0"/>
    <n v="18"/>
    <n v="0"/>
    <n v="0"/>
    <n v="0"/>
    <n v="0"/>
    <n v="0"/>
    <n v="6817.5"/>
    <n v="0"/>
  </r>
  <r>
    <x v="129"/>
    <n v="250"/>
    <d v="2021-12-21T00:00:00"/>
    <x v="28"/>
    <d v="2021-12-01T00:00:00"/>
    <d v="2026-11-30T00:00:00"/>
    <n v="250"/>
    <n v="1"/>
    <n v="250"/>
    <s v="KG"/>
    <n v="505"/>
    <n v="126250"/>
    <n v="0"/>
    <n v="0"/>
    <n v="0"/>
    <n v="0"/>
    <n v="18"/>
    <n v="0"/>
    <n v="0"/>
    <n v="0"/>
    <n v="0"/>
    <n v="0"/>
    <n v="22725"/>
    <n v="0"/>
  </r>
  <r>
    <x v="18"/>
    <n v="0"/>
    <d v="2021-07-20T00:00:00"/>
    <x v="29"/>
    <d v="2021-01-25T00:00:00"/>
    <d v="2023-01-24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140"/>
    <n v="5"/>
    <d v="2021-08-21T00:00:00"/>
    <x v="30"/>
    <d v="2021-06-20T00:00:00"/>
    <d v="2024-06-19T00:00:00"/>
    <n v="5"/>
    <n v="1"/>
    <n v="5"/>
    <s v="KG"/>
    <n v="6250"/>
    <n v="31250"/>
    <n v="0"/>
    <n v="0"/>
    <n v="0"/>
    <n v="0"/>
    <n v="18"/>
    <n v="0"/>
    <n v="0"/>
    <n v="0"/>
    <n v="0"/>
    <n v="0"/>
    <n v="5625"/>
    <n v="0"/>
  </r>
  <r>
    <x v="141"/>
    <n v="10"/>
    <d v="2022-04-15T00:00:00"/>
    <x v="30"/>
    <d v="2021-11-01T00:00:00"/>
    <d v="2025-10-31T00:00:00"/>
    <n v="10"/>
    <n v="1"/>
    <n v="10"/>
    <s v="KG"/>
    <n v="6000"/>
    <n v="60000"/>
    <n v="0"/>
    <n v="0"/>
    <n v="0"/>
    <n v="0"/>
    <n v="18"/>
    <n v="0"/>
    <n v="0"/>
    <n v="0"/>
    <n v="0"/>
    <n v="0"/>
    <n v="10800"/>
    <n v="0"/>
  </r>
  <r>
    <x v="65"/>
    <n v="5"/>
    <d v="2022-09-23T00:00:00"/>
    <x v="30"/>
    <d v="2022-05-01T00:00:00"/>
    <d v="2025-04-30T00:00:00"/>
    <n v="5"/>
    <n v="1"/>
    <n v="5"/>
    <s v="KG"/>
    <n v="6200"/>
    <n v="31000"/>
    <n v="9"/>
    <n v="0"/>
    <n v="9"/>
    <n v="0"/>
    <n v="0"/>
    <n v="0"/>
    <n v="2790"/>
    <n v="0"/>
    <n v="2790"/>
    <n v="0"/>
    <n v="0"/>
    <n v="0"/>
  </r>
  <r>
    <x v="142"/>
    <n v="175"/>
    <d v="2021-09-24T00:00:00"/>
    <x v="31"/>
    <d v="2021-07-01T00:00:00"/>
    <d v="2026-06-30T00:00:00"/>
    <n v="175"/>
    <n v="1"/>
    <n v="175"/>
    <s v="KG"/>
    <n v="2075"/>
    <n v="363125"/>
    <n v="0"/>
    <n v="0"/>
    <n v="0"/>
    <n v="0"/>
    <n v="18"/>
    <n v="0"/>
    <n v="0"/>
    <n v="0"/>
    <n v="0"/>
    <n v="0"/>
    <n v="65362.5"/>
    <n v="0"/>
  </r>
  <r>
    <x v="124"/>
    <n v="25"/>
    <d v="2021-06-29T00:00:00"/>
    <x v="32"/>
    <d v="2021-02-03T00:00:00"/>
    <d v="2024-02-02T00:00:00"/>
    <n v="25"/>
    <n v="1"/>
    <n v="25"/>
    <s v="KG"/>
    <n v="95"/>
    <n v="2375"/>
    <n v="9"/>
    <n v="0"/>
    <n v="9"/>
    <n v="0"/>
    <n v="0"/>
    <n v="0"/>
    <n v="213.75"/>
    <n v="0"/>
    <n v="213.75"/>
    <n v="0"/>
    <n v="0"/>
    <n v="0"/>
  </r>
  <r>
    <x v="143"/>
    <n v="75"/>
    <d v="2021-12-30T00:00:00"/>
    <x v="33"/>
    <d v="2021-11-01T00:00:00"/>
    <d v="2025-10-31T00:00:00"/>
    <n v="75"/>
    <n v="1"/>
    <n v="75"/>
    <s v="KG"/>
    <n v="180"/>
    <n v="13500"/>
    <n v="9"/>
    <n v="0"/>
    <n v="9"/>
    <n v="0"/>
    <n v="0"/>
    <n v="0"/>
    <n v="1215"/>
    <n v="0"/>
    <n v="1215"/>
    <n v="0"/>
    <n v="0"/>
    <n v="0"/>
  </r>
  <r>
    <x v="144"/>
    <n v="100"/>
    <d v="2022-07-29T00:00:00"/>
    <x v="33"/>
    <d v="2022-05-01T00:00:00"/>
    <d v="2026-04-30T00:00:00"/>
    <n v="100"/>
    <n v="1"/>
    <n v="100"/>
    <s v="KG"/>
    <n v="203"/>
    <n v="20300"/>
    <n v="0"/>
    <n v="0"/>
    <n v="0"/>
    <n v="0"/>
    <n v="0"/>
    <n v="0"/>
    <n v="0"/>
    <n v="0"/>
    <n v="0"/>
    <n v="0"/>
    <n v="0"/>
    <n v="0"/>
  </r>
  <r>
    <x v="18"/>
    <n v="0"/>
    <d v="2021-02-02T00:00:00"/>
    <x v="34"/>
    <d v="2020-10-01T00:00:00"/>
    <d v="2025-09-30T00:00:00"/>
    <n v="25"/>
    <n v="1"/>
    <n v="25"/>
    <s v="KG"/>
    <n v="4200"/>
    <n v="105000"/>
    <n v="0"/>
    <n v="0"/>
    <n v="0"/>
    <n v="0"/>
    <n v="18"/>
    <n v="0"/>
    <n v="0"/>
    <n v="0"/>
    <n v="0"/>
    <n v="0"/>
    <n v="18900"/>
    <n v="0"/>
  </r>
  <r>
    <x v="145"/>
    <n v="200"/>
    <d v="2021-02-01T00:00:00"/>
    <x v="35"/>
    <d v="2020-12-29T00:00:00"/>
    <d v="2023-11-28T00:00:00"/>
    <n v="200"/>
    <n v="1"/>
    <n v="200"/>
    <s v="KG"/>
    <n v="440"/>
    <n v="88000"/>
    <n v="0"/>
    <n v="0"/>
    <n v="0"/>
    <n v="0"/>
    <n v="18"/>
    <n v="0"/>
    <n v="0"/>
    <n v="0"/>
    <n v="0"/>
    <n v="0"/>
    <n v="15840"/>
    <n v="0"/>
  </r>
  <r>
    <x v="54"/>
    <n v="10"/>
    <d v="2021-04-13T00:00:00"/>
    <x v="35"/>
    <d v="2021-01-15T00:00:00"/>
    <d v="2024-01-14T00:00:00"/>
    <n v="10"/>
    <n v="1"/>
    <n v="10"/>
    <s v="KG"/>
    <n v="270"/>
    <n v="2700"/>
    <n v="9"/>
    <n v="0"/>
    <n v="9"/>
    <n v="0"/>
    <n v="0"/>
    <n v="0"/>
    <n v="243"/>
    <n v="0"/>
    <n v="243"/>
    <n v="0"/>
    <n v="0"/>
    <n v="0"/>
  </r>
  <r>
    <x v="54"/>
    <n v="10"/>
    <d v="2021-04-13T00:00:00"/>
    <x v="35"/>
    <d v="2020-08-15T00:00:00"/>
    <d v="2023-08-14T00:00:00"/>
    <n v="10"/>
    <n v="1"/>
    <n v="10"/>
    <s v="KG"/>
    <n v="450"/>
    <n v="4500"/>
    <n v="9"/>
    <n v="0"/>
    <n v="9"/>
    <n v="0"/>
    <n v="0"/>
    <n v="0"/>
    <n v="405"/>
    <n v="0"/>
    <n v="405"/>
    <n v="0"/>
    <n v="0"/>
    <n v="0"/>
  </r>
  <r>
    <x v="100"/>
    <n v="100"/>
    <d v="2021-04-23T00:00:00"/>
    <x v="35"/>
    <d v="2020-04-11T00:00:00"/>
    <d v="2023-04-10T00:00:00"/>
    <n v="30"/>
    <n v="1"/>
    <n v="30"/>
    <s v="KG"/>
    <n v="450"/>
    <n v="13500"/>
    <n v="9"/>
    <n v="0"/>
    <n v="9"/>
    <n v="0"/>
    <n v="0"/>
    <n v="0"/>
    <n v="1215"/>
    <n v="0"/>
    <n v="1215"/>
    <n v="0"/>
    <n v="0"/>
    <n v="0"/>
  </r>
  <r>
    <x v="100"/>
    <n v="100"/>
    <d v="2021-04-23T00:00:00"/>
    <x v="35"/>
    <d v="2020-06-14T00:00:00"/>
    <d v="2023-06-13T00:00:00"/>
    <n v="70"/>
    <n v="1"/>
    <n v="70"/>
    <s v="KG"/>
    <n v="450"/>
    <n v="31500"/>
    <n v="9"/>
    <n v="0"/>
    <n v="9"/>
    <n v="0"/>
    <n v="0"/>
    <n v="0"/>
    <n v="2835"/>
    <n v="0"/>
    <n v="2835"/>
    <n v="0"/>
    <n v="0"/>
    <n v="0"/>
  </r>
  <r>
    <x v="146"/>
    <n v="100"/>
    <d v="2021-05-22T00:00:00"/>
    <x v="35"/>
    <d v="2020-08-15T00:00:00"/>
    <d v="2023-08-14T00:00:00"/>
    <n v="20"/>
    <n v="1"/>
    <n v="20"/>
    <s v="KG"/>
    <n v="450"/>
    <n v="9000"/>
    <n v="9"/>
    <n v="0"/>
    <n v="9"/>
    <n v="0"/>
    <n v="0"/>
    <n v="0"/>
    <n v="810"/>
    <n v="0"/>
    <n v="810"/>
    <n v="0"/>
    <n v="0"/>
    <n v="0"/>
  </r>
  <r>
    <x v="146"/>
    <n v="100"/>
    <d v="2021-05-22T00:00:00"/>
    <x v="35"/>
    <d v="2020-07-15T00:00:00"/>
    <d v="2023-07-14T00:00:00"/>
    <n v="10"/>
    <n v="1"/>
    <n v="10"/>
    <s v="KG"/>
    <n v="450"/>
    <n v="4500"/>
    <n v="9"/>
    <n v="0"/>
    <n v="9"/>
    <n v="0"/>
    <n v="0"/>
    <n v="0"/>
    <n v="405"/>
    <n v="0"/>
    <n v="405"/>
    <n v="0"/>
    <n v="0"/>
    <n v="0"/>
  </r>
  <r>
    <x v="146"/>
    <n v="100"/>
    <d v="2021-05-26T00:00:00"/>
    <x v="35"/>
    <d v="2020-06-14T00:00:00"/>
    <d v="2023-06-13T00:00:00"/>
    <n v="10"/>
    <n v="1"/>
    <n v="10"/>
    <s v="KG"/>
    <n v="450"/>
    <n v="4500"/>
    <n v="9"/>
    <n v="0"/>
    <n v="9"/>
    <n v="0"/>
    <n v="0"/>
    <n v="0"/>
    <n v="405"/>
    <n v="0"/>
    <n v="405"/>
    <n v="0"/>
    <n v="0"/>
    <n v="0"/>
  </r>
  <r>
    <x v="146"/>
    <n v="100"/>
    <d v="2021-05-26T00:00:00"/>
    <x v="35"/>
    <d v="2020-08-15T00:00:00"/>
    <d v="2023-08-14T00:00:00"/>
    <n v="20"/>
    <n v="1"/>
    <n v="20"/>
    <s v="KG"/>
    <n v="450"/>
    <n v="9000"/>
    <n v="9"/>
    <n v="0"/>
    <n v="9"/>
    <n v="0"/>
    <n v="0"/>
    <n v="0"/>
    <n v="810"/>
    <n v="0"/>
    <n v="810"/>
    <n v="0"/>
    <n v="0"/>
    <n v="0"/>
  </r>
  <r>
    <x v="146"/>
    <n v="100"/>
    <d v="2021-05-26T00:00:00"/>
    <x v="35"/>
    <d v="2020-07-15T00:00:00"/>
    <d v="2023-07-14T00:00:00"/>
    <n v="40"/>
    <n v="1"/>
    <n v="40"/>
    <s v="KG"/>
    <n v="450"/>
    <n v="18000"/>
    <n v="9"/>
    <n v="0"/>
    <n v="9"/>
    <n v="0"/>
    <n v="0"/>
    <n v="0"/>
    <n v="1620"/>
    <n v="0"/>
    <n v="1620"/>
    <n v="0"/>
    <n v="0"/>
    <n v="0"/>
  </r>
  <r>
    <x v="147"/>
    <n v="200"/>
    <d v="2021-06-07T00:00:00"/>
    <x v="35"/>
    <d v="2021-03-03T00:00:00"/>
    <d v="2023-03-03T00:00:00"/>
    <n v="30"/>
    <n v="1"/>
    <n v="30"/>
    <s v="KG"/>
    <n v="450"/>
    <n v="13500"/>
    <n v="0"/>
    <n v="0"/>
    <n v="0"/>
    <n v="0"/>
    <n v="18"/>
    <n v="0"/>
    <n v="0"/>
    <n v="0"/>
    <n v="0"/>
    <n v="0"/>
    <n v="2430"/>
    <n v="0"/>
  </r>
  <r>
    <x v="147"/>
    <n v="200"/>
    <d v="2021-06-10T00:00:00"/>
    <x v="35"/>
    <d v="2021-03-03T00:00:00"/>
    <d v="2023-03-03T00:00:00"/>
    <n v="170"/>
    <n v="1"/>
    <n v="170"/>
    <s v="KG"/>
    <n v="450"/>
    <n v="76500"/>
    <n v="9"/>
    <n v="0"/>
    <n v="9"/>
    <n v="0"/>
    <n v="0"/>
    <n v="0"/>
    <n v="6885"/>
    <n v="0"/>
    <n v="6885"/>
    <n v="0"/>
    <n v="0"/>
    <n v="0"/>
  </r>
  <r>
    <x v="148"/>
    <n v="150"/>
    <d v="2021-09-01T00:00:00"/>
    <x v="35"/>
    <d v="2021-06-16T00:00:00"/>
    <d v="2023-06-15T00:00:00"/>
    <n v="150"/>
    <n v="1"/>
    <n v="150"/>
    <s v="KG"/>
    <n v="425"/>
    <n v="63750"/>
    <n v="0"/>
    <n v="0"/>
    <n v="0"/>
    <n v="0"/>
    <n v="18"/>
    <n v="0"/>
    <n v="0"/>
    <n v="0"/>
    <n v="0"/>
    <n v="0"/>
    <n v="11475"/>
    <n v="0"/>
  </r>
  <r>
    <x v="142"/>
    <n v="200"/>
    <d v="2021-10-01T00:00:00"/>
    <x v="35"/>
    <d v="2021-09-08T00:00:00"/>
    <d v="2023-09-07T00:00:00"/>
    <n v="200"/>
    <n v="1"/>
    <n v="200"/>
    <s v="KG"/>
    <n v="453"/>
    <n v="90600"/>
    <n v="9"/>
    <n v="0"/>
    <n v="9"/>
    <n v="0"/>
    <n v="0"/>
    <n v="0"/>
    <n v="8154"/>
    <n v="0"/>
    <n v="8154"/>
    <n v="0"/>
    <n v="0"/>
    <n v="0"/>
  </r>
  <r>
    <x v="149"/>
    <n v="500"/>
    <d v="2021-10-20T00:00:00"/>
    <x v="35"/>
    <d v="2021-05-04T00:00:00"/>
    <d v="2024-05-04T00:00:00"/>
    <n v="100"/>
    <n v="1"/>
    <n v="100"/>
    <s v="KG"/>
    <n v="350"/>
    <n v="35000"/>
    <n v="9"/>
    <n v="0"/>
    <n v="9"/>
    <n v="0"/>
    <n v="0"/>
    <n v="0"/>
    <n v="3150"/>
    <n v="0"/>
    <n v="3150"/>
    <n v="0"/>
    <n v="0"/>
    <n v="0"/>
  </r>
  <r>
    <x v="149"/>
    <n v="500"/>
    <d v="2021-10-27T00:00:00"/>
    <x v="35"/>
    <d v="2021-05-04T00:00:00"/>
    <d v="2024-05-04T00:00:00"/>
    <n v="390"/>
    <n v="1"/>
    <n v="390"/>
    <s v="KG"/>
    <n v="350"/>
    <n v="136500"/>
    <n v="9"/>
    <n v="0"/>
    <n v="9"/>
    <n v="0"/>
    <n v="0"/>
    <n v="0"/>
    <n v="12285"/>
    <n v="0"/>
    <n v="12285"/>
    <n v="0"/>
    <n v="0"/>
    <n v="0"/>
  </r>
  <r>
    <x v="150"/>
    <n v="500"/>
    <d v="2022-02-21T00:00:00"/>
    <x v="35"/>
    <d v="2021-07-09T00:00:00"/>
    <d v="2024-07-09T00:00:00"/>
    <n v="500"/>
    <n v="1"/>
    <n v="500"/>
    <s v="KG"/>
    <n v="410"/>
    <n v="205000"/>
    <n v="9"/>
    <n v="0"/>
    <n v="9"/>
    <n v="0"/>
    <n v="0"/>
    <n v="0"/>
    <n v="18450"/>
    <n v="0"/>
    <n v="18450"/>
    <n v="0"/>
    <n v="0"/>
    <n v="0"/>
  </r>
  <r>
    <x v="151"/>
    <n v="500"/>
    <d v="2022-08-24T00:00:00"/>
    <x v="35"/>
    <d v="2022-03-01T00:00:00"/>
    <d v="2025-03-28T00:00:00"/>
    <n v="500"/>
    <n v="1"/>
    <n v="500"/>
    <s v="KG"/>
    <n v="450"/>
    <n v="225000"/>
    <n v="9"/>
    <n v="0"/>
    <n v="9"/>
    <n v="0"/>
    <n v="0"/>
    <n v="0"/>
    <n v="20250"/>
    <n v="0"/>
    <n v="20250"/>
    <n v="0"/>
    <n v="0"/>
    <n v="0"/>
  </r>
  <r>
    <x v="152"/>
    <n v="500"/>
    <d v="2022-11-22T00:00:00"/>
    <x v="35"/>
    <d v="2022-03-01T00:00:00"/>
    <d v="2025-03-31T00:00:00"/>
    <n v="500"/>
    <n v="1"/>
    <n v="500"/>
    <s v="KG"/>
    <n v="450"/>
    <n v="225000"/>
    <n v="9"/>
    <n v="0"/>
    <n v="9"/>
    <n v="0"/>
    <n v="0"/>
    <n v="0"/>
    <n v="20250"/>
    <n v="0"/>
    <n v="20250"/>
    <n v="0"/>
    <n v="0"/>
    <n v="0"/>
  </r>
  <r>
    <x v="153"/>
    <n v="1"/>
    <d v="2022-07-29T00:00:00"/>
    <x v="36"/>
    <d v="2021-05-09T00:00:00"/>
    <d v="2026-05-09T00:00:00"/>
    <n v="1"/>
    <n v="1"/>
    <n v="1"/>
    <s v="KG"/>
    <n v="1750"/>
    <n v="1750"/>
    <n v="9"/>
    <n v="0"/>
    <n v="9"/>
    <n v="0"/>
    <n v="0"/>
    <n v="0"/>
    <n v="157.5"/>
    <n v="0"/>
    <n v="157.5"/>
    <n v="0"/>
    <n v="0"/>
    <n v="0"/>
  </r>
  <r>
    <x v="154"/>
    <n v="1"/>
    <d v="2022-08-31T00:00:00"/>
    <x v="36"/>
    <d v="2021-05-09T00:00:00"/>
    <d v="2026-05-09T00:00:00"/>
    <n v="1"/>
    <n v="1"/>
    <n v="1"/>
    <s v="KG"/>
    <n v="1750"/>
    <n v="1750"/>
    <n v="9"/>
    <n v="0"/>
    <n v="9"/>
    <n v="0"/>
    <n v="0"/>
    <n v="0"/>
    <n v="157.5"/>
    <n v="0"/>
    <n v="157.5"/>
    <n v="0"/>
    <n v="0"/>
    <n v="0"/>
  </r>
  <r>
    <x v="124"/>
    <n v="6"/>
    <d v="2021-06-29T00:00:00"/>
    <x v="37"/>
    <d v="2020-12-28T00:00:00"/>
    <d v="2021-11-29T00:00:00"/>
    <n v="6"/>
    <n v="1"/>
    <n v="6"/>
    <s v="KG"/>
    <n v="80"/>
    <n v="480"/>
    <n v="9"/>
    <n v="0"/>
    <n v="9"/>
    <n v="0"/>
    <n v="0"/>
    <n v="0"/>
    <n v="43.2"/>
    <n v="0"/>
    <n v="43.2"/>
    <n v="0"/>
    <n v="0"/>
    <n v="0"/>
  </r>
  <r>
    <x v="18"/>
    <n v="0"/>
    <d v="2021-07-21T00:00:00"/>
    <x v="37"/>
    <d v="2021-03-16T00:00:00"/>
    <d v="2022-03-15T00:00:00"/>
    <n v="6"/>
    <n v="1"/>
    <n v="6"/>
    <s v="KG"/>
    <n v="80"/>
    <n v="480"/>
    <n v="9"/>
    <n v="0"/>
    <n v="9"/>
    <n v="0"/>
    <n v="0"/>
    <n v="0"/>
    <n v="43.2"/>
    <n v="0"/>
    <n v="43.2"/>
    <n v="0"/>
    <n v="0"/>
    <n v="0"/>
  </r>
  <r>
    <x v="40"/>
    <n v="5"/>
    <d v="2021-07-14T00:00:00"/>
    <x v="38"/>
    <d v="2020-10-20T00:00:00"/>
    <d v="2025-10-19T00:00:00"/>
    <n v="5"/>
    <n v="1"/>
    <n v="5"/>
    <s v="KG"/>
    <n v="2400"/>
    <n v="12000"/>
    <n v="9"/>
    <n v="0"/>
    <n v="9"/>
    <n v="0"/>
    <n v="0"/>
    <n v="0"/>
    <n v="1080"/>
    <n v="0"/>
    <n v="1080"/>
    <n v="0"/>
    <n v="0"/>
    <n v="0"/>
  </r>
  <r>
    <x v="18"/>
    <n v="0"/>
    <d v="2022-01-06T00:00:00"/>
    <x v="38"/>
    <d v="2020-10-20T00:00:00"/>
    <d v="2025-10-19T00:00:00"/>
    <n v="3"/>
    <n v="1"/>
    <n v="3"/>
    <s v="KG"/>
    <n v="2400"/>
    <n v="7200"/>
    <n v="9"/>
    <n v="0"/>
    <n v="9"/>
    <n v="0"/>
    <n v="0"/>
    <n v="0"/>
    <n v="648"/>
    <n v="0"/>
    <n v="648"/>
    <n v="0"/>
    <n v="0"/>
    <n v="0"/>
  </r>
  <r>
    <x v="18"/>
    <n v="0"/>
    <d v="2022-01-06T00:00:00"/>
    <x v="38"/>
    <d v="2019-12-20T00:00:00"/>
    <d v="2024-12-19T00:00:00"/>
    <n v="2"/>
    <n v="1"/>
    <n v="2"/>
    <s v="KG"/>
    <n v="2400"/>
    <n v="4800"/>
    <n v="9"/>
    <n v="0"/>
    <n v="9"/>
    <n v="0"/>
    <n v="0"/>
    <n v="0"/>
    <n v="432"/>
    <n v="0"/>
    <n v="432"/>
    <n v="0"/>
    <n v="0"/>
    <n v="0"/>
  </r>
  <r>
    <x v="155"/>
    <n v="15"/>
    <d v="2022-05-05T00:00:00"/>
    <x v="38"/>
    <d v="2021-06-01T00:00:00"/>
    <d v="2026-05-30T00:00:00"/>
    <n v="15"/>
    <n v="1"/>
    <n v="15"/>
    <s v="KG"/>
    <n v="3150"/>
    <n v="47250"/>
    <n v="9"/>
    <n v="0"/>
    <n v="9"/>
    <n v="0"/>
    <n v="0"/>
    <n v="0"/>
    <n v="4252.5"/>
    <n v="0"/>
    <n v="4252.5"/>
    <n v="0"/>
    <n v="0"/>
    <n v="0"/>
  </r>
  <r>
    <x v="152"/>
    <n v="15"/>
    <d v="2022-11-22T00:00:00"/>
    <x v="38"/>
    <d v="2021-06-20T00:00:00"/>
    <d v="2026-05-19T00:00:00"/>
    <n v="15"/>
    <n v="1"/>
    <n v="15"/>
    <s v="KG"/>
    <n v="3150"/>
    <n v="47250"/>
    <n v="9"/>
    <n v="0"/>
    <n v="9"/>
    <n v="0"/>
    <n v="0"/>
    <n v="0"/>
    <n v="4252.5"/>
    <n v="0"/>
    <n v="4252.5"/>
    <n v="0"/>
    <n v="0"/>
    <n v="0"/>
  </r>
  <r>
    <x v="156"/>
    <s v="6IY0SWMWL7"/>
    <d v="2023-01-19T00:00:00"/>
    <x v="39"/>
    <d v="2022-07-11T00:00:00"/>
    <d v="2027-07-11T00:00:00"/>
    <n v="5"/>
    <n v="1"/>
    <n v="5"/>
    <s v="KG"/>
    <n v="1350"/>
    <n v="6750"/>
    <n v="9"/>
    <n v="0"/>
    <n v="9"/>
    <n v="0"/>
    <n v="0"/>
    <n v="0"/>
    <n v="607.5"/>
    <n v="0"/>
    <n v="607.5"/>
    <n v="0"/>
    <n v="0"/>
    <n v="0"/>
  </r>
  <r>
    <x v="2"/>
    <n v="10"/>
    <d v="2021-03-16T00:00:00"/>
    <x v="40"/>
    <d v="2020-05-05T00:00:00"/>
    <d v="2025-05-10T00:00:00"/>
    <n v="10"/>
    <n v="1"/>
    <n v="10"/>
    <s v="KG"/>
    <n v="1040"/>
    <n v="10400"/>
    <n v="9"/>
    <n v="0"/>
    <n v="9"/>
    <n v="0"/>
    <n v="0"/>
    <n v="0"/>
    <n v="936"/>
    <n v="0"/>
    <n v="936"/>
    <n v="0"/>
    <n v="0"/>
    <n v="0"/>
  </r>
  <r>
    <x v="2"/>
    <n v="5"/>
    <d v="2021-03-16T00:00:00"/>
    <x v="41"/>
    <d v="2019-11-08T00:00:00"/>
    <d v="2024-11-08T00:00:00"/>
    <n v="3"/>
    <n v="1"/>
    <n v="3"/>
    <s v="KG"/>
    <n v="2300"/>
    <n v="6900"/>
    <n v="9"/>
    <n v="0"/>
    <n v="9"/>
    <n v="0"/>
    <n v="0"/>
    <n v="0"/>
    <n v="621"/>
    <n v="0"/>
    <n v="621"/>
    <n v="0"/>
    <n v="0"/>
    <n v="0"/>
  </r>
  <r>
    <x v="157"/>
    <n v="20"/>
    <d v="2021-06-02T00:00:00"/>
    <x v="41"/>
    <d v="2020-11-19T00:00:00"/>
    <d v="2025-11-18T00:00:00"/>
    <n v="20"/>
    <n v="1"/>
    <n v="20"/>
    <s v="KG"/>
    <n v="2300"/>
    <n v="46000"/>
    <n v="9"/>
    <n v="0"/>
    <n v="9"/>
    <n v="0"/>
    <n v="0"/>
    <n v="0"/>
    <n v="4140"/>
    <n v="0"/>
    <n v="4140"/>
    <n v="0"/>
    <n v="0"/>
    <n v="0"/>
  </r>
  <r>
    <x v="149"/>
    <n v="10"/>
    <d v="2021-10-20T00:00:00"/>
    <x v="41"/>
    <d v="2020-11-19T00:00:00"/>
    <d v="2025-11-18T00:00:00"/>
    <n v="10"/>
    <n v="1"/>
    <n v="10"/>
    <s v="KG"/>
    <n v="2300"/>
    <n v="23000"/>
    <n v="9"/>
    <n v="0"/>
    <n v="9"/>
    <n v="0"/>
    <n v="0"/>
    <n v="0"/>
    <n v="2070"/>
    <n v="0"/>
    <n v="2070"/>
    <n v="0"/>
    <n v="0"/>
    <n v="0"/>
  </r>
  <r>
    <x v="158"/>
    <n v="10"/>
    <d v="2021-12-31T00:00:00"/>
    <x v="41"/>
    <d v="2021-03-19T00:00:00"/>
    <d v="2026-02-18T00:00:00"/>
    <n v="10"/>
    <n v="1"/>
    <n v="10"/>
    <s v="KG"/>
    <n v="2300"/>
    <n v="23000"/>
    <n v="9"/>
    <n v="0"/>
    <n v="9"/>
    <n v="0"/>
    <n v="0"/>
    <n v="0"/>
    <n v="2070"/>
    <n v="0"/>
    <n v="2070"/>
    <n v="0"/>
    <n v="0"/>
    <n v="0"/>
  </r>
  <r>
    <x v="141"/>
    <n v="15"/>
    <d v="2022-03-26T00:00:00"/>
    <x v="41"/>
    <d v="2020-11-19T00:00:00"/>
    <d v="2025-11-18T00:00:00"/>
    <n v="5"/>
    <n v="1"/>
    <n v="5"/>
    <s v="KG"/>
    <n v="2300"/>
    <n v="11500"/>
    <n v="9"/>
    <n v="0"/>
    <n v="9"/>
    <n v="0"/>
    <n v="0"/>
    <n v="0"/>
    <n v="1035"/>
    <n v="0"/>
    <n v="1035"/>
    <n v="0"/>
    <n v="0"/>
    <n v="0"/>
  </r>
  <r>
    <x v="141"/>
    <n v="15"/>
    <d v="2022-04-06T00:00:00"/>
    <x v="41"/>
    <d v="2021-12-01T00:00:00"/>
    <d v="2026-12-31T00:00:00"/>
    <n v="10"/>
    <n v="1"/>
    <n v="10"/>
    <s v="KG"/>
    <n v="2300"/>
    <n v="23000"/>
    <n v="9"/>
    <n v="0"/>
    <n v="9"/>
    <n v="0"/>
    <n v="0"/>
    <n v="0"/>
    <n v="2070"/>
    <n v="0"/>
    <n v="2070"/>
    <n v="0"/>
    <n v="0"/>
    <n v="0"/>
  </r>
  <r>
    <x v="154"/>
    <n v="5"/>
    <d v="2022-08-31T00:00:00"/>
    <x v="41"/>
    <d v="2021-12-03T00:00:00"/>
    <d v="2026-12-03T00:00:00"/>
    <n v="5"/>
    <n v="1"/>
    <n v="5"/>
    <s v="KG"/>
    <n v="2400"/>
    <n v="12000"/>
    <n v="9"/>
    <n v="0"/>
    <n v="9"/>
    <n v="0"/>
    <n v="0"/>
    <n v="0"/>
    <n v="1080"/>
    <n v="0"/>
    <n v="1080"/>
    <n v="0"/>
    <n v="0"/>
    <n v="0"/>
  </r>
  <r>
    <x v="159"/>
    <n v="10"/>
    <d v="2022-09-23T00:00:00"/>
    <x v="41"/>
    <d v="2022-02-10T00:00:00"/>
    <d v="2027-02-10T00:00:00"/>
    <n v="10"/>
    <n v="1"/>
    <n v="10"/>
    <s v="KG"/>
    <n v="2350"/>
    <n v="23500"/>
    <n v="9"/>
    <n v="0"/>
    <n v="9"/>
    <n v="0"/>
    <n v="0"/>
    <n v="0"/>
    <n v="2115"/>
    <n v="0"/>
    <n v="2115"/>
    <n v="0"/>
    <n v="0"/>
    <n v="0"/>
  </r>
  <r>
    <x v="152"/>
    <n v="10"/>
    <d v="2022-11-22T00:00:00"/>
    <x v="41"/>
    <d v="2021-12-03T00:00:00"/>
    <d v="2026-12-03T00:00:00"/>
    <n v="10"/>
    <n v="1"/>
    <n v="10"/>
    <s v="KG"/>
    <n v="2350"/>
    <n v="23500"/>
    <n v="9"/>
    <n v="0"/>
    <n v="9"/>
    <n v="0"/>
    <n v="0"/>
    <n v="0"/>
    <n v="2115"/>
    <n v="0"/>
    <n v="2115"/>
    <n v="0"/>
    <n v="0"/>
    <n v="0"/>
  </r>
  <r>
    <x v="18"/>
    <s v=""/>
    <d v="2023-01-04T00:00:00"/>
    <x v="41"/>
    <d v="2021-12-01T00:00:00"/>
    <d v="2026-12-31T00:00:00"/>
    <n v="7"/>
    <n v="1"/>
    <n v="7"/>
    <s v="KG"/>
    <n v="2350"/>
    <n v="16450"/>
    <n v="9"/>
    <n v="0"/>
    <n v="9"/>
    <n v="0"/>
    <n v="0"/>
    <n v="0"/>
    <n v="1480.5"/>
    <n v="0"/>
    <n v="1480.5"/>
    <n v="0"/>
    <n v="0"/>
    <n v="0"/>
  </r>
  <r>
    <x v="2"/>
    <n v="3"/>
    <d v="2021-03-18T00:00:00"/>
    <x v="42"/>
    <d v="2021-01-01T00:00:00"/>
    <d v="2026-01-31T00:00:00"/>
    <n v="3"/>
    <n v="1"/>
    <n v="3"/>
    <s v="KG"/>
    <n v="1400"/>
    <n v="4200"/>
    <n v="9"/>
    <n v="0"/>
    <n v="9"/>
    <n v="0"/>
    <n v="0"/>
    <n v="0"/>
    <n v="378"/>
    <n v="0"/>
    <n v="378"/>
    <n v="0"/>
    <n v="0"/>
    <n v="0"/>
  </r>
  <r>
    <x v="40"/>
    <n v="1"/>
    <d v="2021-07-14T00:00:00"/>
    <x v="42"/>
    <d v="2021-01-11T00:00:00"/>
    <d v="2026-01-10T00:00:00"/>
    <n v="1"/>
    <n v="1"/>
    <n v="1"/>
    <s v="KG"/>
    <n v="1400"/>
    <n v="1400"/>
    <n v="9"/>
    <n v="0"/>
    <n v="9"/>
    <n v="0"/>
    <n v="0"/>
    <n v="0"/>
    <n v="126"/>
    <n v="0"/>
    <n v="126"/>
    <n v="0"/>
    <n v="0"/>
    <n v="0"/>
  </r>
  <r>
    <x v="160"/>
    <n v="5"/>
    <d v="2021-09-04T00:00:00"/>
    <x v="42"/>
    <d v="2021-01-11T00:00:00"/>
    <d v="2026-01-10T00:00:00"/>
    <n v="5"/>
    <n v="1"/>
    <n v="5"/>
    <s v="KG"/>
    <n v="1400"/>
    <n v="7000"/>
    <n v="9"/>
    <n v="0"/>
    <n v="9"/>
    <n v="0"/>
    <n v="0"/>
    <n v="0"/>
    <n v="630"/>
    <n v="0"/>
    <n v="630"/>
    <n v="0"/>
    <n v="0"/>
    <n v="0"/>
  </r>
  <r>
    <x v="155"/>
    <n v="10"/>
    <d v="2022-05-05T00:00:00"/>
    <x v="42"/>
    <d v="2021-01-01T00:00:00"/>
    <d v="2026-01-30T00:00:00"/>
    <n v="10"/>
    <n v="1"/>
    <n v="10"/>
    <s v="KG"/>
    <n v="1420"/>
    <n v="14200"/>
    <n v="9"/>
    <n v="0"/>
    <n v="9"/>
    <n v="0"/>
    <n v="0"/>
    <n v="0"/>
    <n v="1278"/>
    <n v="0"/>
    <n v="1278"/>
    <n v="0"/>
    <n v="0"/>
    <n v="0"/>
  </r>
  <r>
    <x v="2"/>
    <n v="10"/>
    <d v="2021-03-16T00:00:00"/>
    <x v="43"/>
    <d v="2020-02-15T00:00:00"/>
    <d v="2025-02-10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161"/>
    <n v="20"/>
    <d v="2021-04-30T00:00:00"/>
    <x v="43"/>
    <d v="2020-02-15T00:00:00"/>
    <d v="2025-02-10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146"/>
    <n v="20"/>
    <d v="2021-05-22T00:00:00"/>
    <x v="43"/>
    <d v="2021-01-01T00:00:00"/>
    <d v="2026-01-31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146"/>
    <n v="20"/>
    <d v="2021-05-22T00:00:00"/>
    <x v="43"/>
    <d v="2021-01-01T00:00:00"/>
    <d v="2026-01-31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161"/>
    <n v="20"/>
    <d v="2021-05-26T00:00:00"/>
    <x v="43"/>
    <d v="2021-01-01T00:00:00"/>
    <d v="2026-01-31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56"/>
    <n v="10"/>
    <d v="2021-08-04T00:00:00"/>
    <x v="43"/>
    <d v="2021-01-04T00:00:00"/>
    <d v="2026-01-03T00:00:00"/>
    <n v="10"/>
    <n v="1"/>
    <n v="10"/>
    <s v="KG"/>
    <n v="900"/>
    <n v="9000"/>
    <n v="9"/>
    <n v="0"/>
    <n v="9"/>
    <n v="0"/>
    <n v="0"/>
    <n v="0"/>
    <n v="810"/>
    <n v="0"/>
    <n v="810"/>
    <n v="0"/>
    <n v="0"/>
    <n v="0"/>
  </r>
  <r>
    <x v="60"/>
    <n v="20"/>
    <d v="2021-12-14T00:00:00"/>
    <x v="43"/>
    <d v="2021-06-04T00:00:00"/>
    <d v="2026-05-03T00:00:00"/>
    <n v="20"/>
    <n v="1"/>
    <n v="20"/>
    <s v="KG"/>
    <n v="1450"/>
    <n v="29000"/>
    <n v="9"/>
    <n v="0"/>
    <n v="9"/>
    <n v="0"/>
    <n v="0"/>
    <n v="0"/>
    <n v="2610"/>
    <n v="0"/>
    <n v="2610"/>
    <n v="0"/>
    <n v="0"/>
    <n v="0"/>
  </r>
  <r>
    <x v="162"/>
    <n v="20"/>
    <d v="2022-01-18T00:00:00"/>
    <x v="43"/>
    <d v="2021-01-04T00:00:00"/>
    <d v="2026-01-03T00:00:00"/>
    <n v="20"/>
    <n v="1"/>
    <n v="20"/>
    <s v="KG"/>
    <n v="990"/>
    <n v="19800"/>
    <n v="9"/>
    <n v="0"/>
    <n v="9"/>
    <n v="0"/>
    <n v="0"/>
    <n v="0"/>
    <n v="1782"/>
    <n v="0"/>
    <n v="1782"/>
    <n v="0"/>
    <n v="0"/>
    <n v="0"/>
  </r>
  <r>
    <x v="141"/>
    <n v="10"/>
    <d v="2022-03-26T00:00:00"/>
    <x v="43"/>
    <d v="2021-06-04T00:00:00"/>
    <d v="2026-05-03T00:00:00"/>
    <n v="10"/>
    <n v="1"/>
    <n v="10"/>
    <s v="KG"/>
    <n v="990"/>
    <n v="9900"/>
    <n v="9"/>
    <n v="0"/>
    <n v="9"/>
    <n v="0"/>
    <n v="0"/>
    <n v="0"/>
    <n v="891"/>
    <n v="0"/>
    <n v="891"/>
    <n v="0"/>
    <n v="0"/>
    <n v="0"/>
  </r>
  <r>
    <x v="12"/>
    <n v="10"/>
    <d v="2022-06-15T00:00:00"/>
    <x v="43"/>
    <d v="2022-02-10T00:00:00"/>
    <d v="2027-02-10T00:00:00"/>
    <n v="10"/>
    <n v="1"/>
    <n v="10"/>
    <s v="KG"/>
    <n v="1000"/>
    <n v="10000"/>
    <n v="9"/>
    <n v="0"/>
    <n v="9"/>
    <n v="0"/>
    <n v="0"/>
    <n v="0"/>
    <n v="900"/>
    <n v="0"/>
    <n v="900"/>
    <n v="0"/>
    <n v="0"/>
    <n v="0"/>
  </r>
  <r>
    <x v="151"/>
    <n v="10"/>
    <d v="2022-08-24T00:00:00"/>
    <x v="43"/>
    <d v="2022-02-10T00:00:00"/>
    <d v="2027-02-10T00:00:00"/>
    <n v="10"/>
    <n v="1"/>
    <n v="10"/>
    <s v="KG"/>
    <n v="1000"/>
    <n v="10000"/>
    <n v="9"/>
    <n v="0"/>
    <n v="9"/>
    <n v="0"/>
    <n v="0"/>
    <n v="0"/>
    <n v="900"/>
    <n v="0"/>
    <n v="900"/>
    <n v="0"/>
    <n v="0"/>
    <n v="0"/>
  </r>
  <r>
    <x v="159"/>
    <n v="10"/>
    <d v="2022-09-23T00:00:00"/>
    <x v="43"/>
    <d v="2022-02-10T00:00:00"/>
    <d v="2027-02-10T00:00:00"/>
    <n v="10"/>
    <n v="1"/>
    <n v="10"/>
    <s v="KG"/>
    <n v="990"/>
    <n v="9900"/>
    <n v="9"/>
    <n v="0"/>
    <n v="9"/>
    <n v="0"/>
    <n v="0"/>
    <n v="0"/>
    <n v="891"/>
    <n v="0"/>
    <n v="891"/>
    <n v="0"/>
    <n v="0"/>
    <n v="0"/>
  </r>
  <r>
    <x v="18"/>
    <n v="0"/>
    <d v="2022-11-03T00:00:00"/>
    <x v="43"/>
    <d v="2022-02-10T00:00:00"/>
    <d v="2027-02-10T00:00:00"/>
    <n v="20"/>
    <n v="1"/>
    <n v="20"/>
    <s v="KG"/>
    <n v="990"/>
    <n v="19800"/>
    <n v="9"/>
    <n v="0"/>
    <n v="9"/>
    <n v="0"/>
    <n v="0"/>
    <n v="0"/>
    <n v="1782"/>
    <n v="0"/>
    <n v="1782"/>
    <n v="0"/>
    <n v="0"/>
    <n v="0"/>
  </r>
  <r>
    <x v="163"/>
    <n v="5"/>
    <d v="2022-12-29T00:00:00"/>
    <x v="43"/>
    <d v="2022-02-10T00:00:00"/>
    <d v="2027-02-10T00:00:00"/>
    <n v="5"/>
    <n v="1"/>
    <n v="5"/>
    <s v="KG"/>
    <n v="990"/>
    <n v="4950"/>
    <n v="9"/>
    <n v="0"/>
    <n v="9"/>
    <n v="0"/>
    <n v="0"/>
    <n v="0"/>
    <n v="445.5"/>
    <n v="0"/>
    <n v="445.5"/>
    <n v="0"/>
    <n v="0"/>
    <n v="0"/>
  </r>
  <r>
    <x v="164"/>
    <s v="6JM0NTKVJ16"/>
    <d v="2023-02-10T00:00:00"/>
    <x v="43"/>
    <d v="2023-01-05T00:00:00"/>
    <d v="2028-01-04T00:00:00"/>
    <n v="20"/>
    <n v="1"/>
    <n v="20"/>
    <s v="KG"/>
    <n v="990"/>
    <n v="19800"/>
    <n v="9"/>
    <n v="0"/>
    <n v="9"/>
    <n v="0"/>
    <n v="0"/>
    <n v="0"/>
    <n v="1782"/>
    <n v="0"/>
    <n v="1782"/>
    <n v="0"/>
    <n v="0"/>
    <n v="0"/>
  </r>
  <r>
    <x v="160"/>
    <n v="1"/>
    <d v="2021-09-04T00:00:00"/>
    <x v="44"/>
    <d v="2020-12-03T00:00:00"/>
    <d v="2025-12-02T00:00:00"/>
    <n v="1"/>
    <n v="1"/>
    <n v="1"/>
    <s v="KG"/>
    <n v="480"/>
    <n v="480"/>
    <n v="9"/>
    <n v="0"/>
    <n v="9"/>
    <n v="0"/>
    <n v="0"/>
    <n v="0"/>
    <n v="43.2"/>
    <n v="0"/>
    <n v="43.2"/>
    <n v="0"/>
    <n v="0"/>
    <n v="0"/>
  </r>
  <r>
    <x v="18"/>
    <n v="0"/>
    <d v="2022-01-06T00:00:00"/>
    <x v="44"/>
    <d v="2020-12-03T00:00:00"/>
    <d v="2025-12-02T00:00:00"/>
    <n v="1"/>
    <n v="1"/>
    <n v="1"/>
    <s v="KG"/>
    <n v="480"/>
    <n v="480"/>
    <n v="9"/>
    <n v="0"/>
    <n v="9"/>
    <n v="0"/>
    <n v="0"/>
    <n v="0"/>
    <n v="43.2"/>
    <n v="0"/>
    <n v="43.2"/>
    <n v="0"/>
    <n v="0"/>
    <n v="0"/>
  </r>
  <r>
    <x v="165"/>
    <n v="5"/>
    <d v="2022-03-07T00:00:00"/>
    <x v="44"/>
    <d v="2021-08-01T00:00:00"/>
    <d v="2026-07-31T00:00:00"/>
    <n v="5"/>
    <n v="1"/>
    <n v="5"/>
    <s v="KG"/>
    <n v="705"/>
    <n v="3525"/>
    <n v="9"/>
    <n v="0"/>
    <n v="9"/>
    <n v="0"/>
    <n v="0"/>
    <n v="0"/>
    <n v="317.25"/>
    <n v="0"/>
    <n v="317.25"/>
    <n v="0"/>
    <n v="0"/>
    <n v="0"/>
  </r>
  <r>
    <x v="151"/>
    <n v="5"/>
    <d v="2022-08-24T00:00:00"/>
    <x v="44"/>
    <d v="2021-08-01T00:00:00"/>
    <d v="2026-06-30T00:00:00"/>
    <n v="5"/>
    <n v="1"/>
    <n v="5"/>
    <s v="KG"/>
    <n v="650"/>
    <n v="3250"/>
    <n v="9"/>
    <n v="0"/>
    <n v="9"/>
    <n v="0"/>
    <n v="0"/>
    <n v="0"/>
    <n v="292.5"/>
    <n v="0"/>
    <n v="292.5"/>
    <n v="0"/>
    <n v="0"/>
    <n v="0"/>
  </r>
  <r>
    <x v="69"/>
    <n v="1"/>
    <d v="2021-05-28T00:00:00"/>
    <x v="45"/>
    <d v="2020-11-01T00:00:00"/>
    <d v="2025-11-30T00:00:00"/>
    <n v="1"/>
    <n v="1"/>
    <n v="1"/>
    <s v="KG"/>
    <n v="1000"/>
    <n v="1000"/>
    <n v="9"/>
    <n v="0"/>
    <n v="9"/>
    <n v="0"/>
    <n v="0"/>
    <n v="0"/>
    <n v="90"/>
    <n v="0"/>
    <n v="90"/>
    <n v="0"/>
    <n v="0"/>
    <n v="0"/>
  </r>
  <r>
    <x v="160"/>
    <n v="1"/>
    <d v="2021-09-04T00:00:00"/>
    <x v="45"/>
    <d v="2020-11-23T00:00:00"/>
    <d v="2025-11-22T00:00:00"/>
    <n v="1"/>
    <n v="1"/>
    <n v="1"/>
    <s v="KG"/>
    <n v="1000"/>
    <n v="1000"/>
    <n v="9"/>
    <n v="0"/>
    <n v="9"/>
    <n v="0"/>
    <n v="0"/>
    <n v="0"/>
    <n v="90"/>
    <n v="0"/>
    <n v="90"/>
    <n v="0"/>
    <n v="0"/>
    <n v="0"/>
  </r>
  <r>
    <x v="18"/>
    <n v="0"/>
    <d v="2022-01-06T00:00:00"/>
    <x v="46"/>
    <d v="2020-02-01T00:00:00"/>
    <d v="2025-02-28T00:00:00"/>
    <n v="3"/>
    <n v="1"/>
    <n v="3"/>
    <s v="KG"/>
    <n v="990"/>
    <n v="2970"/>
    <n v="9"/>
    <n v="0"/>
    <n v="9"/>
    <n v="0"/>
    <n v="0"/>
    <n v="0"/>
    <n v="267.3"/>
    <n v="0"/>
    <n v="267.3"/>
    <n v="0"/>
    <n v="0"/>
    <n v="0"/>
  </r>
  <r>
    <x v="2"/>
    <n v="2"/>
    <d v="2021-03-18T00:00:00"/>
    <x v="47"/>
    <d v="2019-12-15T00:00:00"/>
    <d v="2024-12-14T00:00:00"/>
    <n v="2"/>
    <n v="1"/>
    <n v="2"/>
    <s v="KG"/>
    <n v="1400"/>
    <n v="2800"/>
    <n v="9"/>
    <n v="0"/>
    <n v="9"/>
    <n v="0"/>
    <n v="0"/>
    <n v="0"/>
    <n v="252"/>
    <n v="0"/>
    <n v="252"/>
    <n v="0"/>
    <n v="0"/>
    <n v="0"/>
  </r>
  <r>
    <x v="40"/>
    <n v="4"/>
    <d v="2021-07-14T00:00:00"/>
    <x v="47"/>
    <d v="2021-01-04T00:00:00"/>
    <d v="2026-01-03T00:00:00"/>
    <n v="4"/>
    <n v="1"/>
    <n v="4"/>
    <s v="KG"/>
    <n v="1400"/>
    <n v="5600"/>
    <n v="9"/>
    <n v="0"/>
    <n v="9"/>
    <n v="0"/>
    <n v="0"/>
    <n v="0"/>
    <n v="504"/>
    <n v="0"/>
    <n v="504"/>
    <n v="0"/>
    <n v="0"/>
    <n v="0"/>
  </r>
  <r>
    <x v="160"/>
    <n v="3"/>
    <d v="2021-09-04T00:00:00"/>
    <x v="47"/>
    <d v="2021-01-04T00:00:00"/>
    <d v="2026-01-03T00:00:00"/>
    <n v="3"/>
    <n v="1"/>
    <n v="3"/>
    <s v="KG"/>
    <n v="1400"/>
    <n v="4200"/>
    <n v="9"/>
    <n v="0"/>
    <n v="9"/>
    <n v="0"/>
    <n v="0"/>
    <n v="0"/>
    <n v="378"/>
    <n v="0"/>
    <n v="378"/>
    <n v="0"/>
    <n v="0"/>
    <n v="0"/>
  </r>
  <r>
    <x v="165"/>
    <n v="5"/>
    <d v="2022-03-07T00:00:00"/>
    <x v="47"/>
    <d v="2021-11-04T00:00:00"/>
    <d v="2026-11-03T00:00:00"/>
    <n v="5"/>
    <n v="1"/>
    <n v="5"/>
    <s v="KG"/>
    <n v="1400"/>
    <n v="7000"/>
    <n v="9"/>
    <n v="0"/>
    <n v="9"/>
    <n v="0"/>
    <n v="0"/>
    <n v="0"/>
    <n v="630"/>
    <n v="0"/>
    <n v="630"/>
    <n v="0"/>
    <n v="0"/>
    <n v="0"/>
  </r>
  <r>
    <x v="159"/>
    <n v="5"/>
    <d v="2022-09-23T00:00:00"/>
    <x v="47"/>
    <d v="2021-11-10T00:00:00"/>
    <d v="2026-11-10T00:00:00"/>
    <n v="5"/>
    <n v="1"/>
    <n v="5"/>
    <s v="KG"/>
    <n v="1400"/>
    <n v="7000"/>
    <n v="9"/>
    <n v="0"/>
    <n v="9"/>
    <n v="0"/>
    <n v="0"/>
    <n v="0"/>
    <n v="630"/>
    <n v="0"/>
    <n v="630"/>
    <n v="0"/>
    <n v="0"/>
    <n v="0"/>
  </r>
  <r>
    <x v="166"/>
    <n v="150"/>
    <d v="2021-02-26T00:00:00"/>
    <x v="48"/>
    <d v="2020-08-25T00:00:00"/>
    <d v="2025-08-25T00:00:00"/>
    <n v="150"/>
    <n v="1"/>
    <n v="150"/>
    <s v="KG"/>
    <n v="775"/>
    <n v="116250"/>
    <n v="0"/>
    <n v="0"/>
    <n v="0"/>
    <n v="0"/>
    <n v="18"/>
    <n v="0"/>
    <n v="0"/>
    <n v="0"/>
    <n v="0"/>
    <n v="0"/>
    <n v="20925"/>
    <n v="0"/>
  </r>
  <r>
    <x v="167"/>
    <n v="275"/>
    <d v="2021-12-28T00:00:00"/>
    <x v="48"/>
    <d v="2021-09-01T00:00:00"/>
    <d v="2025-09-30T00:00:00"/>
    <n v="25"/>
    <n v="1"/>
    <n v="25"/>
    <s v="KG"/>
    <n v="950"/>
    <n v="23750"/>
    <n v="0"/>
    <n v="0"/>
    <n v="0"/>
    <n v="0"/>
    <n v="18"/>
    <n v="0"/>
    <n v="0"/>
    <n v="0"/>
    <n v="0"/>
    <n v="0"/>
    <n v="4275"/>
    <n v="0"/>
  </r>
  <r>
    <x v="167"/>
    <n v="275"/>
    <d v="2021-12-30T00:00:00"/>
    <x v="48"/>
    <d v="2021-09-01T00:00:00"/>
    <d v="2025-09-30T00:00:00"/>
    <n v="250"/>
    <n v="1"/>
    <n v="250"/>
    <s v="KG"/>
    <n v="950"/>
    <n v="237500"/>
    <n v="0"/>
    <n v="0"/>
    <n v="0"/>
    <n v="0"/>
    <n v="18"/>
    <n v="0"/>
    <n v="0"/>
    <n v="0"/>
    <n v="0"/>
    <n v="0"/>
    <n v="42750"/>
    <n v="0"/>
  </r>
  <r>
    <x v="168"/>
    <n v="300"/>
    <d v="2022-08-25T00:00:00"/>
    <x v="48"/>
    <d v="2022-07-01T00:00:00"/>
    <d v="2026-07-30T00:00:00"/>
    <n v="300"/>
    <n v="1"/>
    <n v="300"/>
    <s v="KG"/>
    <n v="950"/>
    <n v="285000"/>
    <n v="9"/>
    <n v="0"/>
    <n v="9"/>
    <n v="0"/>
    <n v="0"/>
    <n v="0"/>
    <n v="25650"/>
    <n v="0"/>
    <n v="25650"/>
    <n v="0"/>
    <n v="0"/>
    <n v="0"/>
  </r>
  <r>
    <x v="169"/>
    <s v="6K715PG387"/>
    <d v="2023-03-07T00:00:00"/>
    <x v="48"/>
    <d v="2022-10-01T00:00:00"/>
    <d v="2026-09-30T00:00:00"/>
    <n v="25"/>
    <n v="1"/>
    <n v="25"/>
    <s v="KG"/>
    <n v="700"/>
    <n v="17500"/>
    <n v="0"/>
    <n v="0"/>
    <n v="0"/>
    <n v="0"/>
    <n v="18"/>
    <n v="0"/>
    <n v="0"/>
    <n v="0"/>
    <n v="0"/>
    <n v="0"/>
    <n v="3150"/>
    <n v="0"/>
  </r>
  <r>
    <x v="18"/>
    <n v="0"/>
    <d v="2022-12-02T00:00:00"/>
    <x v="49"/>
    <d v="2022-10-01T00:00:00"/>
    <d v="2027-09-30T00:00:00"/>
    <n v="275"/>
    <n v="1"/>
    <n v="275"/>
    <s v="KG"/>
    <n v="165"/>
    <n v="45375"/>
    <n v="0"/>
    <n v="0"/>
    <n v="0"/>
    <n v="0"/>
    <n v="18"/>
    <n v="0"/>
    <n v="0"/>
    <n v="0"/>
    <n v="0"/>
    <n v="0"/>
    <n v="8167.5"/>
    <n v="0"/>
  </r>
  <r>
    <x v="170"/>
    <n v="200"/>
    <d v="2021-06-07T00:00:00"/>
    <x v="50"/>
    <d v="2020-11-10T00:00:00"/>
    <d v="2025-11-10T00:00:00"/>
    <n v="200"/>
    <n v="1"/>
    <n v="200"/>
    <s v="KG"/>
    <n v="850"/>
    <n v="170000"/>
    <n v="0"/>
    <n v="0"/>
    <n v="0"/>
    <n v="0"/>
    <n v="18"/>
    <n v="0"/>
    <n v="0"/>
    <n v="0"/>
    <n v="0"/>
    <n v="0"/>
    <n v="30600"/>
    <n v="0"/>
  </r>
  <r>
    <x v="171"/>
    <n v="300"/>
    <d v="2021-08-25T00:00:00"/>
    <x v="50"/>
    <d v="2021-07-01T00:00:00"/>
    <d v="2026-06-30T00:00:00"/>
    <n v="300"/>
    <n v="1"/>
    <n v="300"/>
    <s v="KG"/>
    <n v="240"/>
    <n v="72000"/>
    <n v="0"/>
    <n v="0"/>
    <n v="0"/>
    <n v="0"/>
    <n v="18"/>
    <n v="0"/>
    <n v="0"/>
    <n v="0"/>
    <n v="0"/>
    <n v="0"/>
    <n v="12960"/>
    <n v="0"/>
  </r>
  <r>
    <x v="167"/>
    <n v="250"/>
    <d v="2021-12-15T00:00:00"/>
    <x v="50"/>
    <d v="2021-10-01T00:00:00"/>
    <d v="2026-09-30T00:00:00"/>
    <n v="250"/>
    <n v="1"/>
    <n v="250"/>
    <s v="KG"/>
    <n v="175"/>
    <n v="43750"/>
    <n v="0"/>
    <n v="0"/>
    <n v="0"/>
    <n v="0"/>
    <n v="18"/>
    <n v="0"/>
    <n v="0"/>
    <n v="0"/>
    <n v="0"/>
    <n v="0"/>
    <n v="7875"/>
    <n v="0"/>
  </r>
  <r>
    <x v="172"/>
    <n v="200"/>
    <d v="2021-02-12T00:00:00"/>
    <x v="51"/>
    <d v="2020-10-01T00:00:00"/>
    <d v="2023-10-31T00:00:00"/>
    <n v="200"/>
    <n v="1"/>
    <n v="200"/>
    <s v="KG"/>
    <n v="800"/>
    <n v="160000"/>
    <n v="0"/>
    <n v="0"/>
    <n v="0"/>
    <n v="0"/>
    <n v="18"/>
    <n v="0"/>
    <n v="0"/>
    <n v="0"/>
    <n v="0"/>
    <n v="0"/>
    <n v="28800"/>
    <n v="0"/>
  </r>
  <r>
    <x v="173"/>
    <n v="200"/>
    <d v="2021-08-07T00:00:00"/>
    <x v="51"/>
    <d v="2021-06-01T00:00:00"/>
    <d v="2026-05-31T00:00:00"/>
    <n v="200"/>
    <n v="1"/>
    <n v="200"/>
    <s v="KG"/>
    <n v="710"/>
    <n v="142000"/>
    <n v="0"/>
    <n v="0"/>
    <n v="0"/>
    <n v="0"/>
    <n v="18"/>
    <n v="0"/>
    <n v="0"/>
    <n v="0"/>
    <n v="0"/>
    <n v="0"/>
    <n v="25560"/>
    <n v="0"/>
  </r>
  <r>
    <x v="174"/>
    <n v="100"/>
    <d v="2022-01-15T00:00:00"/>
    <x v="51"/>
    <d v="2021-10-29T00:00:00"/>
    <d v="2024-09-30T00:00:00"/>
    <n v="50"/>
    <n v="1"/>
    <n v="50"/>
    <s v="KG"/>
    <n v="950"/>
    <n v="47500"/>
    <n v="9"/>
    <n v="0"/>
    <n v="9"/>
    <n v="0"/>
    <n v="0"/>
    <n v="0"/>
    <n v="4275"/>
    <n v="0"/>
    <n v="4275"/>
    <n v="0"/>
    <n v="0"/>
    <n v="0"/>
  </r>
  <r>
    <x v="174"/>
    <n v="100"/>
    <d v="2022-01-15T00:00:00"/>
    <x v="51"/>
    <d v="2021-10-02T00:00:00"/>
    <d v="2024-09-30T00:00:00"/>
    <n v="50"/>
    <n v="1"/>
    <n v="50"/>
    <s v="KG"/>
    <n v="950"/>
    <n v="47500"/>
    <n v="9"/>
    <n v="0"/>
    <n v="9"/>
    <n v="0"/>
    <n v="0"/>
    <n v="0"/>
    <n v="4275"/>
    <n v="0"/>
    <n v="4275"/>
    <n v="0"/>
    <n v="0"/>
    <n v="0"/>
  </r>
  <r>
    <x v="18"/>
    <n v="0"/>
    <d v="2022-06-24T00:00:00"/>
    <x v="51"/>
    <d v="2022-06-12T00:00:00"/>
    <d v="2025-06-11T00:00:00"/>
    <n v="100"/>
    <n v="1"/>
    <n v="100"/>
    <s v="KG"/>
    <n v="790"/>
    <n v="79000"/>
    <n v="9"/>
    <n v="0"/>
    <n v="9"/>
    <n v="0"/>
    <n v="0"/>
    <n v="18"/>
    <n v="7110"/>
    <n v="0"/>
    <n v="7110"/>
    <n v="0"/>
    <n v="0"/>
    <n v="0"/>
  </r>
  <r>
    <x v="18"/>
    <n v="0"/>
    <d v="2022-06-24T00:00:00"/>
    <x v="51"/>
    <d v="2022-05-28T00:00:00"/>
    <d v="2025-05-27T00:00:00"/>
    <n v="50"/>
    <n v="1"/>
    <n v="50"/>
    <s v="KG"/>
    <n v="790"/>
    <n v="39500"/>
    <n v="9"/>
    <n v="0"/>
    <n v="9"/>
    <n v="0"/>
    <n v="0"/>
    <n v="18"/>
    <n v="3555"/>
    <n v="0"/>
    <n v="3555"/>
    <n v="0"/>
    <n v="0"/>
    <n v="0"/>
  </r>
  <r>
    <x v="175"/>
    <n v="200"/>
    <d v="2022-07-15T00:00:00"/>
    <x v="51"/>
    <d v="2022-06-25T00:00:00"/>
    <d v="2025-06-24T00:00:00"/>
    <n v="50"/>
    <n v="1"/>
    <n v="50"/>
    <s v="KG"/>
    <n v="790"/>
    <n v="39500"/>
    <n v="9"/>
    <n v="0"/>
    <n v="9"/>
    <n v="0"/>
    <n v="0"/>
    <n v="0"/>
    <n v="3555"/>
    <n v="0"/>
    <n v="3555"/>
    <n v="0"/>
    <n v="0"/>
    <n v="0"/>
  </r>
  <r>
    <x v="111"/>
    <n v="300"/>
    <d v="2022-08-08T00:00:00"/>
    <x v="51"/>
    <d v="2022-02-15T00:00:00"/>
    <d v="2027-02-14T00:00:00"/>
    <n v="300"/>
    <n v="1"/>
    <n v="300"/>
    <s v="KG"/>
    <n v="1125"/>
    <n v="337500"/>
    <n v="9"/>
    <n v="0"/>
    <n v="9"/>
    <n v="0"/>
    <n v="0"/>
    <n v="0"/>
    <n v="30375"/>
    <n v="0"/>
    <n v="30375"/>
    <n v="0"/>
    <n v="0"/>
    <n v="0"/>
  </r>
  <r>
    <x v="176"/>
    <n v="5"/>
    <d v="2021-05-25T00:00:00"/>
    <x v="52"/>
    <d v="2021-04-01T00:00:00"/>
    <d v="2026-03-31T00:00:00"/>
    <n v="5"/>
    <n v="1"/>
    <n v="5"/>
    <s v="KG"/>
    <n v="7000"/>
    <n v="35000"/>
    <n v="0"/>
    <n v="0"/>
    <n v="0"/>
    <n v="0"/>
    <n v="18"/>
    <n v="0"/>
    <n v="0"/>
    <n v="0"/>
    <n v="0"/>
    <n v="0"/>
    <n v="6300"/>
    <n v="0"/>
  </r>
  <r>
    <x v="18"/>
    <n v="0"/>
    <d v="2021-04-19T00:00:00"/>
    <x v="53"/>
    <d v="2021-01-01T00:00:00"/>
    <d v="2025-12-31T00:00:00"/>
    <n v="2"/>
    <n v="1"/>
    <n v="2"/>
    <s v="KG"/>
    <n v="68000"/>
    <n v="136000"/>
    <n v="9"/>
    <n v="0"/>
    <n v="9"/>
    <n v="0"/>
    <n v="0"/>
    <n v="0"/>
    <n v="12240"/>
    <n v="0"/>
    <n v="12240"/>
    <n v="0"/>
    <n v="0"/>
    <n v="0"/>
  </r>
  <r>
    <x v="18"/>
    <n v="0"/>
    <d v="2022-01-27T00:00:00"/>
    <x v="53"/>
    <d v="2022-01-01T00:00:00"/>
    <d v="2026-12-31T00:00:00"/>
    <n v="4"/>
    <n v="1"/>
    <n v="4"/>
    <s v="KG"/>
    <n v="109000"/>
    <n v="436000"/>
    <n v="0"/>
    <n v="0"/>
    <n v="0"/>
    <n v="0"/>
    <n v="18"/>
    <n v="0"/>
    <n v="0"/>
    <n v="0"/>
    <n v="0"/>
    <n v="0"/>
    <n v="78480"/>
    <n v="0"/>
  </r>
  <r>
    <x v="177"/>
    <n v="1"/>
    <d v="2022-04-25T00:00:00"/>
    <x v="53"/>
    <d v="2022-04-01T00:00:00"/>
    <d v="2027-03-31T00:00:00"/>
    <n v="1"/>
    <n v="1"/>
    <n v="1"/>
    <s v="KG"/>
    <n v="150000"/>
    <n v="150000"/>
    <n v="0"/>
    <n v="0"/>
    <n v="0"/>
    <n v="0"/>
    <n v="18"/>
    <n v="0"/>
    <n v="0"/>
    <n v="0"/>
    <n v="0"/>
    <n v="0"/>
    <n v="27000"/>
    <n v="0"/>
  </r>
  <r>
    <x v="178"/>
    <n v="1"/>
    <d v="2022-10-03T00:00:00"/>
    <x v="53"/>
    <d v="2022-09-01T00:00:00"/>
    <d v="2027-08-30T00:00:00"/>
    <n v="1"/>
    <n v="1"/>
    <n v="1"/>
    <s v="KG"/>
    <n v="550000"/>
    <n v="550000"/>
    <n v="0"/>
    <n v="0"/>
    <n v="0"/>
    <n v="0"/>
    <n v="18"/>
    <n v="0"/>
    <n v="0"/>
    <n v="0"/>
    <n v="0"/>
    <n v="0"/>
    <n v="99000"/>
    <n v="0"/>
  </r>
  <r>
    <x v="115"/>
    <n v="1.5"/>
    <d v="2022-11-11T00:00:00"/>
    <x v="53"/>
    <d v="2022-11-01T00:00:00"/>
    <d v="2027-10-30T00:00:00"/>
    <n v="1.5"/>
    <n v="1"/>
    <n v="1.5"/>
    <s v="KG"/>
    <n v="420000"/>
    <n v="630000"/>
    <n v="0"/>
    <n v="0"/>
    <n v="0"/>
    <n v="0"/>
    <n v="18"/>
    <n v="0"/>
    <n v="0"/>
    <n v="0"/>
    <n v="0"/>
    <n v="0"/>
    <n v="113400"/>
    <n v="0"/>
  </r>
  <r>
    <x v="179"/>
    <n v="5"/>
    <d v="2022-02-23T00:00:00"/>
    <x v="54"/>
    <d v="2022-01-01T00:00:00"/>
    <d v="2026-12-31T00:00:00"/>
    <n v="5"/>
    <n v="1"/>
    <n v="5"/>
    <s v="KG"/>
    <n v="6300"/>
    <n v="31500"/>
    <n v="0"/>
    <n v="0"/>
    <n v="0"/>
    <n v="0"/>
    <n v="18"/>
    <n v="0"/>
    <n v="0"/>
    <n v="0"/>
    <n v="0"/>
    <n v="0"/>
    <n v="5670"/>
    <n v="0"/>
  </r>
  <r>
    <x v="180"/>
    <n v="5"/>
    <d v="2021-06-29T00:00:00"/>
    <x v="55"/>
    <d v="2021-05-01T00:00:00"/>
    <d v="2024-04-30T00:00:00"/>
    <n v="5"/>
    <n v="1"/>
    <n v="5"/>
    <s v="KG"/>
    <n v="600"/>
    <n v="3000"/>
    <n v="0"/>
    <n v="0"/>
    <n v="0"/>
    <n v="0"/>
    <n v="18"/>
    <n v="0"/>
    <n v="0"/>
    <n v="0"/>
    <n v="0"/>
    <n v="0"/>
    <n v="540"/>
    <n v="0"/>
  </r>
  <r>
    <x v="18"/>
    <n v="0"/>
    <d v="2021-07-19T00:00:00"/>
    <x v="55"/>
    <d v="2021-01-01T00:00:00"/>
    <d v="2023-12-31T00:00:00"/>
    <n v="0.5"/>
    <n v="1"/>
    <n v="0.5"/>
    <s v="KG"/>
    <n v="550"/>
    <n v="275"/>
    <n v="9"/>
    <n v="0"/>
    <n v="9"/>
    <n v="0"/>
    <n v="0"/>
    <n v="0"/>
    <n v="24.75"/>
    <n v="0"/>
    <n v="24.75"/>
    <n v="0"/>
    <n v="0"/>
    <n v="0"/>
  </r>
  <r>
    <x v="21"/>
    <n v="1"/>
    <d v="2021-08-26T00:00:00"/>
    <x v="55"/>
    <d v="2021-08-01T00:00:00"/>
    <d v="2024-07-31T00:00:00"/>
    <n v="1"/>
    <n v="1"/>
    <n v="1"/>
    <s v="KG"/>
    <n v="550"/>
    <n v="550"/>
    <n v="9"/>
    <n v="0"/>
    <n v="9"/>
    <n v="0"/>
    <n v="0"/>
    <n v="0"/>
    <n v="49.5"/>
    <n v="0"/>
    <n v="49.5"/>
    <n v="0"/>
    <n v="0"/>
    <n v="0"/>
  </r>
  <r>
    <x v="128"/>
    <n v="25"/>
    <d v="2021-09-10T00:00:00"/>
    <x v="55"/>
    <d v="2021-08-01T00:00:00"/>
    <d v="2024-07-31T00:00:00"/>
    <n v="25"/>
    <n v="1"/>
    <n v="25"/>
    <s v="KG"/>
    <n v="550"/>
    <n v="13750"/>
    <n v="9"/>
    <n v="0"/>
    <n v="9"/>
    <n v="0"/>
    <n v="0"/>
    <n v="0"/>
    <n v="1237.5"/>
    <n v="0"/>
    <n v="1237.5"/>
    <n v="0"/>
    <n v="0"/>
    <n v="0"/>
  </r>
  <r>
    <x v="181"/>
    <n v="2000"/>
    <d v="2021-02-25T00:00:00"/>
    <x v="56"/>
    <d v="2021-02-01T00:00:00"/>
    <d v="2026-01-31T00:00:00"/>
    <n v="2000"/>
    <n v="1"/>
    <n v="2000"/>
    <s v="KG"/>
    <n v="80"/>
    <n v="160000"/>
    <n v="0"/>
    <n v="0"/>
    <n v="0"/>
    <n v="0"/>
    <n v="18"/>
    <n v="0"/>
    <n v="0"/>
    <n v="0"/>
    <n v="0"/>
    <n v="0"/>
    <n v="28800"/>
    <n v="0"/>
  </r>
  <r>
    <x v="182"/>
    <n v="1000"/>
    <d v="2021-06-02T00:00:00"/>
    <x v="56"/>
    <d v="2021-05-01T00:00:00"/>
    <d v="2026-04-30T00:00:00"/>
    <n v="1000"/>
    <n v="1"/>
    <n v="1000"/>
    <s v="KG"/>
    <n v="105"/>
    <n v="105000"/>
    <n v="0"/>
    <n v="0"/>
    <n v="0"/>
    <n v="0"/>
    <n v="18"/>
    <n v="0"/>
    <n v="0"/>
    <n v="0"/>
    <n v="0"/>
    <n v="0"/>
    <n v="18900"/>
    <n v="0"/>
  </r>
  <r>
    <x v="135"/>
    <n v="2000"/>
    <d v="2021-06-16T00:00:00"/>
    <x v="56"/>
    <d v="2021-06-01T00:00:00"/>
    <d v="2026-05-31T00:00:00"/>
    <n v="1000"/>
    <n v="1"/>
    <n v="1000"/>
    <s v="KG"/>
    <n v="80"/>
    <n v="80000"/>
    <n v="0"/>
    <n v="0"/>
    <n v="0"/>
    <n v="0"/>
    <n v="18"/>
    <n v="0"/>
    <n v="0"/>
    <n v="0"/>
    <n v="0"/>
    <n v="0"/>
    <n v="14400"/>
    <n v="0"/>
  </r>
  <r>
    <x v="135"/>
    <n v="2000"/>
    <d v="2021-08-11T00:00:00"/>
    <x v="56"/>
    <d v="2021-07-31T00:00:00"/>
    <d v="2026-06-30T00:00:00"/>
    <n v="1000"/>
    <n v="1"/>
    <n v="1000"/>
    <s v="KG"/>
    <n v="80"/>
    <n v="80000"/>
    <n v="0"/>
    <n v="0"/>
    <n v="0"/>
    <n v="0"/>
    <n v="18"/>
    <n v="0"/>
    <n v="0"/>
    <n v="0"/>
    <n v="0"/>
    <n v="0"/>
    <n v="14400"/>
    <n v="0"/>
  </r>
  <r>
    <x v="56"/>
    <n v="1000"/>
    <d v="2021-08-25T00:00:00"/>
    <x v="56"/>
    <d v="2021-08-01T00:00:00"/>
    <d v="2026-07-31T00:00:00"/>
    <n v="1000"/>
    <n v="1"/>
    <n v="1000"/>
    <s v="KG"/>
    <n v="85"/>
    <n v="85000"/>
    <n v="0"/>
    <n v="0"/>
    <n v="0"/>
    <n v="0"/>
    <n v="18"/>
    <n v="0"/>
    <n v="0"/>
    <n v="0"/>
    <n v="0"/>
    <n v="0"/>
    <n v="15300"/>
    <n v="0"/>
  </r>
  <r>
    <x v="107"/>
    <n v="1500"/>
    <d v="2021-10-25T00:00:00"/>
    <x v="56"/>
    <d v="2021-10-01T00:00:00"/>
    <d v="2026-09-30T00:00:00"/>
    <n v="1500"/>
    <n v="1"/>
    <n v="1500"/>
    <s v="KG"/>
    <n v="99"/>
    <n v="148500"/>
    <n v="0"/>
    <n v="0"/>
    <n v="0"/>
    <n v="0"/>
    <n v="18"/>
    <n v="0"/>
    <n v="0"/>
    <n v="0"/>
    <n v="0"/>
    <n v="0"/>
    <n v="26730"/>
    <n v="0"/>
  </r>
  <r>
    <x v="183"/>
    <n v="200"/>
    <d v="2022-01-25T00:00:00"/>
    <x v="56"/>
    <d v="2021-10-01T00:00:00"/>
    <d v="2026-09-30T00:00:00"/>
    <n v="200"/>
    <n v="1"/>
    <n v="200"/>
    <s v="KG"/>
    <n v="40"/>
    <n v="8000"/>
    <n v="9"/>
    <n v="0"/>
    <n v="9"/>
    <n v="0"/>
    <n v="0"/>
    <n v="0"/>
    <n v="720"/>
    <n v="0"/>
    <n v="720"/>
    <n v="0"/>
    <n v="0"/>
    <n v="0"/>
  </r>
  <r>
    <x v="184"/>
    <n v="200"/>
    <d v="2022-02-09T00:00:00"/>
    <x v="56"/>
    <d v="2021-11-01T00:00:00"/>
    <d v="2026-10-31T00:00:00"/>
    <n v="200"/>
    <n v="1"/>
    <n v="200"/>
    <s v="KG"/>
    <n v="44"/>
    <n v="8800"/>
    <n v="9"/>
    <n v="0"/>
    <n v="9"/>
    <n v="0"/>
    <n v="0"/>
    <n v="0"/>
    <n v="792"/>
    <n v="0"/>
    <n v="792"/>
    <n v="0"/>
    <n v="0"/>
    <n v="0"/>
  </r>
  <r>
    <x v="185"/>
    <n v="100"/>
    <d v="2022-02-09T00:00:00"/>
    <x v="56"/>
    <d v="2021-11-01T00:00:00"/>
    <d v="2026-10-31T00:00:00"/>
    <n v="100"/>
    <n v="1"/>
    <n v="100"/>
    <s v="KG"/>
    <n v="44"/>
    <n v="4400"/>
    <n v="9"/>
    <n v="0"/>
    <n v="9"/>
    <n v="0"/>
    <n v="0"/>
    <n v="0"/>
    <n v="396"/>
    <n v="0"/>
    <n v="396"/>
    <n v="0"/>
    <n v="0"/>
    <n v="0"/>
  </r>
  <r>
    <x v="150"/>
    <n v="200"/>
    <d v="2022-02-17T00:00:00"/>
    <x v="56"/>
    <d v="2021-11-01T00:00:00"/>
    <d v="2026-10-31T00:00:00"/>
    <n v="175"/>
    <n v="1"/>
    <n v="175"/>
    <s v="KG"/>
    <n v="46"/>
    <n v="8050"/>
    <n v="9"/>
    <n v="0"/>
    <n v="9"/>
    <n v="0"/>
    <n v="0"/>
    <n v="0"/>
    <n v="724.5"/>
    <n v="0"/>
    <n v="724.5"/>
    <n v="0"/>
    <n v="0"/>
    <n v="0"/>
  </r>
  <r>
    <x v="150"/>
    <n v="200"/>
    <d v="2022-02-17T00:00:00"/>
    <x v="56"/>
    <d v="2021-11-01T00:00:00"/>
    <d v="2026-10-31T00:00:00"/>
    <n v="25"/>
    <n v="1"/>
    <n v="25"/>
    <s v="KG"/>
    <n v="46"/>
    <n v="1150"/>
    <n v="9"/>
    <n v="0"/>
    <n v="9"/>
    <n v="0"/>
    <n v="0"/>
    <n v="0"/>
    <n v="103.5"/>
    <n v="0"/>
    <n v="103.5"/>
    <n v="0"/>
    <n v="0"/>
    <n v="0"/>
  </r>
  <r>
    <x v="150"/>
    <n v="500"/>
    <d v="2022-02-23T00:00:00"/>
    <x v="56"/>
    <d v="2022-02-01T00:00:00"/>
    <d v="2027-01-31T00:00:00"/>
    <n v="500"/>
    <n v="1"/>
    <n v="500"/>
    <s v="KG"/>
    <n v="42"/>
    <n v="21000"/>
    <n v="9"/>
    <n v="0"/>
    <n v="9"/>
    <n v="0"/>
    <n v="0"/>
    <n v="0"/>
    <n v="1890"/>
    <n v="0"/>
    <n v="1890"/>
    <n v="0"/>
    <n v="0"/>
    <n v="0"/>
  </r>
  <r>
    <x v="92"/>
    <n v="500"/>
    <d v="2022-03-04T00:00:00"/>
    <x v="56"/>
    <d v="2022-02-01T00:00:00"/>
    <d v="2027-01-31T00:00:00"/>
    <n v="500"/>
    <n v="1"/>
    <n v="500"/>
    <s v="KG"/>
    <n v="42"/>
    <n v="21000"/>
    <n v="9"/>
    <n v="0"/>
    <n v="9"/>
    <n v="0"/>
    <n v="0"/>
    <n v="0"/>
    <n v="1890"/>
    <n v="0"/>
    <n v="1890"/>
    <n v="0"/>
    <n v="0"/>
    <n v="0"/>
  </r>
  <r>
    <x v="18"/>
    <n v="0"/>
    <d v="2022-04-06T00:00:00"/>
    <x v="56"/>
    <d v="2022-03-01T00:00:00"/>
    <d v="2027-02-28T00:00:00"/>
    <n v="500"/>
    <n v="1"/>
    <n v="500"/>
    <s v="KG"/>
    <n v="43"/>
    <n v="21500"/>
    <n v="9"/>
    <n v="0"/>
    <n v="9"/>
    <n v="0"/>
    <n v="0"/>
    <n v="0"/>
    <n v="1935"/>
    <n v="0"/>
    <n v="1935"/>
    <n v="0"/>
    <n v="0"/>
    <n v="0"/>
  </r>
  <r>
    <x v="155"/>
    <n v="1000"/>
    <d v="2022-05-05T00:00:00"/>
    <x v="56"/>
    <d v="2022-03-01T00:00:00"/>
    <d v="2027-02-28T00:00:00"/>
    <n v="500"/>
    <n v="1"/>
    <n v="500"/>
    <s v="KG"/>
    <n v="43"/>
    <n v="21500"/>
    <n v="9"/>
    <n v="0"/>
    <n v="9"/>
    <n v="0"/>
    <n v="0"/>
    <n v="0"/>
    <n v="1935"/>
    <n v="0"/>
    <n v="1935"/>
    <n v="0"/>
    <n v="0"/>
    <n v="0"/>
  </r>
  <r>
    <x v="64"/>
    <n v="500"/>
    <d v="2022-05-23T00:00:00"/>
    <x v="56"/>
    <d v="2022-04-01T00:00:00"/>
    <d v="2027-03-30T00:00:00"/>
    <n v="495"/>
    <n v="1"/>
    <n v="495"/>
    <s v="KG"/>
    <n v="40"/>
    <n v="19800"/>
    <n v="9"/>
    <n v="0"/>
    <n v="9"/>
    <n v="0"/>
    <n v="0"/>
    <n v="0"/>
    <n v="1782"/>
    <n v="0"/>
    <n v="1782"/>
    <n v="0"/>
    <n v="0"/>
    <n v="0"/>
  </r>
  <r>
    <x v="64"/>
    <n v="1500"/>
    <d v="2022-05-28T00:00:00"/>
    <x v="56"/>
    <d v="2022-05-01T00:00:00"/>
    <d v="2027-04-30T00:00:00"/>
    <n v="575"/>
    <n v="1"/>
    <n v="575"/>
    <s v="KG"/>
    <n v="45"/>
    <n v="25875"/>
    <n v="9"/>
    <n v="0"/>
    <n v="9"/>
    <n v="0"/>
    <n v="0"/>
    <n v="0"/>
    <n v="2328.75"/>
    <n v="0"/>
    <n v="2328.75"/>
    <n v="0"/>
    <n v="0"/>
    <n v="0"/>
  </r>
  <r>
    <x v="64"/>
    <n v="1500"/>
    <d v="2022-05-28T00:00:00"/>
    <x v="56"/>
    <d v="2022-05-01T00:00:00"/>
    <d v="2027-04-30T00:00:00"/>
    <n v="900"/>
    <n v="1"/>
    <n v="900"/>
    <s v="KG"/>
    <n v="45"/>
    <n v="40500"/>
    <n v="9"/>
    <n v="0"/>
    <n v="9"/>
    <n v="0"/>
    <n v="0"/>
    <n v="0"/>
    <n v="3645"/>
    <n v="0"/>
    <n v="3645"/>
    <n v="0"/>
    <n v="0"/>
    <n v="0"/>
  </r>
  <r>
    <x v="64"/>
    <n v="1500"/>
    <d v="2022-05-28T00:00:00"/>
    <x v="56"/>
    <d v="2022-03-01T00:00:00"/>
    <d v="2027-02-28T00:00:00"/>
    <n v="25"/>
    <n v="1"/>
    <n v="25"/>
    <s v="KG"/>
    <n v="45"/>
    <n v="1125"/>
    <n v="9"/>
    <n v="0"/>
    <n v="9"/>
    <n v="0"/>
    <n v="0"/>
    <n v="0"/>
    <n v="101.25"/>
    <n v="0"/>
    <n v="101.25"/>
    <n v="0"/>
    <n v="0"/>
    <n v="0"/>
  </r>
  <r>
    <x v="186"/>
    <n v="1000"/>
    <d v="2022-06-22T00:00:00"/>
    <x v="56"/>
    <d v="2022-05-01T00:00:00"/>
    <d v="2027-04-30T00:00:00"/>
    <n v="500"/>
    <n v="1"/>
    <n v="500"/>
    <s v="KG"/>
    <n v="45"/>
    <n v="22500"/>
    <n v="9"/>
    <n v="0"/>
    <n v="9"/>
    <n v="0"/>
    <n v="0"/>
    <n v="0"/>
    <n v="2025"/>
    <n v="0"/>
    <n v="2025"/>
    <n v="0"/>
    <n v="0"/>
    <n v="0"/>
  </r>
  <r>
    <x v="18"/>
    <n v="0"/>
    <d v="2022-08-31T00:00:00"/>
    <x v="56"/>
    <d v="2022-04-01T00:00:00"/>
    <d v="2027-03-28T00:00:00"/>
    <n v="225"/>
    <n v="1"/>
    <n v="225"/>
    <s v="KG"/>
    <n v="42"/>
    <n v="9450"/>
    <n v="9"/>
    <n v="0"/>
    <n v="9"/>
    <n v="0"/>
    <n v="0"/>
    <n v="0"/>
    <n v="850.5"/>
    <n v="0"/>
    <n v="850.5"/>
    <n v="0"/>
    <n v="0"/>
    <n v="0"/>
  </r>
  <r>
    <x v="18"/>
    <n v="0"/>
    <d v="2022-08-31T00:00:00"/>
    <x v="56"/>
    <d v="2022-04-01T00:00:00"/>
    <d v="2027-03-28T00:00:00"/>
    <n v="50"/>
    <n v="1"/>
    <n v="50"/>
    <s v="KG"/>
    <n v="42"/>
    <n v="2100"/>
    <n v="9"/>
    <n v="0"/>
    <n v="9"/>
    <n v="0"/>
    <n v="0"/>
    <n v="0"/>
    <n v="189"/>
    <n v="0"/>
    <n v="189"/>
    <n v="0"/>
    <n v="0"/>
    <n v="0"/>
  </r>
  <r>
    <x v="18"/>
    <n v="0"/>
    <d v="2022-08-31T00:00:00"/>
    <x v="56"/>
    <d v="2022-04-01T00:00:00"/>
    <d v="2027-03-28T00:00:00"/>
    <n v="1175"/>
    <n v="1"/>
    <n v="1175"/>
    <s v="KG"/>
    <n v="42"/>
    <n v="49350"/>
    <n v="9"/>
    <n v="0"/>
    <n v="9"/>
    <n v="0"/>
    <n v="0"/>
    <n v="0"/>
    <n v="4441.5"/>
    <n v="0"/>
    <n v="4441.5"/>
    <n v="0"/>
    <n v="0"/>
    <n v="0"/>
  </r>
  <r>
    <x v="18"/>
    <n v="0"/>
    <d v="2022-09-07T00:00:00"/>
    <x v="56"/>
    <d v="2022-04-01T00:00:00"/>
    <d v="2027-03-28T00:00:00"/>
    <n v="50"/>
    <n v="1"/>
    <n v="50"/>
    <s v="KG"/>
    <n v="42"/>
    <n v="2100"/>
    <n v="9"/>
    <n v="0"/>
    <n v="9"/>
    <n v="0"/>
    <n v="0"/>
    <n v="0"/>
    <n v="189"/>
    <n v="0"/>
    <n v="189"/>
    <n v="0"/>
    <n v="0"/>
    <n v="0"/>
  </r>
  <r>
    <x v="112"/>
    <n v="500"/>
    <d v="2022-10-12T00:00:00"/>
    <x v="56"/>
    <d v="2022-03-01T00:00:00"/>
    <d v="2026-03-31T00:00:00"/>
    <n v="420"/>
    <n v="1"/>
    <n v="420"/>
    <s v="KG"/>
    <n v="42"/>
    <n v="17640"/>
    <n v="9"/>
    <n v="0"/>
    <n v="9"/>
    <n v="0"/>
    <n v="0"/>
    <n v="0"/>
    <n v="1606.5"/>
    <n v="0"/>
    <n v="1606.5"/>
    <n v="0"/>
    <n v="0"/>
    <n v="0"/>
  </r>
  <r>
    <x v="43"/>
    <n v="1500"/>
    <d v="2022-11-03T00:00:00"/>
    <x v="56"/>
    <d v="2022-03-01T00:00:00"/>
    <d v="2026-03-31T00:00:00"/>
    <n v="1000"/>
    <n v="1"/>
    <n v="1000"/>
    <s v="KG"/>
    <n v="42"/>
    <n v="42000"/>
    <n v="9"/>
    <n v="0"/>
    <n v="9"/>
    <n v="0"/>
    <n v="0"/>
    <n v="0"/>
    <n v="3780"/>
    <n v="0"/>
    <n v="3780"/>
    <n v="0"/>
    <n v="0"/>
    <n v="0"/>
  </r>
  <r>
    <x v="187"/>
    <n v="1500"/>
    <d v="2022-12-12T00:00:00"/>
    <x v="56"/>
    <d v="2022-12-01T00:00:00"/>
    <d v="2027-11-30T00:00:00"/>
    <n v="500"/>
    <n v="1"/>
    <n v="500"/>
    <s v="KG"/>
    <n v="45"/>
    <n v="22500"/>
    <n v="9"/>
    <n v="0"/>
    <n v="9"/>
    <n v="0"/>
    <n v="0"/>
    <n v="0"/>
    <n v="2025"/>
    <n v="0"/>
    <n v="2025"/>
    <n v="0"/>
    <n v="0"/>
    <n v="0"/>
  </r>
  <r>
    <x v="98"/>
    <n v="1000"/>
    <d v="2022-12-14T00:00:00"/>
    <x v="56"/>
    <d v="2022-03-01T00:00:00"/>
    <d v="2026-03-31T00:00:00"/>
    <n v="1000"/>
    <n v="1"/>
    <n v="1000"/>
    <s v="KG"/>
    <n v="42"/>
    <n v="42000"/>
    <n v="9"/>
    <n v="0"/>
    <n v="9"/>
    <n v="0"/>
    <n v="0"/>
    <n v="0"/>
    <n v="3780"/>
    <n v="0"/>
    <n v="3780"/>
    <n v="0"/>
    <n v="0"/>
    <n v="0"/>
  </r>
  <r>
    <x v="188"/>
    <s v="6IT1067EA7"/>
    <d v="2023-01-14T00:00:00"/>
    <x v="56"/>
    <d v="2022-12-01T00:00:00"/>
    <d v="2027-11-30T00:00:00"/>
    <n v="500"/>
    <n v="1"/>
    <n v="500"/>
    <s v="KG"/>
    <n v="45"/>
    <n v="22500"/>
    <n v="9"/>
    <n v="0"/>
    <n v="9"/>
    <n v="0"/>
    <n v="0"/>
    <n v="0"/>
    <n v="2025"/>
    <n v="0"/>
    <n v="2025"/>
    <n v="0"/>
    <n v="0"/>
    <n v="0"/>
  </r>
  <r>
    <x v="188"/>
    <s v="6IT1067EA7"/>
    <d v="2023-01-14T00:00:00"/>
    <x v="56"/>
    <d v="2022-12-01T00:00:00"/>
    <d v="2027-11-30T00:00:00"/>
    <n v="1000"/>
    <n v="1"/>
    <n v="1000"/>
    <s v="KG"/>
    <n v="45"/>
    <n v="45000"/>
    <n v="9"/>
    <n v="0"/>
    <n v="9"/>
    <n v="0"/>
    <n v="0"/>
    <n v="0"/>
    <n v="4050"/>
    <n v="0"/>
    <n v="4050"/>
    <n v="0"/>
    <n v="0"/>
    <n v="0"/>
  </r>
  <r>
    <x v="189"/>
    <s v="6JR0SYZUH7"/>
    <d v="2023-02-16T00:00:00"/>
    <x v="56"/>
    <d v="2022-03-01T00:00:00"/>
    <d v="2026-03-31T00:00:00"/>
    <n v="1000"/>
    <n v="1"/>
    <n v="1000"/>
    <s v="KG"/>
    <n v="42"/>
    <n v="42000"/>
    <n v="9"/>
    <n v="0"/>
    <n v="9"/>
    <n v="0"/>
    <n v="0"/>
    <n v="0"/>
    <n v="3780"/>
    <n v="0"/>
    <n v="3780"/>
    <n v="0"/>
    <n v="0"/>
    <n v="0"/>
  </r>
  <r>
    <x v="190"/>
    <n v="1250"/>
    <d v="2021-01-14T00:00:00"/>
    <x v="57"/>
    <d v="2020-12-06T00:00:00"/>
    <d v="2022-12-05T00:00:00"/>
    <n v="1250"/>
    <n v="1"/>
    <n v="1250"/>
    <s v="KG"/>
    <n v="62"/>
    <n v="77500"/>
    <n v="0"/>
    <n v="0"/>
    <n v="0"/>
    <n v="0"/>
    <n v="18"/>
    <n v="0"/>
    <n v="0"/>
    <n v="0"/>
    <n v="0"/>
    <n v="0"/>
    <n v="13950"/>
    <n v="0"/>
  </r>
  <r>
    <x v="191"/>
    <n v="1250"/>
    <d v="2021-03-09T00:00:00"/>
    <x v="57"/>
    <d v="2021-02-22T00:00:00"/>
    <d v="2022-02-21T00:00:00"/>
    <n v="750"/>
    <n v="1"/>
    <n v="750"/>
    <s v="KG"/>
    <n v="64"/>
    <n v="48000"/>
    <n v="9"/>
    <n v="0"/>
    <n v="9"/>
    <n v="0"/>
    <n v="0"/>
    <n v="0"/>
    <n v="4320"/>
    <n v="0"/>
    <n v="4320"/>
    <n v="0"/>
    <n v="0"/>
    <n v="0"/>
  </r>
  <r>
    <x v="191"/>
    <n v="1250"/>
    <d v="2021-03-09T00:00:00"/>
    <x v="57"/>
    <d v="2021-02-14T00:00:00"/>
    <d v="2023-02-13T00:00:00"/>
    <n v="500"/>
    <n v="1"/>
    <n v="500"/>
    <s v="KG"/>
    <n v="64"/>
    <n v="32000"/>
    <n v="9"/>
    <n v="0"/>
    <n v="9"/>
    <n v="0"/>
    <n v="0"/>
    <n v="0"/>
    <n v="2880"/>
    <n v="0"/>
    <n v="2880"/>
    <n v="0"/>
    <n v="0"/>
    <n v="0"/>
  </r>
  <r>
    <x v="50"/>
    <n v="1250"/>
    <d v="2021-05-25T00:00:00"/>
    <x v="57"/>
    <d v="2021-04-09T00:00:00"/>
    <d v="2023-04-08T00:00:00"/>
    <n v="1242.2"/>
    <n v="1"/>
    <n v="1242.2"/>
    <s v="KG"/>
    <n v="72"/>
    <n v="89438.399999999994"/>
    <n v="0"/>
    <n v="0"/>
    <n v="0"/>
    <n v="0"/>
    <n v="18"/>
    <n v="0"/>
    <n v="0"/>
    <n v="0"/>
    <n v="0"/>
    <n v="0"/>
    <n v="16200"/>
    <n v="0"/>
  </r>
  <r>
    <x v="192"/>
    <n v="500"/>
    <d v="2021-05-27T00:00:00"/>
    <x v="57"/>
    <d v="2021-04-09T00:00:00"/>
    <d v="2023-04-08T00:00:00"/>
    <n v="500"/>
    <n v="1"/>
    <n v="500"/>
    <s v="KG"/>
    <n v="72"/>
    <n v="36000"/>
    <n v="0"/>
    <n v="0"/>
    <n v="0"/>
    <n v="0"/>
    <n v="18"/>
    <n v="0"/>
    <n v="0"/>
    <n v="0"/>
    <n v="0"/>
    <n v="0"/>
    <n v="6480"/>
    <n v="0"/>
  </r>
  <r>
    <x v="173"/>
    <n v="1250"/>
    <d v="2021-08-16T00:00:00"/>
    <x v="57"/>
    <d v="2021-06-04T00:00:00"/>
    <d v="2024-06-03T00:00:00"/>
    <n v="1250"/>
    <n v="1"/>
    <n v="1250"/>
    <s v="KG"/>
    <n v="78"/>
    <n v="97500"/>
    <n v="9"/>
    <n v="0"/>
    <n v="9"/>
    <n v="0"/>
    <n v="0"/>
    <n v="0"/>
    <n v="8775"/>
    <n v="0"/>
    <n v="8775"/>
    <n v="0"/>
    <n v="0"/>
    <n v="0"/>
  </r>
  <r>
    <x v="193"/>
    <n v="1000"/>
    <d v="2021-10-06T00:00:00"/>
    <x v="57"/>
    <d v="2021-06-04T00:00:00"/>
    <d v="2024-06-03T00:00:00"/>
    <n v="750"/>
    <n v="1"/>
    <n v="750"/>
    <s v="KG"/>
    <n v="130"/>
    <n v="97500"/>
    <n v="9"/>
    <n v="0"/>
    <n v="9"/>
    <n v="0"/>
    <n v="0"/>
    <n v="0"/>
    <n v="8775"/>
    <n v="0"/>
    <n v="8775"/>
    <n v="0"/>
    <n v="0"/>
    <n v="0"/>
  </r>
  <r>
    <x v="18"/>
    <n v="0"/>
    <d v="2021-11-27T00:00:00"/>
    <x v="57"/>
    <d v="2021-09-07T00:00:00"/>
    <d v="2024-09-06T00:00:00"/>
    <n v="750"/>
    <n v="1"/>
    <n v="750"/>
    <s v="KG"/>
    <n v="116.67"/>
    <n v="87502.5"/>
    <n v="9"/>
    <n v="0"/>
    <n v="9"/>
    <n v="0"/>
    <n v="0"/>
    <n v="0"/>
    <n v="7875.23"/>
    <n v="0"/>
    <n v="7875.23"/>
    <n v="0"/>
    <n v="0"/>
    <n v="0"/>
  </r>
  <r>
    <x v="62"/>
    <n v="250"/>
    <d v="2022-01-19T00:00:00"/>
    <x v="57"/>
    <d v="2021-12-30T00:00:00"/>
    <d v="2023-12-29T00:00:00"/>
    <n v="250"/>
    <n v="1"/>
    <n v="250"/>
    <s v="KG"/>
    <n v="84"/>
    <n v="21000"/>
    <n v="9"/>
    <n v="0"/>
    <n v="9"/>
    <n v="0"/>
    <n v="0"/>
    <n v="0"/>
    <n v="1890"/>
    <n v="0"/>
    <n v="1890"/>
    <n v="0"/>
    <n v="0"/>
    <n v="0"/>
  </r>
  <r>
    <x v="62"/>
    <n v="250"/>
    <d v="2022-01-24T00:00:00"/>
    <x v="57"/>
    <d v="2021-12-29T00:00:00"/>
    <d v="2023-12-28T00:00:00"/>
    <n v="250"/>
    <n v="1"/>
    <n v="250"/>
    <s v="KG"/>
    <n v="74"/>
    <n v="18500"/>
    <n v="9"/>
    <n v="0"/>
    <n v="9"/>
    <n v="0"/>
    <n v="0"/>
    <n v="0"/>
    <n v="1665"/>
    <n v="0"/>
    <n v="1665"/>
    <n v="0"/>
    <n v="0"/>
    <n v="0"/>
  </r>
  <r>
    <x v="63"/>
    <n v="500"/>
    <d v="2022-04-10T00:00:00"/>
    <x v="57"/>
    <d v="2022-02-01T00:00:00"/>
    <d v="2027-02-28T00:00:00"/>
    <n v="500"/>
    <n v="1"/>
    <n v="500"/>
    <s v="KG"/>
    <n v="75"/>
    <n v="37500"/>
    <n v="9"/>
    <n v="0"/>
    <n v="9"/>
    <n v="0"/>
    <n v="0"/>
    <n v="0"/>
    <n v="3375"/>
    <n v="0"/>
    <n v="3375"/>
    <n v="0"/>
    <n v="0"/>
    <n v="0"/>
  </r>
  <r>
    <x v="109"/>
    <n v="1000"/>
    <d v="2022-05-13T00:00:00"/>
    <x v="57"/>
    <d v="2022-01-14T00:00:00"/>
    <d v="2027-01-13T00:00:00"/>
    <n v="1000"/>
    <n v="1"/>
    <n v="1000"/>
    <s v="KG"/>
    <n v="82"/>
    <n v="82000"/>
    <n v="9"/>
    <n v="0"/>
    <n v="9"/>
    <n v="0"/>
    <n v="0"/>
    <n v="0"/>
    <n v="7380"/>
    <n v="0"/>
    <n v="7380"/>
    <n v="0"/>
    <n v="0"/>
    <n v="0"/>
  </r>
  <r>
    <x v="65"/>
    <n v="1000"/>
    <d v="2022-09-14T00:00:00"/>
    <x v="57"/>
    <d v="2022-08-01T00:00:00"/>
    <d v="2024-08-31T00:00:00"/>
    <n v="890"/>
    <n v="1"/>
    <n v="890"/>
    <s v="KG"/>
    <n v="62"/>
    <n v="55180"/>
    <n v="9"/>
    <n v="0"/>
    <n v="9"/>
    <n v="0"/>
    <n v="0"/>
    <n v="0"/>
    <n v="4966.2"/>
    <n v="0"/>
    <n v="4966.2"/>
    <n v="0"/>
    <n v="0"/>
    <n v="0"/>
  </r>
  <r>
    <x v="194"/>
    <s v="6JZ15MR5216"/>
    <d v="2023-02-28T00:00:00"/>
    <x v="57"/>
    <d v="2022-11-11T00:00:00"/>
    <d v="2024-11-10T00:00:00"/>
    <n v="250"/>
    <n v="1"/>
    <n v="250"/>
    <s v="KG"/>
    <n v="72"/>
    <n v="18000"/>
    <n v="9"/>
    <n v="0"/>
    <n v="9"/>
    <n v="0"/>
    <n v="0"/>
    <n v="0"/>
    <n v="1620"/>
    <n v="0"/>
    <n v="1620"/>
    <n v="0"/>
    <n v="0"/>
    <n v="0"/>
  </r>
  <r>
    <x v="194"/>
    <s v="6JZ15MR5216"/>
    <d v="2023-02-28T00:00:00"/>
    <x v="57"/>
    <d v="2022-12-08T00:00:00"/>
    <d v="2024-12-07T00:00:00"/>
    <n v="750"/>
    <n v="1"/>
    <n v="750"/>
    <s v="KG"/>
    <n v="72"/>
    <n v="54000"/>
    <n v="9"/>
    <n v="0"/>
    <n v="9"/>
    <n v="0"/>
    <n v="0"/>
    <n v="0"/>
    <n v="4860"/>
    <n v="0"/>
    <n v="4860"/>
    <n v="0"/>
    <n v="0"/>
    <n v="0"/>
  </r>
  <r>
    <x v="80"/>
    <n v="25"/>
    <d v="2021-07-01T00:00:00"/>
    <x v="58"/>
    <d v="2019-05-10T00:00:00"/>
    <d v="2024-04-09T00:00:00"/>
    <n v="25"/>
    <n v="1"/>
    <n v="25"/>
    <s v="KG"/>
    <n v="830"/>
    <n v="20750"/>
    <n v="9"/>
    <n v="0"/>
    <n v="9"/>
    <n v="0"/>
    <n v="0"/>
    <n v="0"/>
    <n v="1867.5"/>
    <n v="0"/>
    <n v="1867.5"/>
    <n v="0"/>
    <n v="0"/>
    <n v="0"/>
  </r>
  <r>
    <x v="145"/>
    <n v="25"/>
    <d v="2021-02-02T00:00:00"/>
    <x v="59"/>
    <d v="2020-10-01T00:00:00"/>
    <d v="2025-09-30T00:00:00"/>
    <n v="25"/>
    <n v="1"/>
    <n v="25"/>
    <s v="KG"/>
    <n v="655"/>
    <n v="16375"/>
    <n v="0"/>
    <n v="0"/>
    <n v="0"/>
    <n v="0"/>
    <n v="18"/>
    <n v="0"/>
    <n v="0"/>
    <n v="0"/>
    <n v="0"/>
    <n v="0"/>
    <n v="2947.5"/>
    <n v="0"/>
  </r>
  <r>
    <x v="195"/>
    <n v="25"/>
    <d v="2021-06-28T00:00:00"/>
    <x v="59"/>
    <d v="2021-04-01T00:00:00"/>
    <d v="2026-03-31T00:00:00"/>
    <n v="25"/>
    <n v="1"/>
    <n v="25"/>
    <s v="KG"/>
    <n v="700"/>
    <n v="17500"/>
    <n v="0"/>
    <n v="0"/>
    <n v="0"/>
    <n v="0"/>
    <n v="18"/>
    <n v="0"/>
    <n v="0"/>
    <n v="0"/>
    <n v="0"/>
    <n v="0"/>
    <n v="3150"/>
    <n v="0"/>
  </r>
  <r>
    <x v="29"/>
    <n v="25"/>
    <d v="2021-10-12T00:00:00"/>
    <x v="59"/>
    <d v="2021-07-01T00:00:00"/>
    <d v="2026-06-30T00:00:00"/>
    <n v="25"/>
    <n v="1"/>
    <n v="25"/>
    <s v="KG"/>
    <n v="750"/>
    <n v="18750"/>
    <n v="0"/>
    <n v="0"/>
    <n v="0"/>
    <n v="0"/>
    <n v="18"/>
    <n v="0"/>
    <n v="0"/>
    <n v="0"/>
    <n v="0"/>
    <n v="0"/>
    <n v="3375"/>
    <n v="0"/>
  </r>
  <r>
    <x v="76"/>
    <n v="25"/>
    <d v="2022-04-26T00:00:00"/>
    <x v="59"/>
    <d v="2022-03-01T00:00:00"/>
    <d v="2027-02-28T00:00:00"/>
    <n v="25"/>
    <n v="1"/>
    <n v="25"/>
    <s v="KG"/>
    <n v="725"/>
    <n v="18125"/>
    <n v="0"/>
    <n v="0"/>
    <n v="0"/>
    <n v="0"/>
    <n v="18"/>
    <n v="0"/>
    <n v="0"/>
    <n v="0"/>
    <n v="0"/>
    <n v="0"/>
    <n v="3262.5"/>
    <n v="0"/>
  </r>
  <r>
    <x v="196"/>
    <n v="25"/>
    <d v="2022-06-02T00:00:00"/>
    <x v="59"/>
    <d v="2022-03-01T00:00:00"/>
    <d v="2027-02-28T00:00:00"/>
    <n v="25"/>
    <n v="1"/>
    <n v="25"/>
    <s v="KG"/>
    <n v="710"/>
    <n v="17750"/>
    <n v="0"/>
    <n v="0"/>
    <n v="0"/>
    <n v="0"/>
    <n v="18"/>
    <n v="0"/>
    <n v="0"/>
    <n v="0"/>
    <n v="0"/>
    <n v="0"/>
    <n v="3195"/>
    <n v="0"/>
  </r>
  <r>
    <x v="114"/>
    <n v="25"/>
    <d v="2022-11-02T00:00:00"/>
    <x v="59"/>
    <d v="2022-09-01T00:00:00"/>
    <d v="2027-08-30T00:00:00"/>
    <n v="25"/>
    <n v="1"/>
    <n v="25"/>
    <s v="KG"/>
    <n v="715"/>
    <n v="17875"/>
    <n v="0"/>
    <n v="0"/>
    <n v="0"/>
    <n v="0"/>
    <n v="18"/>
    <n v="0"/>
    <n v="0"/>
    <n v="0"/>
    <n v="0"/>
    <n v="0"/>
    <n v="3217.5"/>
    <n v="0"/>
  </r>
  <r>
    <x v="197"/>
    <s v="6IS0R71GR7"/>
    <d v="2023-02-10T00:00:00"/>
    <x v="59"/>
    <d v="2022-09-01T00:00:00"/>
    <d v="2027-08-31T00:00:00"/>
    <n v="25"/>
    <n v="1"/>
    <n v="25"/>
    <s v="KG"/>
    <n v="660"/>
    <n v="16500"/>
    <n v="0"/>
    <n v="0"/>
    <n v="0"/>
    <n v="0"/>
    <n v="18"/>
    <n v="0"/>
    <n v="0"/>
    <n v="0"/>
    <n v="0"/>
    <n v="0"/>
    <n v="2970"/>
    <n v="0"/>
  </r>
  <r>
    <x v="198"/>
    <n v="25"/>
    <d v="2021-03-03T00:00:00"/>
    <x v="60"/>
    <d v="2020-10-01T00:00:00"/>
    <d v="2025-09-30T00:00:00"/>
    <n v="25"/>
    <n v="1"/>
    <n v="25"/>
    <s v="KG"/>
    <n v="580"/>
    <n v="14500"/>
    <n v="0"/>
    <n v="0"/>
    <n v="0"/>
    <n v="0"/>
    <n v="18"/>
    <n v="0"/>
    <n v="0"/>
    <n v="0"/>
    <n v="0"/>
    <n v="0"/>
    <n v="2610"/>
    <n v="0"/>
  </r>
  <r>
    <x v="127"/>
    <n v="25"/>
    <d v="2021-05-17T00:00:00"/>
    <x v="60"/>
    <d v="2020-11-01T00:00:00"/>
    <d v="2025-10-31T00:00:00"/>
    <n v="25"/>
    <n v="1"/>
    <n v="25"/>
    <s v="KG"/>
    <n v="650"/>
    <n v="16250"/>
    <n v="0"/>
    <n v="0"/>
    <n v="0"/>
    <n v="0"/>
    <n v="18"/>
    <n v="0"/>
    <n v="0"/>
    <n v="0"/>
    <n v="0"/>
    <n v="0"/>
    <n v="2925"/>
    <n v="0"/>
  </r>
  <r>
    <x v="109"/>
    <n v="25"/>
    <d v="2022-06-03T00:00:00"/>
    <x v="60"/>
    <d v="2022-04-01T00:00:00"/>
    <d v="2027-03-30T00:00:00"/>
    <n v="25"/>
    <n v="1"/>
    <n v="25"/>
    <s v="KG"/>
    <n v="615"/>
    <n v="15375"/>
    <n v="0"/>
    <n v="0"/>
    <n v="0"/>
    <n v="0"/>
    <n v="0"/>
    <n v="0"/>
    <n v="0"/>
    <n v="0"/>
    <n v="0"/>
    <n v="0"/>
    <n v="0"/>
    <n v="0"/>
  </r>
  <r>
    <x v="199"/>
    <n v="10"/>
    <d v="2021-07-26T00:00:00"/>
    <x v="61"/>
    <d v="2021-05-01T00:00:00"/>
    <d v="2026-04-30T00:00:00"/>
    <n v="10"/>
    <n v="1"/>
    <n v="10"/>
    <s v="KG"/>
    <n v="2100"/>
    <n v="21000"/>
    <n v="0"/>
    <n v="0"/>
    <n v="0"/>
    <n v="0"/>
    <n v="18"/>
    <n v="0"/>
    <n v="0"/>
    <n v="0"/>
    <n v="0"/>
    <n v="0"/>
    <n v="3780"/>
    <n v="0"/>
  </r>
  <r>
    <x v="200"/>
    <n v="50"/>
    <d v="2022-04-05T00:00:00"/>
    <x v="61"/>
    <d v="2022-02-01T00:00:00"/>
    <d v="2027-01-31T00:00:00"/>
    <n v="50"/>
    <n v="1"/>
    <n v="50"/>
    <s v="KG"/>
    <n v="2300"/>
    <n v="115000"/>
    <n v="0"/>
    <n v="0"/>
    <n v="0"/>
    <n v="0"/>
    <n v="18"/>
    <n v="0"/>
    <n v="0"/>
    <n v="0"/>
    <n v="0"/>
    <n v="0"/>
    <n v="20700"/>
    <n v="0"/>
  </r>
  <r>
    <x v="0"/>
    <n v="200"/>
    <d v="2021-02-15T00:00:00"/>
    <x v="62"/>
    <d v="2021-01-01T00:00:00"/>
    <d v="2025-12-31T00:00:00"/>
    <n v="200"/>
    <n v="1"/>
    <n v="200"/>
    <s v="KG"/>
    <n v="1350"/>
    <n v="270000"/>
    <n v="0"/>
    <n v="0"/>
    <n v="0"/>
    <n v="0"/>
    <n v="18"/>
    <n v="0"/>
    <n v="0"/>
    <n v="0"/>
    <n v="0"/>
    <n v="0"/>
    <n v="48600"/>
    <n v="0"/>
  </r>
  <r>
    <x v="201"/>
    <n v="200"/>
    <d v="2021-12-30T00:00:00"/>
    <x v="62"/>
    <d v="2021-12-01T00:00:00"/>
    <d v="2026-11-30T00:00:00"/>
    <n v="200"/>
    <n v="1"/>
    <n v="200"/>
    <s v="KG"/>
    <n v="1350"/>
    <n v="270000"/>
    <n v="0"/>
    <n v="0"/>
    <n v="0"/>
    <n v="0"/>
    <n v="18"/>
    <n v="0"/>
    <n v="0"/>
    <n v="0"/>
    <n v="0"/>
    <n v="0"/>
    <n v="48600"/>
    <n v="0"/>
  </r>
  <r>
    <x v="141"/>
    <n v="100"/>
    <d v="2022-04-13T00:00:00"/>
    <x v="62"/>
    <d v="2022-03-01T00:00:00"/>
    <d v="2027-02-28T00:00:00"/>
    <n v="100"/>
    <n v="1"/>
    <n v="100"/>
    <s v="KG"/>
    <n v="1400"/>
    <n v="140000"/>
    <n v="0"/>
    <n v="0"/>
    <n v="0"/>
    <n v="0"/>
    <n v="18"/>
    <n v="0"/>
    <n v="0"/>
    <n v="0"/>
    <n v="0"/>
    <n v="0"/>
    <n v="25200"/>
    <n v="0"/>
  </r>
  <r>
    <x v="202"/>
    <n v="200"/>
    <d v="2022-08-10T00:00:00"/>
    <x v="62"/>
    <d v="2022-08-01T00:00:00"/>
    <d v="2027-07-30T00:00:00"/>
    <n v="200"/>
    <n v="1"/>
    <n v="200"/>
    <s v="KG"/>
    <n v="1400"/>
    <n v="280000"/>
    <n v="0"/>
    <n v="0"/>
    <n v="0"/>
    <n v="0"/>
    <n v="0"/>
    <n v="0"/>
    <n v="0"/>
    <n v="0"/>
    <n v="0"/>
    <n v="0"/>
    <n v="0"/>
    <n v="0"/>
  </r>
  <r>
    <x v="203"/>
    <s v="6JL10VBBN7"/>
    <d v="2023-03-04T00:00:00"/>
    <x v="62"/>
    <d v="2023-02-01T00:00:00"/>
    <d v="2028-01-31T00:00:00"/>
    <n v="100"/>
    <n v="1"/>
    <n v="100"/>
    <s v="KG"/>
    <n v="1450"/>
    <n v="145000"/>
    <n v="0"/>
    <n v="0"/>
    <n v="0"/>
    <n v="0"/>
    <n v="18"/>
    <n v="0"/>
    <n v="0"/>
    <n v="0"/>
    <n v="0"/>
    <n v="0"/>
    <n v="26100"/>
    <n v="0"/>
  </r>
  <r>
    <x v="19"/>
    <n v="100"/>
    <d v="2021-02-08T00:00:00"/>
    <x v="63"/>
    <d v="2020-12-01T00:00:00"/>
    <d v="2025-11-30T00:00:00"/>
    <n v="100"/>
    <n v="1"/>
    <n v="100"/>
    <s v="KG"/>
    <n v="1190"/>
    <n v="119000"/>
    <n v="0"/>
    <n v="0"/>
    <n v="0"/>
    <n v="0"/>
    <n v="18"/>
    <n v="0"/>
    <n v="0"/>
    <n v="0"/>
    <n v="0"/>
    <n v="0"/>
    <n v="21420"/>
    <n v="0"/>
  </r>
  <r>
    <x v="126"/>
    <n v="75"/>
    <d v="2021-03-17T00:00:00"/>
    <x v="63"/>
    <d v="2021-01-01T00:00:00"/>
    <d v="2025-12-31T00:00:00"/>
    <n v="75"/>
    <n v="1"/>
    <n v="75"/>
    <s v="KG"/>
    <n v="1140"/>
    <n v="85500"/>
    <n v="0"/>
    <n v="0"/>
    <n v="0"/>
    <n v="0"/>
    <n v="18"/>
    <n v="0"/>
    <n v="0"/>
    <n v="0"/>
    <n v="0"/>
    <n v="0"/>
    <n v="15390"/>
    <n v="0"/>
  </r>
  <r>
    <x v="127"/>
    <n v="250"/>
    <d v="2021-05-17T00:00:00"/>
    <x v="63"/>
    <d v="2021-04-01T00:00:00"/>
    <d v="2026-03-31T00:00:00"/>
    <n v="250"/>
    <n v="1"/>
    <n v="250"/>
    <s v="KG"/>
    <n v="1170"/>
    <n v="292500"/>
    <n v="0"/>
    <n v="0"/>
    <n v="0"/>
    <n v="0"/>
    <n v="18"/>
    <n v="0"/>
    <n v="0"/>
    <n v="0"/>
    <n v="0"/>
    <n v="0"/>
    <n v="52650"/>
    <n v="0"/>
  </r>
  <r>
    <x v="8"/>
    <n v="100"/>
    <d v="2021-07-29T00:00:00"/>
    <x v="63"/>
    <d v="2021-06-01T00:00:00"/>
    <d v="2026-05-31T00:00:00"/>
    <n v="100"/>
    <n v="1"/>
    <n v="100"/>
    <s v="KG"/>
    <n v="1100"/>
    <n v="110000"/>
    <n v="0"/>
    <n v="0"/>
    <n v="0"/>
    <n v="0"/>
    <n v="18"/>
    <n v="0"/>
    <n v="0"/>
    <n v="0"/>
    <n v="0"/>
    <n v="0"/>
    <n v="19800"/>
    <n v="0"/>
  </r>
  <r>
    <x v="105"/>
    <n v="125"/>
    <d v="2021-09-16T00:00:00"/>
    <x v="63"/>
    <d v="2021-08-01T00:00:00"/>
    <d v="2026-07-31T00:00:00"/>
    <n v="125"/>
    <n v="1"/>
    <n v="125"/>
    <s v="KG"/>
    <n v="1150"/>
    <n v="143750"/>
    <n v="0"/>
    <n v="0"/>
    <n v="0"/>
    <n v="0"/>
    <n v="18"/>
    <n v="0"/>
    <n v="0"/>
    <n v="0"/>
    <n v="0"/>
    <n v="0"/>
    <n v="25875"/>
    <n v="0"/>
  </r>
  <r>
    <x v="128"/>
    <n v="25"/>
    <d v="2021-09-30T00:00:00"/>
    <x v="63"/>
    <d v="2021-09-01T00:00:00"/>
    <d v="2026-08-31T00:00:00"/>
    <n v="25"/>
    <n v="1"/>
    <n v="25"/>
    <s v="KG"/>
    <n v="1100"/>
    <n v="27500"/>
    <n v="0"/>
    <n v="0"/>
    <n v="0"/>
    <n v="0"/>
    <n v="18"/>
    <n v="0"/>
    <n v="0"/>
    <n v="0"/>
    <n v="0"/>
    <n v="0"/>
    <n v="4950"/>
    <n v="0"/>
  </r>
  <r>
    <x v="29"/>
    <n v="125"/>
    <d v="2021-10-27T00:00:00"/>
    <x v="63"/>
    <d v="2021-09-01T00:00:00"/>
    <d v="2026-08-31T00:00:00"/>
    <n v="125"/>
    <n v="1"/>
    <n v="125"/>
    <s v="KG"/>
    <n v="1250"/>
    <n v="156250"/>
    <n v="0"/>
    <n v="0"/>
    <n v="0"/>
    <n v="0"/>
    <n v="18"/>
    <n v="0"/>
    <n v="0"/>
    <n v="0"/>
    <n v="0"/>
    <n v="0"/>
    <n v="28125"/>
    <n v="0"/>
  </r>
  <r>
    <x v="74"/>
    <n v="125"/>
    <d v="2021-12-01T00:00:00"/>
    <x v="63"/>
    <d v="2021-08-01T00:00:00"/>
    <d v="2026-07-31T00:00:00"/>
    <n v="125"/>
    <n v="1"/>
    <n v="125"/>
    <s v="KG"/>
    <n v="1100"/>
    <n v="137500"/>
    <n v="0"/>
    <n v="0"/>
    <n v="0"/>
    <n v="0"/>
    <n v="18"/>
    <n v="0"/>
    <n v="0"/>
    <n v="0"/>
    <n v="0"/>
    <n v="0"/>
    <n v="24750"/>
    <n v="0"/>
  </r>
  <r>
    <x v="129"/>
    <n v="100"/>
    <d v="2021-12-16T00:00:00"/>
    <x v="63"/>
    <d v="2021-10-01T00:00:00"/>
    <d v="2026-09-30T00:00:00"/>
    <n v="100"/>
    <n v="1"/>
    <n v="100"/>
    <s v="KG"/>
    <n v="1100"/>
    <n v="110000"/>
    <n v="0"/>
    <n v="0"/>
    <n v="0"/>
    <n v="0"/>
    <n v="18"/>
    <n v="0"/>
    <n v="0"/>
    <n v="0"/>
    <n v="0"/>
    <n v="0"/>
    <n v="19800"/>
    <n v="0"/>
  </r>
  <r>
    <x v="120"/>
    <n v="75"/>
    <d v="2022-02-22T00:00:00"/>
    <x v="63"/>
    <d v="2022-01-01T00:00:00"/>
    <d v="2026-12-31T00:00:00"/>
    <n v="75"/>
    <n v="1"/>
    <n v="75"/>
    <s v="KG"/>
    <n v="1050"/>
    <n v="78750"/>
    <n v="0"/>
    <n v="0"/>
    <n v="0"/>
    <n v="0"/>
    <n v="18"/>
    <n v="0"/>
    <n v="0"/>
    <n v="0"/>
    <n v="0"/>
    <n v="0"/>
    <n v="14175"/>
    <n v="0"/>
  </r>
  <r>
    <x v="204"/>
    <n v="75"/>
    <d v="2022-03-21T00:00:00"/>
    <x v="63"/>
    <d v="2021-09-01T00:00:00"/>
    <d v="2026-08-30T00:00:00"/>
    <n v="75"/>
    <n v="1"/>
    <n v="75"/>
    <s v="KG"/>
    <n v="1050"/>
    <n v="78750"/>
    <n v="0"/>
    <n v="0"/>
    <n v="0"/>
    <n v="0"/>
    <n v="18"/>
    <n v="0"/>
    <n v="0"/>
    <n v="0"/>
    <n v="0"/>
    <n v="0"/>
    <n v="14175"/>
    <n v="0"/>
  </r>
  <r>
    <x v="24"/>
    <n v="75"/>
    <d v="2022-04-26T00:00:00"/>
    <x v="63"/>
    <d v="2021-12-01T00:00:00"/>
    <d v="2026-11-30T00:00:00"/>
    <n v="75"/>
    <n v="1"/>
    <n v="75"/>
    <s v="KG"/>
    <n v="1100"/>
    <n v="82500"/>
    <n v="0"/>
    <n v="0"/>
    <n v="0"/>
    <n v="0"/>
    <n v="18"/>
    <n v="0"/>
    <n v="0"/>
    <n v="0"/>
    <n v="0"/>
    <n v="0"/>
    <n v="14850"/>
    <n v="0"/>
  </r>
  <r>
    <x v="12"/>
    <n v="25"/>
    <d v="2022-06-15T00:00:00"/>
    <x v="63"/>
    <d v="2021-12-01T00:00:00"/>
    <d v="2026-11-30T00:00:00"/>
    <n v="25"/>
    <n v="1"/>
    <n v="25"/>
    <s v="KG"/>
    <n v="1100"/>
    <n v="27500"/>
    <n v="0"/>
    <n v="0"/>
    <n v="0"/>
    <n v="0"/>
    <n v="18"/>
    <n v="0"/>
    <n v="0"/>
    <n v="0"/>
    <n v="0"/>
    <n v="0"/>
    <n v="4950"/>
    <n v="0"/>
  </r>
  <r>
    <x v="42"/>
    <n v="50"/>
    <d v="2022-07-28T00:00:00"/>
    <x v="63"/>
    <d v="2022-07-01T00:00:00"/>
    <d v="2027-06-30T00:00:00"/>
    <n v="50"/>
    <n v="1"/>
    <n v="50"/>
    <s v="KG"/>
    <n v="1075"/>
    <n v="53750"/>
    <n v="0"/>
    <n v="0"/>
    <n v="0"/>
    <n v="0"/>
    <n v="18"/>
    <n v="0"/>
    <n v="0"/>
    <n v="0"/>
    <n v="0"/>
    <n v="0"/>
    <n v="9675"/>
    <n v="0"/>
  </r>
  <r>
    <x v="205"/>
    <n v="100"/>
    <d v="2022-09-02T00:00:00"/>
    <x v="63"/>
    <d v="2022-07-01T00:00:00"/>
    <d v="2027-06-30T00:00:00"/>
    <n v="50"/>
    <n v="1"/>
    <n v="50"/>
    <s v="KG"/>
    <n v="1050"/>
    <n v="52500"/>
    <n v="0"/>
    <n v="0"/>
    <n v="0"/>
    <n v="0"/>
    <n v="18"/>
    <n v="0"/>
    <n v="0"/>
    <n v="0"/>
    <n v="0"/>
    <n v="0"/>
    <n v="9450"/>
    <n v="0"/>
  </r>
  <r>
    <x v="205"/>
    <n v="100"/>
    <d v="2022-09-02T00:00:00"/>
    <x v="63"/>
    <d v="2022-07-01T00:00:00"/>
    <d v="2027-06-30T00:00:00"/>
    <n v="50"/>
    <n v="1"/>
    <n v="50"/>
    <s v="KG"/>
    <n v="1050"/>
    <n v="52500"/>
    <n v="0"/>
    <n v="0"/>
    <n v="0"/>
    <n v="0"/>
    <n v="18"/>
    <n v="0"/>
    <n v="0"/>
    <n v="0"/>
    <n v="0"/>
    <n v="0"/>
    <n v="9450"/>
    <n v="0"/>
  </r>
  <r>
    <x v="133"/>
    <n v="100"/>
    <d v="2022-09-23T00:00:00"/>
    <x v="63"/>
    <d v="2022-07-01T00:00:00"/>
    <d v="2027-06-30T00:00:00"/>
    <n v="100"/>
    <n v="1"/>
    <n v="100"/>
    <s v="KG"/>
    <n v="1025"/>
    <n v="102500"/>
    <n v="9"/>
    <n v="0"/>
    <n v="9"/>
    <n v="0"/>
    <n v="0"/>
    <n v="0"/>
    <n v="9225"/>
    <n v="0"/>
    <n v="9225"/>
    <n v="0"/>
    <n v="0"/>
    <n v="0"/>
  </r>
  <r>
    <x v="36"/>
    <n v="50"/>
    <d v="2022-12-05T00:00:00"/>
    <x v="63"/>
    <d v="2022-07-01T00:00:00"/>
    <d v="2027-06-30T00:00:00"/>
    <n v="50"/>
    <n v="1"/>
    <n v="50"/>
    <s v="KG"/>
    <n v="1100"/>
    <n v="55000"/>
    <n v="0"/>
    <n v="0"/>
    <n v="0"/>
    <n v="0"/>
    <n v="18"/>
    <n v="0"/>
    <n v="0"/>
    <n v="0"/>
    <n v="0"/>
    <n v="0"/>
    <n v="9900"/>
    <n v="0"/>
  </r>
  <r>
    <x v="13"/>
    <s v="6HX0Q0X5G7"/>
    <d v="2023-02-09T00:00:00"/>
    <x v="63"/>
    <d v="2023-01-01T00:00:00"/>
    <d v="2027-12-31T00:00:00"/>
    <n v="75"/>
    <n v="1"/>
    <n v="75"/>
    <s v="KG"/>
    <n v="1000"/>
    <n v="75000"/>
    <n v="0"/>
    <n v="0"/>
    <n v="0"/>
    <n v="0"/>
    <n v="18"/>
    <n v="0"/>
    <n v="0"/>
    <n v="0"/>
    <n v="0"/>
    <n v="0"/>
    <n v="13500"/>
    <n v="0"/>
  </r>
  <r>
    <x v="123"/>
    <s v="6KF0WG0Q917"/>
    <d v="2023-03-20T00:00:00"/>
    <x v="63"/>
    <d v="2023-02-01T00:00:00"/>
    <d v="2028-01-31T00:00:00"/>
    <n v="50"/>
    <n v="1"/>
    <n v="50"/>
    <s v="KG"/>
    <n v="1010"/>
    <n v="50500"/>
    <n v="0"/>
    <n v="0"/>
    <n v="0"/>
    <n v="0"/>
    <n v="18"/>
    <n v="0"/>
    <n v="0"/>
    <n v="0"/>
    <n v="0"/>
    <n v="0"/>
    <n v="9090"/>
    <n v="0"/>
  </r>
  <r>
    <x v="52"/>
    <n v="5"/>
    <d v="2021-03-12T00:00:00"/>
    <x v="64"/>
    <d v="2021-02-01T00:00:00"/>
    <d v="2026-01-31T00:00:00"/>
    <n v="5"/>
    <n v="1"/>
    <n v="5"/>
    <s v="KG"/>
    <n v="3500"/>
    <n v="17500"/>
    <n v="0"/>
    <n v="0"/>
    <n v="0"/>
    <n v="0"/>
    <n v="18"/>
    <n v="0"/>
    <n v="0"/>
    <n v="0"/>
    <n v="0"/>
    <n v="0"/>
    <n v="3150"/>
    <n v="0"/>
  </r>
  <r>
    <x v="65"/>
    <n v="5"/>
    <d v="2022-09-19T00:00:00"/>
    <x v="64"/>
    <d v="2022-04-01T00:00:00"/>
    <d v="2027-03-31T00:00:00"/>
    <n v="5"/>
    <n v="1"/>
    <n v="5"/>
    <s v="KG"/>
    <n v="3050"/>
    <n v="15250"/>
    <n v="0"/>
    <n v="0"/>
    <n v="0"/>
    <n v="0"/>
    <n v="18"/>
    <n v="0"/>
    <n v="0"/>
    <n v="0"/>
    <n v="0"/>
    <n v="0"/>
    <n v="2745"/>
    <n v="0"/>
  </r>
  <r>
    <x v="206"/>
    <n v="5"/>
    <d v="2022-07-30T00:00:00"/>
    <x v="65"/>
    <d v="2022-07-16T00:00:00"/>
    <d v="2025-07-15T00:00:00"/>
    <n v="5"/>
    <n v="1"/>
    <n v="5"/>
    <s v="KG"/>
    <n v="925"/>
    <n v="4625"/>
    <n v="0"/>
    <n v="0"/>
    <n v="0"/>
    <n v="0"/>
    <n v="18"/>
    <n v="0"/>
    <n v="0"/>
    <n v="0"/>
    <n v="0"/>
    <n v="0"/>
    <n v="832.5"/>
    <n v="0"/>
  </r>
  <r>
    <x v="18"/>
    <n v="0"/>
    <d v="2022-08-24T00:00:00"/>
    <x v="65"/>
    <d v="2022-08-16T00:00:00"/>
    <d v="2025-08-13T00:00:00"/>
    <n v="1"/>
    <n v="1"/>
    <n v="1"/>
    <s v="KG"/>
    <n v="925"/>
    <n v="925"/>
    <n v="0"/>
    <n v="0"/>
    <n v="0"/>
    <n v="0"/>
    <n v="18"/>
    <n v="0"/>
    <n v="0"/>
    <n v="0"/>
    <n v="0"/>
    <n v="0"/>
    <n v="166.5"/>
    <n v="0"/>
  </r>
  <r>
    <x v="207"/>
    <n v="10"/>
    <d v="2021-05-19T00:00:00"/>
    <x v="66"/>
    <d v="2021-04-01T00:00:00"/>
    <d v="2026-03-31T00:00:00"/>
    <n v="10"/>
    <n v="1"/>
    <n v="10"/>
    <s v="KG"/>
    <n v="3600"/>
    <n v="36000"/>
    <n v="0"/>
    <n v="0"/>
    <n v="0"/>
    <n v="0"/>
    <n v="18"/>
    <n v="0"/>
    <n v="0"/>
    <n v="0"/>
    <n v="0"/>
    <n v="0"/>
    <n v="6480"/>
    <n v="0"/>
  </r>
  <r>
    <x v="208"/>
    <n v="25"/>
    <d v="2021-12-03T00:00:00"/>
    <x v="66"/>
    <d v="2021-11-01T00:00:00"/>
    <d v="2026-10-31T00:00:00"/>
    <n v="25"/>
    <n v="1"/>
    <n v="25"/>
    <s v="KG"/>
    <n v="4600"/>
    <n v="115000"/>
    <n v="0"/>
    <n v="0"/>
    <n v="0"/>
    <n v="0"/>
    <n v="18"/>
    <n v="0"/>
    <n v="0"/>
    <n v="0"/>
    <n v="0"/>
    <n v="0"/>
    <n v="20700"/>
    <n v="0"/>
  </r>
  <r>
    <x v="161"/>
    <n v="2"/>
    <d v="2021-04-30T00:00:00"/>
    <x v="67"/>
    <d v="2021-01-01T00:00:00"/>
    <d v="2022-12-31T00:00:00"/>
    <n v="2"/>
    <n v="1"/>
    <n v="2"/>
    <s v="KG"/>
    <n v="880"/>
    <n v="1760"/>
    <n v="9"/>
    <n v="0"/>
    <n v="9"/>
    <n v="0"/>
    <n v="0"/>
    <n v="0"/>
    <n v="158.4"/>
    <n v="0"/>
    <n v="158.4"/>
    <n v="0"/>
    <n v="0"/>
    <n v="0"/>
  </r>
  <r>
    <x v="209"/>
    <s v="6DV0OUJA17"/>
    <d v="2023-02-22T00:00:00"/>
    <x v="67"/>
    <d v="2022-11-15T00:00:00"/>
    <d v="2024-11-14T00:00:00"/>
    <n v="1"/>
    <n v="1"/>
    <n v="1"/>
    <s v="KG"/>
    <n v="500"/>
    <n v="500"/>
    <n v="9"/>
    <n v="0"/>
    <n v="9"/>
    <n v="0"/>
    <n v="0"/>
    <n v="0"/>
    <n v="45"/>
    <n v="0"/>
    <n v="45"/>
    <n v="0"/>
    <n v="0"/>
    <n v="0"/>
  </r>
  <r>
    <x v="210"/>
    <n v="1"/>
    <d v="2021-09-18T00:00:00"/>
    <x v="68"/>
    <d v="2021-01-02T00:00:00"/>
    <d v="2023-12-31T00:00:00"/>
    <n v="1"/>
    <n v="1"/>
    <n v="1"/>
    <s v="KG"/>
    <n v="450"/>
    <n v="450"/>
    <n v="9"/>
    <n v="0"/>
    <n v="9"/>
    <n v="0"/>
    <n v="0"/>
    <n v="0"/>
    <n v="40.5"/>
    <n v="0"/>
    <n v="40.5"/>
    <n v="0"/>
    <n v="0"/>
    <n v="0"/>
  </r>
  <r>
    <x v="161"/>
    <n v="25"/>
    <d v="2021-04-30T00:00:00"/>
    <x v="69"/>
    <d v="2021-02-10T00:00:00"/>
    <d v="2023-02-10T00:00:00"/>
    <n v="25"/>
    <n v="1"/>
    <n v="25"/>
    <s v="KG"/>
    <n v="550"/>
    <n v="13750"/>
    <n v="9"/>
    <n v="0"/>
    <n v="9"/>
    <n v="0"/>
    <n v="0"/>
    <n v="0"/>
    <n v="1237.5"/>
    <n v="0"/>
    <n v="1237.5"/>
    <n v="0"/>
    <n v="0"/>
    <n v="0"/>
  </r>
  <r>
    <x v="169"/>
    <s v="6K715RACY7"/>
    <d v="2023-03-10T00:00:00"/>
    <x v="69"/>
    <d v="2022-05-02T00:00:00"/>
    <d v="2024-05-01T00:00:00"/>
    <n v="1"/>
    <n v="1"/>
    <n v="1"/>
    <s v="KG"/>
    <n v="530"/>
    <n v="530"/>
    <n v="9"/>
    <n v="0"/>
    <n v="9"/>
    <n v="0"/>
    <n v="0"/>
    <n v="0"/>
    <n v="47.7"/>
    <n v="0"/>
    <n v="47.7"/>
    <n v="0"/>
    <n v="0"/>
    <n v="0"/>
  </r>
  <r>
    <x v="74"/>
    <n v="2"/>
    <d v="2021-11-23T00:00:00"/>
    <x v="70"/>
    <d v="2021-01-06T00:00:00"/>
    <d v="2023-01-05T00:00:00"/>
    <n v="2"/>
    <n v="1"/>
    <n v="2"/>
    <s v="KG"/>
    <n v="460"/>
    <n v="920"/>
    <n v="9"/>
    <n v="0"/>
    <n v="9"/>
    <n v="0"/>
    <n v="0"/>
    <n v="0"/>
    <n v="82.8"/>
    <n v="0"/>
    <n v="82.8"/>
    <n v="0"/>
    <n v="0"/>
    <n v="0"/>
  </r>
  <r>
    <x v="159"/>
    <n v="1"/>
    <d v="2022-09-29T00:00:00"/>
    <x v="70"/>
    <d v="2022-09-01T00:00:00"/>
    <d v="2024-08-30T00:00:00"/>
    <n v="1"/>
    <n v="1"/>
    <n v="1"/>
    <s v="KG"/>
    <n v="460"/>
    <n v="460"/>
    <n v="9"/>
    <n v="0"/>
    <n v="9"/>
    <n v="0"/>
    <n v="0"/>
    <n v="0"/>
    <n v="41.4"/>
    <n v="0"/>
    <n v="41.4"/>
    <n v="0"/>
    <n v="0"/>
    <n v="0"/>
  </r>
  <r>
    <x v="43"/>
    <n v="2"/>
    <d v="2022-11-18T00:00:00"/>
    <x v="70"/>
    <d v="2022-11-01T00:00:00"/>
    <d v="2024-10-30T00:00:00"/>
    <n v="2"/>
    <n v="1"/>
    <n v="2"/>
    <s v="KG"/>
    <n v="460"/>
    <n v="920"/>
    <n v="9"/>
    <n v="0"/>
    <n v="9"/>
    <n v="0"/>
    <n v="0"/>
    <n v="0"/>
    <n v="82.8"/>
    <n v="0"/>
    <n v="82.8"/>
    <n v="0"/>
    <n v="0"/>
    <n v="0"/>
  </r>
  <r>
    <x v="145"/>
    <n v="2100000"/>
    <d v="2021-02-09T00:00:00"/>
    <x v="71"/>
    <d v="2021-01-01T00:00:00"/>
    <d v="2025-12-31T00:00:00"/>
    <n v="2100000"/>
    <n v="7"/>
    <n v="14700000"/>
    <s v="NO"/>
    <n v="9.4E-2"/>
    <n v="197400"/>
    <n v="9"/>
    <n v="0"/>
    <n v="9"/>
    <n v="0"/>
    <n v="0"/>
    <n v="0"/>
    <n v="17766"/>
    <n v="0"/>
    <n v="17766"/>
    <n v="0"/>
    <n v="0"/>
    <n v="0"/>
  </r>
  <r>
    <x v="207"/>
    <n v="1750000"/>
    <d v="2021-07-10T00:00:00"/>
    <x v="71"/>
    <d v="2021-06-01T00:00:00"/>
    <d v="2026-05-31T00:00:00"/>
    <n v="1050000"/>
    <n v="7"/>
    <n v="7350000"/>
    <s v="NO"/>
    <n v="0.105"/>
    <n v="110250"/>
    <n v="9"/>
    <n v="0"/>
    <n v="9"/>
    <n v="0"/>
    <n v="0"/>
    <n v="0"/>
    <n v="9922.5"/>
    <n v="0"/>
    <n v="9922.5"/>
    <n v="0"/>
    <n v="0"/>
    <n v="0"/>
  </r>
  <r>
    <x v="211"/>
    <n v="1575000"/>
    <d v="2021-10-04T00:00:00"/>
    <x v="71"/>
    <d v="2021-09-01T00:00:00"/>
    <d v="2026-08-31T00:00:00"/>
    <n v="1050000"/>
    <n v="7"/>
    <n v="7350000"/>
    <s v="NO"/>
    <n v="0.13200000000000001"/>
    <n v="138600"/>
    <n v="9"/>
    <n v="0"/>
    <n v="9"/>
    <n v="0"/>
    <n v="0"/>
    <n v="0"/>
    <n v="12474"/>
    <n v="0"/>
    <n v="12474"/>
    <n v="0"/>
    <n v="0"/>
    <n v="0"/>
  </r>
  <r>
    <x v="107"/>
    <n v="1080000"/>
    <d v="2021-12-14T00:00:00"/>
    <x v="71"/>
    <d v="2021-10-01T00:00:00"/>
    <d v="2026-09-30T00:00:00"/>
    <n v="1080000"/>
    <n v="7"/>
    <n v="7560000"/>
    <s v="NO"/>
    <n v="0.14000000000000001"/>
    <n v="151200"/>
    <n v="0"/>
    <n v="0"/>
    <n v="0"/>
    <n v="0"/>
    <n v="18"/>
    <n v="0"/>
    <n v="0"/>
    <n v="0"/>
    <n v="0"/>
    <n v="0"/>
    <n v="27216"/>
    <n v="0"/>
  </r>
  <r>
    <x v="18"/>
    <n v="0"/>
    <d v="2022-03-26T00:00:00"/>
    <x v="71"/>
    <d v="2022-01-01T00:00:00"/>
    <d v="2026-12-30T00:00:00"/>
    <n v="1080000"/>
    <n v="7"/>
    <n v="7560000"/>
    <s v="NO"/>
    <n v="140"/>
    <n v="151200000"/>
    <n v="0"/>
    <n v="0"/>
    <n v="0"/>
    <n v="0"/>
    <n v="18"/>
    <n v="0"/>
    <n v="0"/>
    <n v="0"/>
    <n v="0"/>
    <n v="0"/>
    <n v="27216000"/>
    <n v="0"/>
  </r>
  <r>
    <x v="30"/>
    <n v="1050000"/>
    <d v="2022-04-23T00:00:00"/>
    <x v="71"/>
    <d v="2022-04-01T00:00:00"/>
    <d v="2027-03-31T00:00:00"/>
    <n v="1050000"/>
    <n v="7"/>
    <n v="7350000"/>
    <s v="NO"/>
    <n v="0.12"/>
    <n v="126000"/>
    <n v="0"/>
    <n v="0"/>
    <n v="0"/>
    <n v="0"/>
    <n v="18"/>
    <n v="0"/>
    <n v="0"/>
    <n v="0"/>
    <n v="0"/>
    <n v="0"/>
    <n v="22680"/>
    <n v="0"/>
  </r>
  <r>
    <x v="212"/>
    <n v="1050000"/>
    <d v="2022-05-31T00:00:00"/>
    <x v="71"/>
    <d v="2022-05-01T00:00:00"/>
    <d v="2027-04-30T00:00:00"/>
    <n v="1050000"/>
    <n v="7"/>
    <n v="7350000"/>
    <s v="NO"/>
    <n v="0.12"/>
    <n v="126000"/>
    <n v="0"/>
    <n v="0"/>
    <n v="0"/>
    <n v="0"/>
    <n v="18"/>
    <n v="0"/>
    <n v="0"/>
    <n v="0"/>
    <n v="0"/>
    <n v="0"/>
    <n v="22680"/>
    <n v="0"/>
  </r>
  <r>
    <x v="213"/>
    <n v="1050000"/>
    <d v="2022-11-07T00:00:00"/>
    <x v="71"/>
    <d v="2022-11-01T00:00:00"/>
    <d v="2027-10-30T00:00:00"/>
    <n v="1050000"/>
    <n v="7"/>
    <n v="7350000"/>
    <s v="NO"/>
    <n v="0.1"/>
    <n v="105000"/>
    <n v="0"/>
    <n v="0"/>
    <n v="0"/>
    <n v="0"/>
    <n v="18"/>
    <n v="0"/>
    <n v="0"/>
    <n v="0"/>
    <n v="0"/>
    <n v="0"/>
    <n v="18900"/>
    <n v="0"/>
  </r>
  <r>
    <x v="18"/>
    <s v=""/>
    <d v="2023-02-24T00:00:00"/>
    <x v="71"/>
    <d v="2022-10-01T00:00:00"/>
    <d v="2027-09-30T00:00:00"/>
    <n v="875000"/>
    <n v="7"/>
    <n v="6125000"/>
    <s v="NO"/>
    <n v="0.08"/>
    <n v="70000"/>
    <n v="9"/>
    <n v="0"/>
    <n v="9"/>
    <n v="0"/>
    <n v="0"/>
    <n v="0"/>
    <n v="6300"/>
    <n v="0"/>
    <n v="6300"/>
    <n v="0"/>
    <n v="0"/>
    <n v="0"/>
  </r>
  <r>
    <x v="214"/>
    <n v="1050000"/>
    <d v="2022-06-13T00:00:00"/>
    <x v="72"/>
    <d v="2022-06-01T00:00:00"/>
    <d v="2027-05-30T00:00:00"/>
    <n v="1050000"/>
    <n v="7"/>
    <n v="7350000"/>
    <s v="NO"/>
    <n v="0.12"/>
    <n v="126000"/>
    <n v="0"/>
    <n v="0"/>
    <n v="0"/>
    <n v="0"/>
    <n v="18"/>
    <n v="0"/>
    <n v="0"/>
    <n v="0"/>
    <n v="0"/>
    <n v="0"/>
    <n v="22680"/>
    <n v="0"/>
  </r>
  <r>
    <x v="215"/>
    <n v="1050000"/>
    <d v="2022-07-01T00:00:00"/>
    <x v="72"/>
    <d v="2022-06-01T00:00:00"/>
    <d v="2027-05-30T00:00:00"/>
    <n v="1050000"/>
    <n v="7"/>
    <n v="7350000"/>
    <s v="NO"/>
    <n v="0.115"/>
    <n v="120750"/>
    <n v="0"/>
    <n v="0"/>
    <n v="0"/>
    <n v="0"/>
    <n v="28"/>
    <n v="0"/>
    <n v="0"/>
    <n v="0"/>
    <n v="0"/>
    <n v="0"/>
    <n v="33810"/>
    <n v="0"/>
  </r>
  <r>
    <x v="216"/>
    <n v="1050000"/>
    <d v="2022-08-23T00:00:00"/>
    <x v="72"/>
    <d v="2022-05-01T00:00:00"/>
    <d v="2027-04-30T00:00:00"/>
    <n v="1050000"/>
    <n v="7"/>
    <n v="7350000"/>
    <s v="NO"/>
    <n v="0.109"/>
    <n v="114450"/>
    <n v="0"/>
    <n v="0"/>
    <n v="0"/>
    <n v="0"/>
    <n v="18"/>
    <n v="0"/>
    <n v="0"/>
    <n v="0"/>
    <n v="0"/>
    <n v="0"/>
    <n v="20601"/>
    <n v="0"/>
  </r>
  <r>
    <x v="122"/>
    <s v="6I80YDDHP16"/>
    <d v="2023-01-18T00:00:00"/>
    <x v="72"/>
    <d v="2023-01-01T00:00:00"/>
    <d v="2027-12-31T00:00:00"/>
    <n v="1050000"/>
    <n v="7"/>
    <n v="7350000"/>
    <s v="NO"/>
    <n v="9.1999999999999998E-2"/>
    <n v="96600"/>
    <n v="0"/>
    <n v="0"/>
    <n v="0"/>
    <n v="0"/>
    <n v="18"/>
    <n v="0"/>
    <n v="0"/>
    <n v="0"/>
    <n v="0"/>
    <n v="0"/>
    <n v="17388"/>
    <n v="0"/>
  </r>
  <r>
    <x v="211"/>
    <n v="2625000"/>
    <d v="2021-09-07T00:00:00"/>
    <x v="73"/>
    <d v="2021-08-01T00:00:00"/>
    <d v="2026-07-31T00:00:00"/>
    <n v="2625000"/>
    <n v="7"/>
    <n v="18375000"/>
    <s v="NO"/>
    <n v="0.123"/>
    <n v="322875"/>
    <n v="9"/>
    <n v="0"/>
    <n v="9"/>
    <n v="0"/>
    <n v="0"/>
    <n v="0"/>
    <n v="29058.75"/>
    <n v="0"/>
    <n v="29058.75"/>
    <n v="0"/>
    <n v="0"/>
    <n v="0"/>
  </r>
  <r>
    <x v="17"/>
    <n v="1260000"/>
    <d v="2021-10-01T00:00:00"/>
    <x v="73"/>
    <d v="2021-06-01T00:00:00"/>
    <d v="2026-05-31T00:00:00"/>
    <n v="1260000"/>
    <n v="7"/>
    <n v="8820000"/>
    <s v="NO"/>
    <n v="0.123"/>
    <n v="154980"/>
    <n v="9"/>
    <n v="0"/>
    <n v="9"/>
    <n v="0"/>
    <n v="0"/>
    <n v="0"/>
    <n v="13948.2"/>
    <n v="0"/>
    <n v="13948.2"/>
    <n v="0"/>
    <n v="0"/>
    <n v="0"/>
  </r>
  <r>
    <x v="18"/>
    <n v="0"/>
    <d v="2021-11-09T00:00:00"/>
    <x v="73"/>
    <d v="2021-09-01T00:00:00"/>
    <d v="2026-08-30T00:00:00"/>
    <n v="2160000"/>
    <n v="7"/>
    <n v="15120000"/>
    <s v="NO"/>
    <n v="129"/>
    <n v="278640000"/>
    <n v="0"/>
    <n v="0"/>
    <n v="0"/>
    <n v="0"/>
    <n v="18"/>
    <n v="0"/>
    <n v="0"/>
    <n v="0"/>
    <n v="0"/>
    <n v="0"/>
    <n v="48762000"/>
    <n v="0"/>
  </r>
  <r>
    <x v="18"/>
    <n v="0"/>
    <d v="2022-01-10T00:00:00"/>
    <x v="73"/>
    <d v="2021-10-01T00:00:00"/>
    <d v="2026-09-30T00:00:00"/>
    <n v="540000"/>
    <n v="7"/>
    <n v="3780000"/>
    <s v="NO"/>
    <n v="0.14499999999999999"/>
    <n v="78300"/>
    <n v="0"/>
    <n v="0"/>
    <n v="0"/>
    <n v="0"/>
    <n v="18"/>
    <n v="0"/>
    <n v="0"/>
    <n v="0"/>
    <n v="0"/>
    <n v="0"/>
    <n v="14094"/>
    <n v="0"/>
  </r>
  <r>
    <x v="18"/>
    <n v="0"/>
    <d v="2022-02-04T00:00:00"/>
    <x v="73"/>
    <d v="2021-12-01T00:00:00"/>
    <d v="2026-11-30T00:00:00"/>
    <n v="1080000"/>
    <n v="7"/>
    <n v="7560000"/>
    <s v="NO"/>
    <n v="0.14499999999999999"/>
    <n v="156600"/>
    <n v="0"/>
    <n v="0"/>
    <n v="0"/>
    <n v="0"/>
    <n v="18"/>
    <n v="0"/>
    <n v="0"/>
    <n v="0"/>
    <n v="0"/>
    <n v="0"/>
    <n v="28188"/>
    <n v="0"/>
  </r>
  <r>
    <x v="217"/>
    <n v="1050000"/>
    <d v="2022-03-14T00:00:00"/>
    <x v="73"/>
    <d v="2022-02-01T00:00:00"/>
    <d v="2027-01-31T00:00:00"/>
    <n v="1000000"/>
    <n v="7"/>
    <n v="7000000"/>
    <s v="NO"/>
    <n v="0.12"/>
    <n v="120000"/>
    <n v="0"/>
    <n v="0"/>
    <n v="0"/>
    <n v="0"/>
    <n v="18"/>
    <n v="0"/>
    <n v="0"/>
    <n v="0"/>
    <n v="0"/>
    <n v="0"/>
    <n v="21600"/>
    <n v="0"/>
  </r>
  <r>
    <x v="30"/>
    <n v="1050000"/>
    <d v="2022-04-23T00:00:00"/>
    <x v="73"/>
    <d v="2022-04-01T00:00:00"/>
    <d v="2027-03-31T00:00:00"/>
    <n v="1050000"/>
    <n v="7"/>
    <n v="7350000"/>
    <s v="NO"/>
    <n v="0.12"/>
    <n v="126000"/>
    <n v="0"/>
    <n v="0"/>
    <n v="0"/>
    <n v="0"/>
    <n v="18"/>
    <n v="0"/>
    <n v="0"/>
    <n v="0"/>
    <n v="0"/>
    <n v="0"/>
    <n v="22680"/>
    <n v="0"/>
  </r>
  <r>
    <x v="110"/>
    <n v="1400000"/>
    <d v="2022-06-13T00:00:00"/>
    <x v="73"/>
    <d v="2022-06-01T00:00:00"/>
    <d v="2027-05-30T00:00:00"/>
    <n v="1400000"/>
    <n v="7"/>
    <n v="9800000"/>
    <s v="NO"/>
    <n v="0.12"/>
    <n v="168000"/>
    <n v="0"/>
    <n v="0"/>
    <n v="0"/>
    <n v="0"/>
    <n v="18"/>
    <n v="0"/>
    <n v="0"/>
    <n v="0"/>
    <n v="0"/>
    <n v="0"/>
    <n v="30240"/>
    <n v="0"/>
  </r>
  <r>
    <x v="215"/>
    <n v="1050000"/>
    <d v="2022-07-01T00:00:00"/>
    <x v="73"/>
    <d v="2022-06-01T00:00:00"/>
    <d v="2027-05-30T00:00:00"/>
    <n v="1050000"/>
    <n v="7"/>
    <n v="7350000"/>
    <s v="NO"/>
    <n v="0.115"/>
    <n v="120750"/>
    <n v="0"/>
    <n v="0"/>
    <n v="0"/>
    <n v="0"/>
    <n v="18"/>
    <n v="0"/>
    <n v="0"/>
    <n v="0"/>
    <n v="0"/>
    <n v="0"/>
    <n v="21735"/>
    <n v="0"/>
  </r>
  <r>
    <x v="153"/>
    <n v="1750000"/>
    <d v="2022-07-30T00:00:00"/>
    <x v="73"/>
    <d v="2022-06-01T00:00:00"/>
    <d v="2027-05-31T00:00:00"/>
    <n v="1750000"/>
    <n v="7"/>
    <n v="12250000"/>
    <s v="NO"/>
    <n v="0.112"/>
    <n v="196000"/>
    <n v="0"/>
    <n v="0"/>
    <n v="0"/>
    <n v="0"/>
    <n v="18"/>
    <n v="0"/>
    <n v="0"/>
    <n v="0"/>
    <n v="0"/>
    <n v="0"/>
    <n v="35280"/>
    <n v="0"/>
  </r>
  <r>
    <x v="216"/>
    <n v="1050000"/>
    <d v="2022-08-24T00:00:00"/>
    <x v="73"/>
    <d v="2022-04-01T00:00:00"/>
    <d v="2027-03-28T00:00:00"/>
    <n v="1050000"/>
    <n v="7"/>
    <n v="7350000"/>
    <s v="NO"/>
    <n v="0.109"/>
    <n v="114450"/>
    <n v="0"/>
    <n v="0"/>
    <n v="0"/>
    <n v="0"/>
    <n v="18"/>
    <n v="0"/>
    <n v="0"/>
    <n v="0"/>
    <n v="0"/>
    <n v="0"/>
    <n v="20601"/>
    <n v="0"/>
  </r>
  <r>
    <x v="133"/>
    <n v="1050000"/>
    <d v="2022-10-04T00:00:00"/>
    <x v="73"/>
    <d v="2022-09-01T00:00:00"/>
    <d v="2027-08-30T00:00:00"/>
    <n v="1050000"/>
    <n v="7"/>
    <n v="7350000"/>
    <s v="NO"/>
    <n v="0.1"/>
    <n v="105000"/>
    <n v="0"/>
    <n v="0"/>
    <n v="0"/>
    <n v="0"/>
    <n v="18"/>
    <n v="0"/>
    <n v="0"/>
    <n v="0"/>
    <n v="0"/>
    <n v="0"/>
    <n v="18900"/>
    <n v="0"/>
  </r>
  <r>
    <x v="218"/>
    <n v="1050000"/>
    <d v="2022-10-04T00:00:00"/>
    <x v="73"/>
    <d v="2022-09-01T00:00:00"/>
    <d v="2027-08-30T00:00:00"/>
    <n v="1050000"/>
    <n v="7"/>
    <n v="7350000"/>
    <s v="NO"/>
    <n v="0.1"/>
    <n v="105000"/>
    <n v="0"/>
    <n v="0"/>
    <n v="0"/>
    <n v="0"/>
    <n v="0"/>
    <n v="0"/>
    <n v="0"/>
    <n v="0"/>
    <n v="0"/>
    <n v="0"/>
    <n v="0"/>
    <n v="0"/>
  </r>
  <r>
    <x v="35"/>
    <n v="1050000"/>
    <d v="2022-11-05T00:00:00"/>
    <x v="73"/>
    <d v="2022-10-01T00:00:00"/>
    <d v="2027-09-30T00:00:00"/>
    <n v="1050000"/>
    <n v="7"/>
    <n v="7350000"/>
    <s v="NO"/>
    <n v="0.1"/>
    <n v="105000"/>
    <n v="0"/>
    <n v="0"/>
    <n v="0"/>
    <n v="0"/>
    <n v="18"/>
    <n v="0"/>
    <n v="0"/>
    <n v="0"/>
    <n v="0"/>
    <n v="0"/>
    <n v="18900"/>
    <n v="0"/>
  </r>
  <r>
    <x v="213"/>
    <n v="3500000"/>
    <d v="2022-11-25T00:00:00"/>
    <x v="73"/>
    <d v="2022-11-01T00:00:00"/>
    <d v="2027-10-30T00:00:00"/>
    <n v="1225000"/>
    <n v="7"/>
    <n v="8575000"/>
    <s v="NO"/>
    <n v="0.1"/>
    <n v="122500"/>
    <n v="0"/>
    <n v="0"/>
    <n v="0"/>
    <n v="0"/>
    <n v="18"/>
    <n v="0"/>
    <n v="0"/>
    <n v="0"/>
    <n v="0"/>
    <n v="0"/>
    <n v="3150"/>
    <n v="0"/>
  </r>
  <r>
    <x v="213"/>
    <n v="3500000"/>
    <d v="2022-11-26T00:00:00"/>
    <x v="73"/>
    <d v="2022-11-01T00:00:00"/>
    <d v="2027-10-31T00:00:00"/>
    <n v="2275000"/>
    <n v="7"/>
    <n v="15925000"/>
    <s v="NO"/>
    <n v="0.1"/>
    <n v="227500"/>
    <n v="0"/>
    <n v="0"/>
    <n v="0"/>
    <n v="0"/>
    <n v="18"/>
    <n v="0"/>
    <n v="0"/>
    <n v="0"/>
    <n v="0"/>
    <n v="0"/>
    <n v="40950"/>
    <n v="0"/>
  </r>
  <r>
    <x v="194"/>
    <s v="6JZ0YERJ17"/>
    <d v="2023-02-24T00:00:00"/>
    <x v="73"/>
    <d v="2022-12-01T00:00:00"/>
    <d v="2027-11-30T00:00:00"/>
    <n v="1050000"/>
    <n v="7"/>
    <n v="7350000"/>
    <s v="NO"/>
    <n v="0.08"/>
    <n v="84000"/>
    <n v="9"/>
    <n v="0"/>
    <n v="9"/>
    <n v="0"/>
    <n v="0"/>
    <n v="0"/>
    <n v="7560"/>
    <n v="0"/>
    <n v="7560"/>
    <n v="0"/>
    <n v="0"/>
    <n v="0"/>
  </r>
  <r>
    <x v="219"/>
    <s v="6KJ10QKR917"/>
    <d v="2023-03-17T00:00:00"/>
    <x v="73"/>
    <d v="2022-12-31T00:00:00"/>
    <d v="2027-11-30T00:00:00"/>
    <n v="3500000"/>
    <n v="7"/>
    <n v="24500000"/>
    <s v="NO"/>
    <n v="0.08"/>
    <n v="280000"/>
    <n v="9"/>
    <n v="0"/>
    <n v="9"/>
    <n v="0"/>
    <n v="0"/>
    <n v="0"/>
    <n v="25200"/>
    <n v="0"/>
    <n v="25200"/>
    <n v="0"/>
    <n v="0"/>
    <n v="0"/>
  </r>
  <r>
    <x v="18"/>
    <s v=""/>
    <d v="2023-03-20T00:00:00"/>
    <x v="73"/>
    <d v="2023-02-01T00:00:00"/>
    <d v="2028-01-31T00:00:00"/>
    <n v="1575000"/>
    <n v="7"/>
    <n v="11025000"/>
    <s v="NO"/>
    <n v="0.08"/>
    <n v="126000"/>
    <n v="0"/>
    <n v="0"/>
    <n v="0"/>
    <n v="0"/>
    <n v="18"/>
    <n v="0"/>
    <n v="0"/>
    <n v="0"/>
    <n v="0"/>
    <n v="0"/>
    <n v="22680"/>
    <n v="0"/>
  </r>
  <r>
    <x v="18"/>
    <n v="0"/>
    <d v="2022-08-29T00:00:00"/>
    <x v="74"/>
    <d v="2022-07-01T00:00:00"/>
    <d v="2027-06-30T00:00:00"/>
    <n v="2000"/>
    <n v="7"/>
    <n v="14000"/>
    <s v="NO"/>
    <n v="0"/>
    <n v="0"/>
    <n v="9"/>
    <n v="0"/>
    <n v="9"/>
    <n v="0"/>
    <n v="0"/>
    <n v="0"/>
    <n v="0"/>
    <n v="0"/>
    <n v="0"/>
    <n v="0"/>
    <n v="0"/>
    <n v="0"/>
  </r>
  <r>
    <x v="122"/>
    <s v="6I80YEU3C16"/>
    <d v="2023-01-21T00:00:00"/>
    <x v="75"/>
    <d v="2023-01-01T00:00:00"/>
    <d v="2027-12-31T00:00:00"/>
    <n v="1050000"/>
    <n v="7"/>
    <n v="7350000"/>
    <s v="NO"/>
    <n v="9.1999999999999998E-2"/>
    <n v="96600"/>
    <n v="0"/>
    <n v="0"/>
    <n v="0"/>
    <n v="0"/>
    <n v="18"/>
    <n v="0"/>
    <n v="0"/>
    <n v="0"/>
    <n v="0"/>
    <n v="0"/>
    <n v="0"/>
    <n v="0"/>
  </r>
  <r>
    <x v="18"/>
    <n v="0"/>
    <d v="2021-12-10T00:00:00"/>
    <x v="76"/>
    <d v="2021-10-01T00:00:00"/>
    <d v="2026-09-30T00:00:00"/>
    <n v="360000"/>
    <n v="7"/>
    <n v="2520000"/>
    <s v="NO"/>
    <n v="0.14000000000000001"/>
    <n v="50400"/>
    <n v="0"/>
    <n v="0"/>
    <n v="0"/>
    <n v="0"/>
    <n v="18"/>
    <n v="0"/>
    <n v="0"/>
    <n v="0"/>
    <n v="0"/>
    <n v="0"/>
    <n v="9072"/>
    <n v="0"/>
  </r>
  <r>
    <x v="18"/>
    <n v="0"/>
    <d v="2022-05-14T00:00:00"/>
    <x v="76"/>
    <d v="2022-01-01T00:00:00"/>
    <d v="2026-12-30T00:00:00"/>
    <n v="300000"/>
    <n v="7"/>
    <n v="2100000"/>
    <s v="NO"/>
    <n v="0.14000000000000001"/>
    <n v="42000"/>
    <n v="0"/>
    <n v="0"/>
    <n v="0"/>
    <n v="0"/>
    <n v="18"/>
    <n v="0"/>
    <n v="0"/>
    <n v="0"/>
    <n v="0"/>
    <n v="0"/>
    <n v="7560"/>
    <n v="0"/>
  </r>
  <r>
    <x v="143"/>
    <n v="10"/>
    <d v="2021-12-30T00:00:00"/>
    <x v="77"/>
    <d v="2021-12-01T00:00:00"/>
    <d v="2023-11-30T00:00:00"/>
    <n v="10"/>
    <n v="1"/>
    <n v="10"/>
    <s v="KG"/>
    <n v="1200"/>
    <n v="12000"/>
    <n v="0"/>
    <n v="0"/>
    <n v="0"/>
    <n v="0"/>
    <n v="18"/>
    <n v="0"/>
    <n v="0"/>
    <n v="0"/>
    <n v="0"/>
    <n v="0"/>
    <n v="2160"/>
    <n v="0"/>
  </r>
  <r>
    <x v="155"/>
    <n v="20"/>
    <d v="2022-05-19T00:00:00"/>
    <x v="77"/>
    <d v="2022-05-01T00:00:00"/>
    <d v="2024-04-30T00:00:00"/>
    <n v="20"/>
    <n v="1"/>
    <n v="20"/>
    <s v="KG"/>
    <n v="1200"/>
    <n v="24000"/>
    <n v="0"/>
    <n v="0"/>
    <n v="0"/>
    <n v="0"/>
    <n v="18"/>
    <n v="0"/>
    <n v="0"/>
    <n v="0"/>
    <n v="0"/>
    <n v="0"/>
    <n v="4320"/>
    <n v="0"/>
  </r>
  <r>
    <x v="220"/>
    <n v="10"/>
    <d v="2022-10-17T00:00:00"/>
    <x v="77"/>
    <d v="2022-10-01T00:00:00"/>
    <d v="2024-09-30T00:00:00"/>
    <n v="10"/>
    <n v="1"/>
    <n v="10"/>
    <s v="KG"/>
    <n v="1200"/>
    <n v="12000"/>
    <n v="0"/>
    <n v="0"/>
    <n v="0"/>
    <n v="0"/>
    <n v="18"/>
    <n v="0"/>
    <n v="0"/>
    <n v="0"/>
    <n v="0"/>
    <n v="0"/>
    <n v="2160"/>
    <n v="0"/>
  </r>
  <r>
    <x v="39"/>
    <n v="25"/>
    <d v="2021-01-28T00:00:00"/>
    <x v="78"/>
    <d v="2020-12-01T00:00:00"/>
    <d v="2022-11-30T00:00:00"/>
    <n v="25"/>
    <n v="1"/>
    <n v="25"/>
    <s v="KG"/>
    <n v="1125"/>
    <n v="28125"/>
    <n v="0"/>
    <n v="0"/>
    <n v="0"/>
    <n v="0"/>
    <n v="18"/>
    <n v="0"/>
    <n v="0"/>
    <n v="0"/>
    <n v="0"/>
    <n v="0"/>
    <n v="5062.5"/>
    <n v="0"/>
  </r>
  <r>
    <x v="18"/>
    <n v="0"/>
    <d v="2022-01-10T00:00:00"/>
    <x v="78"/>
    <d v="2021-12-01T00:00:00"/>
    <d v="2023-11-30T00:00:00"/>
    <n v="25"/>
    <n v="1"/>
    <n v="25"/>
    <s v="KG"/>
    <n v="1125"/>
    <n v="28125"/>
    <n v="0"/>
    <n v="0"/>
    <n v="0"/>
    <n v="0"/>
    <n v="18"/>
    <n v="0"/>
    <n v="0"/>
    <n v="0"/>
    <n v="0"/>
    <n v="0"/>
    <n v="5062.5"/>
    <n v="0"/>
  </r>
  <r>
    <x v="221"/>
    <n v="25"/>
    <d v="2022-10-17T00:00:00"/>
    <x v="78"/>
    <d v="2022-09-01T00:00:00"/>
    <d v="2024-08-30T00:00:00"/>
    <n v="25"/>
    <n v="1"/>
    <n v="25"/>
    <s v="KG"/>
    <n v="1125"/>
    <n v="28125"/>
    <n v="0"/>
    <n v="0"/>
    <n v="0"/>
    <n v="0"/>
    <n v="18"/>
    <n v="0"/>
    <n v="0"/>
    <n v="0"/>
    <n v="0"/>
    <n v="0"/>
    <n v="5062.5"/>
    <n v="0"/>
  </r>
  <r>
    <x v="6"/>
    <n v="50"/>
    <d v="2021-01-22T00:00:00"/>
    <x v="79"/>
    <d v="2020-12-01T00:00:00"/>
    <d v="2024-11-30T00:00:00"/>
    <n v="50"/>
    <n v="1"/>
    <n v="50"/>
    <s v="KG"/>
    <n v="550"/>
    <n v="27500"/>
    <n v="0"/>
    <n v="0"/>
    <n v="0"/>
    <n v="0"/>
    <n v="18"/>
    <n v="0"/>
    <n v="0"/>
    <n v="0"/>
    <n v="0"/>
    <n v="0"/>
    <n v="4950"/>
    <n v="0"/>
  </r>
  <r>
    <x v="3"/>
    <n v="50"/>
    <d v="2021-04-23T00:00:00"/>
    <x v="79"/>
    <d v="2021-02-01T00:00:00"/>
    <d v="2026-01-31T00:00:00"/>
    <n v="50"/>
    <n v="1"/>
    <n v="50"/>
    <s v="KG"/>
    <n v="800"/>
    <n v="40000"/>
    <n v="0"/>
    <n v="0"/>
    <n v="0"/>
    <n v="0"/>
    <n v="18"/>
    <n v="0"/>
    <n v="0"/>
    <n v="0"/>
    <n v="0"/>
    <n v="0"/>
    <n v="7200"/>
    <n v="0"/>
  </r>
  <r>
    <x v="135"/>
    <n v="50"/>
    <d v="2021-05-12T00:00:00"/>
    <x v="79"/>
    <d v="2021-02-01T00:00:00"/>
    <d v="2026-01-31T00:00:00"/>
    <n v="50"/>
    <n v="1"/>
    <n v="50"/>
    <s v="KG"/>
    <n v="825"/>
    <n v="41250"/>
    <n v="0"/>
    <n v="0"/>
    <n v="0"/>
    <n v="0"/>
    <n v="18"/>
    <n v="0"/>
    <n v="0"/>
    <n v="0"/>
    <n v="0"/>
    <n v="0"/>
    <n v="7425"/>
    <n v="0"/>
  </r>
  <r>
    <x v="222"/>
    <n v="25"/>
    <d v="2021-09-07T00:00:00"/>
    <x v="79"/>
    <d v="2021-06-01T00:00:00"/>
    <d v="2026-05-31T00:00:00"/>
    <n v="25"/>
    <n v="1"/>
    <n v="25"/>
    <s v="KG"/>
    <n v="785"/>
    <n v="19625"/>
    <n v="0"/>
    <n v="0"/>
    <n v="0"/>
    <n v="0"/>
    <n v="18"/>
    <n v="0"/>
    <n v="0"/>
    <n v="0"/>
    <n v="0"/>
    <n v="0"/>
    <n v="3532.5"/>
    <n v="0"/>
  </r>
  <r>
    <x v="46"/>
    <n v="50"/>
    <d v="2021-12-30T00:00:00"/>
    <x v="79"/>
    <d v="2021-09-01T00:00:00"/>
    <d v="2026-08-30T00:00:00"/>
    <n v="50"/>
    <n v="1"/>
    <n v="50"/>
    <s v="KG"/>
    <n v="1050"/>
    <n v="52500"/>
    <n v="0"/>
    <n v="0"/>
    <n v="0"/>
    <n v="0"/>
    <n v="18"/>
    <n v="0"/>
    <n v="0"/>
    <n v="0"/>
    <n v="0"/>
    <n v="0"/>
    <n v="9450"/>
    <n v="0"/>
  </r>
  <r>
    <x v="94"/>
    <n v="50"/>
    <d v="2022-07-11T00:00:00"/>
    <x v="79"/>
    <d v="2022-04-01T00:00:00"/>
    <d v="2027-03-30T00:00:00"/>
    <n v="50"/>
    <n v="1"/>
    <n v="50"/>
    <s v="KG"/>
    <n v="1450"/>
    <n v="72500"/>
    <n v="0"/>
    <n v="0"/>
    <n v="0"/>
    <n v="0"/>
    <n v="0"/>
    <n v="0"/>
    <n v="0"/>
    <n v="0"/>
    <n v="0"/>
    <n v="0"/>
    <n v="0"/>
    <n v="0"/>
  </r>
  <r>
    <x v="223"/>
    <n v="50"/>
    <d v="2022-07-23T00:00:00"/>
    <x v="79"/>
    <d v="2022-04-01T00:00:00"/>
    <d v="2027-03-28T00:00:00"/>
    <n v="50"/>
    <n v="1"/>
    <n v="50"/>
    <s v="KG"/>
    <n v="1350"/>
    <n v="67500"/>
    <n v="0"/>
    <n v="0"/>
    <n v="0"/>
    <n v="0"/>
    <n v="28"/>
    <n v="0"/>
    <n v="0"/>
    <n v="0"/>
    <n v="0"/>
    <n v="0"/>
    <n v="18900"/>
    <n v="0"/>
  </r>
  <r>
    <x v="35"/>
    <n v="50"/>
    <d v="2022-10-18T00:00:00"/>
    <x v="79"/>
    <d v="2022-07-01T00:00:00"/>
    <d v="2027-06-30T00:00:00"/>
    <n v="50"/>
    <n v="1"/>
    <n v="50"/>
    <s v="KG"/>
    <n v="1160"/>
    <n v="58000"/>
    <n v="0"/>
    <n v="0"/>
    <n v="0"/>
    <n v="0"/>
    <n v="18"/>
    <n v="0"/>
    <n v="0"/>
    <n v="0"/>
    <n v="0"/>
    <n v="0"/>
    <n v="10440"/>
    <n v="0"/>
  </r>
  <r>
    <x v="224"/>
    <s v="6K5145UME7"/>
    <d v="2023-03-17T00:00:00"/>
    <x v="79"/>
    <d v="2022-12-31T00:00:00"/>
    <d v="2027-11-30T00:00:00"/>
    <n v="50"/>
    <n v="1"/>
    <n v="50"/>
    <s v="KG"/>
    <n v="900"/>
    <n v="45000"/>
    <n v="0"/>
    <n v="0"/>
    <n v="0"/>
    <n v="0"/>
    <n v="18"/>
    <n v="0"/>
    <n v="0"/>
    <n v="0"/>
    <n v="0"/>
    <n v="0"/>
    <n v="8100"/>
    <n v="0"/>
  </r>
  <r>
    <x v="57"/>
    <n v="62.5"/>
    <d v="2021-06-25T00:00:00"/>
    <x v="80"/>
    <d v="2019-04-12T00:00:00"/>
    <d v="2024-04-11T00:00:00"/>
    <n v="37.5"/>
    <n v="1"/>
    <n v="37.5"/>
    <s v="KG"/>
    <n v="2000"/>
    <n v="75000"/>
    <n v="0"/>
    <n v="0"/>
    <n v="0"/>
    <n v="0"/>
    <n v="18"/>
    <n v="0"/>
    <n v="0"/>
    <n v="0"/>
    <n v="0"/>
    <n v="0"/>
    <n v="13500"/>
    <n v="0"/>
  </r>
  <r>
    <x v="167"/>
    <n v="20"/>
    <d v="2021-12-15T00:00:00"/>
    <x v="80"/>
    <d v="2021-10-01T00:00:00"/>
    <d v="2024-09-30T00:00:00"/>
    <n v="20"/>
    <n v="1"/>
    <n v="20"/>
    <s v="KG"/>
    <n v="1900"/>
    <n v="38000"/>
    <n v="0"/>
    <n v="0"/>
    <n v="0"/>
    <n v="0"/>
    <n v="18"/>
    <n v="0"/>
    <n v="0"/>
    <n v="0"/>
    <n v="0"/>
    <n v="0"/>
    <n v="6840"/>
    <n v="0"/>
  </r>
  <r>
    <x v="155"/>
    <n v="25"/>
    <d v="2022-05-05T00:00:00"/>
    <x v="80"/>
    <d v="2022-01-03T00:00:00"/>
    <d v="2026-01-02T00:00:00"/>
    <n v="25"/>
    <n v="1"/>
    <n v="25"/>
    <s v="KG"/>
    <n v="1450"/>
    <n v="36250"/>
    <n v="9"/>
    <n v="0"/>
    <n v="9"/>
    <n v="0"/>
    <n v="0"/>
    <n v="0"/>
    <n v="3262.5"/>
    <n v="0"/>
    <n v="3262.5"/>
    <n v="0"/>
    <n v="0"/>
    <n v="0"/>
  </r>
  <r>
    <x v="5"/>
    <n v="25"/>
    <d v="2022-09-01T00:00:00"/>
    <x v="80"/>
    <d v="2022-01-01T00:00:00"/>
    <d v="2026-01-01T00:00:00"/>
    <n v="25"/>
    <n v="1"/>
    <n v="25"/>
    <s v="KG"/>
    <n v="1450"/>
    <n v="36250"/>
    <n v="9"/>
    <n v="0"/>
    <n v="9"/>
    <n v="0"/>
    <n v="0"/>
    <n v="0"/>
    <n v="3262.5"/>
    <n v="0"/>
    <n v="3262.5"/>
    <n v="0"/>
    <n v="0"/>
    <n v="0"/>
  </r>
  <r>
    <x v="65"/>
    <n v="25"/>
    <d v="2022-09-14T00:00:00"/>
    <x v="80"/>
    <d v="2021-08-28T00:00:00"/>
    <d v="2026-08-31T00:00:00"/>
    <n v="25"/>
    <n v="1"/>
    <n v="25"/>
    <s v="KG"/>
    <n v="1700"/>
    <n v="42500"/>
    <n v="9"/>
    <n v="0"/>
    <n v="9"/>
    <n v="0"/>
    <n v="0"/>
    <n v="0"/>
    <n v="3825"/>
    <n v="0"/>
    <n v="3825"/>
    <n v="0"/>
    <n v="0"/>
    <n v="0"/>
  </r>
  <r>
    <x v="225"/>
    <n v="10"/>
    <d v="2021-04-19T00:00:00"/>
    <x v="81"/>
    <d v="2021-03-01T00:00:00"/>
    <d v="2024-02-28T00:00:00"/>
    <n v="10"/>
    <n v="1"/>
    <n v="10"/>
    <s v="KG"/>
    <n v="8350"/>
    <n v="83500"/>
    <n v="9"/>
    <n v="0"/>
    <n v="9"/>
    <n v="0"/>
    <n v="0"/>
    <n v="0"/>
    <n v="7515"/>
    <n v="0"/>
    <n v="7515"/>
    <n v="0"/>
    <n v="0"/>
    <n v="0"/>
  </r>
  <r>
    <x v="177"/>
    <n v="10"/>
    <d v="2022-05-07T00:00:00"/>
    <x v="81"/>
    <d v="2022-03-31T00:00:00"/>
    <d v="2026-03-30T00:00:00"/>
    <n v="10"/>
    <n v="1"/>
    <n v="10"/>
    <s v="KG"/>
    <n v="8750"/>
    <n v="87500"/>
    <n v="0"/>
    <n v="0"/>
    <n v="0"/>
    <n v="0"/>
    <n v="18"/>
    <n v="0"/>
    <n v="0"/>
    <n v="0"/>
    <n v="0"/>
    <n v="0"/>
    <n v="15750"/>
    <n v="0"/>
  </r>
  <r>
    <x v="226"/>
    <n v="5"/>
    <d v="2022-11-26T00:00:00"/>
    <x v="81"/>
    <d v="2022-10-01T00:00:00"/>
    <d v="2026-09-30T00:00:00"/>
    <n v="5"/>
    <n v="1"/>
    <n v="5"/>
    <s v="KG"/>
    <n v="8600"/>
    <n v="43000"/>
    <n v="0"/>
    <n v="0"/>
    <n v="0"/>
    <n v="0"/>
    <n v="18"/>
    <n v="0"/>
    <n v="0"/>
    <n v="0"/>
    <n v="0"/>
    <n v="0"/>
    <n v="7740"/>
    <n v="0"/>
  </r>
  <r>
    <x v="227"/>
    <s v="6JN0S0PTY7"/>
    <d v="2023-02-22T00:00:00"/>
    <x v="81"/>
    <d v="2022-08-18T00:00:00"/>
    <d v="2025-08-17T00:00:00"/>
    <n v="20"/>
    <n v="1"/>
    <n v="20"/>
    <s v="KG"/>
    <n v="8500"/>
    <n v="170000"/>
    <n v="0"/>
    <n v="0"/>
    <n v="0"/>
    <n v="0"/>
    <n v="18"/>
    <n v="0"/>
    <n v="0"/>
    <n v="0"/>
    <n v="0"/>
    <n v="0"/>
    <n v="30600"/>
    <n v="0"/>
  </r>
  <r>
    <x v="8"/>
    <n v="6"/>
    <d v="2021-07-13T00:00:00"/>
    <x v="82"/>
    <d v="2020-11-01T00:00:00"/>
    <d v="2024-10-31T00:00:00"/>
    <n v="1"/>
    <n v="1"/>
    <n v="1"/>
    <s v="KG"/>
    <n v="9000"/>
    <n v="9000"/>
    <n v="0"/>
    <n v="0"/>
    <n v="0"/>
    <n v="0"/>
    <n v="18"/>
    <n v="0"/>
    <n v="0"/>
    <n v="0"/>
    <n v="0"/>
    <n v="0"/>
    <n v="1620"/>
    <n v="0"/>
  </r>
  <r>
    <x v="8"/>
    <n v="6"/>
    <d v="2021-07-13T00:00:00"/>
    <x v="82"/>
    <d v="2021-01-01T00:00:00"/>
    <d v="2024-12-31T00:00:00"/>
    <n v="5"/>
    <n v="1"/>
    <n v="5"/>
    <s v="KG"/>
    <n v="9000"/>
    <n v="45000"/>
    <n v="0"/>
    <n v="0"/>
    <n v="0"/>
    <n v="0"/>
    <n v="18"/>
    <n v="0"/>
    <n v="0"/>
    <n v="0"/>
    <n v="0"/>
    <n v="0"/>
    <n v="8100"/>
    <n v="0"/>
  </r>
  <r>
    <x v="228"/>
    <n v="5"/>
    <d v="2021-08-25T00:00:00"/>
    <x v="82"/>
    <d v="2021-07-01T00:00:00"/>
    <d v="2026-06-30T00:00:00"/>
    <n v="5"/>
    <n v="1"/>
    <n v="5"/>
    <s v="KG"/>
    <n v="9300"/>
    <n v="46500"/>
    <n v="0"/>
    <n v="0"/>
    <n v="0"/>
    <n v="0"/>
    <n v="18"/>
    <n v="0"/>
    <n v="0"/>
    <n v="0"/>
    <n v="0"/>
    <n v="0"/>
    <n v="8370"/>
    <n v="0"/>
  </r>
  <r>
    <x v="229"/>
    <n v="25"/>
    <d v="2021-12-21T00:00:00"/>
    <x v="82"/>
    <d v="2021-10-01T00:00:00"/>
    <d v="2024-09-30T00:00:00"/>
    <n v="15"/>
    <n v="1"/>
    <n v="15"/>
    <s v="KG"/>
    <n v="11500"/>
    <n v="172500"/>
    <n v="0"/>
    <n v="0"/>
    <n v="0"/>
    <n v="0"/>
    <n v="18"/>
    <n v="0"/>
    <n v="0"/>
    <n v="0"/>
    <n v="0"/>
    <n v="0"/>
    <n v="51750"/>
    <n v="0"/>
  </r>
  <r>
    <x v="230"/>
    <n v="10"/>
    <d v="2022-08-08T00:00:00"/>
    <x v="82"/>
    <d v="2022-06-01T00:00:00"/>
    <d v="2025-05-31T00:00:00"/>
    <n v="10"/>
    <n v="1"/>
    <n v="10"/>
    <s v="KG"/>
    <n v="13700"/>
    <n v="137000"/>
    <n v="0"/>
    <n v="0"/>
    <n v="0"/>
    <n v="0"/>
    <n v="18"/>
    <n v="0"/>
    <n v="0"/>
    <n v="0"/>
    <n v="0"/>
    <n v="0"/>
    <n v="24660"/>
    <n v="0"/>
  </r>
  <r>
    <x v="224"/>
    <s v="6K5143Z1T7"/>
    <d v="2023-03-11T00:00:00"/>
    <x v="82"/>
    <d v="2022-04-01T00:00:00"/>
    <d v="2026-03-31T00:00:00"/>
    <n v="5"/>
    <n v="1"/>
    <n v="5"/>
    <s v="KG"/>
    <n v="11650"/>
    <n v="58250"/>
    <n v="0"/>
    <n v="0"/>
    <n v="0"/>
    <n v="0"/>
    <n v="18"/>
    <n v="0"/>
    <n v="0"/>
    <n v="0"/>
    <n v="0"/>
    <n v="0"/>
    <n v="10485"/>
    <n v="0"/>
  </r>
  <r>
    <x v="18"/>
    <n v="0"/>
    <d v="2021-02-17T00:00:00"/>
    <x v="83"/>
    <d v="2020-12-01T00:00:00"/>
    <d v="2023-11-30T00:00:00"/>
    <n v="100"/>
    <n v="1"/>
    <n v="100"/>
    <s v="KG"/>
    <n v="420"/>
    <n v="42000"/>
    <n v="9"/>
    <n v="0"/>
    <n v="9"/>
    <n v="0"/>
    <n v="0"/>
    <n v="0"/>
    <n v="3780"/>
    <n v="0"/>
    <n v="3780"/>
    <n v="0"/>
    <n v="0"/>
    <n v="0"/>
  </r>
  <r>
    <x v="135"/>
    <n v="50"/>
    <d v="2021-04-23T00:00:00"/>
    <x v="84"/>
    <d v="2021-03-01T00:00:00"/>
    <d v="2026-02-28T00:00:00"/>
    <n v="50"/>
    <n v="1"/>
    <n v="50"/>
    <s v="KG"/>
    <n v="5600"/>
    <n v="280000"/>
    <n v="0"/>
    <n v="0"/>
    <n v="0"/>
    <n v="0"/>
    <n v="18"/>
    <n v="0"/>
    <n v="0"/>
    <n v="0"/>
    <n v="0"/>
    <n v="0"/>
    <n v="50400"/>
    <n v="0"/>
  </r>
  <r>
    <x v="231"/>
    <n v="50"/>
    <d v="2021-05-20T00:00:00"/>
    <x v="84"/>
    <d v="2021-04-01T00:00:00"/>
    <d v="2026-03-31T00:00:00"/>
    <n v="50"/>
    <n v="1"/>
    <n v="50"/>
    <s v="KG"/>
    <n v="5650"/>
    <n v="282500"/>
    <n v="0"/>
    <n v="0"/>
    <n v="0"/>
    <n v="0"/>
    <n v="18"/>
    <n v="0"/>
    <n v="0"/>
    <n v="0"/>
    <n v="0"/>
    <n v="0"/>
    <n v="50850"/>
    <n v="0"/>
  </r>
  <r>
    <x v="105"/>
    <n v="10"/>
    <d v="2021-08-28T00:00:00"/>
    <x v="84"/>
    <d v="2021-07-01T00:00:00"/>
    <d v="2026-06-30T00:00:00"/>
    <n v="10"/>
    <n v="1"/>
    <n v="10"/>
    <s v="KG"/>
    <n v="5500"/>
    <n v="55000"/>
    <n v="0"/>
    <n v="0"/>
    <n v="0"/>
    <n v="0"/>
    <n v="18"/>
    <n v="0"/>
    <n v="0"/>
    <n v="0"/>
    <n v="0"/>
    <n v="0"/>
    <n v="9900"/>
    <n v="0"/>
  </r>
  <r>
    <x v="232"/>
    <n v="5"/>
    <d v="2021-09-07T00:00:00"/>
    <x v="84"/>
    <d v="2021-07-01T00:00:00"/>
    <d v="2026-06-30T00:00:00"/>
    <n v="5"/>
    <n v="1"/>
    <n v="5"/>
    <s v="KG"/>
    <n v="5500"/>
    <n v="27500"/>
    <n v="0"/>
    <n v="0"/>
    <n v="0"/>
    <n v="0"/>
    <n v="18"/>
    <n v="0"/>
    <n v="0"/>
    <n v="0"/>
    <n v="0"/>
    <n v="0"/>
    <n v="4950"/>
    <n v="0"/>
  </r>
  <r>
    <x v="128"/>
    <n v="25"/>
    <d v="2021-09-23T00:00:00"/>
    <x v="84"/>
    <d v="2021-06-01T00:00:00"/>
    <d v="2026-05-31T00:00:00"/>
    <n v="25"/>
    <n v="1"/>
    <n v="25"/>
    <s v="KG"/>
    <n v="5400"/>
    <n v="135000"/>
    <n v="0"/>
    <n v="0"/>
    <n v="0"/>
    <n v="0"/>
    <n v="18"/>
    <n v="0"/>
    <n v="0"/>
    <n v="0"/>
    <n v="0"/>
    <n v="0"/>
    <n v="24300"/>
    <n v="0"/>
  </r>
  <r>
    <x v="29"/>
    <n v="50"/>
    <d v="2021-10-20T00:00:00"/>
    <x v="84"/>
    <d v="2021-07-01T00:00:00"/>
    <d v="2026-06-30T00:00:00"/>
    <n v="50"/>
    <n v="1"/>
    <n v="50"/>
    <s v="KG"/>
    <n v="6400"/>
    <n v="320000"/>
    <n v="0"/>
    <n v="0"/>
    <n v="0"/>
    <n v="0"/>
    <n v="18"/>
    <n v="0"/>
    <n v="0"/>
    <n v="0"/>
    <n v="0"/>
    <n v="0"/>
    <n v="57600"/>
    <n v="0"/>
  </r>
  <r>
    <x v="233"/>
    <n v="30"/>
    <d v="2021-10-26T00:00:00"/>
    <x v="84"/>
    <d v="2021-09-01T00:00:00"/>
    <d v="2026-08-31T00:00:00"/>
    <n v="30"/>
    <n v="1"/>
    <n v="30"/>
    <s v="KG"/>
    <n v="5900"/>
    <n v="177000"/>
    <n v="0"/>
    <n v="0"/>
    <n v="0"/>
    <n v="0"/>
    <n v="18"/>
    <n v="0"/>
    <n v="0"/>
    <n v="0"/>
    <n v="0"/>
    <n v="0"/>
    <n v="31860"/>
    <n v="0"/>
  </r>
  <r>
    <x v="130"/>
    <n v="30"/>
    <d v="2022-02-10T00:00:00"/>
    <x v="84"/>
    <d v="2021-10-01T00:00:00"/>
    <d v="2026-09-30T00:00:00"/>
    <n v="30"/>
    <n v="1"/>
    <n v="30"/>
    <s v="KG"/>
    <n v="5800"/>
    <n v="174000"/>
    <n v="0"/>
    <n v="0"/>
    <n v="0"/>
    <n v="0"/>
    <n v="18"/>
    <n v="0"/>
    <n v="0"/>
    <n v="0"/>
    <n v="0"/>
    <n v="0"/>
    <n v="31320"/>
    <n v="0"/>
  </r>
  <r>
    <x v="109"/>
    <n v="10"/>
    <d v="2022-05-20T00:00:00"/>
    <x v="84"/>
    <d v="2021-10-01T00:00:00"/>
    <d v="2024-09-30T00:00:00"/>
    <n v="10"/>
    <n v="1"/>
    <n v="10"/>
    <s v="KG"/>
    <n v="5700"/>
    <n v="57000"/>
    <n v="0"/>
    <n v="0"/>
    <n v="0"/>
    <n v="0"/>
    <n v="18"/>
    <n v="0"/>
    <n v="0"/>
    <n v="0"/>
    <n v="0"/>
    <n v="0"/>
    <n v="10260"/>
    <n v="0"/>
  </r>
  <r>
    <x v="234"/>
    <n v="60"/>
    <d v="2022-09-09T00:00:00"/>
    <x v="84"/>
    <d v="2021-10-01T00:00:00"/>
    <d v="2026-09-30T00:00:00"/>
    <n v="60"/>
    <n v="1"/>
    <n v="60"/>
    <s v="KG"/>
    <n v="6250"/>
    <n v="375000"/>
    <n v="9"/>
    <n v="0"/>
    <n v="9"/>
    <n v="0"/>
    <n v="0"/>
    <n v="0"/>
    <n v="33750"/>
    <n v="0"/>
    <n v="33750"/>
    <n v="0"/>
    <n v="0"/>
    <n v="0"/>
  </r>
  <r>
    <x v="65"/>
    <n v="50"/>
    <d v="2022-09-23T00:00:00"/>
    <x v="84"/>
    <d v="2022-07-01T00:00:00"/>
    <d v="2027-06-30T00:00:00"/>
    <n v="50"/>
    <n v="1"/>
    <n v="50"/>
    <s v="KG"/>
    <n v="5750"/>
    <n v="287500"/>
    <n v="9"/>
    <n v="0"/>
    <n v="9"/>
    <n v="0"/>
    <n v="0"/>
    <n v="0"/>
    <n v="25875"/>
    <n v="0"/>
    <n v="25875"/>
    <n v="0"/>
    <n v="0"/>
    <n v="0"/>
  </r>
  <r>
    <x v="235"/>
    <n v="50"/>
    <d v="2022-09-28T00:00:00"/>
    <x v="84"/>
    <d v="2022-07-01T00:00:00"/>
    <d v="2027-06-30T00:00:00"/>
    <n v="50"/>
    <n v="1"/>
    <n v="50"/>
    <s v="KG"/>
    <n v="5750"/>
    <n v="287500"/>
    <n v="9"/>
    <n v="0"/>
    <n v="9"/>
    <n v="0"/>
    <n v="0"/>
    <n v="0"/>
    <n v="25875"/>
    <n v="0"/>
    <n v="25875"/>
    <n v="0"/>
    <n v="0"/>
    <n v="0"/>
  </r>
  <r>
    <x v="35"/>
    <n v="25"/>
    <d v="2022-11-02T00:00:00"/>
    <x v="84"/>
    <d v="2022-09-01T00:00:00"/>
    <d v="2027-08-31T00:00:00"/>
    <n v="25"/>
    <n v="1"/>
    <n v="25"/>
    <s v="KG"/>
    <n v="5750"/>
    <n v="143750"/>
    <n v="9"/>
    <n v="0"/>
    <n v="9"/>
    <n v="0"/>
    <n v="0"/>
    <n v="0"/>
    <n v="12937.5"/>
    <n v="0"/>
    <n v="12937.5"/>
    <n v="0"/>
    <n v="0"/>
    <n v="0"/>
  </r>
  <r>
    <x v="36"/>
    <n v="10"/>
    <d v="2022-11-25T00:00:00"/>
    <x v="84"/>
    <d v="2022-10-01T00:00:00"/>
    <d v="2027-09-30T00:00:00"/>
    <n v="10"/>
    <n v="1"/>
    <n v="10"/>
    <s v="KG"/>
    <n v="5600"/>
    <n v="56000"/>
    <n v="0"/>
    <n v="0"/>
    <n v="0"/>
    <n v="0"/>
    <n v="18"/>
    <n v="0"/>
    <n v="0"/>
    <n v="0"/>
    <n v="0"/>
    <n v="0"/>
    <n v="10080"/>
    <n v="0"/>
  </r>
  <r>
    <x v="13"/>
    <s v="6HX0PTA9F7"/>
    <d v="2023-02-14T00:00:00"/>
    <x v="84"/>
    <d v="2022-12-01T00:00:00"/>
    <d v="2027-11-30T00:00:00"/>
    <n v="25"/>
    <n v="1"/>
    <n v="25"/>
    <s v="KG"/>
    <n v="5550"/>
    <n v="138750"/>
    <n v="0"/>
    <n v="0"/>
    <n v="0"/>
    <n v="0"/>
    <n v="18"/>
    <n v="0"/>
    <n v="0"/>
    <n v="0"/>
    <n v="0"/>
    <n v="0"/>
    <n v="24975"/>
    <n v="0"/>
  </r>
  <r>
    <x v="60"/>
    <n v="50"/>
    <d v="2021-12-11T00:00:00"/>
    <x v="85"/>
    <d v="2021-09-01T00:00:00"/>
    <d v="2026-08-31T00:00:00"/>
    <n v="50"/>
    <n v="1"/>
    <n v="50"/>
    <s v="KG"/>
    <n v="560"/>
    <n v="28000"/>
    <n v="0"/>
    <n v="0"/>
    <n v="0"/>
    <n v="0"/>
    <n v="18"/>
    <n v="0"/>
    <n v="0"/>
    <n v="0"/>
    <n v="0"/>
    <n v="0"/>
    <n v="5040"/>
    <n v="0"/>
  </r>
  <r>
    <x v="144"/>
    <n v="50"/>
    <d v="2022-08-22T00:00:00"/>
    <x v="85"/>
    <d v="2022-04-01T00:00:00"/>
    <d v="2027-03-28T00:00:00"/>
    <n v="24.87"/>
    <n v="1"/>
    <n v="24.87"/>
    <s v="KG"/>
    <n v="500"/>
    <n v="12435"/>
    <n v="9"/>
    <n v="0"/>
    <n v="9"/>
    <n v="0"/>
    <n v="0"/>
    <n v="0"/>
    <n v="1119.1500000000001"/>
    <n v="0"/>
    <n v="1119.1500000000001"/>
    <n v="0"/>
    <n v="0"/>
    <n v="0"/>
  </r>
  <r>
    <x v="5"/>
    <n v="50"/>
    <d v="2022-09-12T00:00:00"/>
    <x v="85"/>
    <d v="2022-07-01T00:00:00"/>
    <d v="2027-06-30T00:00:00"/>
    <n v="50"/>
    <n v="1"/>
    <n v="50"/>
    <s v="KG"/>
    <n v="590"/>
    <n v="29500"/>
    <n v="0"/>
    <n v="0"/>
    <n v="0"/>
    <n v="0"/>
    <n v="18"/>
    <n v="0"/>
    <n v="0"/>
    <n v="0"/>
    <n v="0"/>
    <n v="0"/>
    <n v="5310"/>
    <n v="0"/>
  </r>
  <r>
    <x v="236"/>
    <s v="6KE10L5UY17"/>
    <d v="2023-03-13T00:00:00"/>
    <x v="85"/>
    <d v="2022-12-01T00:00:00"/>
    <d v="2027-11-30T00:00:00"/>
    <n v="50"/>
    <n v="1"/>
    <n v="50"/>
    <s v="KG"/>
    <n v="545"/>
    <n v="27250"/>
    <n v="0"/>
    <n v="0"/>
    <n v="0"/>
    <n v="0"/>
    <n v="18"/>
    <n v="0"/>
    <n v="0"/>
    <n v="0"/>
    <n v="0"/>
    <n v="0"/>
    <n v="4905"/>
    <n v="0"/>
  </r>
  <r>
    <x v="67"/>
    <n v="10"/>
    <d v="2021-02-06T00:00:00"/>
    <x v="86"/>
    <d v="2020-11-01T00:00:00"/>
    <d v="2025-10-31T00:00:00"/>
    <n v="10"/>
    <n v="1"/>
    <n v="10"/>
    <s v="KG"/>
    <n v="17400"/>
    <n v="174000"/>
    <n v="0"/>
    <n v="0"/>
    <n v="0"/>
    <n v="0"/>
    <n v="18"/>
    <n v="0"/>
    <n v="0"/>
    <n v="0"/>
    <n v="0"/>
    <n v="0"/>
    <n v="31320"/>
    <n v="0"/>
  </r>
  <r>
    <x v="145"/>
    <n v="5"/>
    <d v="2021-02-10T00:00:00"/>
    <x v="86"/>
    <d v="2020-09-01T00:00:00"/>
    <d v="2025-08-31T00:00:00"/>
    <n v="5"/>
    <n v="1"/>
    <n v="5"/>
    <s v="KG"/>
    <n v="17400"/>
    <n v="87000"/>
    <n v="0"/>
    <n v="0"/>
    <n v="0"/>
    <n v="0"/>
    <n v="18"/>
    <n v="0"/>
    <n v="0"/>
    <n v="0"/>
    <n v="0"/>
    <n v="0"/>
    <n v="15660"/>
    <n v="0"/>
  </r>
  <r>
    <x v="157"/>
    <n v="10"/>
    <d v="2021-06-07T00:00:00"/>
    <x v="86"/>
    <d v="2021-05-01T00:00:00"/>
    <d v="2026-04-30T00:00:00"/>
    <n v="10"/>
    <n v="1"/>
    <n v="10"/>
    <s v="KG"/>
    <n v="16600"/>
    <n v="166000"/>
    <n v="0"/>
    <n v="0"/>
    <n v="0"/>
    <n v="0"/>
    <n v="18"/>
    <n v="0"/>
    <n v="0"/>
    <n v="0"/>
    <n v="0"/>
    <n v="0"/>
    <n v="29880"/>
    <n v="0"/>
  </r>
  <r>
    <x v="237"/>
    <n v="10"/>
    <d v="2021-06-19T00:00:00"/>
    <x v="86"/>
    <d v="2021-05-01T00:00:00"/>
    <d v="2026-04-30T00:00:00"/>
    <n v="10"/>
    <n v="1"/>
    <n v="10"/>
    <s v="KG"/>
    <n v="16600"/>
    <n v="166000"/>
    <n v="0"/>
    <n v="0"/>
    <n v="0"/>
    <n v="0"/>
    <n v="18"/>
    <n v="0"/>
    <n v="0"/>
    <n v="0"/>
    <n v="0"/>
    <n v="0"/>
    <n v="29880"/>
    <n v="0"/>
  </r>
  <r>
    <x v="29"/>
    <n v="5"/>
    <d v="2021-10-20T00:00:00"/>
    <x v="86"/>
    <d v="2021-08-01T00:00:00"/>
    <d v="2026-07-31T00:00:00"/>
    <n v="5"/>
    <n v="1"/>
    <n v="5"/>
    <s v="KG"/>
    <n v="17100"/>
    <n v="85500"/>
    <n v="0"/>
    <n v="0"/>
    <n v="0"/>
    <n v="0"/>
    <n v="18"/>
    <n v="0"/>
    <n v="0"/>
    <n v="0"/>
    <n v="0"/>
    <n v="0"/>
    <n v="15390"/>
    <n v="0"/>
  </r>
  <r>
    <x v="233"/>
    <n v="10"/>
    <d v="2021-11-15T00:00:00"/>
    <x v="86"/>
    <d v="2021-09-01T00:00:00"/>
    <d v="2024-08-31T00:00:00"/>
    <n v="5"/>
    <n v="1"/>
    <n v="5"/>
    <s v="KG"/>
    <n v="17200"/>
    <n v="86000"/>
    <n v="0"/>
    <n v="0"/>
    <n v="0"/>
    <n v="0"/>
    <n v="18"/>
    <n v="0"/>
    <n v="0"/>
    <n v="0"/>
    <n v="0"/>
    <n v="0"/>
    <n v="15480"/>
    <n v="0"/>
  </r>
  <r>
    <x v="204"/>
    <n v="10"/>
    <d v="2022-04-16T00:00:00"/>
    <x v="86"/>
    <d v="2022-03-01T00:00:00"/>
    <d v="2027-02-28T00:00:00"/>
    <n v="10"/>
    <n v="1"/>
    <n v="10"/>
    <s v="KG"/>
    <n v="17350"/>
    <n v="173500"/>
    <n v="0"/>
    <n v="0"/>
    <n v="0"/>
    <n v="0"/>
    <n v="0"/>
    <n v="0"/>
    <n v="0"/>
    <n v="0"/>
    <n v="0"/>
    <n v="0"/>
    <n v="0"/>
    <n v="0"/>
  </r>
  <r>
    <x v="97"/>
    <n v="10"/>
    <d v="2022-12-12T00:00:00"/>
    <x v="86"/>
    <d v="2022-10-01T00:00:00"/>
    <d v="2027-09-30T00:00:00"/>
    <n v="10"/>
    <n v="1"/>
    <n v="10"/>
    <s v="KG"/>
    <n v="15950"/>
    <n v="159500"/>
    <n v="0"/>
    <n v="0"/>
    <n v="0"/>
    <n v="0"/>
    <n v="18"/>
    <n v="0"/>
    <n v="0"/>
    <n v="0"/>
    <n v="0"/>
    <n v="0"/>
    <n v="28710"/>
    <n v="0"/>
  </r>
  <r>
    <x v="238"/>
    <n v="25"/>
    <d v="2021-02-13T00:00:00"/>
    <x v="87"/>
    <d v="2020-06-12T00:00:00"/>
    <d v="2023-06-11T00:00:00"/>
    <n v="25"/>
    <n v="1"/>
    <n v="25"/>
    <s v="KG"/>
    <n v="520"/>
    <n v="13000"/>
    <n v="9"/>
    <n v="0"/>
    <n v="9"/>
    <n v="0"/>
    <n v="0"/>
    <n v="0"/>
    <n v="1170"/>
    <n v="0"/>
    <n v="1170"/>
    <n v="0"/>
    <n v="0"/>
    <n v="0"/>
  </r>
  <r>
    <x v="145"/>
    <n v="100"/>
    <d v="2021-03-02T00:00:00"/>
    <x v="87"/>
    <d v="2020-06-12T00:00:00"/>
    <d v="2023-06-11T00:00:00"/>
    <n v="100"/>
    <n v="1"/>
    <n v="100"/>
    <s v="KG"/>
    <n v="650"/>
    <n v="65000"/>
    <n v="9"/>
    <n v="0"/>
    <n v="9"/>
    <n v="0"/>
    <n v="0"/>
    <n v="0"/>
    <n v="5850"/>
    <n v="0"/>
    <n v="5850"/>
    <n v="0"/>
    <n v="0"/>
    <n v="0"/>
  </r>
  <r>
    <x v="207"/>
    <n v="125"/>
    <d v="2021-04-15T00:00:00"/>
    <x v="87"/>
    <d v="2020-06-12T00:00:00"/>
    <d v="2023-06-11T00:00:00"/>
    <n v="125"/>
    <n v="1"/>
    <n v="125"/>
    <s v="KG"/>
    <n v="695"/>
    <n v="86875"/>
    <n v="9"/>
    <n v="0"/>
    <n v="9"/>
    <n v="0"/>
    <n v="0"/>
    <n v="0"/>
    <n v="7818.75"/>
    <n v="0"/>
    <n v="7818.75"/>
    <n v="0"/>
    <n v="0"/>
    <n v="0"/>
  </r>
  <r>
    <x v="220"/>
    <n v="50"/>
    <d v="2022-10-14T00:00:00"/>
    <x v="87"/>
    <d v="2022-07-16T00:00:00"/>
    <d v="2027-07-15T00:00:00"/>
    <n v="50"/>
    <n v="1"/>
    <n v="50"/>
    <s v="KG"/>
    <n v="695"/>
    <n v="34750"/>
    <n v="0"/>
    <n v="0"/>
    <n v="0"/>
    <n v="0"/>
    <n v="18"/>
    <n v="0"/>
    <n v="0"/>
    <n v="0"/>
    <n v="0"/>
    <n v="0"/>
    <n v="6255"/>
    <n v="0"/>
  </r>
  <r>
    <x v="239"/>
    <n v="50"/>
    <d v="2021-02-02T00:00:00"/>
    <x v="88"/>
    <d v="2020-10-18T00:00:00"/>
    <d v="2025-10-17T00:00:00"/>
    <n v="50"/>
    <n v="1"/>
    <n v="50"/>
    <s v="KG"/>
    <n v="550"/>
    <n v="27500"/>
    <n v="0"/>
    <n v="0"/>
    <n v="0"/>
    <n v="0"/>
    <n v="18"/>
    <n v="0"/>
    <n v="0"/>
    <n v="0"/>
    <n v="0"/>
    <n v="0"/>
    <n v="4950"/>
    <n v="0"/>
  </r>
  <r>
    <x v="145"/>
    <n v="1000"/>
    <d v="2021-02-11T00:00:00"/>
    <x v="89"/>
    <d v="2020-06-14T00:00:00"/>
    <d v="2025-06-13T00:00:00"/>
    <n v="500"/>
    <n v="1"/>
    <n v="500"/>
    <s v="KG"/>
    <n v="500"/>
    <n v="250000"/>
    <n v="0"/>
    <n v="0"/>
    <n v="0"/>
    <n v="0"/>
    <n v="18"/>
    <n v="0"/>
    <n v="0"/>
    <n v="0"/>
    <n v="0"/>
    <n v="0"/>
    <n v="45000"/>
    <n v="0"/>
  </r>
  <r>
    <x v="145"/>
    <n v="1000"/>
    <d v="2021-03-24T00:00:00"/>
    <x v="89"/>
    <d v="2020-06-19T00:00:00"/>
    <d v="2025-06-18T00:00:00"/>
    <n v="500"/>
    <n v="1"/>
    <n v="500"/>
    <s v="KG"/>
    <n v="500"/>
    <n v="250000"/>
    <n v="0"/>
    <n v="0"/>
    <n v="0"/>
    <n v="0"/>
    <n v="18"/>
    <n v="0"/>
    <n v="0"/>
    <n v="0"/>
    <n v="0"/>
    <n v="0"/>
    <n v="45000"/>
    <n v="0"/>
  </r>
  <r>
    <x v="237"/>
    <n v="50"/>
    <d v="2021-06-09T00:00:00"/>
    <x v="89"/>
    <d v="2020-11-05T00:00:00"/>
    <d v="2023-11-04T00:00:00"/>
    <n v="50"/>
    <n v="1"/>
    <n v="50"/>
    <s v="KG"/>
    <n v="600"/>
    <n v="30000"/>
    <n v="9"/>
    <n v="0"/>
    <n v="9"/>
    <n v="0"/>
    <n v="0"/>
    <n v="0"/>
    <n v="2700"/>
    <n v="0"/>
    <n v="2700"/>
    <n v="0"/>
    <n v="0"/>
    <n v="0"/>
  </r>
  <r>
    <x v="57"/>
    <n v="100"/>
    <d v="2021-06-23T00:00:00"/>
    <x v="89"/>
    <d v="2021-01-14T00:00:00"/>
    <d v="2026-01-13T00:00:00"/>
    <n v="100"/>
    <n v="1"/>
    <n v="100"/>
    <s v="KG"/>
    <n v="640"/>
    <n v="64000"/>
    <n v="9"/>
    <n v="0"/>
    <n v="9"/>
    <n v="0"/>
    <n v="0"/>
    <n v="0"/>
    <n v="5760"/>
    <n v="0"/>
    <n v="5760"/>
    <n v="0"/>
    <n v="0"/>
    <n v="0"/>
  </r>
  <r>
    <x v="27"/>
    <n v="500"/>
    <d v="2021-07-17T00:00:00"/>
    <x v="89"/>
    <d v="2021-02-24T00:00:00"/>
    <d v="2026-02-23T00:00:00"/>
    <n v="500"/>
    <n v="1"/>
    <n v="500"/>
    <s v="KG"/>
    <n v="575"/>
    <n v="287500"/>
    <n v="0"/>
    <n v="0"/>
    <n v="0"/>
    <n v="0"/>
    <n v="18"/>
    <n v="0"/>
    <n v="0"/>
    <n v="0"/>
    <n v="0"/>
    <n v="0"/>
    <n v="51750"/>
    <n v="0"/>
  </r>
  <r>
    <x v="240"/>
    <n v="500"/>
    <d v="2021-08-09T00:00:00"/>
    <x v="89"/>
    <d v="2021-02-25T00:00:00"/>
    <d v="2026-02-24T00:00:00"/>
    <n v="500"/>
    <n v="1"/>
    <n v="500"/>
    <s v="KG"/>
    <n v="575"/>
    <n v="287500"/>
    <n v="0"/>
    <n v="0"/>
    <n v="0"/>
    <n v="0"/>
    <n v="18"/>
    <n v="0"/>
    <n v="0"/>
    <n v="0"/>
    <n v="0"/>
    <n v="0"/>
    <n v="51750"/>
    <n v="0"/>
  </r>
  <r>
    <x v="241"/>
    <n v="1000"/>
    <d v="2021-09-14T00:00:00"/>
    <x v="89"/>
    <d v="2021-06-17T00:00:00"/>
    <d v="2026-06-16T00:00:00"/>
    <n v="1000"/>
    <n v="1"/>
    <n v="1000"/>
    <s v="KG"/>
    <n v="690"/>
    <n v="690000"/>
    <n v="0"/>
    <n v="0"/>
    <n v="0"/>
    <n v="0"/>
    <n v="18"/>
    <n v="0"/>
    <n v="0"/>
    <n v="0"/>
    <n v="0"/>
    <n v="0"/>
    <n v="124200"/>
    <n v="0"/>
  </r>
  <r>
    <x v="29"/>
    <n v="500"/>
    <d v="2021-10-29T00:00:00"/>
    <x v="89"/>
    <d v="2021-06-18T00:00:00"/>
    <d v="2026-06-17T00:00:00"/>
    <n v="250"/>
    <n v="1"/>
    <n v="250"/>
    <s v="KG"/>
    <n v="900"/>
    <n v="225000"/>
    <n v="0"/>
    <n v="0"/>
    <n v="0"/>
    <n v="0"/>
    <n v="18"/>
    <n v="0"/>
    <n v="0"/>
    <n v="0"/>
    <n v="0"/>
    <n v="0"/>
    <n v="40500"/>
    <n v="0"/>
  </r>
  <r>
    <x v="18"/>
    <n v="0"/>
    <d v="2022-01-05T00:00:00"/>
    <x v="89"/>
    <d v="2021-07-02T00:00:00"/>
    <d v="2024-07-01T00:00:00"/>
    <n v="175"/>
    <n v="1"/>
    <n v="175"/>
    <s v="KG"/>
    <n v="950"/>
    <n v="166250"/>
    <n v="0"/>
    <n v="0"/>
    <n v="0"/>
    <n v="0"/>
    <n v="18"/>
    <n v="0"/>
    <n v="0"/>
    <n v="0"/>
    <n v="0"/>
    <n v="0"/>
    <n v="29925"/>
    <n v="0"/>
  </r>
  <r>
    <x v="18"/>
    <n v="0"/>
    <d v="2022-01-08T00:00:00"/>
    <x v="89"/>
    <d v="2021-09-11T00:00:00"/>
    <d v="2024-09-10T00:00:00"/>
    <n v="325"/>
    <n v="1"/>
    <n v="325"/>
    <s v="KG"/>
    <n v="950"/>
    <n v="308750"/>
    <n v="0"/>
    <n v="0"/>
    <n v="0"/>
    <n v="0"/>
    <n v="18"/>
    <n v="0"/>
    <n v="0"/>
    <n v="0"/>
    <n v="0"/>
    <n v="0"/>
    <n v="55575"/>
    <n v="0"/>
  </r>
  <r>
    <x v="242"/>
    <n v="300"/>
    <d v="2022-02-09T00:00:00"/>
    <x v="89"/>
    <d v="2021-12-08T00:00:00"/>
    <d v="2024-11-07T00:00:00"/>
    <n v="300"/>
    <n v="1"/>
    <n v="300"/>
    <s v="KG"/>
    <n v="950"/>
    <n v="285000"/>
    <n v="0"/>
    <n v="0"/>
    <n v="0"/>
    <n v="0"/>
    <n v="18"/>
    <n v="0"/>
    <n v="0"/>
    <n v="0"/>
    <n v="0"/>
    <n v="0"/>
    <n v="51300"/>
    <n v="0"/>
  </r>
  <r>
    <x v="243"/>
    <n v="300"/>
    <d v="2022-02-23T00:00:00"/>
    <x v="89"/>
    <d v="2021-11-27T00:00:00"/>
    <d v="2024-10-26T00:00:00"/>
    <n v="300"/>
    <n v="1"/>
    <n v="300"/>
    <s v="KG"/>
    <n v="875"/>
    <n v="262500"/>
    <n v="9"/>
    <n v="0"/>
    <n v="9"/>
    <n v="0"/>
    <n v="0"/>
    <n v="0"/>
    <n v="23625"/>
    <n v="0"/>
    <n v="23625"/>
    <n v="0"/>
    <n v="0"/>
    <n v="0"/>
  </r>
  <r>
    <x v="244"/>
    <n v="200"/>
    <d v="2022-03-05T00:00:00"/>
    <x v="89"/>
    <d v="2021-12-08T00:00:00"/>
    <d v="2024-11-07T00:00:00"/>
    <n v="154"/>
    <n v="1"/>
    <n v="154"/>
    <s v="KG"/>
    <n v="875"/>
    <n v="134750"/>
    <n v="9"/>
    <n v="0"/>
    <n v="9"/>
    <n v="0"/>
    <n v="0"/>
    <n v="0"/>
    <n v="12127.5"/>
    <n v="0"/>
    <n v="12127.5"/>
    <n v="0"/>
    <n v="0"/>
    <n v="0"/>
  </r>
  <r>
    <x v="245"/>
    <n v="500"/>
    <d v="2022-05-07T00:00:00"/>
    <x v="89"/>
    <d v="2022-02-13T00:00:00"/>
    <d v="2025-02-12T00:00:00"/>
    <n v="450"/>
    <n v="1"/>
    <n v="450"/>
    <s v="KG"/>
    <n v="850"/>
    <n v="382500"/>
    <n v="0"/>
    <n v="0"/>
    <n v="0"/>
    <n v="0"/>
    <n v="18"/>
    <n v="0"/>
    <n v="0"/>
    <n v="0"/>
    <n v="0"/>
    <n v="0"/>
    <n v="68850"/>
    <n v="0"/>
  </r>
  <r>
    <x v="246"/>
    <n v="500"/>
    <d v="2022-05-13T00:00:00"/>
    <x v="89"/>
    <d v="2022-01-09T00:00:00"/>
    <d v="2025-01-09T00:00:00"/>
    <n v="250"/>
    <n v="1"/>
    <n v="250"/>
    <s v="KG"/>
    <n v="900"/>
    <n v="225000"/>
    <n v="9"/>
    <n v="0"/>
    <n v="9"/>
    <n v="0"/>
    <n v="0"/>
    <n v="0"/>
    <n v="20250"/>
    <n v="0"/>
    <n v="20250"/>
    <n v="0"/>
    <n v="0"/>
    <n v="0"/>
  </r>
  <r>
    <x v="246"/>
    <n v="500"/>
    <d v="2022-05-30T00:00:00"/>
    <x v="89"/>
    <d v="2022-01-09T00:00:00"/>
    <d v="2025-01-09T00:00:00"/>
    <n v="250"/>
    <n v="1"/>
    <n v="250"/>
    <s v="KG"/>
    <n v="900"/>
    <n v="225000"/>
    <n v="9"/>
    <n v="0"/>
    <n v="9"/>
    <n v="0"/>
    <n v="0"/>
    <n v="0"/>
    <n v="20250"/>
    <n v="0"/>
    <n v="20250"/>
    <n v="0"/>
    <n v="0"/>
    <n v="0"/>
  </r>
  <r>
    <x v="202"/>
    <n v="100"/>
    <d v="2022-07-27T00:00:00"/>
    <x v="89"/>
    <d v="2021-12-09T00:00:00"/>
    <d v="2024-11-30T00:00:00"/>
    <n v="50"/>
    <n v="1"/>
    <n v="50"/>
    <s v="KG"/>
    <n v="760"/>
    <n v="38000"/>
    <n v="0"/>
    <n v="0"/>
    <n v="0"/>
    <n v="0"/>
    <n v="0"/>
    <n v="0"/>
    <n v="0"/>
    <n v="0"/>
    <n v="0"/>
    <n v="0"/>
    <n v="0"/>
    <n v="0"/>
  </r>
  <r>
    <x v="111"/>
    <n v="500"/>
    <d v="2022-08-08T00:00:00"/>
    <x v="89"/>
    <d v="2021-11-25T00:00:00"/>
    <d v="2024-11-30T00:00:00"/>
    <n v="275"/>
    <n v="1"/>
    <n v="275"/>
    <s v="KG"/>
    <n v="690"/>
    <n v="189750"/>
    <n v="9"/>
    <n v="0"/>
    <n v="9"/>
    <n v="0"/>
    <n v="0"/>
    <n v="0"/>
    <n v="17077.5"/>
    <n v="0"/>
    <n v="17077.5"/>
    <n v="0"/>
    <n v="0"/>
    <n v="0"/>
  </r>
  <r>
    <x v="111"/>
    <n v="500"/>
    <d v="2022-08-23T00:00:00"/>
    <x v="89"/>
    <d v="2021-11-25T00:00:00"/>
    <d v="2024-11-30T00:00:00"/>
    <n v="225"/>
    <n v="1"/>
    <n v="225"/>
    <s v="KG"/>
    <n v="690"/>
    <n v="155250"/>
    <n v="9"/>
    <n v="0"/>
    <n v="9"/>
    <n v="0"/>
    <n v="0"/>
    <n v="0"/>
    <n v="13972.5"/>
    <n v="0"/>
    <n v="13972.5"/>
    <n v="0"/>
    <n v="0"/>
    <n v="0"/>
  </r>
  <r>
    <x v="247"/>
    <n v="500"/>
    <d v="2022-10-03T00:00:00"/>
    <x v="89"/>
    <d v="2022-06-08T00:00:00"/>
    <d v="2027-06-07T00:00:00"/>
    <n v="500"/>
    <n v="1"/>
    <n v="500"/>
    <s v="KG"/>
    <n v="715"/>
    <n v="357500"/>
    <n v="9"/>
    <n v="0"/>
    <n v="9"/>
    <n v="0"/>
    <n v="0"/>
    <n v="0"/>
    <n v="32175"/>
    <n v="0"/>
    <n v="32175"/>
    <n v="0"/>
    <n v="0"/>
    <n v="0"/>
  </r>
  <r>
    <x v="248"/>
    <s v="6KI0SA8CS16"/>
    <d v="2023-03-14T00:00:00"/>
    <x v="89"/>
    <d v="2022-02-13T00:00:00"/>
    <d v="2025-02-12T00:00:00"/>
    <n v="90"/>
    <n v="1"/>
    <n v="90"/>
    <s v="KG"/>
    <n v="725"/>
    <n v="65250"/>
    <n v="9"/>
    <n v="0"/>
    <n v="9"/>
    <n v="0"/>
    <n v="0"/>
    <n v="0"/>
    <n v="5872.5"/>
    <n v="0"/>
    <n v="5872.5"/>
    <n v="0"/>
    <n v="0"/>
    <n v="0"/>
  </r>
  <r>
    <x v="249"/>
    <n v="25"/>
    <d v="2021-06-30T00:00:00"/>
    <x v="90"/>
    <d v="2020-10-01T00:00:00"/>
    <d v="2025-09-30T00:00:00"/>
    <n v="25"/>
    <n v="1"/>
    <n v="25"/>
    <s v="KG"/>
    <n v="1900"/>
    <n v="47500"/>
    <n v="9"/>
    <n v="0"/>
    <n v="9"/>
    <n v="0"/>
    <n v="0"/>
    <n v="0"/>
    <n v="4275"/>
    <n v="0"/>
    <n v="4275"/>
    <n v="0"/>
    <n v="0"/>
    <n v="0"/>
  </r>
  <r>
    <x v="29"/>
    <n v="25"/>
    <d v="2021-10-18T00:00:00"/>
    <x v="90"/>
    <d v="2021-01-01T00:00:00"/>
    <d v="2025-12-31T00:00:00"/>
    <n v="25"/>
    <n v="1"/>
    <n v="25"/>
    <s v="KG"/>
    <n v="2000"/>
    <n v="50000"/>
    <n v="0"/>
    <n v="0"/>
    <n v="0"/>
    <n v="0"/>
    <n v="18"/>
    <n v="0"/>
    <n v="0"/>
    <n v="0"/>
    <n v="0"/>
    <n v="0"/>
    <n v="9000"/>
    <n v="0"/>
  </r>
  <r>
    <x v="11"/>
    <n v="20"/>
    <d v="2022-03-21T00:00:00"/>
    <x v="90"/>
    <d v="2022-01-01T00:00:00"/>
    <d v="2026-12-31T00:00:00"/>
    <n v="20"/>
    <n v="1"/>
    <n v="20"/>
    <s v="KG"/>
    <n v="1775"/>
    <n v="35500"/>
    <n v="0"/>
    <n v="0"/>
    <n v="0"/>
    <n v="0"/>
    <n v="18"/>
    <n v="0"/>
    <n v="0"/>
    <n v="0"/>
    <n v="0"/>
    <n v="0"/>
    <n v="6390"/>
    <n v="0"/>
  </r>
  <r>
    <x v="11"/>
    <n v="10"/>
    <d v="2022-03-21T00:00:00"/>
    <x v="90"/>
    <d v="2020-06-01T00:00:00"/>
    <d v="2025-05-31T00:00:00"/>
    <n v="10"/>
    <n v="1"/>
    <n v="10"/>
    <s v="KG"/>
    <n v="1700"/>
    <n v="17000"/>
    <n v="0"/>
    <n v="0"/>
    <n v="0"/>
    <n v="0"/>
    <n v="18"/>
    <n v="0"/>
    <n v="0"/>
    <n v="0"/>
    <n v="0"/>
    <n v="0"/>
    <n v="3060"/>
    <n v="0"/>
  </r>
  <r>
    <x v="250"/>
    <n v="25"/>
    <d v="2022-11-02T00:00:00"/>
    <x v="90"/>
    <d v="2021-10-01T00:00:00"/>
    <d v="2025-09-30T00:00:00"/>
    <n v="25"/>
    <n v="1"/>
    <n v="25"/>
    <s v="KG"/>
    <n v="1650"/>
    <n v="41250"/>
    <n v="0"/>
    <n v="0"/>
    <n v="0"/>
    <n v="0"/>
    <n v="18"/>
    <n v="0"/>
    <n v="0"/>
    <n v="0"/>
    <n v="0"/>
    <n v="0"/>
    <n v="7425"/>
    <n v="0"/>
  </r>
  <r>
    <x v="251"/>
    <n v="800"/>
    <d v="2021-01-06T00:00:00"/>
    <x v="91"/>
    <d v="2020-12-01T00:00:00"/>
    <d v="2023-11-30T00:00:00"/>
    <n v="800"/>
    <n v="1"/>
    <n v="800"/>
    <s v="KG"/>
    <n v="128"/>
    <n v="102400"/>
    <n v="9"/>
    <n v="0"/>
    <n v="9"/>
    <n v="0"/>
    <n v="0"/>
    <n v="0"/>
    <n v="9216"/>
    <n v="0"/>
    <n v="9216"/>
    <n v="0"/>
    <n v="0"/>
    <n v="0"/>
  </r>
  <r>
    <x v="252"/>
    <n v="800"/>
    <d v="2021-02-24T00:00:00"/>
    <x v="91"/>
    <d v="2020-12-01T00:00:00"/>
    <d v="2023-11-30T00:00:00"/>
    <n v="320"/>
    <n v="1"/>
    <n v="320"/>
    <s v="KG"/>
    <n v="120"/>
    <n v="38400"/>
    <n v="9"/>
    <n v="0"/>
    <n v="9"/>
    <n v="0"/>
    <n v="0"/>
    <n v="0"/>
    <n v="3456"/>
    <n v="0"/>
    <n v="3456"/>
    <n v="0"/>
    <n v="0"/>
    <n v="0"/>
  </r>
  <r>
    <x v="252"/>
    <n v="800"/>
    <d v="2021-02-24T00:00:00"/>
    <x v="91"/>
    <d v="2020-12-01T00:00:00"/>
    <d v="2023-11-30T00:00:00"/>
    <n v="480"/>
    <n v="1"/>
    <n v="480"/>
    <s v="KG"/>
    <n v="120"/>
    <n v="57600"/>
    <n v="9"/>
    <n v="0"/>
    <n v="9"/>
    <n v="0"/>
    <n v="0"/>
    <n v="0"/>
    <n v="5184"/>
    <n v="0"/>
    <n v="5184"/>
    <n v="0"/>
    <n v="0"/>
    <n v="0"/>
  </r>
  <r>
    <x v="253"/>
    <n v="960"/>
    <d v="2021-04-20T00:00:00"/>
    <x v="91"/>
    <d v="2021-03-15T00:00:00"/>
    <d v="2024-03-15T00:00:00"/>
    <n v="922"/>
    <n v="1"/>
    <n v="922"/>
    <s v="KG"/>
    <n v="135"/>
    <n v="124470"/>
    <n v="0"/>
    <n v="0"/>
    <n v="0"/>
    <n v="0"/>
    <n v="18"/>
    <n v="0"/>
    <n v="0"/>
    <n v="0"/>
    <n v="0"/>
    <n v="0"/>
    <n v="22404.6"/>
    <n v="0"/>
  </r>
  <r>
    <x v="253"/>
    <n v="640"/>
    <d v="2021-05-12T00:00:00"/>
    <x v="91"/>
    <d v="2021-04-01T00:00:00"/>
    <d v="2024-03-31T00:00:00"/>
    <n v="640"/>
    <n v="1"/>
    <n v="640"/>
    <s v="KG"/>
    <n v="130"/>
    <n v="83200"/>
    <n v="9"/>
    <n v="0"/>
    <n v="9"/>
    <n v="0"/>
    <n v="0"/>
    <n v="0"/>
    <n v="7488"/>
    <n v="0"/>
    <n v="7488"/>
    <n v="0"/>
    <n v="0"/>
    <n v="0"/>
  </r>
  <r>
    <x v="192"/>
    <n v="480"/>
    <d v="2021-05-27T00:00:00"/>
    <x v="91"/>
    <d v="2021-05-01T00:00:00"/>
    <d v="2023-04-30T00:00:00"/>
    <n v="472.05"/>
    <n v="1"/>
    <n v="472.05"/>
    <s v="KG"/>
    <n v="145"/>
    <n v="68447.25"/>
    <n v="0"/>
    <n v="0"/>
    <n v="0"/>
    <n v="0"/>
    <n v="18"/>
    <n v="0"/>
    <n v="0"/>
    <n v="0"/>
    <n v="0"/>
    <n v="0"/>
    <n v="12320.51"/>
    <n v="0"/>
  </r>
  <r>
    <x v="173"/>
    <n v="800"/>
    <d v="2021-08-06T00:00:00"/>
    <x v="91"/>
    <d v="2021-07-01T00:00:00"/>
    <d v="2024-06-30T00:00:00"/>
    <n v="800"/>
    <n v="1"/>
    <n v="800"/>
    <s v="KG"/>
    <n v="120"/>
    <n v="96000"/>
    <n v="9"/>
    <n v="0"/>
    <n v="9"/>
    <n v="0"/>
    <n v="0"/>
    <n v="0"/>
    <n v="8640"/>
    <n v="0"/>
    <n v="8640"/>
    <n v="0"/>
    <n v="0"/>
    <n v="0"/>
  </r>
  <r>
    <x v="173"/>
    <n v="480"/>
    <d v="2021-08-16T00:00:00"/>
    <x v="91"/>
    <d v="2021-03-17T00:00:00"/>
    <d v="2024-03-16T00:00:00"/>
    <n v="480"/>
    <n v="1"/>
    <n v="480"/>
    <s v="KG"/>
    <n v="118"/>
    <n v="56640"/>
    <n v="9"/>
    <n v="0"/>
    <n v="9"/>
    <n v="0"/>
    <n v="0"/>
    <n v="0"/>
    <n v="5097.6000000000004"/>
    <n v="0"/>
    <n v="5097.6000000000004"/>
    <n v="0"/>
    <n v="0"/>
    <n v="0"/>
  </r>
  <r>
    <x v="62"/>
    <n v="1000"/>
    <d v="2022-01-19T00:00:00"/>
    <x v="91"/>
    <d v="2021-11-26T00:00:00"/>
    <d v="2024-10-31T00:00:00"/>
    <n v="480"/>
    <n v="1"/>
    <n v="480"/>
    <s v="KG"/>
    <n v="120"/>
    <n v="57600"/>
    <n v="9"/>
    <n v="0"/>
    <n v="9"/>
    <n v="0"/>
    <n v="0"/>
    <n v="0"/>
    <n v="5184"/>
    <n v="0"/>
    <n v="5184"/>
    <n v="0"/>
    <n v="0"/>
    <n v="0"/>
  </r>
  <r>
    <x v="62"/>
    <n v="1000"/>
    <d v="2022-02-02T00:00:00"/>
    <x v="91"/>
    <d v="2021-11-26T00:00:00"/>
    <d v="2024-10-25T00:00:00"/>
    <n v="320"/>
    <n v="1"/>
    <n v="320"/>
    <s v="KG"/>
    <n v="120"/>
    <n v="38400"/>
    <n v="9"/>
    <n v="0"/>
    <n v="9"/>
    <n v="0"/>
    <n v="0"/>
    <n v="0"/>
    <n v="3456"/>
    <n v="0"/>
    <n v="3456"/>
    <n v="0"/>
    <n v="0"/>
    <n v="0"/>
  </r>
  <r>
    <x v="109"/>
    <n v="1000"/>
    <d v="2022-05-18T00:00:00"/>
    <x v="91"/>
    <d v="2022-03-06T00:00:00"/>
    <d v="2025-03-05T00:00:00"/>
    <n v="480"/>
    <n v="1"/>
    <n v="480"/>
    <s v="KG"/>
    <n v="127"/>
    <n v="60960"/>
    <n v="9"/>
    <n v="0"/>
    <n v="9"/>
    <n v="0"/>
    <n v="0"/>
    <n v="0"/>
    <n v="5486.4"/>
    <n v="0"/>
    <n v="5486.4"/>
    <n v="0"/>
    <n v="0"/>
    <n v="0"/>
  </r>
  <r>
    <x v="154"/>
    <n v="1120"/>
    <d v="2022-09-12T00:00:00"/>
    <x v="91"/>
    <d v="2022-08-01T00:00:00"/>
    <d v="2025-07-30T00:00:00"/>
    <n v="1120"/>
    <n v="1"/>
    <n v="1120"/>
    <s v="KG"/>
    <n v="127"/>
    <n v="142240"/>
    <n v="9"/>
    <n v="0"/>
    <n v="9"/>
    <n v="0"/>
    <n v="0"/>
    <n v="0"/>
    <n v="12801.6"/>
    <n v="0"/>
    <n v="12801.6"/>
    <n v="0"/>
    <n v="0"/>
    <n v="0"/>
  </r>
  <r>
    <x v="100"/>
    <n v="91"/>
    <d v="2021-05-12T00:00:00"/>
    <x v="92"/>
    <d v="2021-04-01T00:00:00"/>
    <d v="2024-03-31T00:00:00"/>
    <n v="91"/>
    <n v="1"/>
    <n v="91"/>
    <s v="KG"/>
    <n v="2886"/>
    <n v="262626"/>
    <n v="0"/>
    <n v="0"/>
    <n v="0"/>
    <n v="0"/>
    <n v="18"/>
    <n v="0"/>
    <n v="0"/>
    <n v="0"/>
    <n v="0"/>
    <n v="0"/>
    <n v="47272.68"/>
    <n v="0"/>
  </r>
  <r>
    <x v="18"/>
    <n v="0"/>
    <d v="2022-01-01T00:00:00"/>
    <x v="92"/>
    <d v="2021-12-01T00:00:00"/>
    <d v="2024-11-30T00:00:00"/>
    <n v="45.5"/>
    <n v="1"/>
    <n v="45.5"/>
    <s v="KG"/>
    <n v="2900"/>
    <n v="131950"/>
    <n v="0"/>
    <n v="0"/>
    <n v="0"/>
    <n v="0"/>
    <n v="18"/>
    <n v="0"/>
    <n v="0"/>
    <n v="0"/>
    <n v="0"/>
    <n v="0"/>
    <n v="23751"/>
    <n v="0"/>
  </r>
  <r>
    <x v="145"/>
    <n v="1000"/>
    <d v="2021-02-09T00:00:00"/>
    <x v="93"/>
    <d v="2020-10-01T00:00:00"/>
    <d v="2025-09-10T00:00:00"/>
    <n v="1000"/>
    <n v="1"/>
    <n v="1000"/>
    <s v="KG"/>
    <n v="145"/>
    <n v="145000"/>
    <n v="0"/>
    <n v="0"/>
    <n v="0"/>
    <n v="0"/>
    <n v="18"/>
    <n v="0"/>
    <n v="0"/>
    <n v="0"/>
    <n v="0"/>
    <n v="0"/>
    <n v="26100"/>
    <n v="0"/>
  </r>
  <r>
    <x v="254"/>
    <n v="1000"/>
    <d v="2021-03-24T00:00:00"/>
    <x v="93"/>
    <d v="2020-11-12T00:00:00"/>
    <d v="2025-11-11T00:00:00"/>
    <n v="1000"/>
    <n v="1"/>
    <n v="1000"/>
    <s v="KG"/>
    <n v="155"/>
    <n v="155000"/>
    <n v="0"/>
    <n v="0"/>
    <n v="0"/>
    <n v="0"/>
    <n v="18"/>
    <n v="0"/>
    <n v="0"/>
    <n v="0"/>
    <n v="0"/>
    <n v="0"/>
    <n v="27900"/>
    <n v="0"/>
  </r>
  <r>
    <x v="237"/>
    <n v="25"/>
    <d v="2021-06-09T00:00:00"/>
    <x v="93"/>
    <d v="2021-01-01T00:00:00"/>
    <d v="2024-01-31T00:00:00"/>
    <n v="25"/>
    <n v="1"/>
    <n v="25"/>
    <s v="KG"/>
    <n v="180"/>
    <n v="4500"/>
    <n v="9"/>
    <n v="0"/>
    <n v="9"/>
    <n v="0"/>
    <n v="0"/>
    <n v="0"/>
    <n v="405"/>
    <n v="0"/>
    <n v="405"/>
    <n v="0"/>
    <n v="0"/>
    <n v="0"/>
  </r>
  <r>
    <x v="57"/>
    <n v="1000"/>
    <d v="2021-06-25T00:00:00"/>
    <x v="93"/>
    <d v="2020-05-01T00:00:00"/>
    <d v="2025-05-01T00:00:00"/>
    <n v="1000"/>
    <n v="1"/>
    <n v="1000"/>
    <s v="KG"/>
    <n v="210"/>
    <n v="210000"/>
    <n v="0"/>
    <n v="0"/>
    <n v="0"/>
    <n v="0"/>
    <n v="18"/>
    <n v="0"/>
    <n v="0"/>
    <n v="0"/>
    <n v="0"/>
    <n v="0"/>
    <n v="37800"/>
    <n v="0"/>
  </r>
  <r>
    <x v="118"/>
    <n v="1000"/>
    <d v="2021-07-02T00:00:00"/>
    <x v="93"/>
    <d v="2020-11-02T00:00:00"/>
    <d v="2025-11-02T00:00:00"/>
    <n v="1000"/>
    <n v="1"/>
    <n v="1000"/>
    <s v="KG"/>
    <n v="190"/>
    <n v="190000"/>
    <n v="0"/>
    <n v="0"/>
    <n v="0"/>
    <n v="0"/>
    <n v="18"/>
    <n v="0"/>
    <n v="0"/>
    <n v="0"/>
    <n v="0"/>
    <n v="0"/>
    <n v="34200"/>
    <n v="0"/>
  </r>
  <r>
    <x v="18"/>
    <n v="0"/>
    <d v="2021-08-04T00:00:00"/>
    <x v="93"/>
    <d v="2021-01-26T00:00:00"/>
    <d v="2023-01-24T00:00:00"/>
    <n v="25"/>
    <n v="1"/>
    <n v="25"/>
    <s v="KG"/>
    <n v="165"/>
    <n v="4125"/>
    <n v="9"/>
    <n v="0"/>
    <n v="9"/>
    <n v="0"/>
    <n v="0"/>
    <n v="0"/>
    <n v="371.25"/>
    <n v="0"/>
    <n v="371.25"/>
    <n v="0"/>
    <n v="0"/>
    <n v="0"/>
  </r>
  <r>
    <x v="255"/>
    <n v="1000"/>
    <d v="2021-10-23T00:00:00"/>
    <x v="93"/>
    <d v="2021-02-23T00:00:00"/>
    <d v="2026-02-23T00:00:00"/>
    <n v="100"/>
    <n v="1"/>
    <n v="100"/>
    <s v="KG"/>
    <n v="195"/>
    <n v="19500"/>
    <n v="9"/>
    <n v="0"/>
    <n v="9"/>
    <n v="0"/>
    <n v="0"/>
    <n v="0"/>
    <n v="1755"/>
    <n v="0"/>
    <n v="1755"/>
    <n v="0"/>
    <n v="0"/>
    <n v="0"/>
  </r>
  <r>
    <x v="255"/>
    <n v="1000"/>
    <d v="2021-10-23T00:00:00"/>
    <x v="93"/>
    <d v="2021-05-28T00:00:00"/>
    <d v="2026-05-28T00:00:00"/>
    <n v="900"/>
    <n v="1"/>
    <n v="900"/>
    <s v="KG"/>
    <n v="195"/>
    <n v="175500"/>
    <n v="9"/>
    <n v="0"/>
    <n v="9"/>
    <n v="0"/>
    <n v="0"/>
    <n v="0"/>
    <n v="15795"/>
    <n v="0"/>
    <n v="15795"/>
    <n v="0"/>
    <n v="0"/>
    <n v="0"/>
  </r>
  <r>
    <x v="119"/>
    <n v="1000"/>
    <d v="2021-12-06T00:00:00"/>
    <x v="93"/>
    <d v="2021-02-25T00:00:00"/>
    <d v="2026-02-25T00:00:00"/>
    <n v="1000"/>
    <n v="1"/>
    <n v="1000"/>
    <s v="KG"/>
    <n v="195"/>
    <n v="195000"/>
    <n v="0"/>
    <n v="0"/>
    <n v="0"/>
    <n v="0"/>
    <n v="18"/>
    <n v="0"/>
    <n v="0"/>
    <n v="0"/>
    <n v="0"/>
    <n v="0"/>
    <n v="35100"/>
    <n v="0"/>
  </r>
  <r>
    <x v="256"/>
    <n v="25"/>
    <d v="2021-12-09T00:00:00"/>
    <x v="93"/>
    <d v="2021-05-01T00:00:00"/>
    <d v="2024-04-01T00:00:00"/>
    <n v="25"/>
    <n v="1"/>
    <n v="25"/>
    <s v="KG"/>
    <n v="165"/>
    <n v="4125"/>
    <n v="9"/>
    <n v="0"/>
    <n v="9"/>
    <n v="0"/>
    <n v="0"/>
    <n v="0"/>
    <n v="371.25"/>
    <n v="0"/>
    <n v="371.25"/>
    <n v="0"/>
    <n v="0"/>
    <n v="0"/>
  </r>
  <r>
    <x v="257"/>
    <n v="1500"/>
    <d v="2021-12-29T00:00:00"/>
    <x v="93"/>
    <d v="2021-03-15T00:00:00"/>
    <d v="2026-03-15T00:00:00"/>
    <n v="1500"/>
    <n v="1"/>
    <n v="1500"/>
    <s v="KG"/>
    <n v="192"/>
    <n v="288000"/>
    <n v="9"/>
    <n v="0"/>
    <n v="9"/>
    <n v="0"/>
    <n v="0"/>
    <n v="0"/>
    <n v="25920"/>
    <n v="0"/>
    <n v="25920"/>
    <n v="0"/>
    <n v="0"/>
    <n v="0"/>
  </r>
  <r>
    <x v="62"/>
    <n v="300"/>
    <d v="2022-01-19T00:00:00"/>
    <x v="93"/>
    <d v="2021-03-15T00:00:00"/>
    <d v="2026-03-15T00:00:00"/>
    <n v="200"/>
    <n v="1"/>
    <n v="200"/>
    <s v="KG"/>
    <n v="185"/>
    <n v="37000"/>
    <n v="9"/>
    <n v="0"/>
    <n v="9"/>
    <n v="0"/>
    <n v="0"/>
    <n v="0"/>
    <n v="3330"/>
    <n v="0"/>
    <n v="3330"/>
    <n v="0"/>
    <n v="0"/>
    <n v="0"/>
  </r>
  <r>
    <x v="62"/>
    <n v="300"/>
    <d v="2022-01-29T00:00:00"/>
    <x v="93"/>
    <d v="2021-03-15T00:00:00"/>
    <d v="2026-03-15T00:00:00"/>
    <n v="100"/>
    <n v="1"/>
    <n v="100"/>
    <s v="KG"/>
    <n v="185"/>
    <n v="18500"/>
    <n v="9"/>
    <n v="0"/>
    <n v="9"/>
    <n v="0"/>
    <n v="0"/>
    <n v="0"/>
    <n v="1665"/>
    <n v="0"/>
    <n v="1665"/>
    <n v="0"/>
    <n v="0"/>
    <n v="0"/>
  </r>
  <r>
    <x v="258"/>
    <n v="1000"/>
    <d v="2022-01-29T00:00:00"/>
    <x v="93"/>
    <d v="2021-05-01T00:00:00"/>
    <d v="2026-05-01T00:00:00"/>
    <n v="1000"/>
    <n v="1"/>
    <n v="1000"/>
    <s v="KG"/>
    <n v="190"/>
    <n v="190000"/>
    <n v="0"/>
    <n v="0"/>
    <n v="0"/>
    <n v="0"/>
    <n v="18"/>
    <n v="0"/>
    <n v="0"/>
    <n v="0"/>
    <n v="0"/>
    <n v="0"/>
    <n v="34200"/>
    <n v="0"/>
  </r>
  <r>
    <x v="259"/>
    <n v="1500"/>
    <d v="2022-07-30T00:00:00"/>
    <x v="93"/>
    <d v="2022-02-17T00:00:00"/>
    <d v="2027-02-17T00:00:00"/>
    <n v="1500"/>
    <n v="1"/>
    <n v="1500"/>
    <s v="KG"/>
    <n v="205"/>
    <n v="307500"/>
    <n v="9"/>
    <n v="0"/>
    <n v="9"/>
    <n v="0"/>
    <n v="0"/>
    <n v="0"/>
    <n v="27675"/>
    <n v="0"/>
    <n v="27675"/>
    <n v="0"/>
    <n v="0"/>
    <n v="0"/>
  </r>
  <r>
    <x v="65"/>
    <n v="1500"/>
    <d v="2022-09-14T00:00:00"/>
    <x v="93"/>
    <d v="2022-02-20T00:00:00"/>
    <d v="2027-02-20T00:00:00"/>
    <n v="1500"/>
    <n v="1"/>
    <n v="1500"/>
    <s v="KG"/>
    <n v="200"/>
    <n v="300000"/>
    <n v="9"/>
    <n v="0"/>
    <n v="9"/>
    <n v="0"/>
    <n v="0"/>
    <n v="0"/>
    <n v="27000"/>
    <n v="0"/>
    <n v="27000"/>
    <n v="0"/>
    <n v="0"/>
    <n v="0"/>
  </r>
  <r>
    <x v="187"/>
    <n v="600"/>
    <d v="2022-12-15T00:00:00"/>
    <x v="93"/>
    <d v="2021-07-26T00:00:00"/>
    <d v="2026-07-25T00:00:00"/>
    <n v="600"/>
    <n v="1"/>
    <n v="600"/>
    <s v="KG"/>
    <n v="225"/>
    <n v="135000"/>
    <n v="0"/>
    <n v="0"/>
    <n v="0"/>
    <n v="0"/>
    <n v="0"/>
    <n v="0"/>
    <n v="0"/>
    <n v="0"/>
    <n v="0"/>
    <n v="0"/>
    <n v="0"/>
    <n v="0"/>
  </r>
  <r>
    <x v="18"/>
    <n v="0"/>
    <d v="2021-06-12T00:00:00"/>
    <x v="94"/>
    <d v="2020-07-31T00:00:00"/>
    <d v="2023-07-31T00:00:00"/>
    <n v="200"/>
    <n v="1"/>
    <n v="200"/>
    <s v="KG"/>
    <n v="370"/>
    <n v="74000"/>
    <n v="0"/>
    <n v="0"/>
    <n v="0"/>
    <n v="0"/>
    <n v="18"/>
    <n v="0"/>
    <n v="0"/>
    <n v="0"/>
    <n v="0"/>
    <n v="0"/>
    <n v="13320"/>
    <n v="0"/>
  </r>
  <r>
    <x v="63"/>
    <n v="300"/>
    <d v="2022-03-25T00:00:00"/>
    <x v="94"/>
    <d v="2021-05-01T00:00:00"/>
    <d v="2026-05-01T00:00:00"/>
    <n v="300"/>
    <n v="1"/>
    <n v="300"/>
    <s v="KG"/>
    <n v="220"/>
    <n v="66000"/>
    <n v="0"/>
    <n v="0"/>
    <n v="0"/>
    <n v="0"/>
    <n v="18"/>
    <n v="0"/>
    <n v="0"/>
    <n v="0"/>
    <n v="0"/>
    <n v="0"/>
    <n v="11880"/>
    <n v="0"/>
  </r>
  <r>
    <x v="168"/>
    <n v="500"/>
    <d v="2022-08-25T00:00:00"/>
    <x v="94"/>
    <d v="2021-04-05T00:00:00"/>
    <d v="2024-04-03T00:00:00"/>
    <n v="500"/>
    <n v="1"/>
    <n v="500"/>
    <s v="KG"/>
    <n v="250"/>
    <n v="125000"/>
    <n v="9"/>
    <n v="0"/>
    <n v="9"/>
    <n v="0"/>
    <n v="0"/>
    <n v="0"/>
    <n v="11250"/>
    <n v="0"/>
    <n v="11250"/>
    <n v="0"/>
    <n v="0"/>
    <n v="0"/>
  </r>
  <r>
    <x v="260"/>
    <s v="6JP11JLNI7"/>
    <d v="2023-02-27T00:00:00"/>
    <x v="95"/>
    <d v="2023-01-01T00:00:00"/>
    <d v="2027-12-31T00:00:00"/>
    <n v="10"/>
    <n v="1"/>
    <n v="10"/>
    <s v="KG"/>
    <n v="7900"/>
    <n v="79000"/>
    <n v="0"/>
    <n v="0"/>
    <n v="0"/>
    <n v="0"/>
    <n v="18"/>
    <n v="0"/>
    <n v="0"/>
    <n v="0"/>
    <n v="0"/>
    <n v="0"/>
    <n v="14220"/>
    <n v="0"/>
  </r>
  <r>
    <x v="116"/>
    <n v="30"/>
    <d v="2021-04-08T00:00:00"/>
    <x v="96"/>
    <d v="2021-03-01T00:00:00"/>
    <d v="2024-02-28T00:00:00"/>
    <n v="30"/>
    <n v="1"/>
    <n v="30"/>
    <s v="KG"/>
    <n v="2732.67"/>
    <n v="81980.100000000006"/>
    <n v="0"/>
    <n v="0"/>
    <n v="0"/>
    <n v="0"/>
    <n v="18"/>
    <n v="0"/>
    <n v="0"/>
    <n v="0"/>
    <n v="0"/>
    <n v="0"/>
    <n v="491.88"/>
    <n v="0"/>
  </r>
  <r>
    <x v="18"/>
    <n v="0"/>
    <d v="2021-07-13T00:00:00"/>
    <x v="96"/>
    <d v="2021-05-01T00:00:00"/>
    <d v="2024-04-30T00:00:00"/>
    <n v="120"/>
    <n v="1"/>
    <n v="120"/>
    <s v="KG"/>
    <n v="0"/>
    <n v="0"/>
    <n v="0"/>
    <n v="0"/>
    <n v="0"/>
    <n v="0"/>
    <n v="18"/>
    <n v="0"/>
    <n v="0"/>
    <n v="0"/>
    <n v="0"/>
    <n v="0"/>
    <n v="0"/>
    <n v="0"/>
  </r>
  <r>
    <x v="261"/>
    <n v="25"/>
    <d v="2021-10-30T00:00:00"/>
    <x v="97"/>
    <d v="2021-05-21T00:00:00"/>
    <d v="2025-06-25T00:00:00"/>
    <n v="25"/>
    <n v="1"/>
    <n v="25"/>
    <s v="KG"/>
    <n v="270"/>
    <n v="6750"/>
    <n v="9"/>
    <n v="0"/>
    <n v="9"/>
    <n v="0"/>
    <n v="0"/>
    <n v="0"/>
    <n v="607.5"/>
    <n v="0"/>
    <n v="607.5"/>
    <n v="0"/>
    <n v="0"/>
    <n v="0"/>
  </r>
  <r>
    <x v="18"/>
    <n v="0"/>
    <d v="2022-03-25T00:00:00"/>
    <x v="97"/>
    <d v="2021-10-01T00:00:00"/>
    <d v="2026-10-31T00:00:00"/>
    <n v="50"/>
    <n v="1"/>
    <n v="50"/>
    <s v="KG"/>
    <n v="450"/>
    <n v="22500"/>
    <n v="0"/>
    <n v="0"/>
    <n v="0"/>
    <n v="0"/>
    <n v="18"/>
    <n v="0"/>
    <n v="0"/>
    <n v="0"/>
    <n v="0"/>
    <n v="0"/>
    <n v="4050"/>
    <n v="0"/>
  </r>
  <r>
    <x v="247"/>
    <n v="50"/>
    <d v="2022-10-03T00:00:00"/>
    <x v="97"/>
    <d v="2021-08-01T00:00:00"/>
    <d v="2026-08-31T00:00:00"/>
    <n v="50"/>
    <n v="1"/>
    <n v="50"/>
    <s v="KG"/>
    <n v="250"/>
    <n v="12500"/>
    <n v="9"/>
    <n v="0"/>
    <n v="9"/>
    <n v="0"/>
    <n v="0"/>
    <n v="0"/>
    <n v="1125"/>
    <n v="0"/>
    <n v="1125"/>
    <n v="0"/>
    <n v="0"/>
    <n v="0"/>
  </r>
  <r>
    <x v="124"/>
    <n v="5"/>
    <d v="2021-06-29T00:00:00"/>
    <x v="98"/>
    <d v="2021-01-01T00:00:00"/>
    <d v="2024-01-31T00:00:00"/>
    <n v="5"/>
    <n v="1"/>
    <n v="5"/>
    <s v="KG"/>
    <n v="190"/>
    <n v="950"/>
    <n v="9"/>
    <n v="0"/>
    <n v="9"/>
    <n v="0"/>
    <n v="0"/>
    <n v="0"/>
    <n v="85.5"/>
    <n v="0"/>
    <n v="85.5"/>
    <n v="0"/>
    <n v="0"/>
    <n v="0"/>
  </r>
  <r>
    <x v="174"/>
    <n v="5"/>
    <d v="2022-01-07T00:00:00"/>
    <x v="99"/>
    <d v="2021-09-23T00:00:00"/>
    <d v="2024-09-22T00:00:00"/>
    <n v="5"/>
    <n v="5"/>
    <n v="25"/>
    <s v="LTR"/>
    <n v="600"/>
    <n v="3000"/>
    <n v="9"/>
    <n v="0"/>
    <n v="9"/>
    <n v="0"/>
    <n v="0"/>
    <n v="0"/>
    <n v="270"/>
    <n v="0"/>
    <n v="270"/>
    <n v="0"/>
    <n v="0"/>
    <n v="0"/>
  </r>
  <r>
    <x v="124"/>
    <n v="5"/>
    <d v="2021-06-29T00:00:00"/>
    <x v="100"/>
    <d v="2021-02-01T00:00:00"/>
    <d v="2023-01-31T00:00:00"/>
    <n v="5"/>
    <n v="5"/>
    <n v="25"/>
    <s v="LTR"/>
    <n v="460"/>
    <n v="2300"/>
    <n v="9"/>
    <n v="0"/>
    <n v="9"/>
    <n v="0"/>
    <n v="0"/>
    <n v="0"/>
    <n v="207"/>
    <n v="0"/>
    <n v="207"/>
    <n v="0"/>
    <n v="0"/>
    <n v="0"/>
  </r>
  <r>
    <x v="118"/>
    <n v="50"/>
    <d v="2021-07-02T00:00:00"/>
    <x v="101"/>
    <d v="2020-12-13T00:00:00"/>
    <d v="2025-12-12T00:00:00"/>
    <n v="40"/>
    <n v="1"/>
    <n v="40"/>
    <s v="KG"/>
    <n v="1050"/>
    <n v="42000"/>
    <n v="0"/>
    <n v="0"/>
    <n v="0"/>
    <n v="0"/>
    <n v="18"/>
    <n v="0"/>
    <n v="0"/>
    <n v="0"/>
    <n v="0"/>
    <n v="0"/>
    <n v="7560"/>
    <n v="0"/>
  </r>
  <r>
    <x v="57"/>
    <n v="100"/>
    <d v="2021-07-06T00:00:00"/>
    <x v="101"/>
    <d v="2020-11-19T00:00:00"/>
    <d v="2025-11-18T00:00:00"/>
    <n v="100"/>
    <n v="1"/>
    <n v="100"/>
    <s v="KG"/>
    <n v="1100"/>
    <n v="110000"/>
    <n v="0"/>
    <n v="0"/>
    <n v="0"/>
    <n v="0"/>
    <n v="18"/>
    <n v="0"/>
    <n v="0"/>
    <n v="0"/>
    <n v="0"/>
    <n v="0"/>
    <n v="19800"/>
    <n v="0"/>
  </r>
  <r>
    <x v="262"/>
    <n v="500"/>
    <d v="2021-04-02T00:00:00"/>
    <x v="102"/>
    <d v="2021-02-01T00:00:00"/>
    <d v="2026-01-31T00:00:00"/>
    <n v="500"/>
    <n v="1"/>
    <n v="500"/>
    <s v="KG"/>
    <n v="115"/>
    <n v="57500"/>
    <n v="0"/>
    <n v="0"/>
    <n v="0"/>
    <n v="0"/>
    <n v="18"/>
    <n v="0"/>
    <n v="0"/>
    <n v="0"/>
    <n v="0"/>
    <n v="0"/>
    <n v="10350"/>
    <n v="0"/>
  </r>
  <r>
    <x v="56"/>
    <n v="500"/>
    <d v="2021-08-07T00:00:00"/>
    <x v="102"/>
    <d v="2021-07-09T00:00:00"/>
    <d v="2026-06-08T00:00:00"/>
    <n v="500"/>
    <n v="1"/>
    <n v="500"/>
    <s v="KG"/>
    <n v="120"/>
    <n v="60000"/>
    <n v="0"/>
    <n v="0"/>
    <n v="0"/>
    <n v="0"/>
    <n v="18"/>
    <n v="0"/>
    <n v="0"/>
    <n v="0"/>
    <n v="0"/>
    <n v="0"/>
    <n v="10800"/>
    <n v="0"/>
  </r>
  <r>
    <x v="29"/>
    <n v="200"/>
    <d v="2021-10-25T00:00:00"/>
    <x v="102"/>
    <d v="2021-07-01T00:00:00"/>
    <d v="2026-06-30T00:00:00"/>
    <n v="200"/>
    <n v="1"/>
    <n v="200"/>
    <s v="KG"/>
    <n v="155"/>
    <n v="31000"/>
    <n v="0"/>
    <n v="0"/>
    <n v="0"/>
    <n v="0"/>
    <n v="18"/>
    <n v="0"/>
    <n v="0"/>
    <n v="0"/>
    <n v="0"/>
    <n v="0"/>
    <n v="5580"/>
    <n v="0"/>
  </r>
  <r>
    <x v="18"/>
    <n v="0"/>
    <d v="2022-01-12T00:00:00"/>
    <x v="102"/>
    <d v="2021-10-21T00:00:00"/>
    <d v="2026-09-30T00:00:00"/>
    <n v="100"/>
    <n v="1"/>
    <n v="100"/>
    <s v="KG"/>
    <n v="145"/>
    <n v="14500"/>
    <n v="9"/>
    <n v="0"/>
    <n v="9"/>
    <n v="0"/>
    <n v="0"/>
    <n v="0"/>
    <n v="1305"/>
    <n v="0"/>
    <n v="1305"/>
    <n v="0"/>
    <n v="0"/>
    <n v="0"/>
  </r>
  <r>
    <x v="18"/>
    <n v="0"/>
    <d v="2022-03-07T00:00:00"/>
    <x v="102"/>
    <d v="2022-01-20T00:00:00"/>
    <d v="2026-12-31T00:00:00"/>
    <n v="100"/>
    <n v="1"/>
    <n v="100"/>
    <s v="KG"/>
    <n v="145"/>
    <n v="14500"/>
    <n v="9"/>
    <n v="0"/>
    <n v="9"/>
    <n v="0"/>
    <n v="0"/>
    <n v="0"/>
    <n v="1305"/>
    <n v="0"/>
    <n v="1305"/>
    <n v="0"/>
    <n v="0"/>
    <n v="0"/>
  </r>
  <r>
    <x v="63"/>
    <n v="200"/>
    <d v="2022-04-02T00:00:00"/>
    <x v="102"/>
    <d v="2022-01-25T00:00:00"/>
    <d v="2026-12-31T00:00:00"/>
    <n v="200"/>
    <n v="1"/>
    <n v="200"/>
    <s v="KG"/>
    <n v="130"/>
    <n v="26000"/>
    <n v="9"/>
    <n v="0"/>
    <n v="9"/>
    <n v="0"/>
    <n v="0"/>
    <n v="0"/>
    <n v="2340"/>
    <n v="0"/>
    <n v="2340"/>
    <n v="0"/>
    <n v="0"/>
    <n v="0"/>
  </r>
  <r>
    <x v="186"/>
    <n v="400"/>
    <d v="2022-06-15T00:00:00"/>
    <x v="102"/>
    <d v="2022-02-01T00:00:00"/>
    <d v="2027-02-27T00:00:00"/>
    <n v="300"/>
    <n v="1"/>
    <n v="300"/>
    <s v="KG"/>
    <n v="155"/>
    <n v="46500"/>
    <n v="9"/>
    <n v="0"/>
    <n v="9"/>
    <n v="0"/>
    <n v="0"/>
    <n v="0"/>
    <n v="4185"/>
    <n v="0"/>
    <n v="4185"/>
    <n v="0"/>
    <n v="0"/>
    <n v="0"/>
  </r>
  <r>
    <x v="137"/>
    <n v="500"/>
    <d v="2022-09-10T00:00:00"/>
    <x v="102"/>
    <d v="2022-08-01T00:00:00"/>
    <d v="2027-07-31T00:00:00"/>
    <n v="475"/>
    <n v="1"/>
    <n v="475"/>
    <s v="KG"/>
    <n v="190"/>
    <n v="90250"/>
    <n v="0"/>
    <n v="0"/>
    <n v="0"/>
    <n v="0"/>
    <n v="18"/>
    <n v="0"/>
    <n v="0"/>
    <n v="0"/>
    <n v="0"/>
    <n v="0"/>
    <n v="16245"/>
    <n v="0"/>
  </r>
  <r>
    <x v="137"/>
    <n v="500"/>
    <d v="2022-10-22T00:00:00"/>
    <x v="102"/>
    <d v="2022-08-01T00:00:00"/>
    <d v="2027-07-31T00:00:00"/>
    <n v="25"/>
    <n v="1"/>
    <n v="25"/>
    <s v="KG"/>
    <n v="190"/>
    <n v="4750"/>
    <n v="0"/>
    <n v="0"/>
    <n v="0"/>
    <n v="0"/>
    <n v="18"/>
    <n v="0"/>
    <n v="0"/>
    <n v="0"/>
    <n v="0"/>
    <n v="0"/>
    <n v="855"/>
    <n v="0"/>
  </r>
  <r>
    <x v="263"/>
    <s v="6KM0SZ0TD16"/>
    <d v="2023-03-20T00:00:00"/>
    <x v="102"/>
    <d v="2022-09-01T00:00:00"/>
    <d v="2027-08-31T00:00:00"/>
    <n v="100"/>
    <n v="1"/>
    <n v="100"/>
    <s v="KG"/>
    <n v="155"/>
    <n v="15500"/>
    <n v="9"/>
    <n v="0"/>
    <n v="9"/>
    <n v="0"/>
    <n v="0"/>
    <n v="0"/>
    <n v="1395"/>
    <n v="0"/>
    <n v="1395"/>
    <n v="0"/>
    <n v="0"/>
    <n v="0"/>
  </r>
  <r>
    <x v="262"/>
    <n v="2000"/>
    <d v="2021-03-12T00:00:00"/>
    <x v="103"/>
    <d v="2021-02-20T00:00:00"/>
    <d v="2026-01-19T00:00:00"/>
    <n v="2000"/>
    <n v="1"/>
    <n v="2000"/>
    <s v="KG"/>
    <n v="32"/>
    <n v="64000"/>
    <n v="6"/>
    <n v="0"/>
    <n v="6"/>
    <n v="0"/>
    <n v="0"/>
    <n v="0"/>
    <n v="3840"/>
    <n v="0"/>
    <n v="3840"/>
    <n v="0"/>
    <n v="0"/>
    <n v="0"/>
  </r>
  <r>
    <x v="195"/>
    <n v="2000"/>
    <d v="2021-06-03T00:00:00"/>
    <x v="103"/>
    <d v="2021-05-12T00:00:00"/>
    <d v="2023-04-11T00:00:00"/>
    <n v="1800"/>
    <n v="1"/>
    <n v="1800"/>
    <s v="KG"/>
    <n v="35"/>
    <n v="63000"/>
    <n v="9"/>
    <n v="0"/>
    <n v="9"/>
    <n v="0"/>
    <n v="0"/>
    <n v="0"/>
    <n v="5670"/>
    <n v="0"/>
    <n v="5670"/>
    <n v="0"/>
    <n v="0"/>
    <n v="0"/>
  </r>
  <r>
    <x v="195"/>
    <n v="2000"/>
    <d v="2021-06-03T00:00:00"/>
    <x v="103"/>
    <d v="2021-03-12T00:00:00"/>
    <d v="2023-02-11T00:00:00"/>
    <n v="150"/>
    <n v="1"/>
    <n v="150"/>
    <s v="KG"/>
    <n v="35"/>
    <n v="5250"/>
    <n v="9"/>
    <n v="0"/>
    <n v="9"/>
    <n v="0"/>
    <n v="0"/>
    <n v="0"/>
    <n v="472.5"/>
    <n v="0"/>
    <n v="472.5"/>
    <n v="0"/>
    <n v="0"/>
    <n v="0"/>
  </r>
  <r>
    <x v="195"/>
    <n v="2000"/>
    <d v="2021-06-03T00:00:00"/>
    <x v="103"/>
    <d v="2021-04-22T00:00:00"/>
    <d v="2023-03-21T00:00:00"/>
    <n v="50"/>
    <n v="1"/>
    <n v="50"/>
    <s v="KG"/>
    <n v="35"/>
    <n v="1750"/>
    <n v="9"/>
    <n v="0"/>
    <n v="9"/>
    <n v="0"/>
    <n v="0"/>
    <n v="0"/>
    <n v="157.5"/>
    <n v="0"/>
    <n v="157.5"/>
    <n v="0"/>
    <n v="0"/>
    <n v="0"/>
  </r>
  <r>
    <x v="125"/>
    <n v="2000"/>
    <d v="2021-08-02T00:00:00"/>
    <x v="103"/>
    <d v="2021-04-29T00:00:00"/>
    <d v="2023-03-28T00:00:00"/>
    <n v="450"/>
    <n v="1"/>
    <n v="450"/>
    <s v="KG"/>
    <n v="35"/>
    <n v="15750"/>
    <n v="9"/>
    <n v="0"/>
    <n v="9"/>
    <n v="0"/>
    <n v="0"/>
    <n v="0"/>
    <n v="1417.5"/>
    <n v="0"/>
    <n v="1417.5"/>
    <n v="0"/>
    <n v="0"/>
    <n v="0"/>
  </r>
  <r>
    <x v="125"/>
    <n v="2000"/>
    <d v="2021-08-02T00:00:00"/>
    <x v="103"/>
    <d v="2021-03-12T00:00:00"/>
    <d v="2023-02-11T00:00:00"/>
    <n v="50"/>
    <n v="1"/>
    <n v="50"/>
    <s v="KG"/>
    <n v="35"/>
    <n v="1750"/>
    <n v="9"/>
    <n v="0"/>
    <n v="9"/>
    <n v="0"/>
    <n v="0"/>
    <n v="0"/>
    <n v="157.5"/>
    <n v="0"/>
    <n v="157.5"/>
    <n v="0"/>
    <n v="0"/>
    <n v="0"/>
  </r>
  <r>
    <x v="125"/>
    <n v="2000"/>
    <d v="2021-08-02T00:00:00"/>
    <x v="103"/>
    <d v="2021-06-05T00:00:00"/>
    <d v="2023-05-04T00:00:00"/>
    <n v="1500"/>
    <n v="1"/>
    <n v="1500"/>
    <s v="KG"/>
    <n v="35"/>
    <n v="52500"/>
    <n v="9"/>
    <n v="0"/>
    <n v="9"/>
    <n v="0"/>
    <n v="0"/>
    <n v="0"/>
    <n v="4725"/>
    <n v="0"/>
    <n v="4725"/>
    <n v="0"/>
    <n v="0"/>
    <n v="0"/>
  </r>
  <r>
    <x v="29"/>
    <n v="500"/>
    <d v="2021-10-20T00:00:00"/>
    <x v="103"/>
    <d v="2021-09-28T00:00:00"/>
    <d v="2023-09-27T00:00:00"/>
    <n v="500"/>
    <n v="1"/>
    <n v="500"/>
    <s v="KG"/>
    <n v="35"/>
    <n v="17500"/>
    <n v="6"/>
    <n v="0"/>
    <n v="6"/>
    <n v="0"/>
    <n v="0"/>
    <n v="0"/>
    <n v="1050"/>
    <n v="0"/>
    <n v="1050"/>
    <n v="0"/>
    <n v="0"/>
    <n v="0"/>
  </r>
  <r>
    <x v="256"/>
    <n v="1000"/>
    <d v="2021-12-08T00:00:00"/>
    <x v="103"/>
    <d v="2021-09-27T00:00:00"/>
    <d v="2023-09-26T00:00:00"/>
    <n v="500"/>
    <n v="1"/>
    <n v="500"/>
    <s v="KG"/>
    <n v="35"/>
    <n v="17500"/>
    <n v="9"/>
    <n v="0"/>
    <n v="9"/>
    <n v="0"/>
    <n v="0"/>
    <n v="0"/>
    <n v="1575"/>
    <n v="0"/>
    <n v="1575"/>
    <n v="0"/>
    <n v="0"/>
    <n v="0"/>
  </r>
  <r>
    <x v="162"/>
    <n v="2000"/>
    <d v="2022-01-18T00:00:00"/>
    <x v="103"/>
    <d v="2022-01-10T00:00:00"/>
    <d v="2026-12-31T00:00:00"/>
    <n v="2000"/>
    <n v="1"/>
    <n v="2000"/>
    <s v="KG"/>
    <n v="40"/>
    <n v="80000"/>
    <n v="6"/>
    <n v="0"/>
    <n v="6"/>
    <n v="0"/>
    <n v="0"/>
    <n v="0"/>
    <n v="4800"/>
    <n v="0"/>
    <n v="4800"/>
    <n v="0"/>
    <n v="0"/>
    <n v="0"/>
  </r>
  <r>
    <x v="63"/>
    <n v="1000"/>
    <d v="2022-04-06T00:00:00"/>
    <x v="103"/>
    <d v="2022-03-01T00:00:00"/>
    <d v="2027-02-28T00:00:00"/>
    <n v="1000"/>
    <n v="1"/>
    <n v="1000"/>
    <s v="KG"/>
    <n v="48"/>
    <n v="48000"/>
    <n v="6"/>
    <n v="0"/>
    <n v="6"/>
    <n v="0"/>
    <n v="0"/>
    <n v="0"/>
    <n v="2880"/>
    <n v="0"/>
    <n v="2880"/>
    <n v="0"/>
    <n v="0"/>
    <n v="0"/>
  </r>
  <r>
    <x v="109"/>
    <n v="2000"/>
    <d v="2022-05-09T00:00:00"/>
    <x v="103"/>
    <d v="2022-04-03T00:00:00"/>
    <d v="2024-04-02T00:00:00"/>
    <n v="200"/>
    <n v="1"/>
    <n v="200"/>
    <s v="KG"/>
    <n v="52"/>
    <n v="10400"/>
    <n v="6"/>
    <n v="0"/>
    <n v="6"/>
    <n v="0"/>
    <n v="0"/>
    <n v="0"/>
    <n v="624"/>
    <n v="0"/>
    <n v="624"/>
    <n v="0"/>
    <n v="0"/>
    <n v="0"/>
  </r>
  <r>
    <x v="109"/>
    <n v="2000"/>
    <d v="2022-05-10T00:00:00"/>
    <x v="103"/>
    <d v="2022-05-01T00:00:00"/>
    <d v="2024-04-30T00:00:00"/>
    <n v="1000"/>
    <n v="1"/>
    <n v="1000"/>
    <s v="KG"/>
    <n v="52"/>
    <n v="52000"/>
    <n v="6"/>
    <n v="0"/>
    <n v="6"/>
    <n v="0"/>
    <n v="0"/>
    <n v="0"/>
    <n v="3120"/>
    <n v="0"/>
    <n v="3120"/>
    <n v="0"/>
    <n v="0"/>
    <n v="0"/>
  </r>
  <r>
    <x v="109"/>
    <n v="2000"/>
    <d v="2022-05-21T00:00:00"/>
    <x v="103"/>
    <d v="2022-05-14T00:00:00"/>
    <d v="2024-05-13T00:00:00"/>
    <n v="500"/>
    <n v="1"/>
    <n v="500"/>
    <s v="KG"/>
    <n v="52"/>
    <n v="26000"/>
    <n v="6"/>
    <n v="0"/>
    <n v="6"/>
    <n v="0"/>
    <n v="0"/>
    <n v="0"/>
    <n v="1560"/>
    <n v="0"/>
    <n v="1560"/>
    <n v="0"/>
    <n v="0"/>
    <n v="0"/>
  </r>
  <r>
    <x v="109"/>
    <n v="2000"/>
    <d v="2022-05-24T00:00:00"/>
    <x v="103"/>
    <d v="2022-05-14T00:00:00"/>
    <d v="2024-05-13T00:00:00"/>
    <n v="300"/>
    <n v="1"/>
    <n v="300"/>
    <s v="KG"/>
    <n v="52"/>
    <n v="15600"/>
    <n v="6"/>
    <n v="0"/>
    <n v="6"/>
    <n v="0"/>
    <n v="0"/>
    <n v="0"/>
    <n v="936"/>
    <n v="0"/>
    <n v="936"/>
    <n v="0"/>
    <n v="0"/>
    <n v="0"/>
  </r>
  <r>
    <x v="264"/>
    <n v="1000"/>
    <d v="2022-07-09T00:00:00"/>
    <x v="103"/>
    <d v="2022-05-01T00:00:00"/>
    <d v="2027-04-30T00:00:00"/>
    <n v="1000"/>
    <n v="1"/>
    <n v="1000"/>
    <s v="KG"/>
    <n v="45"/>
    <n v="45000"/>
    <n v="0"/>
    <n v="0"/>
    <n v="0"/>
    <n v="0"/>
    <n v="0"/>
    <n v="0"/>
    <n v="0"/>
    <n v="0"/>
    <n v="0"/>
    <n v="0"/>
    <n v="0"/>
    <n v="0"/>
  </r>
  <r>
    <x v="137"/>
    <n v="1500"/>
    <d v="2022-09-07T00:00:00"/>
    <x v="103"/>
    <d v="2022-08-26T00:00:00"/>
    <d v="2027-07-30T00:00:00"/>
    <n v="1475"/>
    <n v="1"/>
    <n v="1475"/>
    <s v="KG"/>
    <n v="46"/>
    <n v="67850"/>
    <n v="9"/>
    <n v="0"/>
    <n v="9"/>
    <n v="0"/>
    <n v="0"/>
    <n v="0"/>
    <n v="6106.5"/>
    <n v="0"/>
    <n v="6106.5"/>
    <n v="0"/>
    <n v="0"/>
    <n v="0"/>
  </r>
  <r>
    <x v="43"/>
    <n v="1000"/>
    <d v="2022-11-04T00:00:00"/>
    <x v="103"/>
    <d v="2022-09-29T00:00:00"/>
    <d v="2027-09-28T00:00:00"/>
    <n v="75"/>
    <n v="1"/>
    <n v="75"/>
    <s v="KG"/>
    <n v="45"/>
    <n v="3375"/>
    <n v="6"/>
    <n v="0"/>
    <n v="6"/>
    <n v="0"/>
    <n v="0"/>
    <n v="0"/>
    <n v="202.5"/>
    <n v="0"/>
    <n v="202.5"/>
    <n v="0"/>
    <n v="0"/>
    <n v="0"/>
  </r>
  <r>
    <x v="43"/>
    <n v="1000"/>
    <d v="2022-11-04T00:00:00"/>
    <x v="103"/>
    <d v="2022-10-02T00:00:00"/>
    <d v="2027-10-01T00:00:00"/>
    <n v="925"/>
    <n v="1"/>
    <n v="925"/>
    <s v="KG"/>
    <n v="45"/>
    <n v="41625"/>
    <n v="6"/>
    <n v="0"/>
    <n v="6"/>
    <n v="0"/>
    <n v="0"/>
    <n v="0"/>
    <n v="2497.5"/>
    <n v="0"/>
    <n v="2497.5"/>
    <n v="0"/>
    <n v="0"/>
    <n v="0"/>
  </r>
  <r>
    <x v="18"/>
    <n v="0"/>
    <d v="2022-11-12T00:00:00"/>
    <x v="103"/>
    <d v="2022-09-25T00:00:00"/>
    <d v="2027-09-24T00:00:00"/>
    <n v="50"/>
    <n v="1"/>
    <n v="50"/>
    <s v="KG"/>
    <n v="45"/>
    <n v="2250"/>
    <n v="9"/>
    <n v="0"/>
    <n v="9"/>
    <n v="0"/>
    <n v="0"/>
    <n v="0"/>
    <n v="202.5"/>
    <n v="0"/>
    <n v="202.5"/>
    <n v="0"/>
    <n v="0"/>
    <n v="0"/>
  </r>
  <r>
    <x v="18"/>
    <n v="0"/>
    <d v="2022-11-22T00:00:00"/>
    <x v="103"/>
    <d v="2022-09-24T00:00:00"/>
    <d v="2027-08-30T00:00:00"/>
    <n v="925"/>
    <n v="1"/>
    <n v="925"/>
    <s v="KG"/>
    <n v="45"/>
    <n v="41625"/>
    <n v="9"/>
    <n v="0"/>
    <n v="9"/>
    <n v="0"/>
    <n v="0"/>
    <n v="0"/>
    <n v="3746.25"/>
    <n v="0"/>
    <n v="3746.25"/>
    <n v="0"/>
    <n v="0"/>
    <n v="0"/>
  </r>
  <r>
    <x v="265"/>
    <n v="1000"/>
    <d v="2022-12-01T00:00:00"/>
    <x v="103"/>
    <d v="2022-09-25T00:00:00"/>
    <d v="2027-09-24T00:00:00"/>
    <n v="1000"/>
    <n v="1"/>
    <n v="1000"/>
    <s v="KG"/>
    <n v="45"/>
    <n v="45000"/>
    <n v="9"/>
    <n v="0"/>
    <n v="9"/>
    <n v="0"/>
    <n v="0"/>
    <n v="0"/>
    <n v="4050"/>
    <n v="0"/>
    <n v="4050"/>
    <n v="0"/>
    <n v="0"/>
    <n v="0"/>
  </r>
  <r>
    <x v="18"/>
    <n v="0"/>
    <d v="2022-12-12T00:00:00"/>
    <x v="103"/>
    <d v="2022-11-22T00:00:00"/>
    <d v="2027-11-21T00:00:00"/>
    <n v="1000"/>
    <n v="1"/>
    <n v="1000"/>
    <s v="KG"/>
    <n v="45"/>
    <n v="45000"/>
    <n v="9"/>
    <n v="0"/>
    <n v="9"/>
    <n v="0"/>
    <n v="0"/>
    <n v="0"/>
    <n v="4050"/>
    <n v="0"/>
    <n v="4050"/>
    <n v="0"/>
    <n v="0"/>
    <n v="0"/>
  </r>
  <r>
    <x v="189"/>
    <s v="6JR0SV4MV7"/>
    <d v="2023-02-16T00:00:00"/>
    <x v="103"/>
    <d v="2022-12-10T00:00:00"/>
    <d v="2024-12-09T00:00:00"/>
    <n v="750"/>
    <n v="1"/>
    <n v="750"/>
    <s v="KG"/>
    <n v="45"/>
    <n v="33750"/>
    <n v="6"/>
    <n v="0"/>
    <n v="6"/>
    <n v="0"/>
    <n v="0"/>
    <n v="0"/>
    <n v="2025"/>
    <n v="0"/>
    <n v="2025"/>
    <n v="0"/>
    <n v="0"/>
    <n v="0"/>
  </r>
  <r>
    <x v="189"/>
    <s v="6JR0SV4MV7"/>
    <d v="2023-03-01T00:00:00"/>
    <x v="103"/>
    <d v="2022-12-15T00:00:00"/>
    <d v="2024-12-14T00:00:00"/>
    <n v="900"/>
    <n v="1"/>
    <n v="900"/>
    <s v="KG"/>
    <n v="45"/>
    <n v="40500"/>
    <n v="6"/>
    <n v="0"/>
    <n v="6"/>
    <n v="0"/>
    <n v="0"/>
    <n v="0"/>
    <n v="2430"/>
    <n v="0"/>
    <n v="2430"/>
    <n v="0"/>
    <n v="0"/>
    <n v="0"/>
  </r>
  <r>
    <x v="248"/>
    <s v="6KH0P43HR17"/>
    <d v="2023-03-13T00:00:00"/>
    <x v="103"/>
    <d v="2022-12-15T00:00:00"/>
    <d v="2024-12-14T00:00:00"/>
    <n v="200"/>
    <n v="1"/>
    <n v="200"/>
    <s v="KG"/>
    <n v="45"/>
    <n v="9000"/>
    <n v="6"/>
    <n v="0"/>
    <n v="6"/>
    <n v="0"/>
    <n v="0"/>
    <n v="0"/>
    <n v="540"/>
    <n v="0"/>
    <n v="540"/>
    <n v="0"/>
    <n v="0"/>
    <n v="0"/>
  </r>
  <r>
    <x v="248"/>
    <s v="6KH0P43HR17"/>
    <d v="2023-03-20T00:00:00"/>
    <x v="103"/>
    <d v="2022-01-28T00:00:00"/>
    <d v="2024-01-27T00:00:00"/>
    <n v="150"/>
    <n v="1"/>
    <n v="150"/>
    <s v="KG"/>
    <n v="45"/>
    <n v="6750"/>
    <n v="6"/>
    <n v="0"/>
    <n v="6"/>
    <n v="0"/>
    <n v="0"/>
    <n v="0"/>
    <n v="405"/>
    <n v="0"/>
    <n v="405"/>
    <n v="0"/>
    <n v="0"/>
    <n v="0"/>
  </r>
  <r>
    <x v="248"/>
    <s v="6KH0P43HR17"/>
    <d v="2023-03-20T00:00:00"/>
    <x v="103"/>
    <d v="2023-02-19T00:00:00"/>
    <d v="2025-02-18T00:00:00"/>
    <n v="50"/>
    <n v="1"/>
    <n v="50"/>
    <s v="KG"/>
    <n v="45"/>
    <n v="2250"/>
    <n v="6"/>
    <n v="0"/>
    <n v="6"/>
    <n v="0"/>
    <n v="0"/>
    <n v="0"/>
    <n v="135"/>
    <n v="0"/>
    <n v="135"/>
    <n v="0"/>
    <n v="0"/>
    <n v="0"/>
  </r>
  <r>
    <x v="248"/>
    <s v="6KH0P43HR17"/>
    <d v="2023-03-22T00:00:00"/>
    <x v="103"/>
    <d v="2023-02-19T00:00:00"/>
    <d v="2025-02-18T00:00:00"/>
    <n v="850"/>
    <n v="1"/>
    <n v="850"/>
    <s v="KG"/>
    <n v="45"/>
    <n v="38250"/>
    <n v="6"/>
    <n v="0"/>
    <n v="6"/>
    <n v="0"/>
    <n v="0"/>
    <n v="0"/>
    <n v="2295"/>
    <n v="0"/>
    <n v="2295"/>
    <n v="0"/>
    <n v="0"/>
    <n v="0"/>
  </r>
  <r>
    <x v="266"/>
    <s v="6KP0WHLNR17"/>
    <d v="2023-03-22T00:00:00"/>
    <x v="103"/>
    <d v="2023-02-19T00:00:00"/>
    <d v="2025-02-18T00:00:00"/>
    <n v="250"/>
    <n v="1"/>
    <n v="250"/>
    <s v="KG"/>
    <n v="45"/>
    <n v="11250"/>
    <n v="6"/>
    <n v="0"/>
    <n v="6"/>
    <n v="0"/>
    <n v="0"/>
    <n v="0"/>
    <n v="1350"/>
    <n v="0"/>
    <n v="1350"/>
    <n v="0"/>
    <n v="0"/>
    <n v="0"/>
  </r>
  <r>
    <x v="18"/>
    <n v="0"/>
    <d v="2021-07-20T00:00:00"/>
    <x v="104"/>
    <d v="2021-02-10T00:00:00"/>
    <d v="2023-02-09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267"/>
    <n v="50"/>
    <d v="2021-05-26T00:00:00"/>
    <x v="105"/>
    <d v="2019-09-01T00:00:00"/>
    <d v="2023-09-30T00:00:00"/>
    <n v="50"/>
    <n v="1"/>
    <n v="50"/>
    <s v="KG"/>
    <n v="570"/>
    <n v="28500"/>
    <n v="9"/>
    <n v="0"/>
    <n v="9"/>
    <n v="0"/>
    <n v="0"/>
    <n v="0"/>
    <n v="2565"/>
    <n v="0"/>
    <n v="2565"/>
    <n v="0"/>
    <n v="0"/>
    <n v="0"/>
  </r>
  <r>
    <x v="50"/>
    <n v="300"/>
    <d v="2021-05-27T00:00:00"/>
    <x v="105"/>
    <d v="2020-09-01T00:00:00"/>
    <d v="2024-09-30T00:00:00"/>
    <n v="300"/>
    <n v="1"/>
    <n v="300"/>
    <s v="KG"/>
    <n v="580"/>
    <n v="174000"/>
    <n v="0"/>
    <n v="0"/>
    <n v="0"/>
    <n v="0"/>
    <n v="18"/>
    <n v="0"/>
    <n v="0"/>
    <n v="0"/>
    <n v="0"/>
    <n v="0"/>
    <n v="31320"/>
    <n v="0"/>
  </r>
  <r>
    <x v="29"/>
    <n v="25"/>
    <d v="2021-10-09T00:00:00"/>
    <x v="105"/>
    <d v="2020-05-15T00:00:00"/>
    <d v="2024-05-14T00:00:00"/>
    <n v="25"/>
    <n v="1"/>
    <n v="25"/>
    <s v="KG"/>
    <n v="350"/>
    <n v="8750"/>
    <n v="9"/>
    <n v="0"/>
    <n v="9"/>
    <n v="0"/>
    <n v="0"/>
    <n v="0"/>
    <n v="787.5"/>
    <n v="0"/>
    <n v="787.5"/>
    <n v="0"/>
    <n v="0"/>
    <n v="0"/>
  </r>
  <r>
    <x v="29"/>
    <n v="300"/>
    <d v="2021-10-20T00:00:00"/>
    <x v="105"/>
    <d v="2021-06-10T00:00:00"/>
    <d v="2025-05-12T00:00:00"/>
    <n v="300"/>
    <n v="1"/>
    <n v="300"/>
    <s v="KG"/>
    <n v="450"/>
    <n v="135000"/>
    <n v="9"/>
    <n v="0"/>
    <n v="9"/>
    <n v="0"/>
    <n v="0"/>
    <n v="0"/>
    <n v="12150"/>
    <n v="0"/>
    <n v="12150"/>
    <n v="0"/>
    <n v="0"/>
    <n v="0"/>
  </r>
  <r>
    <x v="167"/>
    <n v="150"/>
    <d v="2021-12-15T00:00:00"/>
    <x v="105"/>
    <d v="2021-07-01T00:00:00"/>
    <d v="2026-06-30T00:00:00"/>
    <n v="150"/>
    <n v="1"/>
    <n v="150"/>
    <s v="KG"/>
    <n v="450"/>
    <n v="67500"/>
    <n v="0"/>
    <n v="0"/>
    <n v="0"/>
    <n v="0"/>
    <n v="18"/>
    <n v="0"/>
    <n v="0"/>
    <n v="0"/>
    <n v="0"/>
    <n v="0"/>
    <n v="12150"/>
    <n v="0"/>
  </r>
  <r>
    <x v="18"/>
    <n v="0"/>
    <d v="2022-03-21T00:00:00"/>
    <x v="105"/>
    <d v="2022-01-01T00:00:00"/>
    <d v="2024-12-31T00:00:00"/>
    <n v="0.3"/>
    <n v="1"/>
    <n v="0.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21T00:00:00"/>
    <x v="105"/>
    <d v="2022-01-01T00:00:00"/>
    <d v="2024-12-31T00:00:00"/>
    <n v="0.3"/>
    <n v="1"/>
    <n v="0.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21T00:00:00"/>
    <x v="105"/>
    <d v="2022-02-01T00:00:00"/>
    <d v="2025-01-31T00:00:00"/>
    <n v="0.3"/>
    <n v="1"/>
    <n v="0.3"/>
    <s v="KG"/>
    <n v="0"/>
    <n v="0"/>
    <n v="0"/>
    <n v="0"/>
    <n v="0"/>
    <n v="0"/>
    <n v="0"/>
    <n v="0"/>
    <n v="0"/>
    <n v="0"/>
    <n v="0"/>
    <n v="0"/>
    <n v="0"/>
    <n v="0"/>
  </r>
  <r>
    <x v="109"/>
    <n v="500"/>
    <d v="2022-05-20T00:00:00"/>
    <x v="105"/>
    <d v="2022-01-01T00:00:00"/>
    <d v="2024-12-30T00:00:00"/>
    <n v="500"/>
    <n v="1"/>
    <n v="500"/>
    <s v="KG"/>
    <n v="350"/>
    <n v="175000"/>
    <n v="0"/>
    <n v="0"/>
    <n v="0"/>
    <n v="0"/>
    <n v="18"/>
    <n v="0"/>
    <n v="0"/>
    <n v="0"/>
    <n v="0"/>
    <n v="0"/>
    <n v="31500"/>
    <n v="0"/>
  </r>
  <r>
    <x v="18"/>
    <n v="0"/>
    <d v="2021-08-20T00:00:00"/>
    <x v="106"/>
    <d v="2019-11-01T00:00:00"/>
    <d v="2023-10-31T00:00:00"/>
    <n v="11.218999999999999"/>
    <n v="1"/>
    <n v="11.218999999999999"/>
    <s v="KG"/>
    <n v="0"/>
    <n v="0"/>
    <n v="0"/>
    <n v="0"/>
    <n v="0"/>
    <n v="0"/>
    <n v="0"/>
    <n v="0"/>
    <n v="0"/>
    <n v="0"/>
    <n v="0"/>
    <n v="0"/>
    <n v="0"/>
    <n v="0"/>
  </r>
  <r>
    <x v="215"/>
    <n v="12"/>
    <d v="2022-06-22T00:00:00"/>
    <x v="107"/>
    <d v="2022-05-01T00:00:00"/>
    <d v="2027-04-30T00:00:00"/>
    <n v="12"/>
    <n v="1"/>
    <n v="12"/>
    <s v="KG"/>
    <n v="4350"/>
    <n v="52200"/>
    <n v="0"/>
    <n v="0"/>
    <n v="0"/>
    <n v="0"/>
    <n v="28"/>
    <n v="0"/>
    <n v="0"/>
    <n v="0"/>
    <n v="0"/>
    <n v="0"/>
    <n v="14616"/>
    <n v="0"/>
  </r>
  <r>
    <x v="268"/>
    <n v="2500"/>
    <d v="2021-01-27T00:00:00"/>
    <x v="108"/>
    <d v="2020-09-01T00:00:00"/>
    <d v="2025-08-31T00:00:00"/>
    <n v="1000"/>
    <n v="1"/>
    <n v="1000"/>
    <s v="KG"/>
    <n v="200"/>
    <n v="200000"/>
    <n v="0"/>
    <n v="0"/>
    <n v="0"/>
    <n v="0"/>
    <n v="0"/>
    <n v="0"/>
    <n v="0"/>
    <n v="0"/>
    <n v="0"/>
    <n v="0"/>
    <n v="0"/>
    <n v="0"/>
  </r>
  <r>
    <x v="268"/>
    <n v="2500"/>
    <d v="2021-01-27T00:00:00"/>
    <x v="108"/>
    <d v="2020-09-01T00:00:00"/>
    <d v="2025-08-31T00:00:00"/>
    <n v="1500"/>
    <n v="1"/>
    <n v="1500"/>
    <s v="KG"/>
    <n v="200"/>
    <n v="300000"/>
    <n v="0"/>
    <n v="0"/>
    <n v="0"/>
    <n v="0"/>
    <n v="18"/>
    <n v="0"/>
    <n v="0"/>
    <n v="0"/>
    <n v="0"/>
    <n v="0"/>
    <n v="54000"/>
    <n v="0"/>
  </r>
  <r>
    <x v="269"/>
    <n v="1000"/>
    <d v="2021-04-15T00:00:00"/>
    <x v="108"/>
    <d v="2021-03-01T00:00:00"/>
    <d v="2026-02-28T00:00:00"/>
    <n v="1000"/>
    <n v="1"/>
    <n v="1000"/>
    <s v="KG"/>
    <n v="214"/>
    <n v="214000"/>
    <n v="0"/>
    <n v="0"/>
    <n v="0"/>
    <n v="0"/>
    <n v="18"/>
    <n v="0"/>
    <n v="0"/>
    <n v="0"/>
    <n v="0"/>
    <n v="0"/>
    <n v="38520"/>
    <n v="0"/>
  </r>
  <r>
    <x v="269"/>
    <n v="2000"/>
    <d v="2021-04-21T00:00:00"/>
    <x v="108"/>
    <d v="2021-02-01T00:00:00"/>
    <d v="2026-01-31T00:00:00"/>
    <n v="750"/>
    <n v="1"/>
    <n v="750"/>
    <s v="KG"/>
    <n v="215"/>
    <n v="161250"/>
    <n v="0"/>
    <n v="0"/>
    <n v="0"/>
    <n v="0"/>
    <n v="18"/>
    <n v="0"/>
    <n v="0"/>
    <n v="0"/>
    <n v="0"/>
    <n v="0"/>
    <n v="29025"/>
    <n v="0"/>
  </r>
  <r>
    <x v="269"/>
    <n v="2000"/>
    <d v="2021-04-21T00:00:00"/>
    <x v="108"/>
    <d v="2021-02-01T00:00:00"/>
    <d v="2026-01-03T00:00:00"/>
    <n v="1250"/>
    <n v="1"/>
    <n v="1250"/>
    <s v="KG"/>
    <n v="215"/>
    <n v="268750"/>
    <n v="0"/>
    <n v="0"/>
    <n v="0"/>
    <n v="0"/>
    <n v="18"/>
    <n v="0"/>
    <n v="0"/>
    <n v="0"/>
    <n v="0"/>
    <n v="0"/>
    <n v="48375"/>
    <n v="0"/>
  </r>
  <r>
    <x v="270"/>
    <n v="1500"/>
    <d v="2021-09-08T00:00:00"/>
    <x v="108"/>
    <d v="2021-07-01T00:00:00"/>
    <d v="2026-06-30T00:00:00"/>
    <n v="1500"/>
    <n v="1"/>
    <n v="1500"/>
    <s v="KG"/>
    <n v="243"/>
    <n v="364500"/>
    <n v="0"/>
    <n v="0"/>
    <n v="0"/>
    <n v="0"/>
    <n v="18"/>
    <n v="0"/>
    <n v="0"/>
    <n v="0"/>
    <n v="0"/>
    <n v="0"/>
    <n v="65610"/>
    <n v="0"/>
  </r>
  <r>
    <x v="271"/>
    <n v="6000"/>
    <d v="2021-09-14T00:00:00"/>
    <x v="108"/>
    <d v="2020-10-01T00:00:00"/>
    <d v="2025-09-30T00:00:00"/>
    <n v="2000"/>
    <n v="1"/>
    <n v="2000"/>
    <s v="KG"/>
    <n v="245"/>
    <n v="490000"/>
    <n v="0"/>
    <n v="0"/>
    <n v="0"/>
    <n v="0"/>
    <n v="18"/>
    <n v="0"/>
    <n v="0"/>
    <n v="0"/>
    <n v="0"/>
    <n v="0"/>
    <n v="88200"/>
    <n v="0"/>
  </r>
  <r>
    <x v="271"/>
    <n v="6000"/>
    <d v="2021-09-14T00:00:00"/>
    <x v="108"/>
    <d v="2020-09-01T00:00:00"/>
    <d v="2025-08-31T00:00:00"/>
    <n v="2000"/>
    <n v="1"/>
    <n v="2000"/>
    <s v="KG"/>
    <n v="245"/>
    <n v="490000"/>
    <n v="0"/>
    <n v="0"/>
    <n v="0"/>
    <n v="0"/>
    <n v="18"/>
    <n v="0"/>
    <n v="0"/>
    <n v="0"/>
    <n v="0"/>
    <n v="0"/>
    <n v="88200"/>
    <n v="0"/>
  </r>
  <r>
    <x v="271"/>
    <n v="6000"/>
    <d v="2021-09-14T00:00:00"/>
    <x v="108"/>
    <d v="2021-02-01T00:00:00"/>
    <d v="2026-01-31T00:00:00"/>
    <n v="2000"/>
    <n v="1"/>
    <n v="2000"/>
    <s v="KG"/>
    <n v="245"/>
    <n v="490000"/>
    <n v="0"/>
    <n v="0"/>
    <n v="0"/>
    <n v="0"/>
    <n v="18"/>
    <n v="0"/>
    <n v="0"/>
    <n v="0"/>
    <n v="0"/>
    <n v="0"/>
    <n v="88200"/>
    <n v="0"/>
  </r>
  <r>
    <x v="193"/>
    <n v="1500"/>
    <d v="2021-10-01T00:00:00"/>
    <x v="108"/>
    <d v="2021-07-01T00:00:00"/>
    <d v="2026-06-30T00:00:00"/>
    <n v="1500"/>
    <n v="1"/>
    <n v="1500"/>
    <s v="KG"/>
    <n v="275"/>
    <n v="412500"/>
    <n v="0"/>
    <n v="0"/>
    <n v="0"/>
    <n v="0"/>
    <n v="18"/>
    <n v="0"/>
    <n v="0"/>
    <n v="0"/>
    <n v="0"/>
    <n v="0"/>
    <n v="74250"/>
    <n v="0"/>
  </r>
  <r>
    <x v="256"/>
    <n v="1500"/>
    <d v="2021-12-07T00:00:00"/>
    <x v="108"/>
    <d v="2021-04-01T00:00:00"/>
    <d v="2026-03-31T00:00:00"/>
    <n v="1400"/>
    <n v="1"/>
    <n v="1400"/>
    <s v="KG"/>
    <n v="310"/>
    <n v="434000"/>
    <n v="0"/>
    <n v="0"/>
    <n v="0"/>
    <n v="0"/>
    <n v="18"/>
    <n v="0"/>
    <n v="0"/>
    <n v="0"/>
    <n v="0"/>
    <n v="0"/>
    <n v="78120"/>
    <n v="0"/>
  </r>
  <r>
    <x v="256"/>
    <n v="1500"/>
    <d v="2021-12-07T00:00:00"/>
    <x v="108"/>
    <d v="2021-04-01T00:00:00"/>
    <d v="2026-03-31T00:00:00"/>
    <n v="100"/>
    <n v="1"/>
    <n v="100"/>
    <s v="KG"/>
    <n v="310"/>
    <n v="31000"/>
    <n v="0"/>
    <n v="0"/>
    <n v="0"/>
    <n v="0"/>
    <n v="18"/>
    <n v="0"/>
    <n v="0"/>
    <n v="0"/>
    <n v="0"/>
    <n v="0"/>
    <n v="5580"/>
    <n v="0"/>
  </r>
  <r>
    <x v="272"/>
    <n v="1000"/>
    <d v="2022-01-28T00:00:00"/>
    <x v="108"/>
    <d v="2021-10-01T00:00:00"/>
    <d v="2026-09-30T00:00:00"/>
    <n v="1000"/>
    <n v="1"/>
    <n v="1000"/>
    <s v="KG"/>
    <n v="315"/>
    <n v="315000"/>
    <n v="0"/>
    <n v="0"/>
    <n v="0"/>
    <n v="0"/>
    <n v="18"/>
    <n v="0"/>
    <n v="0"/>
    <n v="0"/>
    <n v="0"/>
    <n v="0"/>
    <n v="56700"/>
    <n v="0"/>
  </r>
  <r>
    <x v="120"/>
    <n v="1000"/>
    <d v="2022-02-19T00:00:00"/>
    <x v="108"/>
    <d v="2021-10-01T00:00:00"/>
    <d v="2026-09-30T00:00:00"/>
    <n v="950"/>
    <n v="1"/>
    <n v="950"/>
    <s v="KG"/>
    <n v="330"/>
    <n v="313500"/>
    <n v="0"/>
    <n v="0"/>
    <n v="0"/>
    <n v="0"/>
    <n v="18"/>
    <n v="0"/>
    <n v="0"/>
    <n v="0"/>
    <n v="0"/>
    <n v="0"/>
    <n v="56430"/>
    <n v="0"/>
  </r>
  <r>
    <x v="18"/>
    <n v="0"/>
    <d v="2022-04-06T00:00:00"/>
    <x v="108"/>
    <d v="2022-03-01T00:00:00"/>
    <d v="2027-02-28T00:00:00"/>
    <n v="150"/>
    <n v="1"/>
    <n v="150"/>
    <s v="KG"/>
    <n v="320"/>
    <n v="48000"/>
    <n v="0"/>
    <n v="0"/>
    <n v="0"/>
    <n v="0"/>
    <n v="18"/>
    <n v="0"/>
    <n v="0"/>
    <n v="0"/>
    <n v="0"/>
    <n v="0"/>
    <n v="8640"/>
    <n v="0"/>
  </r>
  <r>
    <x v="273"/>
    <n v="1000"/>
    <d v="2022-05-18T00:00:00"/>
    <x v="108"/>
    <d v="2022-03-01T00:00:00"/>
    <d v="2027-02-28T00:00:00"/>
    <n v="850"/>
    <n v="1"/>
    <n v="850"/>
    <s v="KG"/>
    <n v="320"/>
    <n v="272000"/>
    <n v="0"/>
    <n v="0"/>
    <n v="0"/>
    <n v="0"/>
    <n v="18"/>
    <n v="0"/>
    <n v="0"/>
    <n v="0"/>
    <n v="0"/>
    <n v="0"/>
    <n v="48960"/>
    <n v="0"/>
  </r>
  <r>
    <x v="42"/>
    <n v="500"/>
    <d v="2022-07-19T00:00:00"/>
    <x v="108"/>
    <d v="2022-04-01T00:00:00"/>
    <d v="2027-03-28T00:00:00"/>
    <n v="500"/>
    <n v="1"/>
    <n v="500"/>
    <s v="KG"/>
    <n v="324"/>
    <n v="162000"/>
    <n v="0"/>
    <n v="0"/>
    <n v="0"/>
    <n v="0"/>
    <n v="18"/>
    <n v="0"/>
    <n v="0"/>
    <n v="0"/>
    <n v="0"/>
    <n v="0"/>
    <n v="29160"/>
    <n v="0"/>
  </r>
  <r>
    <x v="274"/>
    <n v="500"/>
    <d v="2022-09-02T00:00:00"/>
    <x v="108"/>
    <d v="2022-07-01T00:00:00"/>
    <d v="2027-06-30T00:00:00"/>
    <n v="500"/>
    <n v="1"/>
    <n v="500"/>
    <s v="KG"/>
    <n v="303"/>
    <n v="151500"/>
    <n v="0"/>
    <n v="0"/>
    <n v="0"/>
    <n v="0"/>
    <n v="18"/>
    <n v="0"/>
    <n v="0"/>
    <n v="0"/>
    <n v="0"/>
    <n v="0"/>
    <n v="27270"/>
    <n v="0"/>
  </r>
  <r>
    <x v="275"/>
    <n v="500"/>
    <d v="2022-10-21T00:00:00"/>
    <x v="108"/>
    <d v="2022-09-01T00:00:00"/>
    <d v="2027-08-31T00:00:00"/>
    <n v="500"/>
    <n v="1"/>
    <n v="500"/>
    <s v="KG"/>
    <n v="310"/>
    <n v="155000"/>
    <n v="0"/>
    <n v="0"/>
    <n v="0"/>
    <n v="0"/>
    <n v="18"/>
    <n v="0"/>
    <n v="0"/>
    <n v="0"/>
    <n v="0"/>
    <n v="0"/>
    <n v="27900"/>
    <n v="0"/>
  </r>
  <r>
    <x v="276"/>
    <n v="500"/>
    <d v="2022-11-08T00:00:00"/>
    <x v="108"/>
    <d v="2022-10-01T00:00:00"/>
    <d v="2027-09-30T00:00:00"/>
    <n v="500"/>
    <n v="1"/>
    <n v="500"/>
    <s v="KG"/>
    <n v="305"/>
    <n v="152500"/>
    <n v="0"/>
    <n v="0"/>
    <n v="0"/>
    <n v="0"/>
    <n v="18"/>
    <n v="0"/>
    <n v="0"/>
    <n v="0"/>
    <n v="0"/>
    <n v="0"/>
    <n v="27450"/>
    <n v="0"/>
  </r>
  <r>
    <x v="18"/>
    <n v="0"/>
    <d v="2022-11-26T00:00:00"/>
    <x v="108"/>
    <d v="2022-10-01T00:00:00"/>
    <d v="2027-09-30T00:00:00"/>
    <n v="1950"/>
    <n v="1"/>
    <n v="1950"/>
    <s v="KG"/>
    <n v="295"/>
    <n v="575250"/>
    <n v="0"/>
    <n v="0"/>
    <n v="0"/>
    <n v="0"/>
    <n v="18"/>
    <n v="0"/>
    <n v="0"/>
    <n v="0"/>
    <n v="0"/>
    <n v="0"/>
    <n v="103545"/>
    <n v="0"/>
  </r>
  <r>
    <x v="18"/>
    <n v="0"/>
    <d v="2022-11-26T00:00:00"/>
    <x v="108"/>
    <d v="2022-10-01T00:00:00"/>
    <d v="2027-09-30T00:00:00"/>
    <n v="1050"/>
    <n v="1"/>
    <n v="1050"/>
    <s v="KG"/>
    <n v="295"/>
    <n v="309750"/>
    <n v="0"/>
    <n v="0"/>
    <n v="0"/>
    <n v="0"/>
    <n v="18"/>
    <n v="0"/>
    <n v="0"/>
    <n v="0"/>
    <n v="0"/>
    <n v="0"/>
    <n v="55755"/>
    <n v="0"/>
  </r>
  <r>
    <x v="248"/>
    <s v="6KI0S7Y7T16"/>
    <d v="2023-03-14T00:00:00"/>
    <x v="108"/>
    <d v="2021-10-01T00:00:00"/>
    <d v="2026-09-30T00:00:00"/>
    <n v="400"/>
    <n v="1"/>
    <n v="400"/>
    <s v="KG"/>
    <n v="290"/>
    <n v="116000"/>
    <n v="9"/>
    <n v="0"/>
    <n v="9"/>
    <n v="0"/>
    <n v="0"/>
    <n v="0"/>
    <n v="10440"/>
    <n v="0"/>
    <n v="10440"/>
    <n v="0"/>
    <n v="0"/>
    <n v="0"/>
  </r>
  <r>
    <x v="248"/>
    <s v="6KI0S7Y7T16"/>
    <d v="2023-03-14T00:00:00"/>
    <x v="108"/>
    <d v="2022-03-01T00:00:00"/>
    <d v="2027-02-28T00:00:00"/>
    <n v="50"/>
    <n v="1"/>
    <n v="50"/>
    <s v="KG"/>
    <n v="290"/>
    <n v="14500"/>
    <n v="9"/>
    <n v="0"/>
    <n v="9"/>
    <n v="0"/>
    <n v="0"/>
    <n v="0"/>
    <n v="1305"/>
    <n v="0"/>
    <n v="1305"/>
    <n v="0"/>
    <n v="0"/>
    <n v="0"/>
  </r>
  <r>
    <x v="277"/>
    <s v="6IU0WL2PW7"/>
    <d v="2023-03-15T00:00:00"/>
    <x v="108"/>
    <d v="2023-01-01T00:00:00"/>
    <d v="2027-12-31T00:00:00"/>
    <n v="990"/>
    <n v="1"/>
    <n v="990"/>
    <s v="KG"/>
    <n v="290"/>
    <n v="287100"/>
    <n v="0"/>
    <n v="0"/>
    <n v="0"/>
    <n v="0"/>
    <n v="0"/>
    <n v="0"/>
    <n v="0"/>
    <n v="0"/>
    <n v="0"/>
    <n v="0"/>
    <n v="0"/>
    <n v="0"/>
  </r>
  <r>
    <x v="18"/>
    <n v="0"/>
    <d v="2021-12-13T00:00:00"/>
    <x v="109"/>
    <d v="2021-12-01T00:00:00"/>
    <d v="2024-11-30T00:00:00"/>
    <n v="379.94"/>
    <n v="1"/>
    <n v="37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14T00:00:00"/>
    <x v="109"/>
    <d v="2021-12-01T00:00:00"/>
    <d v="2024-11-30T00:00:00"/>
    <n v="379.96"/>
    <n v="1"/>
    <n v="379.9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15T00:00:00"/>
    <x v="109"/>
    <d v="2021-12-01T00:00:00"/>
    <d v="2024-11-30T00:00:00"/>
    <n v="379.97"/>
    <n v="1"/>
    <n v="379.9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25T00:00:00"/>
    <x v="109"/>
    <d v="2021-12-01T00:00:00"/>
    <d v="2024-11-30T00:00:00"/>
    <n v="379.94"/>
    <n v="1"/>
    <n v="37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27T00:00:00"/>
    <x v="109"/>
    <d v="2021-12-01T00:00:00"/>
    <d v="2024-11-30T00:00:00"/>
    <n v="379.96"/>
    <n v="1"/>
    <n v="379.9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1-20T00:00:00"/>
    <x v="109"/>
    <d v="2022-01-01T00:00:00"/>
    <d v="2024-12-31T00:00:00"/>
    <n v="379.96"/>
    <n v="1"/>
    <n v="379.9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1-20T00:00:00"/>
    <x v="109"/>
    <d v="2022-01-01T00:00:00"/>
    <d v="2024-12-31T00:00:00"/>
    <n v="229.16"/>
    <n v="1"/>
    <n v="229.1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1-21T00:00:00"/>
    <x v="109"/>
    <d v="2022-01-01T00:00:00"/>
    <d v="2024-12-31T00:00:00"/>
    <n v="1.21"/>
    <n v="1"/>
    <n v="1.21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03T00:00:00"/>
    <x v="109"/>
    <d v="2022-02-01T00:00:00"/>
    <d v="2025-01-31T00:00:00"/>
    <n v="302.89499999999998"/>
    <n v="1"/>
    <n v="302.894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04T00:00:00"/>
    <x v="109"/>
    <d v="2022-02-01T00:00:00"/>
    <d v="2025-01-31T00:00:00"/>
    <n v="379.94"/>
    <n v="1"/>
    <n v="37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16T00:00:00"/>
    <x v="109"/>
    <d v="2022-02-01T00:00:00"/>
    <d v="2025-01-31T00:00:00"/>
    <n v="397.9"/>
    <n v="1"/>
    <n v="397.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16T00:00:00"/>
    <x v="109"/>
    <d v="2022-02-01T00:00:00"/>
    <d v="2025-01-31T00:00:00"/>
    <n v="379.92"/>
    <n v="1"/>
    <n v="379.9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28T00:00:00"/>
    <x v="109"/>
    <d v="2022-02-01T00:00:00"/>
    <d v="2025-01-31T00:00:00"/>
    <n v="379.94"/>
    <n v="1"/>
    <n v="37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15T00:00:00"/>
    <x v="109"/>
    <d v="2022-03-01T00:00:00"/>
    <d v="2025-02-28T00:00:00"/>
    <n v="379.92"/>
    <n v="1"/>
    <n v="379.9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15T00:00:00"/>
    <x v="109"/>
    <d v="2022-03-01T00:00:00"/>
    <d v="2025-02-28T00:00:00"/>
    <n v="377.82"/>
    <n v="1"/>
    <n v="377.8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29T00:00:00"/>
    <x v="109"/>
    <d v="2022-03-01T00:00:00"/>
    <d v="2025-02-28T00:00:00"/>
    <n v="89.88"/>
    <n v="1"/>
    <n v="89.88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1-12T00:00:00"/>
    <x v="109"/>
    <d v="2023-01-01T00:00:00"/>
    <d v="2025-12-31T00:00:00"/>
    <n v="54.9"/>
    <n v="1"/>
    <n v="54.9"/>
    <s v="KG"/>
    <n v="0"/>
    <n v="0"/>
    <n v="9"/>
    <n v="0"/>
    <n v="9"/>
    <n v="0"/>
    <n v="0"/>
    <n v="0"/>
    <n v="0"/>
    <n v="0"/>
    <n v="0"/>
    <n v="0"/>
    <n v="0"/>
    <n v="0"/>
  </r>
  <r>
    <x v="18"/>
    <n v="0"/>
    <d v="2021-01-08T00:00:00"/>
    <x v="110"/>
    <d v="2021-01-01T00:00:00"/>
    <d v="2023-06-30T00:00:00"/>
    <n v="309.72000000000003"/>
    <n v="1"/>
    <n v="309.72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06T00:00:00"/>
    <x v="110"/>
    <d v="2021-02-01T00:00:00"/>
    <d v="2023-07-31T00:00:00"/>
    <n v="309.7"/>
    <n v="1"/>
    <n v="309.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06T00:00:00"/>
    <x v="110"/>
    <d v="2021-02-01T00:00:00"/>
    <d v="2023-07-31T00:00:00"/>
    <n v="309.72000000000003"/>
    <n v="1"/>
    <n v="309.72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06T00:00:00"/>
    <x v="110"/>
    <d v="2021-02-01T00:00:00"/>
    <d v="2023-07-31T00:00:00"/>
    <n v="309.81"/>
    <n v="1"/>
    <n v="309.81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18T00:00:00"/>
    <x v="110"/>
    <d v="2021-02-01T00:00:00"/>
    <d v="2023-07-31T00:00:00"/>
    <n v="309.83"/>
    <n v="1"/>
    <n v="309.8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18T00:00:00"/>
    <x v="110"/>
    <d v="2021-02-01T00:00:00"/>
    <d v="2023-07-31T00:00:00"/>
    <n v="309.87"/>
    <n v="1"/>
    <n v="309.8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18T00:00:00"/>
    <x v="110"/>
    <d v="2021-02-01T00:00:00"/>
    <d v="2023-07-31T00:00:00"/>
    <n v="309.72000000000003"/>
    <n v="1"/>
    <n v="309.72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18T00:00:00"/>
    <x v="110"/>
    <d v="2021-02-01T00:00:00"/>
    <d v="2023-07-31T00:00:00"/>
    <n v="189.87"/>
    <n v="1"/>
    <n v="189.8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3-08T00:00:00"/>
    <x v="110"/>
    <d v="2021-03-01T00:00:00"/>
    <d v="2023-08-31T00:00:00"/>
    <n v="309.87"/>
    <n v="1"/>
    <n v="309.8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4-09T00:00:00"/>
    <x v="110"/>
    <d v="2021-04-01T00:00:00"/>
    <d v="2023-09-30T00:00:00"/>
    <n v="309.7"/>
    <n v="1"/>
    <n v="309.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4-09T00:00:00"/>
    <x v="110"/>
    <d v="2021-04-01T00:00:00"/>
    <d v="2023-09-30T00:00:00"/>
    <n v="309.68"/>
    <n v="1"/>
    <n v="309.6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4-09T00:00:00"/>
    <x v="110"/>
    <d v="2021-04-01T00:00:00"/>
    <d v="2023-09-30T00:00:00"/>
    <n v="149.91999999999999"/>
    <n v="1"/>
    <n v="149.9199999999999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5-11T00:00:00"/>
    <x v="110"/>
    <d v="2021-05-01T00:00:00"/>
    <d v="2023-10-31T00:00:00"/>
    <n v="309.74"/>
    <n v="1"/>
    <n v="309.7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6-07T00:00:00"/>
    <x v="110"/>
    <d v="2021-06-01T00:00:00"/>
    <d v="2023-11-30T00:00:00"/>
    <n v="309.68"/>
    <n v="1"/>
    <n v="309.6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6-07T00:00:00"/>
    <x v="110"/>
    <d v="2021-06-01T00:00:00"/>
    <d v="2023-11-30T00:00:00"/>
    <n v="309.8"/>
    <n v="1"/>
    <n v="309.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6-07T00:00:00"/>
    <x v="110"/>
    <d v="2021-06-01T00:00:00"/>
    <d v="2023-11-30T00:00:00"/>
    <n v="309.7"/>
    <n v="1"/>
    <n v="309.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6-08T00:00:00"/>
    <x v="110"/>
    <d v="2021-06-01T00:00:00"/>
    <d v="2023-11-30T00:00:00"/>
    <n v="309.52999999999997"/>
    <n v="1"/>
    <n v="309.5299999999999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7-23T00:00:00"/>
    <x v="110"/>
    <d v="2021-07-01T00:00:00"/>
    <d v="2023-12-31T00:00:00"/>
    <n v="309.72000000000003"/>
    <n v="1"/>
    <n v="309.72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7-24T00:00:00"/>
    <x v="110"/>
    <d v="2021-07-01T00:00:00"/>
    <d v="2023-12-31T00:00:00"/>
    <n v="309.92"/>
    <n v="1"/>
    <n v="309.9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7-26T00:00:00"/>
    <x v="110"/>
    <d v="2021-07-01T00:00:00"/>
    <d v="2023-12-31T00:00:00"/>
    <n v="309.76"/>
    <n v="1"/>
    <n v="309.7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7-26T00:00:00"/>
    <x v="110"/>
    <d v="2021-07-01T00:00:00"/>
    <d v="2023-12-31T00:00:00"/>
    <n v="169.84"/>
    <n v="1"/>
    <n v="169.8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8-06T00:00:00"/>
    <x v="110"/>
    <d v="2021-08-01T00:00:00"/>
    <d v="2024-01-31T00:00:00"/>
    <n v="309.91000000000003"/>
    <n v="1"/>
    <n v="309.91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8-17T00:00:00"/>
    <x v="110"/>
    <d v="2021-08-01T00:00:00"/>
    <d v="2024-01-31T00:00:00"/>
    <n v="309.76"/>
    <n v="1"/>
    <n v="309.7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01T00:00:00"/>
    <x v="110"/>
    <d v="2021-08-01T00:00:00"/>
    <d v="2024-01-31T00:00:00"/>
    <n v="73.400000000000006"/>
    <n v="1"/>
    <n v="73.40000000000000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17T00:00:00"/>
    <x v="110"/>
    <d v="2021-09-01T00:00:00"/>
    <d v="2024-02-28T00:00:00"/>
    <n v="309.89999999999998"/>
    <n v="1"/>
    <n v="309.89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17T00:00:00"/>
    <x v="110"/>
    <d v="2021-09-01T00:00:00"/>
    <d v="2024-02-28T00:00:00"/>
    <n v="309.69"/>
    <n v="1"/>
    <n v="309.6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20T00:00:00"/>
    <x v="110"/>
    <d v="2021-09-18T00:00:00"/>
    <d v="2024-02-17T00:00:00"/>
    <n v="309.72000000000003"/>
    <n v="1"/>
    <n v="309.72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20T00:00:00"/>
    <x v="110"/>
    <d v="2021-09-20T00:00:00"/>
    <d v="2024-02-19T00:00:00"/>
    <n v="309.87"/>
    <n v="1"/>
    <n v="309.8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22T00:00:00"/>
    <x v="110"/>
    <d v="2021-09-01T00:00:00"/>
    <d v="2024-02-28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9-25T00:00:00"/>
    <x v="110"/>
    <d v="2021-09-01T00:00:00"/>
    <d v="2024-02-28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0-16T00:00:00"/>
    <x v="110"/>
    <d v="2021-10-01T00:00:00"/>
    <d v="2024-03-31T00:00:00"/>
    <n v="309.92"/>
    <n v="1"/>
    <n v="309.9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0-16T00:00:00"/>
    <x v="110"/>
    <d v="2021-10-16T00:00:00"/>
    <d v="2024-03-15T00:00:00"/>
    <n v="309.97000000000003"/>
    <n v="1"/>
    <n v="309.97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0-18T00:00:00"/>
    <x v="110"/>
    <d v="2021-10-01T00:00:00"/>
    <d v="2024-03-31T00:00:00"/>
    <n v="309.95999999999998"/>
    <n v="1"/>
    <n v="309.95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1-22T00:00:00"/>
    <x v="110"/>
    <d v="2021-11-01T00:00:00"/>
    <d v="2024-04-30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1-25T00:00:00"/>
    <x v="110"/>
    <d v="2021-11-01T00:00:00"/>
    <d v="2024-04-30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24T00:00:00"/>
    <x v="110"/>
    <d v="2021-12-01T00:00:00"/>
    <d v="2024-05-30T00:00:00"/>
    <n v="309.97000000000003"/>
    <n v="1"/>
    <n v="309.97000000000003"/>
    <s v="KG"/>
    <n v="0"/>
    <n v="0"/>
    <n v="9"/>
    <n v="0"/>
    <n v="9"/>
    <n v="0"/>
    <n v="0"/>
    <n v="0"/>
    <n v="0"/>
    <n v="0"/>
    <n v="0"/>
    <n v="0"/>
    <n v="0"/>
    <n v="0"/>
  </r>
  <r>
    <x v="18"/>
    <n v="0"/>
    <d v="2022-01-07T00:00:00"/>
    <x v="110"/>
    <d v="2021-12-01T00:00:00"/>
    <d v="2024-05-30T00:00:00"/>
    <n v="309.95999999999998"/>
    <n v="1"/>
    <n v="309.95999999999998"/>
    <s v="KG"/>
    <n v="0"/>
    <n v="0"/>
    <n v="9"/>
    <n v="0"/>
    <n v="9"/>
    <n v="0"/>
    <n v="0"/>
    <n v="0"/>
    <n v="0"/>
    <n v="0"/>
    <n v="0"/>
    <n v="0"/>
    <n v="0"/>
    <n v="0"/>
  </r>
  <r>
    <x v="18"/>
    <n v="0"/>
    <d v="2022-01-08T00:00:00"/>
    <x v="110"/>
    <d v="2021-12-01T00:00:00"/>
    <d v="2024-05-31T00:00:00"/>
    <n v="309.93"/>
    <n v="1"/>
    <n v="309.9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1-13T00:00:00"/>
    <x v="110"/>
    <d v="2022-01-01T00:00:00"/>
    <d v="2024-06-30T00:00:00"/>
    <n v="309.95999999999998"/>
    <n v="1"/>
    <n v="309.95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19T00:00:00"/>
    <x v="110"/>
    <d v="2022-02-19T00:00:00"/>
    <d v="2024-07-20T00:00:00"/>
    <n v="309.89999999999998"/>
    <n v="1"/>
    <n v="309.89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09T00:00:00"/>
    <x v="110"/>
    <d v="2022-03-08T00:00:00"/>
    <d v="2024-07-07T00:00:00"/>
    <n v="309.11"/>
    <n v="1"/>
    <n v="309.11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11T00:00:00"/>
    <x v="110"/>
    <d v="2022-02-01T00:00:00"/>
    <d v="2024-07-31T00:00:00"/>
    <n v="309.89999999999998"/>
    <n v="1"/>
    <n v="309.89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4-16T00:00:00"/>
    <x v="110"/>
    <d v="2022-04-16T00:00:00"/>
    <d v="2024-09-15T00:00:00"/>
    <n v="307.08"/>
    <n v="1"/>
    <n v="307.0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4-18T00:00:00"/>
    <x v="110"/>
    <d v="2022-04-01T00:00:00"/>
    <d v="2024-09-30T00:00:00"/>
    <n v="309.56"/>
    <n v="1"/>
    <n v="309.56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4-18T00:00:00"/>
    <x v="110"/>
    <d v="2022-04-01T00:00:00"/>
    <d v="2024-09-30T00:00:00"/>
    <n v="309.88"/>
    <n v="1"/>
    <n v="309.8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5-02T00:00:00"/>
    <x v="110"/>
    <d v="2022-04-01T00:00:00"/>
    <d v="2024-09-30T00:00:00"/>
    <n v="309.92"/>
    <n v="1"/>
    <n v="309.9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5-21T00:00:00"/>
    <x v="110"/>
    <d v="2022-05-19T00:00:00"/>
    <d v="2024-10-18T00:00:00"/>
    <n v="309.07"/>
    <n v="1"/>
    <n v="309.0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6-20T00:00:00"/>
    <x v="110"/>
    <d v="2022-06-01T00:00:00"/>
    <d v="2024-11-30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6-20T00:00:00"/>
    <x v="110"/>
    <d v="2022-06-01T00:00:00"/>
    <d v="2024-11-30T00:00:00"/>
    <n v="309.70999999999998"/>
    <n v="1"/>
    <n v="309.70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8-06T00:00:00"/>
    <x v="110"/>
    <d v="2022-08-01T00:00:00"/>
    <d v="2025-01-31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8-09T00:00:00"/>
    <x v="110"/>
    <d v="2022-08-01T00:00:00"/>
    <d v="2025-01-30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9-08T00:00:00"/>
    <x v="110"/>
    <d v="2022-09-01T00:00:00"/>
    <d v="2025-02-28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9-22T00:00:00"/>
    <x v="110"/>
    <d v="2022-09-01T00:00:00"/>
    <d v="2025-02-28T00:00:00"/>
    <n v="307.85000000000002"/>
    <n v="1"/>
    <n v="307.85000000000002"/>
    <s v="KG"/>
    <n v="0"/>
    <n v="0"/>
    <n v="9"/>
    <n v="0"/>
    <n v="9"/>
    <n v="0"/>
    <n v="0"/>
    <n v="0"/>
    <n v="0"/>
    <n v="0"/>
    <n v="0"/>
    <n v="0"/>
    <n v="0"/>
    <n v="0"/>
  </r>
  <r>
    <x v="18"/>
    <n v="0"/>
    <d v="2022-09-22T00:00:00"/>
    <x v="110"/>
    <d v="2022-09-01T00:00:00"/>
    <d v="2025-02-28T00:00:00"/>
    <n v="309.92"/>
    <n v="1"/>
    <n v="309.92"/>
    <s v="KG"/>
    <n v="0"/>
    <n v="0"/>
    <n v="9"/>
    <n v="0"/>
    <n v="9"/>
    <n v="0"/>
    <n v="0"/>
    <n v="0"/>
    <n v="0"/>
    <n v="0"/>
    <n v="0"/>
    <n v="0"/>
    <n v="0"/>
    <n v="0"/>
  </r>
  <r>
    <x v="18"/>
    <n v="0"/>
    <d v="2022-10-06T00:00:00"/>
    <x v="110"/>
    <d v="2022-10-01T00:00:00"/>
    <d v="2025-03-31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1-08T00:00:00"/>
    <x v="110"/>
    <d v="2022-10-01T00:00:00"/>
    <d v="2025-03-31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1-10T00:00:00"/>
    <x v="110"/>
    <d v="2022-11-01T00:00:00"/>
    <d v="2025-04-30T00:00:00"/>
    <n v="310"/>
    <n v="1"/>
    <n v="310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1-15T00:00:00"/>
    <x v="110"/>
    <d v="2022-11-01T00:00:00"/>
    <d v="2025-04-30T00:00:00"/>
    <n v="309.43"/>
    <n v="1"/>
    <n v="309.4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1-16T00:00:00"/>
    <x v="110"/>
    <d v="2022-11-01T00:00:00"/>
    <d v="2025-04-30T00:00:00"/>
    <n v="309.90699999999998"/>
    <n v="1"/>
    <n v="309.906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1-21T00:00:00"/>
    <x v="110"/>
    <d v="2022-11-01T00:00:00"/>
    <d v="2025-04-30T00:00:00"/>
    <n v="135.47999999999999"/>
    <n v="1"/>
    <n v="135.4799999999999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2-12T00:00:00"/>
    <x v="110"/>
    <d v="2022-12-01T00:00:00"/>
    <d v="2025-05-30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2-15T00:00:00"/>
    <x v="110"/>
    <d v="2022-12-31T00:00:00"/>
    <d v="2025-05-31T00:00:00"/>
    <n v="309.66000000000003"/>
    <n v="1"/>
    <n v="309.66000000000003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2-16T00:00:00"/>
    <x v="110"/>
    <d v="2022-12-01T00:00:00"/>
    <d v="2025-05-30T00:00:00"/>
    <n v="309.95999999999998"/>
    <n v="1"/>
    <n v="309.9599999999999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2-21T00:00:00"/>
    <x v="110"/>
    <d v="2022-12-21T00:00:00"/>
    <d v="2025-05-20T00:00:00"/>
    <n v="309.95999999999998"/>
    <n v="1"/>
    <n v="309.95999999999998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1-21T00:00:00"/>
    <x v="110"/>
    <d v="2023-01-01T00:00:00"/>
    <d v="2025-06-30T00:00:00"/>
    <n v="309.49"/>
    <n v="1"/>
    <n v="309.49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1-24T00:00:00"/>
    <x v="110"/>
    <d v="2023-01-24T00:00:00"/>
    <d v="2025-06-23T00:00:00"/>
    <n v="154.72999999999999"/>
    <n v="1"/>
    <n v="154.72999999999999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1-24T00:00:00"/>
    <x v="110"/>
    <d v="2023-01-24T00:00:00"/>
    <d v="2025-06-24T00:00:00"/>
    <n v="309.94"/>
    <n v="1"/>
    <n v="309.94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2-07T00:00:00"/>
    <x v="110"/>
    <d v="2023-02-06T00:00:00"/>
    <d v="2025-07-05T00:00:00"/>
    <n v="307.11"/>
    <n v="1"/>
    <n v="307.11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2-08T00:00:00"/>
    <x v="110"/>
    <d v="2023-02-08T00:00:00"/>
    <d v="2025-02-07T00:00:00"/>
    <n v="307.14"/>
    <n v="1"/>
    <n v="307.14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2-10T00:00:00"/>
    <x v="110"/>
    <d v="2023-02-09T00:00:00"/>
    <d v="2025-07-08T00:00:00"/>
    <n v="307.12"/>
    <n v="1"/>
    <n v="307.12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15T00:00:00"/>
    <x v="110"/>
    <d v="2023-03-14T00:00:00"/>
    <d v="2025-08-13T00:00:00"/>
    <n v="309.89999999999998"/>
    <n v="1"/>
    <n v="309.89999999999998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18T00:00:00"/>
    <x v="110"/>
    <d v="2023-03-01T00:00:00"/>
    <d v="2025-08-31T00:00:00"/>
    <n v="309.92"/>
    <n v="1"/>
    <n v="309.92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21T00:00:00"/>
    <x v="110"/>
    <d v="2023-03-01T00:00:00"/>
    <d v="2025-08-31T00:00:00"/>
    <n v="309.10000000000002"/>
    <n v="1"/>
    <n v="309.10000000000002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21T00:00:00"/>
    <x v="110"/>
    <d v="2023-03-01T00:00:00"/>
    <d v="2025-08-31T00:00:00"/>
    <n v="309.43"/>
    <n v="1"/>
    <n v="309.43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21T00:00:00"/>
    <x v="110"/>
    <d v="2023-03-01T00:00:00"/>
    <d v="2025-08-31T00:00:00"/>
    <n v="309.92"/>
    <n v="1"/>
    <n v="309.92"/>
    <s v="KG"/>
    <n v="0"/>
    <n v="0"/>
    <n v="0"/>
    <n v="0"/>
    <n v="0"/>
    <n v="0"/>
    <n v="0"/>
    <n v="0"/>
    <n v="0"/>
    <n v="0"/>
    <n v="0"/>
    <n v="0"/>
    <n v="0"/>
    <n v="0"/>
  </r>
  <r>
    <x v="18"/>
    <s v=""/>
    <d v="2023-03-21T00:00:00"/>
    <x v="110"/>
    <d v="2023-03-01T00:00:00"/>
    <d v="2025-08-31T00:00:00"/>
    <n v="309.89999999999998"/>
    <n v="1"/>
    <n v="309.89999999999998"/>
    <s v="KG"/>
    <n v="0"/>
    <n v="0"/>
    <n v="0"/>
    <n v="0"/>
    <n v="0"/>
    <n v="0"/>
    <n v="0"/>
    <n v="0"/>
    <n v="0"/>
    <n v="0"/>
    <n v="0"/>
    <n v="0"/>
    <n v="0"/>
    <n v="0"/>
  </r>
  <r>
    <x v="262"/>
    <n v="25"/>
    <d v="2021-03-10T00:00:00"/>
    <x v="111"/>
    <d v="2020-01-01T00:00:00"/>
    <d v="2025-10-31T00:00:00"/>
    <n v="25"/>
    <n v="1"/>
    <n v="25"/>
    <s v="KG"/>
    <n v="300"/>
    <n v="7500"/>
    <n v="9"/>
    <n v="0"/>
    <n v="9"/>
    <n v="0"/>
    <n v="0"/>
    <n v="0"/>
    <n v="675"/>
    <n v="0"/>
    <n v="675"/>
    <n v="0"/>
    <n v="0"/>
    <n v="0"/>
  </r>
  <r>
    <x v="54"/>
    <n v="25"/>
    <d v="2021-04-13T00:00:00"/>
    <x v="111"/>
    <d v="2020-12-01T00:00:00"/>
    <d v="2025-11-30T00:00:00"/>
    <n v="20"/>
    <n v="1"/>
    <n v="20"/>
    <s v="KG"/>
    <n v="310"/>
    <n v="6200"/>
    <n v="9"/>
    <n v="0"/>
    <n v="9"/>
    <n v="0"/>
    <n v="0"/>
    <n v="0"/>
    <n v="558"/>
    <n v="0"/>
    <n v="558"/>
    <n v="0"/>
    <n v="0"/>
    <n v="0"/>
  </r>
  <r>
    <x v="54"/>
    <n v="25"/>
    <d v="2021-04-13T00:00:00"/>
    <x v="111"/>
    <d v="2020-12-01T00:00:00"/>
    <d v="2025-11-30T00:00:00"/>
    <n v="5"/>
    <n v="1"/>
    <n v="5"/>
    <s v="KG"/>
    <n v="310"/>
    <n v="1550"/>
    <n v="9"/>
    <n v="0"/>
    <n v="9"/>
    <n v="0"/>
    <n v="0"/>
    <n v="0"/>
    <n v="139.5"/>
    <n v="0"/>
    <n v="139.5"/>
    <n v="0"/>
    <n v="0"/>
    <n v="0"/>
  </r>
  <r>
    <x v="18"/>
    <n v="0"/>
    <d v="2021-05-04T00:00:00"/>
    <x v="111"/>
    <d v="2020-12-01T00:00:00"/>
    <d v="2025-11-30T00:00:00"/>
    <n v="20"/>
    <n v="1"/>
    <n v="20"/>
    <s v="KG"/>
    <n v="310"/>
    <n v="6200"/>
    <n v="9"/>
    <n v="0"/>
    <n v="9"/>
    <n v="0"/>
    <n v="0"/>
    <n v="0"/>
    <n v="558"/>
    <n v="0"/>
    <n v="558"/>
    <n v="0"/>
    <n v="0"/>
    <n v="0"/>
  </r>
  <r>
    <x v="60"/>
    <n v="10"/>
    <d v="2021-12-11T00:00:00"/>
    <x v="111"/>
    <d v="2021-11-01T00:00:00"/>
    <d v="2026-10-31T00:00:00"/>
    <n v="10"/>
    <n v="1"/>
    <n v="10"/>
    <s v="KG"/>
    <n v="410"/>
    <n v="4100"/>
    <n v="0"/>
    <n v="0"/>
    <n v="0"/>
    <n v="0"/>
    <n v="18"/>
    <n v="0"/>
    <n v="0"/>
    <n v="0"/>
    <n v="0"/>
    <n v="0"/>
    <n v="738"/>
    <n v="0"/>
  </r>
  <r>
    <x v="258"/>
    <n v="10"/>
    <d v="2022-01-18T00:00:00"/>
    <x v="111"/>
    <d v="2021-12-01T00:00:00"/>
    <d v="2026-11-30T00:00:00"/>
    <n v="10"/>
    <n v="1"/>
    <n v="10"/>
    <s v="KG"/>
    <n v="400"/>
    <n v="4000"/>
    <n v="9"/>
    <n v="0"/>
    <n v="9"/>
    <n v="0"/>
    <n v="0"/>
    <n v="0"/>
    <n v="360"/>
    <n v="0"/>
    <n v="360"/>
    <n v="0"/>
    <n v="0"/>
    <n v="0"/>
  </r>
  <r>
    <x v="215"/>
    <n v="10"/>
    <d v="2022-06-22T00:00:00"/>
    <x v="111"/>
    <d v="2022-04-01T00:00:00"/>
    <d v="2027-03-30T00:00:00"/>
    <n v="10"/>
    <n v="1"/>
    <n v="10"/>
    <s v="KG"/>
    <n v="460"/>
    <n v="4600"/>
    <n v="0"/>
    <n v="0"/>
    <n v="0"/>
    <n v="0"/>
    <n v="0"/>
    <n v="0"/>
    <n v="0"/>
    <n v="0"/>
    <n v="0"/>
    <n v="0"/>
    <n v="0"/>
    <n v="0"/>
  </r>
  <r>
    <x v="264"/>
    <n v="10"/>
    <d v="2022-07-27T00:00:00"/>
    <x v="111"/>
    <d v="2022-06-01T00:00:00"/>
    <d v="2027-05-31T00:00:00"/>
    <n v="10"/>
    <n v="1"/>
    <n v="10"/>
    <s v="KG"/>
    <n v="440"/>
    <n v="4400"/>
    <n v="9"/>
    <n v="0"/>
    <n v="9"/>
    <n v="0"/>
    <n v="0"/>
    <n v="0"/>
    <n v="396"/>
    <n v="0"/>
    <n v="396"/>
    <n v="0"/>
    <n v="0"/>
    <n v="0"/>
  </r>
  <r>
    <x v="247"/>
    <n v="10"/>
    <d v="2022-10-03T00:00:00"/>
    <x v="111"/>
    <d v="2022-07-01T00:00:00"/>
    <d v="2027-06-30T00:00:00"/>
    <n v="10"/>
    <n v="1"/>
    <n v="10"/>
    <s v="KG"/>
    <n v="445"/>
    <n v="4450"/>
    <n v="9"/>
    <n v="0"/>
    <n v="9"/>
    <n v="0"/>
    <n v="0"/>
    <n v="0"/>
    <n v="400.5"/>
    <n v="0"/>
    <n v="400.5"/>
    <n v="0"/>
    <n v="0"/>
    <n v="0"/>
  </r>
  <r>
    <x v="18"/>
    <n v="0"/>
    <d v="2021-07-02T00:00:00"/>
    <x v="112"/>
    <d v="2021-03-18T00:00:00"/>
    <d v="2026-03-11T00:00:00"/>
    <n v="70"/>
    <n v="1"/>
    <n v="70"/>
    <s v="KG"/>
    <n v="250"/>
    <n v="17500"/>
    <n v="0"/>
    <n v="0"/>
    <n v="0"/>
    <n v="0"/>
    <n v="18"/>
    <n v="0"/>
    <n v="0"/>
    <n v="0"/>
    <n v="0"/>
    <n v="0"/>
    <n v="3150"/>
    <n v="0"/>
  </r>
  <r>
    <x v="278"/>
    <n v="0.5"/>
    <d v="2021-04-24T00:00:00"/>
    <x v="113"/>
    <d v="2020-11-01T00:00:00"/>
    <d v="2024-10-31T00:00:00"/>
    <n v="0.5"/>
    <n v="1"/>
    <n v="0.5"/>
    <s v="KG"/>
    <n v="180000"/>
    <n v="90000"/>
    <n v="0"/>
    <n v="0"/>
    <n v="0"/>
    <n v="0"/>
    <n v="18"/>
    <n v="0"/>
    <n v="0"/>
    <n v="0"/>
    <n v="0"/>
    <n v="0"/>
    <n v="16200"/>
    <n v="0"/>
  </r>
  <r>
    <x v="128"/>
    <n v="0.5"/>
    <d v="2021-09-14T00:00:00"/>
    <x v="113"/>
    <d v="2021-08-01T00:00:00"/>
    <d v="2025-07-31T00:00:00"/>
    <n v="0.5"/>
    <n v="1"/>
    <n v="0.5"/>
    <s v="KG"/>
    <n v="0.56000000000000005"/>
    <n v="0.28000000000000003"/>
    <n v="0"/>
    <n v="0"/>
    <n v="0"/>
    <n v="0"/>
    <n v="18"/>
    <n v="0"/>
    <n v="0"/>
    <n v="0"/>
    <n v="0"/>
    <n v="0"/>
    <n v="0.05"/>
    <n v="0"/>
  </r>
  <r>
    <x v="60"/>
    <n v="0.5"/>
    <d v="2021-12-09T00:00:00"/>
    <x v="113"/>
    <d v="2021-06-01T00:00:00"/>
    <d v="2025-05-31T00:00:00"/>
    <n v="0.5"/>
    <n v="1"/>
    <n v="0.5"/>
    <s v="KG"/>
    <n v="188000"/>
    <n v="94000"/>
    <n v="0"/>
    <n v="0"/>
    <n v="0"/>
    <n v="0"/>
    <n v="18"/>
    <n v="0"/>
    <n v="0"/>
    <n v="0"/>
    <n v="0"/>
    <n v="0"/>
    <n v="16920"/>
    <n v="0"/>
  </r>
  <r>
    <x v="109"/>
    <n v="0.5"/>
    <d v="2022-05-24T00:00:00"/>
    <x v="113"/>
    <d v="2022-05-01T00:00:00"/>
    <d v="2026-04-30T00:00:00"/>
    <n v="0.5"/>
    <n v="1"/>
    <n v="0.5"/>
    <s v="KG"/>
    <n v="169000"/>
    <n v="84500"/>
    <n v="0"/>
    <n v="0"/>
    <n v="0"/>
    <n v="0"/>
    <n v="18"/>
    <n v="0"/>
    <n v="0"/>
    <n v="0"/>
    <n v="0"/>
    <n v="0"/>
    <n v="15210"/>
    <n v="0"/>
  </r>
  <r>
    <x v="279"/>
    <n v="0.5"/>
    <d v="2022-06-28T00:00:00"/>
    <x v="113"/>
    <d v="2022-06-01T00:00:00"/>
    <d v="2026-05-31T00:00:00"/>
    <n v="0.5"/>
    <n v="1"/>
    <n v="0.5"/>
    <s v="KG"/>
    <n v="155000"/>
    <n v="77500"/>
    <n v="0"/>
    <n v="0"/>
    <n v="0"/>
    <n v="0"/>
    <n v="18"/>
    <n v="0"/>
    <n v="0"/>
    <n v="0"/>
    <n v="0"/>
    <n v="0"/>
    <n v="13950"/>
    <n v="0"/>
  </r>
  <r>
    <x v="280"/>
    <n v="0.1"/>
    <d v="2022-07-26T00:00:00"/>
    <x v="113"/>
    <d v="2022-07-01T00:00:00"/>
    <d v="2026-06-30T00:00:00"/>
    <n v="0.1"/>
    <n v="1"/>
    <n v="0.1"/>
    <s v="KG"/>
    <n v="155000"/>
    <n v="15500"/>
    <n v="0"/>
    <n v="0"/>
    <n v="0"/>
    <n v="0"/>
    <n v="18"/>
    <n v="0"/>
    <n v="0"/>
    <n v="0"/>
    <n v="0"/>
    <n v="0"/>
    <n v="2790"/>
    <n v="0"/>
  </r>
  <r>
    <x v="281"/>
    <n v="0.2"/>
    <d v="2022-08-31T00:00:00"/>
    <x v="113"/>
    <d v="2022-08-01T00:00:00"/>
    <d v="2026-07-30T00:00:00"/>
    <n v="0.2"/>
    <n v="1"/>
    <n v="0.2"/>
    <s v="KG"/>
    <n v="154000"/>
    <n v="30800"/>
    <n v="0"/>
    <n v="0"/>
    <n v="0"/>
    <n v="0"/>
    <n v="18"/>
    <n v="0"/>
    <n v="0"/>
    <n v="0"/>
    <n v="0"/>
    <n v="0"/>
    <n v="5544"/>
    <n v="0"/>
  </r>
  <r>
    <x v="65"/>
    <n v="0.3"/>
    <d v="2022-09-22T00:00:00"/>
    <x v="113"/>
    <d v="2022-08-01T00:00:00"/>
    <d v="2026-07-30T00:00:00"/>
    <n v="0.3"/>
    <n v="1"/>
    <n v="0.3"/>
    <s v="KG"/>
    <n v="154000"/>
    <n v="46200"/>
    <n v="0"/>
    <n v="0"/>
    <n v="0"/>
    <n v="0"/>
    <n v="18"/>
    <n v="0"/>
    <n v="0"/>
    <n v="0"/>
    <n v="0"/>
    <n v="0"/>
    <n v="8316"/>
    <n v="0"/>
  </r>
  <r>
    <x v="37"/>
    <n v="200"/>
    <d v="2022-12-22T00:00:00"/>
    <x v="113"/>
    <d v="2022-12-01T00:00:00"/>
    <d v="2026-11-30T00:00:00"/>
    <n v="0.2"/>
    <n v="1"/>
    <n v="0.2"/>
    <s v="KG"/>
    <n v="150"/>
    <n v="30"/>
    <n v="0"/>
    <n v="0"/>
    <n v="0"/>
    <n v="0"/>
    <n v="18"/>
    <n v="0"/>
    <n v="0"/>
    <n v="0"/>
    <n v="0"/>
    <n v="0"/>
    <n v="5400"/>
    <n v="0"/>
  </r>
  <r>
    <x v="282"/>
    <n v="75"/>
    <d v="2021-01-27T00:00:00"/>
    <x v="114"/>
    <d v="2020-12-01T00:00:00"/>
    <d v="2024-11-30T00:00:00"/>
    <n v="75"/>
    <n v="1"/>
    <n v="75"/>
    <s v="KG"/>
    <n v="2125"/>
    <n v="159375"/>
    <n v="0"/>
    <n v="0"/>
    <n v="0"/>
    <n v="0"/>
    <n v="18"/>
    <n v="0"/>
    <n v="0"/>
    <n v="0"/>
    <n v="0"/>
    <n v="0"/>
    <n v="28687.5"/>
    <n v="0"/>
  </r>
  <r>
    <x v="283"/>
    <n v="50"/>
    <d v="2021-07-07T00:00:00"/>
    <x v="114"/>
    <d v="2021-06-01T00:00:00"/>
    <d v="2025-05-31T00:00:00"/>
    <n v="50"/>
    <n v="1"/>
    <n v="50"/>
    <s v="KG"/>
    <n v="2100"/>
    <n v="105000"/>
    <n v="0"/>
    <n v="0"/>
    <n v="0"/>
    <n v="0"/>
    <n v="18"/>
    <n v="0"/>
    <n v="0"/>
    <n v="0"/>
    <n v="0"/>
    <n v="0"/>
    <n v="18900"/>
    <n v="0"/>
  </r>
  <r>
    <x v="284"/>
    <n v="10"/>
    <d v="2021-10-25T00:00:00"/>
    <x v="114"/>
    <d v="2021-01-01T00:00:00"/>
    <d v="2024-12-31T00:00:00"/>
    <n v="10"/>
    <n v="1"/>
    <n v="10"/>
    <s v="KG"/>
    <n v="2150"/>
    <n v="21500"/>
    <n v="0"/>
    <n v="0"/>
    <n v="0"/>
    <n v="0"/>
    <n v="18"/>
    <n v="0"/>
    <n v="0"/>
    <n v="0"/>
    <n v="0"/>
    <n v="0"/>
    <n v="3870"/>
    <n v="0"/>
  </r>
  <r>
    <x v="285"/>
    <n v="25"/>
    <d v="2021-11-24T00:00:00"/>
    <x v="114"/>
    <d v="2021-10-01T00:00:00"/>
    <d v="2025-09-30T00:00:00"/>
    <n v="25"/>
    <n v="1"/>
    <n v="25"/>
    <s v="KG"/>
    <n v="2200"/>
    <n v="55000"/>
    <n v="0"/>
    <n v="0"/>
    <n v="0"/>
    <n v="0"/>
    <n v="18"/>
    <n v="0"/>
    <n v="0"/>
    <n v="0"/>
    <n v="0"/>
    <n v="0"/>
    <n v="9900"/>
    <n v="0"/>
  </r>
  <r>
    <x v="10"/>
    <n v="25"/>
    <d v="2022-02-01T00:00:00"/>
    <x v="114"/>
    <d v="2022-01-01T00:00:00"/>
    <d v="2025-12-31T00:00:00"/>
    <n v="25"/>
    <n v="1"/>
    <n v="25"/>
    <s v="KG"/>
    <n v="2350"/>
    <n v="58750"/>
    <n v="0"/>
    <n v="0"/>
    <n v="0"/>
    <n v="0"/>
    <n v="18"/>
    <n v="0"/>
    <n v="0"/>
    <n v="0"/>
    <n v="0"/>
    <n v="0"/>
    <n v="10575"/>
    <n v="0"/>
  </r>
  <r>
    <x v="63"/>
    <n v="25"/>
    <d v="2022-04-07T00:00:00"/>
    <x v="114"/>
    <d v="2022-03-01T00:00:00"/>
    <d v="2026-02-28T00:00:00"/>
    <n v="25"/>
    <n v="1"/>
    <n v="25"/>
    <s v="KG"/>
    <n v="2080"/>
    <n v="52000"/>
    <n v="0"/>
    <n v="0"/>
    <n v="0"/>
    <n v="0"/>
    <n v="18"/>
    <n v="0"/>
    <n v="0"/>
    <n v="0"/>
    <n v="0"/>
    <n v="0"/>
    <n v="9360"/>
    <n v="0"/>
  </r>
  <r>
    <x v="77"/>
    <n v="25"/>
    <d v="2022-08-06T00:00:00"/>
    <x v="114"/>
    <d v="2022-07-01T00:00:00"/>
    <d v="2026-06-30T00:00:00"/>
    <n v="25"/>
    <n v="1"/>
    <n v="25"/>
    <s v="KG"/>
    <n v="2025"/>
    <n v="50625"/>
    <n v="0"/>
    <n v="0"/>
    <n v="0"/>
    <n v="0"/>
    <n v="0"/>
    <n v="0"/>
    <n v="0"/>
    <n v="0"/>
    <n v="0"/>
    <n v="0"/>
    <n v="0"/>
    <n v="0"/>
  </r>
  <r>
    <x v="18"/>
    <n v="0"/>
    <d v="2022-11-10T00:00:00"/>
    <x v="114"/>
    <d v="2022-10-01T00:00:00"/>
    <d v="2026-09-30T00:00:00"/>
    <n v="25"/>
    <n v="1"/>
    <n v="25"/>
    <s v="KG"/>
    <n v="1975"/>
    <n v="49375"/>
    <n v="0"/>
    <n v="0"/>
    <n v="0"/>
    <n v="0"/>
    <n v="18"/>
    <n v="0"/>
    <n v="0"/>
    <n v="0"/>
    <n v="0"/>
    <n v="0"/>
    <n v="8887.5"/>
    <n v="0"/>
  </r>
  <r>
    <x v="18"/>
    <n v="0"/>
    <d v="2022-12-01T00:00:00"/>
    <x v="114"/>
    <d v="2022-10-01T00:00:00"/>
    <d v="2026-09-30T00:00:00"/>
    <n v="25"/>
    <n v="1"/>
    <n v="25"/>
    <s v="KG"/>
    <n v="1975"/>
    <n v="49375"/>
    <n v="0"/>
    <n v="0"/>
    <n v="0"/>
    <n v="0"/>
    <n v="18"/>
    <n v="0"/>
    <n v="0"/>
    <n v="0"/>
    <n v="0"/>
    <n v="0"/>
    <n v="8887.5"/>
    <n v="0"/>
  </r>
  <r>
    <x v="18"/>
    <n v="0"/>
    <d v="2021-01-18T00:00:00"/>
    <x v="115"/>
    <d v="2021-01-01T00:00:00"/>
    <d v="2023-06-30T00:00:00"/>
    <n v="60.22"/>
    <n v="1"/>
    <n v="60.2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09T00:00:00"/>
    <x v="115"/>
    <d v="2021-02-01T00:00:00"/>
    <d v="2023-07-31T00:00:00"/>
    <n v="199.8"/>
    <n v="1"/>
    <n v="199.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7-22T00:00:00"/>
    <x v="115"/>
    <d v="2021-07-21T00:00:00"/>
    <d v="2023-12-31T00:00:00"/>
    <n v="229.5"/>
    <n v="1"/>
    <n v="229.5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8-30T00:00:00"/>
    <x v="115"/>
    <d v="2021-08-01T00:00:00"/>
    <d v="2024-01-31T00:00:00"/>
    <n v="134.88"/>
    <n v="1"/>
    <n v="134.8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0-18T00:00:00"/>
    <x v="115"/>
    <d v="2021-10-01T00:00:00"/>
    <d v="2024-03-31T00:00:00"/>
    <n v="88.99"/>
    <n v="1"/>
    <n v="88.9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12-20T00:00:00"/>
    <x v="115"/>
    <d v="2021-12-01T00:00:00"/>
    <d v="2024-05-30T00:00:00"/>
    <n v="119.87"/>
    <n v="1"/>
    <n v="119.8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1-24T00:00:00"/>
    <x v="115"/>
    <d v="2022-01-01T00:00:00"/>
    <d v="2024-06-30T00:00:00"/>
    <n v="35.99"/>
    <n v="1"/>
    <n v="35.9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2-19T00:00:00"/>
    <x v="115"/>
    <d v="2022-02-19T00:00:00"/>
    <d v="2024-07-20T00:00:00"/>
    <n v="62.94"/>
    <n v="1"/>
    <n v="62.9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3-10T00:00:00"/>
    <x v="115"/>
    <d v="2022-03-01T00:00:00"/>
    <d v="2024-08-31T00:00:00"/>
    <n v="64.5"/>
    <n v="1"/>
    <n v="64.5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4-27T00:00:00"/>
    <x v="115"/>
    <d v="2022-04-01T00:00:00"/>
    <d v="2024-09-30T00:00:00"/>
    <n v="61.9"/>
    <n v="1"/>
    <n v="61.9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6-13T00:00:00"/>
    <x v="115"/>
    <d v="2022-06-01T00:00:00"/>
    <d v="2024-11-30T00:00:00"/>
    <n v="27.97"/>
    <n v="1"/>
    <n v="27.97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09-17T00:00:00"/>
    <x v="115"/>
    <d v="2022-09-01T00:00:00"/>
    <d v="2025-02-28T00:00:00"/>
    <n v="39.28"/>
    <n v="1"/>
    <n v="39.28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0-06T00:00:00"/>
    <x v="115"/>
    <d v="2022-10-01T00:00:00"/>
    <d v="2025-03-31T00:00:00"/>
    <n v="24"/>
    <n v="1"/>
    <n v="24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2-12-08T00:00:00"/>
    <x v="115"/>
    <d v="2022-11-01T00:00:00"/>
    <d v="2025-04-30T00:00:00"/>
    <n v="199.82"/>
    <n v="1"/>
    <n v="199.82"/>
    <s v="KG"/>
    <n v="0"/>
    <n v="0"/>
    <n v="9"/>
    <n v="0"/>
    <n v="9"/>
    <n v="0"/>
    <n v="0"/>
    <n v="0"/>
    <n v="0"/>
    <n v="0"/>
    <n v="0"/>
    <n v="0"/>
    <n v="0"/>
    <n v="0"/>
  </r>
  <r>
    <x v="18"/>
    <s v=""/>
    <d v="2023-01-05T00:00:00"/>
    <x v="115"/>
    <d v="2022-12-01T00:00:00"/>
    <d v="2025-05-31T00:00:00"/>
    <n v="23.9"/>
    <n v="1"/>
    <n v="23.9"/>
    <s v="KG"/>
    <n v="0"/>
    <n v="0"/>
    <n v="9"/>
    <n v="0"/>
    <n v="9"/>
    <n v="0"/>
    <n v="0"/>
    <n v="0"/>
    <n v="0"/>
    <n v="0"/>
    <n v="0"/>
    <n v="0"/>
    <n v="0"/>
    <n v="0"/>
  </r>
  <r>
    <x v="18"/>
    <s v=""/>
    <d v="2023-03-21T00:00:00"/>
    <x v="115"/>
    <d v="2023-03-01T00:00:00"/>
    <d v="2025-08-31T00:00:00"/>
    <n v="23.98"/>
    <n v="1"/>
    <n v="23.98"/>
    <s v="KG"/>
    <n v="0"/>
    <n v="0"/>
    <n v="0"/>
    <n v="0"/>
    <n v="0"/>
    <n v="0"/>
    <n v="0"/>
    <n v="0"/>
    <n v="0"/>
    <n v="0"/>
    <n v="0"/>
    <n v="0"/>
    <n v="0"/>
    <n v="0"/>
  </r>
  <r>
    <x v="286"/>
    <n v="2000"/>
    <d v="2021-01-25T00:00:00"/>
    <x v="116"/>
    <d v="2020-12-21T00:00:00"/>
    <d v="2025-12-21T00:00:00"/>
    <n v="2000"/>
    <n v="1"/>
    <n v="2000"/>
    <s v="KG"/>
    <n v="106"/>
    <n v="212000"/>
    <n v="0"/>
    <n v="0"/>
    <n v="0"/>
    <n v="0"/>
    <n v="18"/>
    <n v="0"/>
    <n v="0"/>
    <n v="0"/>
    <n v="0"/>
    <n v="0"/>
    <n v="38160"/>
    <n v="0"/>
  </r>
  <r>
    <x v="182"/>
    <n v="2000"/>
    <d v="2021-06-02T00:00:00"/>
    <x v="116"/>
    <d v="2021-04-01T00:00:00"/>
    <d v="2026-04-30T00:00:00"/>
    <n v="340"/>
    <n v="1"/>
    <n v="340"/>
    <s v="KG"/>
    <n v="125"/>
    <n v="42500"/>
    <n v="0"/>
    <n v="0"/>
    <n v="0"/>
    <n v="0"/>
    <n v="18"/>
    <n v="0"/>
    <n v="0"/>
    <n v="0"/>
    <n v="0"/>
    <n v="0"/>
    <n v="7650"/>
    <n v="0"/>
  </r>
  <r>
    <x v="182"/>
    <n v="2000"/>
    <d v="2021-06-09T00:00:00"/>
    <x v="116"/>
    <d v="2021-05-01T00:00:00"/>
    <d v="2026-05-31T00:00:00"/>
    <n v="1650"/>
    <n v="1"/>
    <n v="1650"/>
    <s v="KG"/>
    <n v="125"/>
    <n v="206250"/>
    <n v="0"/>
    <n v="0"/>
    <n v="0"/>
    <n v="0"/>
    <n v="18"/>
    <n v="0"/>
    <n v="0"/>
    <n v="0"/>
    <n v="0"/>
    <n v="0"/>
    <n v="37125"/>
    <n v="0"/>
  </r>
  <r>
    <x v="287"/>
    <n v="2000"/>
    <d v="2021-10-25T00:00:00"/>
    <x v="116"/>
    <d v="2021-09-18T00:00:00"/>
    <d v="2026-09-17T00:00:00"/>
    <n v="1500"/>
    <n v="1"/>
    <n v="1500"/>
    <s v="KG"/>
    <n v="119"/>
    <n v="178500"/>
    <n v="0"/>
    <n v="0"/>
    <n v="0"/>
    <n v="0"/>
    <n v="18"/>
    <n v="0"/>
    <n v="0"/>
    <n v="0"/>
    <n v="0"/>
    <n v="0"/>
    <n v="32130"/>
    <n v="0"/>
  </r>
  <r>
    <x v="18"/>
    <n v="0"/>
    <d v="2022-01-07T00:00:00"/>
    <x v="116"/>
    <d v="2021-12-07T00:00:00"/>
    <d v="2026-11-06T00:00:00"/>
    <n v="500"/>
    <n v="1"/>
    <n v="500"/>
    <s v="KG"/>
    <n v="117"/>
    <n v="58500"/>
    <n v="0"/>
    <n v="0"/>
    <n v="0"/>
    <n v="0"/>
    <n v="18"/>
    <n v="0"/>
    <n v="0"/>
    <n v="0"/>
    <n v="0"/>
    <n v="0"/>
    <n v="10530"/>
    <n v="0"/>
  </r>
  <r>
    <x v="288"/>
    <n v="100"/>
    <d v="2022-04-26T00:00:00"/>
    <x v="116"/>
    <d v="2021-03-01T00:00:00"/>
    <d v="2026-02-28T00:00:00"/>
    <n v="100"/>
    <n v="1"/>
    <n v="100"/>
    <s v="KG"/>
    <n v="125"/>
    <n v="12500"/>
    <n v="9"/>
    <n v="0"/>
    <n v="9"/>
    <n v="0"/>
    <n v="0"/>
    <n v="0"/>
    <n v="1125"/>
    <n v="0"/>
    <n v="1125"/>
    <n v="0"/>
    <n v="0"/>
    <n v="0"/>
  </r>
  <r>
    <x v="246"/>
    <n v="500"/>
    <d v="2022-05-07T00:00:00"/>
    <x v="116"/>
    <d v="2022-03-14T00:00:00"/>
    <d v="2027-02-01T00:00:00"/>
    <n v="500"/>
    <n v="1"/>
    <n v="500"/>
    <s v="KG"/>
    <n v="142"/>
    <n v="71000"/>
    <n v="9"/>
    <n v="0"/>
    <n v="9"/>
    <n v="0"/>
    <n v="0"/>
    <n v="0"/>
    <n v="6390"/>
    <n v="0"/>
    <n v="6390"/>
    <n v="0"/>
    <n v="0"/>
    <n v="0"/>
  </r>
  <r>
    <x v="101"/>
    <n v="500"/>
    <d v="2022-07-08T00:00:00"/>
    <x v="116"/>
    <d v="2022-06-01T00:00:00"/>
    <d v="2027-05-31T00:00:00"/>
    <n v="500"/>
    <n v="1"/>
    <n v="500"/>
    <s v="KG"/>
    <n v="148"/>
    <n v="74000"/>
    <n v="0"/>
    <n v="0"/>
    <n v="0"/>
    <n v="0"/>
    <n v="18"/>
    <n v="0"/>
    <n v="0"/>
    <n v="0"/>
    <n v="0"/>
    <n v="0"/>
    <n v="13320"/>
    <n v="0"/>
  </r>
  <r>
    <x v="144"/>
    <n v="1000"/>
    <d v="2022-07-29T00:00:00"/>
    <x v="116"/>
    <d v="2022-07-11T00:00:00"/>
    <d v="2027-06-30T00:00:00"/>
    <n v="1000"/>
    <n v="1"/>
    <n v="1000"/>
    <s v="KG"/>
    <n v="147"/>
    <n v="147000"/>
    <n v="0"/>
    <n v="0"/>
    <n v="0"/>
    <n v="0"/>
    <n v="18"/>
    <n v="0"/>
    <n v="0"/>
    <n v="0"/>
    <n v="0"/>
    <n v="0"/>
    <n v="26460"/>
    <n v="0"/>
  </r>
  <r>
    <x v="154"/>
    <n v="1000"/>
    <d v="2022-09-16T00:00:00"/>
    <x v="116"/>
    <d v="2022-08-12T00:00:00"/>
    <d v="2027-07-30T00:00:00"/>
    <n v="1000"/>
    <n v="1"/>
    <n v="1000"/>
    <s v="KG"/>
    <n v="147"/>
    <n v="147000"/>
    <n v="0"/>
    <n v="0"/>
    <n v="0"/>
    <n v="0"/>
    <n v="18"/>
    <n v="0"/>
    <n v="0"/>
    <n v="0"/>
    <n v="0"/>
    <n v="0"/>
    <n v="26460"/>
    <n v="0"/>
  </r>
  <r>
    <x v="289"/>
    <n v="700"/>
    <d v="2022-12-29T00:00:00"/>
    <x v="116"/>
    <d v="2022-12-04T00:00:00"/>
    <d v="2027-12-03T00:00:00"/>
    <n v="700"/>
    <n v="1"/>
    <n v="700"/>
    <s v="KG"/>
    <n v="147"/>
    <n v="102900"/>
    <n v="0"/>
    <n v="0"/>
    <n v="0"/>
    <n v="0"/>
    <n v="28"/>
    <n v="0"/>
    <n v="0"/>
    <n v="0"/>
    <n v="0"/>
    <n v="0"/>
    <n v="28812"/>
    <n v="0"/>
  </r>
  <r>
    <x v="219"/>
    <s v="6KJ0QKQSO17"/>
    <d v="2023-03-15T00:00:00"/>
    <x v="116"/>
    <d v="2023-01-01T00:00:00"/>
    <d v="2028-01-31T00:00:00"/>
    <n v="400"/>
    <n v="1"/>
    <n v="400"/>
    <s v="KG"/>
    <n v="145"/>
    <n v="58000"/>
    <n v="9"/>
    <n v="0"/>
    <n v="9"/>
    <n v="0"/>
    <n v="0"/>
    <n v="0"/>
    <n v="5220"/>
    <n v="0"/>
    <n v="5220"/>
    <n v="0"/>
    <n v="0"/>
    <n v="0"/>
  </r>
  <r>
    <x v="219"/>
    <s v="6KJ0QKQSO17"/>
    <d v="2023-03-15T00:00:00"/>
    <x v="116"/>
    <d v="2023-02-01T00:00:00"/>
    <d v="2028-02-28T00:00:00"/>
    <n v="200"/>
    <n v="1"/>
    <n v="200"/>
    <s v="KG"/>
    <n v="145"/>
    <n v="29000"/>
    <n v="9"/>
    <n v="0"/>
    <n v="9"/>
    <n v="0"/>
    <n v="0"/>
    <n v="0"/>
    <n v="2610"/>
    <n v="0"/>
    <n v="2610"/>
    <n v="0"/>
    <n v="0"/>
    <n v="0"/>
  </r>
  <r>
    <x v="107"/>
    <n v="250"/>
    <d v="2021-10-14T00:00:00"/>
    <x v="117"/>
    <d v="2021-09-06T00:00:00"/>
    <d v="2026-09-05T00:00:00"/>
    <n v="250"/>
    <n v="1"/>
    <n v="250"/>
    <s v="KG"/>
    <n v="140"/>
    <n v="35000"/>
    <n v="9"/>
    <n v="0"/>
    <n v="9"/>
    <n v="0"/>
    <n v="0"/>
    <n v="0"/>
    <n v="3150"/>
    <n v="0"/>
    <n v="3150"/>
    <n v="0"/>
    <n v="0"/>
    <n v="0"/>
  </r>
  <r>
    <x v="18"/>
    <n v="0"/>
    <d v="2022-01-07T00:00:00"/>
    <x v="117"/>
    <d v="2021-09-03T00:00:00"/>
    <d v="2026-08-02T00:00:00"/>
    <n v="200"/>
    <n v="1"/>
    <n v="200"/>
    <s v="KG"/>
    <n v="127"/>
    <n v="25400"/>
    <n v="0"/>
    <n v="0"/>
    <n v="0"/>
    <n v="0"/>
    <n v="18"/>
    <n v="0"/>
    <n v="0"/>
    <n v="0"/>
    <n v="0"/>
    <n v="0"/>
    <n v="4572"/>
    <n v="0"/>
  </r>
  <r>
    <x v="144"/>
    <n v="300"/>
    <d v="2022-07-29T00:00:00"/>
    <x v="117"/>
    <d v="2022-04-23T00:00:00"/>
    <d v="2027-03-28T00:00:00"/>
    <n v="300"/>
    <n v="1"/>
    <n v="300"/>
    <s v="KG"/>
    <n v="155"/>
    <n v="46500"/>
    <n v="0"/>
    <n v="0"/>
    <n v="0"/>
    <n v="0"/>
    <n v="18"/>
    <n v="0"/>
    <n v="0"/>
    <n v="0"/>
    <n v="0"/>
    <n v="0"/>
    <n v="8370"/>
    <n v="0"/>
  </r>
  <r>
    <x v="154"/>
    <n v="300"/>
    <d v="2022-09-16T00:00:00"/>
    <x v="117"/>
    <d v="2022-08-21T00:00:00"/>
    <d v="2027-07-30T00:00:00"/>
    <n v="300"/>
    <n v="1"/>
    <n v="300"/>
    <s v="KG"/>
    <n v="155"/>
    <n v="46500"/>
    <n v="0"/>
    <n v="0"/>
    <n v="0"/>
    <n v="0"/>
    <n v="18"/>
    <n v="0"/>
    <n v="0"/>
    <n v="0"/>
    <n v="0"/>
    <n v="0"/>
    <n v="8370"/>
    <n v="0"/>
  </r>
  <r>
    <x v="289"/>
    <n v="200"/>
    <d v="2022-12-29T00:00:00"/>
    <x v="117"/>
    <d v="2022-09-19T00:00:00"/>
    <d v="2027-09-18T00:00:00"/>
    <n v="200"/>
    <n v="1"/>
    <n v="200"/>
    <s v="KG"/>
    <n v="155"/>
    <n v="31000"/>
    <n v="0"/>
    <n v="0"/>
    <n v="0"/>
    <n v="0"/>
    <n v="18"/>
    <n v="0"/>
    <n v="0"/>
    <n v="0"/>
    <n v="0"/>
    <n v="0"/>
    <n v="5580"/>
    <n v="0"/>
  </r>
  <r>
    <x v="18"/>
    <n v="0"/>
    <d v="2021-07-20T00:00:00"/>
    <x v="118"/>
    <d v="2021-01-06T00:00:00"/>
    <d v="2023-01-05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290"/>
    <n v="5"/>
    <d v="2021-02-01T00:00:00"/>
    <x v="119"/>
    <d v="2020-12-01T00:00:00"/>
    <d v="2023-11-30T00:00:00"/>
    <n v="5"/>
    <n v="1"/>
    <n v="5"/>
    <s v="KG"/>
    <n v="40000"/>
    <n v="200000"/>
    <n v="0"/>
    <n v="0"/>
    <n v="0"/>
    <n v="0"/>
    <n v="18"/>
    <n v="0"/>
    <n v="0"/>
    <n v="0"/>
    <n v="0"/>
    <n v="0"/>
    <n v="36000"/>
    <n v="0"/>
  </r>
  <r>
    <x v="6"/>
    <n v="5"/>
    <d v="2021-02-05T00:00:00"/>
    <x v="119"/>
    <d v="2020-09-01T00:00:00"/>
    <d v="2023-08-31T00:00:00"/>
    <n v="5"/>
    <n v="1"/>
    <n v="5"/>
    <s v="KG"/>
    <n v="38400"/>
    <n v="192000"/>
    <n v="0"/>
    <n v="0"/>
    <n v="0"/>
    <n v="0"/>
    <n v="18"/>
    <n v="0"/>
    <n v="0"/>
    <n v="0"/>
    <n v="0"/>
    <n v="0"/>
    <n v="34560"/>
    <n v="0"/>
  </r>
  <r>
    <x v="20"/>
    <n v="5"/>
    <d v="2021-05-06T00:00:00"/>
    <x v="119"/>
    <d v="2020-10-01T00:00:00"/>
    <d v="2023-09-30T00:00:00"/>
    <n v="5"/>
    <n v="1"/>
    <n v="5"/>
    <s v="KG"/>
    <n v="37400"/>
    <n v="187000"/>
    <n v="0"/>
    <n v="0"/>
    <n v="0"/>
    <n v="0"/>
    <n v="18"/>
    <n v="0"/>
    <n v="0"/>
    <n v="0"/>
    <n v="0"/>
    <n v="0"/>
    <n v="33660"/>
    <n v="0"/>
  </r>
  <r>
    <x v="291"/>
    <n v="5"/>
    <d v="2021-06-21T00:00:00"/>
    <x v="119"/>
    <d v="2021-05-01T00:00:00"/>
    <d v="2025-04-30T00:00:00"/>
    <n v="5"/>
    <n v="1"/>
    <n v="5"/>
    <s v="KG"/>
    <n v="49000"/>
    <n v="245000"/>
    <n v="0"/>
    <n v="0"/>
    <n v="0"/>
    <n v="0"/>
    <n v="18"/>
    <n v="0"/>
    <n v="0"/>
    <n v="0"/>
    <n v="0"/>
    <n v="0"/>
    <n v="44100"/>
    <n v="0"/>
  </r>
  <r>
    <x v="149"/>
    <n v="5"/>
    <d v="2021-10-22T00:00:00"/>
    <x v="119"/>
    <d v="2021-09-01T00:00:00"/>
    <d v="2024-08-31T00:00:00"/>
    <n v="5"/>
    <n v="1"/>
    <n v="5"/>
    <s v="KG"/>
    <n v="48500"/>
    <n v="242500"/>
    <n v="0"/>
    <n v="0"/>
    <n v="0"/>
    <n v="0"/>
    <n v="18"/>
    <n v="0"/>
    <n v="0"/>
    <n v="0"/>
    <n v="0"/>
    <n v="0"/>
    <n v="43650"/>
    <n v="0"/>
  </r>
  <r>
    <x v="292"/>
    <n v="10"/>
    <d v="2021-10-28T00:00:00"/>
    <x v="119"/>
    <d v="2021-10-01T00:00:00"/>
    <d v="2024-09-30T00:00:00"/>
    <n v="10"/>
    <n v="1"/>
    <n v="10"/>
    <s v="KG"/>
    <n v="45000"/>
    <n v="450000"/>
    <n v="0"/>
    <n v="0"/>
    <n v="0"/>
    <n v="0"/>
    <n v="18"/>
    <n v="0"/>
    <n v="0"/>
    <n v="0"/>
    <n v="0"/>
    <n v="0"/>
    <n v="81000"/>
    <n v="0"/>
  </r>
  <r>
    <x v="60"/>
    <n v="5"/>
    <d v="2021-12-24T00:00:00"/>
    <x v="119"/>
    <d v="2021-10-01T00:00:00"/>
    <d v="2024-09-30T00:00:00"/>
    <n v="5"/>
    <n v="1"/>
    <n v="5"/>
    <s v="KG"/>
    <n v="46000"/>
    <n v="230000"/>
    <n v="0"/>
    <n v="0"/>
    <n v="0"/>
    <n v="0"/>
    <n v="18"/>
    <n v="0"/>
    <n v="0"/>
    <n v="0"/>
    <n v="0"/>
    <n v="0"/>
    <n v="41400"/>
    <n v="0"/>
  </r>
  <r>
    <x v="18"/>
    <n v="0"/>
    <d v="2022-01-08T00:00:00"/>
    <x v="119"/>
    <d v="2021-10-01T00:00:00"/>
    <d v="2024-09-30T00:00:00"/>
    <n v="5"/>
    <n v="1"/>
    <n v="5"/>
    <s v="KG"/>
    <n v="45500"/>
    <n v="227500"/>
    <n v="0"/>
    <n v="0"/>
    <n v="0"/>
    <n v="0"/>
    <n v="18"/>
    <n v="0"/>
    <n v="0"/>
    <n v="0"/>
    <n v="0"/>
    <n v="0"/>
    <n v="40950"/>
    <n v="0"/>
  </r>
  <r>
    <x v="293"/>
    <n v="10"/>
    <d v="2022-03-03T00:00:00"/>
    <x v="119"/>
    <d v="2021-10-01T00:00:00"/>
    <d v="2025-09-30T00:00:00"/>
    <n v="10"/>
    <n v="1"/>
    <n v="10"/>
    <s v="KG"/>
    <n v="44200"/>
    <n v="442000"/>
    <n v="0"/>
    <n v="0"/>
    <n v="0"/>
    <n v="0"/>
    <n v="18"/>
    <n v="0"/>
    <n v="0"/>
    <n v="0"/>
    <n v="0"/>
    <n v="0"/>
    <n v="79560"/>
    <n v="0"/>
  </r>
  <r>
    <x v="63"/>
    <n v="5"/>
    <d v="2022-04-05T00:00:00"/>
    <x v="119"/>
    <d v="2021-12-01T00:00:00"/>
    <d v="2025-11-30T00:00:00"/>
    <n v="5"/>
    <n v="1"/>
    <n v="5"/>
    <s v="KG"/>
    <n v="43500"/>
    <n v="217500"/>
    <n v="0"/>
    <n v="0"/>
    <n v="0"/>
    <n v="0"/>
    <n v="18"/>
    <n v="0"/>
    <n v="0"/>
    <n v="0"/>
    <n v="0"/>
    <n v="0"/>
    <n v="39150"/>
    <n v="0"/>
  </r>
  <r>
    <x v="132"/>
    <n v="5"/>
    <d v="2022-08-20T00:00:00"/>
    <x v="119"/>
    <d v="2022-07-01T00:00:00"/>
    <d v="2025-06-30T00:00:00"/>
    <n v="5"/>
    <n v="1"/>
    <n v="5"/>
    <s v="KG"/>
    <n v="39000"/>
    <n v="195000"/>
    <n v="0"/>
    <n v="0"/>
    <n v="0"/>
    <n v="0"/>
    <n v="18"/>
    <n v="0"/>
    <n v="0"/>
    <n v="0"/>
    <n v="0"/>
    <n v="0"/>
    <n v="35100"/>
    <n v="0"/>
  </r>
  <r>
    <x v="294"/>
    <n v="5"/>
    <d v="2022-11-02T00:00:00"/>
    <x v="119"/>
    <d v="2022-09-01T00:00:00"/>
    <d v="2026-08-31T00:00:00"/>
    <n v="5"/>
    <n v="1"/>
    <n v="5"/>
    <s v="KG"/>
    <n v="39500"/>
    <n v="197500"/>
    <n v="9"/>
    <n v="0"/>
    <n v="9"/>
    <n v="0"/>
    <n v="0"/>
    <n v="0"/>
    <n v="17775"/>
    <n v="0"/>
    <n v="17775"/>
    <n v="0"/>
    <n v="0"/>
    <n v="0"/>
  </r>
  <r>
    <x v="295"/>
    <n v="1"/>
    <d v="2021-06-30T00:00:00"/>
    <x v="120"/>
    <d v="2020-04-17T00:00:00"/>
    <d v="2025-04-16T00:00:00"/>
    <n v="1"/>
    <n v="1"/>
    <n v="1"/>
    <s v="KG"/>
    <n v="108000"/>
    <n v="108000"/>
    <n v="9"/>
    <n v="0"/>
    <n v="9"/>
    <n v="0"/>
    <n v="0"/>
    <n v="0"/>
    <n v="9720"/>
    <n v="0"/>
    <n v="9720"/>
    <n v="0"/>
    <n v="0"/>
    <n v="0"/>
  </r>
  <r>
    <x v="3"/>
    <n v="10"/>
    <d v="2021-04-29T00:00:00"/>
    <x v="121"/>
    <d v="2018-11-01T00:00:00"/>
    <d v="2023-10-31T00:00:00"/>
    <n v="10"/>
    <n v="1"/>
    <n v="10"/>
    <s v="KG"/>
    <n v="3525"/>
    <n v="35250"/>
    <n v="0"/>
    <n v="0"/>
    <n v="0"/>
    <n v="0"/>
    <n v="18"/>
    <n v="0"/>
    <n v="0"/>
    <n v="0"/>
    <n v="0"/>
    <n v="0"/>
    <n v="6345"/>
    <n v="0"/>
  </r>
  <r>
    <x v="272"/>
    <n v="25"/>
    <d v="2022-01-25T00:00:00"/>
    <x v="121"/>
    <d v="2021-11-01T00:00:00"/>
    <d v="2026-10-31T00:00:00"/>
    <n v="25"/>
    <n v="1"/>
    <n v="25"/>
    <s v="KG"/>
    <n v="3700"/>
    <n v="92500"/>
    <n v="0"/>
    <n v="0"/>
    <n v="0"/>
    <n v="0"/>
    <n v="18"/>
    <n v="0"/>
    <n v="0"/>
    <n v="0"/>
    <n v="0"/>
    <n v="0"/>
    <n v="16650"/>
    <n v="0"/>
  </r>
  <r>
    <x v="296"/>
    <n v="50"/>
    <d v="2021-02-10T00:00:00"/>
    <x v="122"/>
    <d v="2021-01-01T00:00:00"/>
    <d v="2025-12-31T00:00:00"/>
    <n v="50"/>
    <n v="1"/>
    <n v="50"/>
    <s v="KG"/>
    <n v="1180"/>
    <n v="59000"/>
    <n v="0"/>
    <n v="0"/>
    <n v="0"/>
    <n v="0"/>
    <n v="18"/>
    <n v="0"/>
    <n v="0"/>
    <n v="0"/>
    <n v="0"/>
    <n v="0"/>
    <n v="10620"/>
    <n v="0"/>
  </r>
  <r>
    <x v="104"/>
    <n v="25"/>
    <d v="2021-08-24T00:00:00"/>
    <x v="122"/>
    <d v="2021-08-01T00:00:00"/>
    <d v="2026-07-31T00:00:00"/>
    <n v="25"/>
    <n v="1"/>
    <n v="25"/>
    <s v="KG"/>
    <n v="825"/>
    <n v="20625"/>
    <n v="0"/>
    <n v="0"/>
    <n v="0"/>
    <n v="0"/>
    <n v="18"/>
    <n v="0"/>
    <n v="0"/>
    <n v="0"/>
    <n v="0"/>
    <n v="0"/>
    <n v="3712.5"/>
    <n v="0"/>
  </r>
  <r>
    <x v="128"/>
    <n v="25"/>
    <d v="2021-09-23T00:00:00"/>
    <x v="122"/>
    <d v="2021-08-01T00:00:00"/>
    <d v="2026-07-31T00:00:00"/>
    <n v="25"/>
    <n v="1"/>
    <n v="25"/>
    <s v="KG"/>
    <n v="770"/>
    <n v="19250"/>
    <n v="0"/>
    <n v="0"/>
    <n v="0"/>
    <n v="0"/>
    <n v="18"/>
    <n v="0"/>
    <n v="0"/>
    <n v="0"/>
    <n v="0"/>
    <n v="0"/>
    <n v="3465"/>
    <n v="0"/>
  </r>
  <r>
    <x v="29"/>
    <n v="25"/>
    <d v="2021-10-12T00:00:00"/>
    <x v="122"/>
    <d v="2021-08-01T00:00:00"/>
    <d v="2025-07-31T00:00:00"/>
    <n v="25"/>
    <n v="1"/>
    <n v="25"/>
    <s v="KG"/>
    <n v="950"/>
    <n v="23750"/>
    <n v="0"/>
    <n v="0"/>
    <n v="0"/>
    <n v="0"/>
    <n v="18"/>
    <n v="0"/>
    <n v="0"/>
    <n v="0"/>
    <n v="0"/>
    <n v="0"/>
    <n v="4275"/>
    <n v="0"/>
  </r>
  <r>
    <x v="74"/>
    <n v="25"/>
    <d v="2021-11-17T00:00:00"/>
    <x v="122"/>
    <d v="2021-10-01T00:00:00"/>
    <d v="2026-09-30T00:00:00"/>
    <n v="25"/>
    <n v="1"/>
    <n v="25"/>
    <s v="KG"/>
    <n v="900"/>
    <n v="22500"/>
    <n v="0"/>
    <n v="0"/>
    <n v="0"/>
    <n v="0"/>
    <n v="18"/>
    <n v="0"/>
    <n v="0"/>
    <n v="0"/>
    <n v="0"/>
    <n v="0"/>
    <n v="4050"/>
    <n v="0"/>
  </r>
  <r>
    <x v="204"/>
    <n v="25"/>
    <d v="2022-03-21T00:00:00"/>
    <x v="122"/>
    <d v="2022-02-01T00:00:00"/>
    <d v="2027-01-31T00:00:00"/>
    <n v="25"/>
    <n v="1"/>
    <n v="25"/>
    <s v="KG"/>
    <n v="700"/>
    <n v="17500"/>
    <n v="0"/>
    <n v="0"/>
    <n v="0"/>
    <n v="0"/>
    <n v="18"/>
    <n v="0"/>
    <n v="0"/>
    <n v="0"/>
    <n v="0"/>
    <n v="0"/>
    <n v="3150"/>
    <n v="0"/>
  </r>
  <r>
    <x v="297"/>
    <n v="25"/>
    <d v="2022-08-02T00:00:00"/>
    <x v="122"/>
    <d v="2022-01-01T00:00:00"/>
    <d v="2026-12-31T00:00:00"/>
    <n v="25"/>
    <n v="1"/>
    <n v="25"/>
    <s v="KG"/>
    <n v="580"/>
    <n v="14500"/>
    <n v="9"/>
    <n v="0"/>
    <n v="9"/>
    <n v="0"/>
    <n v="0"/>
    <n v="0"/>
    <n v="1305"/>
    <n v="0"/>
    <n v="1305"/>
    <n v="0"/>
    <n v="0"/>
    <n v="0"/>
  </r>
  <r>
    <x v="65"/>
    <n v="50"/>
    <d v="2022-09-21T00:00:00"/>
    <x v="122"/>
    <d v="2022-05-01T00:00:00"/>
    <d v="2027-04-30T00:00:00"/>
    <n v="50"/>
    <n v="1"/>
    <n v="50"/>
    <s v="KG"/>
    <n v="565"/>
    <n v="28250"/>
    <n v="0"/>
    <n v="0"/>
    <n v="0"/>
    <n v="0"/>
    <n v="18"/>
    <n v="0"/>
    <n v="0"/>
    <n v="0"/>
    <n v="0"/>
    <n v="0"/>
    <n v="5085"/>
    <n v="0"/>
  </r>
  <r>
    <x v="115"/>
    <n v="25"/>
    <d v="2022-10-21T00:00:00"/>
    <x v="122"/>
    <d v="2022-07-01T00:00:00"/>
    <d v="2027-05-31T00:00:00"/>
    <n v="25"/>
    <n v="1"/>
    <n v="25"/>
    <s v="KG"/>
    <n v="555"/>
    <n v="13875"/>
    <n v="0"/>
    <n v="0"/>
    <n v="0"/>
    <n v="0"/>
    <n v="18"/>
    <n v="0"/>
    <n v="0"/>
    <n v="0"/>
    <n v="0"/>
    <n v="0"/>
    <n v="2497.5"/>
    <n v="0"/>
  </r>
  <r>
    <x v="298"/>
    <n v="150"/>
    <d v="2022-06-15T00:00:00"/>
    <x v="123"/>
    <d v="2022-01-01T00:00:00"/>
    <d v="2026-12-30T00:00:00"/>
    <n v="150"/>
    <n v="1"/>
    <n v="150"/>
    <s v="KG"/>
    <n v="2700"/>
    <n v="405000"/>
    <n v="0"/>
    <n v="0"/>
    <n v="0"/>
    <n v="0"/>
    <n v="18"/>
    <n v="0"/>
    <n v="0"/>
    <n v="0"/>
    <n v="0"/>
    <n v="0"/>
    <n v="72900"/>
    <n v="0"/>
  </r>
  <r>
    <x v="299"/>
    <n v="5"/>
    <d v="2021-06-17T00:00:00"/>
    <x v="124"/>
    <d v="2021-04-01T00:00:00"/>
    <d v="2026-03-31T00:00:00"/>
    <n v="5"/>
    <n v="1"/>
    <n v="5"/>
    <s v="KG"/>
    <n v="7000"/>
    <n v="35000"/>
    <n v="0"/>
    <n v="0"/>
    <n v="0"/>
    <n v="0"/>
    <n v="18"/>
    <n v="0"/>
    <n v="0"/>
    <n v="0"/>
    <n v="0"/>
    <n v="0"/>
    <n v="6300"/>
    <n v="0"/>
  </r>
  <r>
    <x v="6"/>
    <n v="50"/>
    <d v="2021-01-22T00:00:00"/>
    <x v="125"/>
    <d v="2020-06-01T00:00:00"/>
    <d v="2024-05-31T00:00:00"/>
    <n v="50"/>
    <n v="1"/>
    <n v="50"/>
    <s v="KG"/>
    <n v="2500"/>
    <n v="125000"/>
    <n v="0"/>
    <n v="0"/>
    <n v="0"/>
    <n v="0"/>
    <n v="18"/>
    <n v="0"/>
    <n v="0"/>
    <n v="0"/>
    <n v="0"/>
    <n v="0"/>
    <n v="22500"/>
    <n v="0"/>
  </r>
  <r>
    <x v="278"/>
    <n v="25"/>
    <d v="2021-04-23T00:00:00"/>
    <x v="125"/>
    <d v="2021-03-01T00:00:00"/>
    <d v="2025-02-28T00:00:00"/>
    <n v="25"/>
    <n v="1"/>
    <n v="25"/>
    <s v="KG"/>
    <n v="2500"/>
    <n v="62500"/>
    <n v="0"/>
    <n v="0"/>
    <n v="0"/>
    <n v="0"/>
    <n v="18"/>
    <n v="0"/>
    <n v="0"/>
    <n v="0"/>
    <n v="0"/>
    <n v="0"/>
    <n v="11250"/>
    <n v="0"/>
  </r>
  <r>
    <x v="199"/>
    <n v="25"/>
    <d v="2021-07-26T00:00:00"/>
    <x v="125"/>
    <d v="2021-06-01T00:00:00"/>
    <d v="2025-05-31T00:00:00"/>
    <n v="25"/>
    <n v="1"/>
    <n v="25"/>
    <s v="KG"/>
    <n v="2725"/>
    <n v="68125"/>
    <n v="0"/>
    <n v="0"/>
    <n v="0"/>
    <n v="0"/>
    <n v="18"/>
    <n v="0"/>
    <n v="0"/>
    <n v="0"/>
    <n v="0"/>
    <n v="0"/>
    <n v="12262.5"/>
    <n v="0"/>
  </r>
  <r>
    <x v="128"/>
    <n v="50"/>
    <d v="2021-09-15T00:00:00"/>
    <x v="125"/>
    <d v="2021-07-01T00:00:00"/>
    <d v="2025-06-30T00:00:00"/>
    <n v="50"/>
    <n v="1"/>
    <n v="50"/>
    <s v="KG"/>
    <n v="2725"/>
    <n v="136250"/>
    <n v="0"/>
    <n v="0"/>
    <n v="0"/>
    <n v="0"/>
    <n v="18"/>
    <n v="0"/>
    <n v="0"/>
    <n v="0"/>
    <n v="0"/>
    <n v="0"/>
    <n v="24525"/>
    <n v="0"/>
  </r>
  <r>
    <x v="204"/>
    <n v="50"/>
    <d v="2022-03-10T00:00:00"/>
    <x v="125"/>
    <d v="2022-01-01T00:00:00"/>
    <d v="2025-12-31T00:00:00"/>
    <n v="50"/>
    <n v="1"/>
    <n v="50"/>
    <s v="KG"/>
    <n v="2975"/>
    <n v="148750"/>
    <n v="0"/>
    <n v="0"/>
    <n v="0"/>
    <n v="0"/>
    <n v="18"/>
    <n v="0"/>
    <n v="0"/>
    <n v="0"/>
    <n v="0"/>
    <n v="0"/>
    <n v="26775"/>
    <n v="0"/>
  </r>
  <r>
    <x v="81"/>
    <n v="10"/>
    <d v="2021-01-20T00:00:00"/>
    <x v="126"/>
    <d v="2020-11-01T00:00:00"/>
    <d v="2025-10-30T00:00:00"/>
    <n v="10"/>
    <n v="1"/>
    <n v="10"/>
    <s v="KG"/>
    <n v="12000"/>
    <n v="120000"/>
    <n v="0"/>
    <n v="0"/>
    <n v="0"/>
    <n v="0"/>
    <n v="18"/>
    <n v="0"/>
    <n v="0"/>
    <n v="0"/>
    <n v="0"/>
    <n v="0"/>
    <n v="21600"/>
    <n v="0"/>
  </r>
  <r>
    <x v="300"/>
    <n v="5"/>
    <d v="2021-02-22T00:00:00"/>
    <x v="126"/>
    <d v="2021-02-01T00:00:00"/>
    <d v="2025-01-31T00:00:00"/>
    <n v="5"/>
    <n v="1"/>
    <n v="5"/>
    <s v="KG"/>
    <n v="9000"/>
    <n v="45000"/>
    <n v="0"/>
    <n v="0"/>
    <n v="0"/>
    <n v="0"/>
    <n v="18"/>
    <n v="0"/>
    <n v="0"/>
    <n v="0"/>
    <n v="0"/>
    <n v="0"/>
    <n v="8100"/>
    <n v="0"/>
  </r>
  <r>
    <x v="51"/>
    <n v="10"/>
    <d v="2021-05-20T00:00:00"/>
    <x v="126"/>
    <d v="2021-03-01T00:00:00"/>
    <d v="2025-02-28T00:00:00"/>
    <n v="10"/>
    <n v="1"/>
    <n v="10"/>
    <s v="KG"/>
    <n v="10250"/>
    <n v="102500"/>
    <n v="0"/>
    <n v="0"/>
    <n v="0"/>
    <n v="0"/>
    <n v="18"/>
    <n v="0"/>
    <n v="0"/>
    <n v="0"/>
    <n v="0"/>
    <n v="0"/>
    <n v="18450"/>
    <n v="0"/>
  </r>
  <r>
    <x v="142"/>
    <n v="5"/>
    <d v="2021-09-30T00:00:00"/>
    <x v="126"/>
    <d v="2021-03-01T00:00:00"/>
    <d v="2025-02-28T00:00:00"/>
    <n v="5"/>
    <n v="1"/>
    <n v="5"/>
    <s v="KG"/>
    <n v="9500"/>
    <n v="47500"/>
    <n v="0"/>
    <n v="0"/>
    <n v="0"/>
    <n v="0"/>
    <n v="18"/>
    <n v="0"/>
    <n v="0"/>
    <n v="0"/>
    <n v="0"/>
    <n v="0"/>
    <n v="8550"/>
    <n v="0"/>
  </r>
  <r>
    <x v="46"/>
    <n v="6"/>
    <d v="2021-12-16T00:00:00"/>
    <x v="126"/>
    <d v="2021-10-01T00:00:00"/>
    <d v="2025-09-30T00:00:00"/>
    <n v="6"/>
    <n v="1"/>
    <n v="6"/>
    <s v="KG"/>
    <n v="9150"/>
    <n v="54900"/>
    <n v="0"/>
    <n v="0"/>
    <n v="0"/>
    <n v="0"/>
    <n v="18"/>
    <n v="0"/>
    <n v="0"/>
    <n v="0"/>
    <n v="0"/>
    <n v="0"/>
    <n v="9882"/>
    <n v="0"/>
  </r>
  <r>
    <x v="84"/>
    <n v="10"/>
    <d v="2022-02-08T00:00:00"/>
    <x v="126"/>
    <d v="2021-11-01T00:00:00"/>
    <d v="2025-10-31T00:00:00"/>
    <n v="10"/>
    <n v="1"/>
    <n v="10"/>
    <s v="KG"/>
    <n v="7950"/>
    <n v="79500"/>
    <n v="0"/>
    <n v="0"/>
    <n v="0"/>
    <n v="0"/>
    <n v="18"/>
    <n v="0"/>
    <n v="0"/>
    <n v="0"/>
    <n v="0"/>
    <n v="0"/>
    <n v="14310"/>
    <n v="0"/>
  </r>
  <r>
    <x v="301"/>
    <n v="10"/>
    <d v="2022-08-25T00:00:00"/>
    <x v="126"/>
    <d v="2022-06-01T00:00:00"/>
    <d v="2027-05-31T00:00:00"/>
    <n v="10"/>
    <n v="1"/>
    <n v="10"/>
    <s v="KG"/>
    <n v="9500"/>
    <n v="95000"/>
    <n v="9"/>
    <n v="0"/>
    <n v="9"/>
    <n v="0"/>
    <n v="0"/>
    <n v="0"/>
    <n v="8550"/>
    <n v="0"/>
    <n v="8550"/>
    <n v="0"/>
    <n v="0"/>
    <n v="0"/>
  </r>
  <r>
    <x v="36"/>
    <n v="10"/>
    <d v="2022-12-07T00:00:00"/>
    <x v="126"/>
    <d v="2022-11-01T00:00:00"/>
    <d v="2026-10-30T00:00:00"/>
    <n v="10"/>
    <n v="1"/>
    <n v="10"/>
    <s v="KG"/>
    <n v="10500"/>
    <n v="105000"/>
    <n v="0"/>
    <n v="0"/>
    <n v="0"/>
    <n v="0"/>
    <n v="18"/>
    <n v="0"/>
    <n v="0"/>
    <n v="0"/>
    <n v="0"/>
    <n v="0"/>
    <n v="18900"/>
    <n v="0"/>
  </r>
  <r>
    <x v="31"/>
    <n v="10"/>
    <d v="2022-06-06T00:00:00"/>
    <x v="127"/>
    <d v="2022-03-01T00:00:00"/>
    <d v="2027-02-28T00:00:00"/>
    <n v="10"/>
    <n v="1"/>
    <n v="10"/>
    <s v="KG"/>
    <n v="16000"/>
    <n v="160000"/>
    <n v="0"/>
    <n v="0"/>
    <n v="0"/>
    <n v="0"/>
    <n v="18"/>
    <n v="0"/>
    <n v="0"/>
    <n v="0"/>
    <n v="0"/>
    <n v="0"/>
    <n v="28800"/>
    <n v="0"/>
  </r>
  <r>
    <x v="86"/>
    <n v="26.7"/>
    <d v="2021-03-02T00:00:00"/>
    <x v="128"/>
    <d v="2021-02-01T00:00:00"/>
    <d v="2024-01-31T00:00:00"/>
    <n v="26.7"/>
    <n v="1"/>
    <n v="26.7"/>
    <s v="KG"/>
    <n v="449.44"/>
    <n v="12000.048000000001"/>
    <n v="0"/>
    <n v="0"/>
    <n v="0"/>
    <n v="0"/>
    <n v="18"/>
    <n v="0"/>
    <n v="0"/>
    <n v="0"/>
    <n v="0"/>
    <n v="0"/>
    <n v="2160.0100000000002"/>
    <n v="0"/>
  </r>
  <r>
    <x v="302"/>
    <n v="106.68"/>
    <d v="2021-06-14T00:00:00"/>
    <x v="128"/>
    <d v="2021-05-01T00:00:00"/>
    <d v="2024-04-30T00:00:00"/>
    <n v="53.32"/>
    <n v="1"/>
    <n v="53.32"/>
    <s v="KG"/>
    <n v="461"/>
    <n v="24580.52"/>
    <n v="9"/>
    <n v="0"/>
    <n v="9"/>
    <n v="0"/>
    <n v="0"/>
    <n v="0"/>
    <n v="2212.25"/>
    <n v="0"/>
    <n v="2212.25"/>
    <n v="0"/>
    <n v="0"/>
    <n v="0"/>
  </r>
  <r>
    <x v="302"/>
    <n v="106.68"/>
    <d v="2021-06-14T00:00:00"/>
    <x v="128"/>
    <d v="2020-09-01T00:00:00"/>
    <d v="2023-08-30T00:00:00"/>
    <n v="53.32"/>
    <n v="1"/>
    <n v="53.32"/>
    <s v="KG"/>
    <n v="461"/>
    <n v="24580.52"/>
    <n v="9"/>
    <n v="0"/>
    <n v="9"/>
    <n v="0"/>
    <n v="0"/>
    <n v="0"/>
    <n v="2212.25"/>
    <n v="0"/>
    <n v="2212.25"/>
    <n v="0"/>
    <n v="0"/>
    <n v="0"/>
  </r>
  <r>
    <x v="303"/>
    <n v="10"/>
    <d v="2021-02-01T00:00:00"/>
    <x v="129"/>
    <d v="2021-01-01T00:00:00"/>
    <d v="2025-12-31T00:00:00"/>
    <n v="10"/>
    <n v="1"/>
    <n v="10"/>
    <s v="KG"/>
    <n v="7300"/>
    <n v="73000"/>
    <n v="0"/>
    <n v="0"/>
    <n v="0"/>
    <n v="0"/>
    <n v="18"/>
    <n v="0"/>
    <n v="0"/>
    <n v="0"/>
    <n v="0"/>
    <n v="0"/>
    <n v="13140"/>
    <n v="0"/>
  </r>
  <r>
    <x v="115"/>
    <n v="1"/>
    <d v="2022-10-29T00:00:00"/>
    <x v="129"/>
    <d v="2022-06-01T00:00:00"/>
    <d v="2027-05-31T00:00:00"/>
    <n v="1"/>
    <n v="1"/>
    <n v="1"/>
    <s v="KG"/>
    <n v="6200"/>
    <n v="6200"/>
    <n v="0"/>
    <n v="0"/>
    <n v="0"/>
    <n v="0"/>
    <n v="18"/>
    <n v="0"/>
    <n v="0"/>
    <n v="0"/>
    <n v="0"/>
    <n v="0"/>
    <n v="1116"/>
    <n v="0"/>
  </r>
  <r>
    <x v="304"/>
    <n v="75"/>
    <d v="2021-02-08T00:00:00"/>
    <x v="130"/>
    <d v="2020-12-01T00:00:00"/>
    <d v="2025-11-30T00:00:00"/>
    <n v="50"/>
    <n v="1"/>
    <n v="50"/>
    <s v="KG"/>
    <n v="975"/>
    <n v="48750"/>
    <n v="0"/>
    <n v="0"/>
    <n v="0"/>
    <n v="0"/>
    <n v="18"/>
    <n v="0"/>
    <n v="0"/>
    <n v="0"/>
    <n v="0"/>
    <n v="0"/>
    <n v="8775"/>
    <n v="0"/>
  </r>
  <r>
    <x v="278"/>
    <n v="75"/>
    <d v="2021-04-19T00:00:00"/>
    <x v="130"/>
    <d v="2021-02-01T00:00:00"/>
    <d v="2026-01-31T00:00:00"/>
    <n v="75"/>
    <n v="1"/>
    <n v="75"/>
    <s v="KG"/>
    <n v="1250"/>
    <n v="93750"/>
    <n v="0"/>
    <n v="0"/>
    <n v="0"/>
    <n v="0"/>
    <n v="18"/>
    <n v="0"/>
    <n v="0"/>
    <n v="0"/>
    <n v="0"/>
    <n v="0"/>
    <n v="16875"/>
    <n v="0"/>
  </r>
  <r>
    <x v="305"/>
    <n v="100"/>
    <d v="2021-07-21T00:00:00"/>
    <x v="130"/>
    <d v="2021-06-01T00:00:00"/>
    <d v="2026-05-31T00:00:00"/>
    <n v="100"/>
    <n v="1"/>
    <n v="100"/>
    <s v="KG"/>
    <n v="1300"/>
    <n v="130000"/>
    <n v="0"/>
    <n v="0"/>
    <n v="0"/>
    <n v="0"/>
    <n v="18"/>
    <n v="0"/>
    <n v="0"/>
    <n v="0"/>
    <n v="0"/>
    <n v="0"/>
    <n v="23400"/>
    <n v="0"/>
  </r>
  <r>
    <x v="128"/>
    <n v="75"/>
    <d v="2021-09-15T00:00:00"/>
    <x v="130"/>
    <d v="2021-07-01T00:00:00"/>
    <d v="2026-06-30T00:00:00"/>
    <n v="75"/>
    <n v="1"/>
    <n v="75"/>
    <s v="KG"/>
    <n v="1220"/>
    <n v="91500"/>
    <n v="0"/>
    <n v="0"/>
    <n v="0"/>
    <n v="0"/>
    <n v="18"/>
    <n v="0"/>
    <n v="0"/>
    <n v="0"/>
    <n v="0"/>
    <n v="0"/>
    <n v="16470"/>
    <n v="0"/>
  </r>
  <r>
    <x v="142"/>
    <n v="150"/>
    <d v="2021-09-21T00:00:00"/>
    <x v="130"/>
    <d v="2021-08-01T00:00:00"/>
    <d v="2026-07-31T00:00:00"/>
    <n v="150"/>
    <n v="1"/>
    <n v="150"/>
    <s v="KG"/>
    <n v="1220"/>
    <n v="183000"/>
    <n v="0"/>
    <n v="0"/>
    <n v="0"/>
    <n v="0"/>
    <n v="18"/>
    <n v="0"/>
    <n v="0"/>
    <n v="0"/>
    <n v="0"/>
    <n v="0"/>
    <n v="32940"/>
    <n v="0"/>
  </r>
  <r>
    <x v="11"/>
    <n v="75"/>
    <d v="2022-03-21T00:00:00"/>
    <x v="130"/>
    <d v="2021-09-01T00:00:00"/>
    <d v="2026-08-31T00:00:00"/>
    <n v="75"/>
    <n v="1"/>
    <n v="75"/>
    <s v="KG"/>
    <n v="1300"/>
    <n v="97500"/>
    <n v="0"/>
    <n v="0"/>
    <n v="0"/>
    <n v="0"/>
    <n v="18"/>
    <n v="0"/>
    <n v="0"/>
    <n v="0"/>
    <n v="0"/>
    <n v="0"/>
    <n v="17550"/>
    <n v="0"/>
  </r>
  <r>
    <x v="116"/>
    <n v="26.7"/>
    <d v="2021-04-08T00:00:00"/>
    <x v="131"/>
    <d v="2021-01-01T00:00:00"/>
    <d v="2023-12-31T00:00:00"/>
    <n v="26.66"/>
    <n v="1"/>
    <n v="26.66"/>
    <s v="KG"/>
    <n v="2849.96"/>
    <n v="75979.933600000004"/>
    <n v="0"/>
    <n v="0"/>
    <n v="0"/>
    <n v="0"/>
    <n v="18"/>
    <n v="0"/>
    <n v="0"/>
    <n v="0"/>
    <n v="0"/>
    <n v="0"/>
    <n v="13676.39"/>
    <n v="0"/>
  </r>
  <r>
    <x v="18"/>
    <n v="0"/>
    <d v="2021-07-13T00:00:00"/>
    <x v="131"/>
    <d v="2021-05-01T00:00:00"/>
    <d v="2024-04-30T00:00:00"/>
    <n v="26.66"/>
    <n v="1"/>
    <n v="26.66"/>
    <s v="KG"/>
    <n v="3210"/>
    <n v="85578.6"/>
    <n v="0"/>
    <n v="0"/>
    <n v="0"/>
    <n v="0"/>
    <n v="18"/>
    <n v="0"/>
    <n v="0"/>
    <n v="0"/>
    <n v="0"/>
    <n v="0"/>
    <n v="15404.15"/>
    <n v="0"/>
  </r>
  <r>
    <x v="67"/>
    <n v="50"/>
    <d v="2021-02-08T00:00:00"/>
    <x v="132"/>
    <d v="2020-08-01T00:00:00"/>
    <d v="2024-07-31T00:00:00"/>
    <n v="50"/>
    <n v="1"/>
    <n v="50"/>
    <s v="KG"/>
    <n v="4090"/>
    <n v="204500"/>
    <n v="0"/>
    <n v="0"/>
    <n v="0"/>
    <n v="0"/>
    <n v="18"/>
    <n v="0"/>
    <n v="0"/>
    <n v="0"/>
    <n v="0"/>
    <n v="0"/>
    <n v="36810"/>
    <n v="0"/>
  </r>
  <r>
    <x v="65"/>
    <n v="10"/>
    <d v="2022-09-19T00:00:00"/>
    <x v="132"/>
    <d v="2022-07-01T00:00:00"/>
    <d v="2026-06-30T00:00:00"/>
    <n v="10"/>
    <n v="1"/>
    <n v="10"/>
    <s v="KG"/>
    <n v="4700"/>
    <n v="47000"/>
    <n v="0"/>
    <n v="0"/>
    <n v="0"/>
    <n v="0"/>
    <n v="18"/>
    <n v="0"/>
    <n v="0"/>
    <n v="0"/>
    <n v="0"/>
    <n v="0"/>
    <n v="8460"/>
    <n v="0"/>
  </r>
  <r>
    <x v="306"/>
    <n v="3000"/>
    <d v="2021-01-05T00:00:00"/>
    <x v="133"/>
    <d v="2020-12-01T00:00:00"/>
    <d v="2025-11-30T00:00:00"/>
    <n v="800"/>
    <n v="1"/>
    <n v="800"/>
    <s v="KG"/>
    <n v="425"/>
    <n v="340000"/>
    <n v="0"/>
    <n v="0"/>
    <n v="0"/>
    <n v="0"/>
    <n v="18"/>
    <n v="0"/>
    <n v="0"/>
    <n v="0"/>
    <n v="0"/>
    <n v="0"/>
    <n v="61200"/>
    <n v="0"/>
  </r>
  <r>
    <x v="306"/>
    <n v="3000"/>
    <d v="2021-01-05T00:00:00"/>
    <x v="133"/>
    <d v="2020-12-01T00:00:00"/>
    <d v="2025-11-30T00:00:00"/>
    <n v="2200"/>
    <n v="1"/>
    <n v="2200"/>
    <s v="KG"/>
    <n v="425"/>
    <n v="935000"/>
    <n v="0"/>
    <n v="0"/>
    <n v="0"/>
    <n v="0"/>
    <n v="18"/>
    <n v="0"/>
    <n v="0"/>
    <n v="0"/>
    <n v="0"/>
    <n v="0"/>
    <n v="168300"/>
    <n v="0"/>
  </r>
  <r>
    <x v="0"/>
    <n v="2000"/>
    <d v="2021-02-11T00:00:00"/>
    <x v="133"/>
    <d v="2021-01-01T00:00:00"/>
    <d v="2025-12-31T00:00:00"/>
    <n v="2000"/>
    <n v="1"/>
    <n v="2000"/>
    <s v="KG"/>
    <n v="500"/>
    <n v="1000000"/>
    <n v="0"/>
    <n v="0"/>
    <n v="0"/>
    <n v="0"/>
    <n v="18"/>
    <n v="0"/>
    <n v="0"/>
    <n v="0"/>
    <n v="0"/>
    <n v="0"/>
    <n v="180000"/>
    <n v="0"/>
  </r>
  <r>
    <x v="296"/>
    <n v="1000"/>
    <d v="2021-03-03T00:00:00"/>
    <x v="133"/>
    <d v="2021-02-01T00:00:00"/>
    <d v="2026-01-31T00:00:00"/>
    <n v="1000"/>
    <n v="1"/>
    <n v="1000"/>
    <s v="KG"/>
    <n v="565"/>
    <n v="565000"/>
    <n v="0"/>
    <n v="0"/>
    <n v="0"/>
    <n v="0"/>
    <n v="18"/>
    <n v="0"/>
    <n v="0"/>
    <n v="0"/>
    <n v="0"/>
    <n v="0"/>
    <n v="101700"/>
    <n v="0"/>
  </r>
  <r>
    <x v="126"/>
    <n v="1600"/>
    <d v="2021-03-16T00:00:00"/>
    <x v="133"/>
    <d v="2021-02-01T00:00:00"/>
    <d v="2026-01-31T00:00:00"/>
    <n v="1600"/>
    <n v="1"/>
    <n v="1600"/>
    <s v="KG"/>
    <n v="650"/>
    <n v="1040000"/>
    <n v="0"/>
    <n v="0"/>
    <n v="0"/>
    <n v="0"/>
    <n v="18"/>
    <n v="0"/>
    <n v="0"/>
    <n v="0"/>
    <n v="0"/>
    <n v="0"/>
    <n v="187200"/>
    <n v="0"/>
  </r>
  <r>
    <x v="307"/>
    <n v="500"/>
    <d v="2021-03-23T00:00:00"/>
    <x v="133"/>
    <d v="2021-02-01T00:00:00"/>
    <d v="2026-01-31T00:00:00"/>
    <n v="500"/>
    <n v="1"/>
    <n v="500"/>
    <s v="KG"/>
    <n v="650"/>
    <n v="325000"/>
    <n v="0"/>
    <n v="0"/>
    <n v="0"/>
    <n v="0"/>
    <n v="18"/>
    <n v="0"/>
    <n v="0"/>
    <n v="0"/>
    <n v="0"/>
    <n v="0"/>
    <n v="58500"/>
    <n v="0"/>
  </r>
  <r>
    <x v="269"/>
    <n v="50"/>
    <d v="2021-04-12T00:00:00"/>
    <x v="133"/>
    <d v="2021-02-01T00:00:00"/>
    <d v="2026-01-31T00:00:00"/>
    <n v="50"/>
    <n v="1"/>
    <n v="50"/>
    <s v="KG"/>
    <n v="588"/>
    <n v="29400"/>
    <n v="0"/>
    <n v="0"/>
    <n v="0"/>
    <n v="0"/>
    <n v="18"/>
    <n v="0"/>
    <n v="0"/>
    <n v="0"/>
    <n v="0"/>
    <n v="0"/>
    <n v="5292"/>
    <n v="0"/>
  </r>
  <r>
    <x v="54"/>
    <n v="600"/>
    <d v="2021-04-23T00:00:00"/>
    <x v="133"/>
    <d v="2021-02-01T00:00:00"/>
    <d v="2026-01-31T00:00:00"/>
    <n v="600"/>
    <n v="1"/>
    <n v="600"/>
    <s v="KG"/>
    <n v="595"/>
    <n v="357000"/>
    <n v="0"/>
    <n v="0"/>
    <n v="0"/>
    <n v="0"/>
    <n v="18"/>
    <n v="0"/>
    <n v="0"/>
    <n v="0"/>
    <n v="0"/>
    <n v="0"/>
    <n v="64260"/>
    <n v="0"/>
  </r>
  <r>
    <x v="308"/>
    <n v="125"/>
    <d v="2021-05-04T00:00:00"/>
    <x v="133"/>
    <d v="2021-04-01T00:00:00"/>
    <d v="2026-03-31T00:00:00"/>
    <n v="100"/>
    <n v="1"/>
    <n v="100"/>
    <s v="KG"/>
    <n v="610"/>
    <n v="61000"/>
    <n v="0"/>
    <n v="0"/>
    <n v="0"/>
    <n v="0"/>
    <n v="18"/>
    <n v="0"/>
    <n v="0"/>
    <n v="0"/>
    <n v="0"/>
    <n v="0"/>
    <n v="10980"/>
    <n v="0"/>
  </r>
  <r>
    <x v="127"/>
    <n v="5100"/>
    <d v="2021-05-10T00:00:00"/>
    <x v="133"/>
    <d v="2021-03-01T00:00:00"/>
    <d v="2026-02-28T00:00:00"/>
    <n v="3525"/>
    <n v="1"/>
    <n v="3525"/>
    <s v="KG"/>
    <n v="610"/>
    <n v="2150250"/>
    <n v="0"/>
    <n v="0"/>
    <n v="0"/>
    <n v="0"/>
    <n v="18"/>
    <n v="0"/>
    <n v="0"/>
    <n v="0"/>
    <n v="0"/>
    <n v="0"/>
    <n v="384300"/>
    <n v="0"/>
  </r>
  <r>
    <x v="127"/>
    <n v="5100"/>
    <d v="2021-05-10T00:00:00"/>
    <x v="133"/>
    <d v="2021-03-01T00:00:00"/>
    <d v="2026-02-28T00:00:00"/>
    <n v="1600"/>
    <n v="1"/>
    <n v="1600"/>
    <s v="KG"/>
    <n v="610"/>
    <n v="976000"/>
    <n v="0"/>
    <n v="0"/>
    <n v="0"/>
    <n v="0"/>
    <n v="18"/>
    <n v="0"/>
    <n v="0"/>
    <n v="0"/>
    <n v="0"/>
    <n v="0"/>
    <n v="175680"/>
    <n v="0"/>
  </r>
  <r>
    <x v="70"/>
    <n v="2500"/>
    <d v="2021-07-28T00:00:00"/>
    <x v="133"/>
    <d v="2021-06-01T00:00:00"/>
    <d v="2026-05-31T00:00:00"/>
    <n v="2500"/>
    <n v="1"/>
    <n v="2500"/>
    <s v="KG"/>
    <n v="630"/>
    <n v="1575000"/>
    <n v="0"/>
    <n v="0"/>
    <n v="0"/>
    <n v="0"/>
    <n v="18"/>
    <n v="0"/>
    <n v="0"/>
    <n v="0"/>
    <n v="0"/>
    <n v="0"/>
    <n v="283500"/>
    <n v="0"/>
  </r>
  <r>
    <x v="309"/>
    <n v="250"/>
    <d v="2021-08-21T00:00:00"/>
    <x v="133"/>
    <d v="2021-07-01T00:00:00"/>
    <d v="2026-06-30T00:00:00"/>
    <n v="200"/>
    <n v="1"/>
    <n v="200"/>
    <s v="KG"/>
    <n v="515"/>
    <n v="103000"/>
    <n v="0"/>
    <n v="0"/>
    <n v="0"/>
    <n v="0"/>
    <n v="18"/>
    <n v="0"/>
    <n v="0"/>
    <n v="0"/>
    <n v="0"/>
    <n v="0"/>
    <n v="18540"/>
    <n v="0"/>
  </r>
  <r>
    <x v="148"/>
    <n v="50"/>
    <d v="2021-08-31T00:00:00"/>
    <x v="133"/>
    <d v="2021-07-01T00:00:00"/>
    <d v="2026-06-30T00:00:00"/>
    <n v="50"/>
    <n v="1"/>
    <n v="50"/>
    <s v="KG"/>
    <n v="540"/>
    <n v="27000"/>
    <n v="0"/>
    <n v="0"/>
    <n v="0"/>
    <n v="0"/>
    <n v="18"/>
    <n v="0"/>
    <n v="0"/>
    <n v="0"/>
    <n v="0"/>
    <n v="0"/>
    <n v="4860"/>
    <n v="0"/>
  </r>
  <r>
    <x v="211"/>
    <n v="2700"/>
    <d v="2021-08-31T00:00:00"/>
    <x v="133"/>
    <d v="2021-07-01T00:00:00"/>
    <d v="2026-06-30T00:00:00"/>
    <n v="2700"/>
    <n v="1"/>
    <n v="2700"/>
    <s v="KG"/>
    <n v="515"/>
    <n v="1390500"/>
    <n v="0"/>
    <n v="0"/>
    <n v="0"/>
    <n v="0"/>
    <n v="18"/>
    <n v="0"/>
    <n v="0"/>
    <n v="0"/>
    <n v="0"/>
    <n v="0"/>
    <n v="250290"/>
    <n v="0"/>
  </r>
  <r>
    <x v="210"/>
    <n v="400"/>
    <d v="2021-09-27T00:00:00"/>
    <x v="133"/>
    <d v="2021-07-01T00:00:00"/>
    <d v="2026-06-30T00:00:00"/>
    <n v="50"/>
    <n v="1"/>
    <n v="50"/>
    <s v="KG"/>
    <n v="520"/>
    <n v="26000"/>
    <n v="0"/>
    <n v="0"/>
    <n v="0"/>
    <n v="0"/>
    <n v="18"/>
    <n v="0"/>
    <n v="0"/>
    <n v="0"/>
    <n v="0"/>
    <n v="0"/>
    <n v="4680"/>
    <n v="0"/>
  </r>
  <r>
    <x v="210"/>
    <n v="400"/>
    <d v="2021-09-27T00:00:00"/>
    <x v="133"/>
    <d v="2021-07-01T00:00:00"/>
    <d v="2026-06-30T00:00:00"/>
    <n v="200"/>
    <n v="1"/>
    <n v="200"/>
    <s v="KG"/>
    <n v="520"/>
    <n v="104000"/>
    <n v="0"/>
    <n v="0"/>
    <n v="0"/>
    <n v="0"/>
    <n v="18"/>
    <n v="0"/>
    <n v="0"/>
    <n v="0"/>
    <n v="0"/>
    <n v="0"/>
    <n v="18720"/>
    <n v="0"/>
  </r>
  <r>
    <x v="210"/>
    <n v="400"/>
    <d v="2021-09-27T00:00:00"/>
    <x v="133"/>
    <d v="2021-07-01T00:00:00"/>
    <d v="2026-06-30T00:00:00"/>
    <n v="150"/>
    <n v="1"/>
    <n v="150"/>
    <s v="KG"/>
    <n v="520"/>
    <n v="78000"/>
    <n v="0"/>
    <n v="0"/>
    <n v="0"/>
    <n v="0"/>
    <n v="18"/>
    <n v="0"/>
    <n v="0"/>
    <n v="0"/>
    <n v="0"/>
    <n v="0"/>
    <n v="14040"/>
    <n v="0"/>
  </r>
  <r>
    <x v="310"/>
    <n v="2900"/>
    <d v="2021-10-30T00:00:00"/>
    <x v="133"/>
    <d v="2021-10-01T00:00:00"/>
    <d v="2026-09-30T00:00:00"/>
    <n v="2900"/>
    <n v="1"/>
    <n v="2900"/>
    <s v="KG"/>
    <n v="870"/>
    <n v="2523000"/>
    <n v="0"/>
    <n v="0"/>
    <n v="0"/>
    <n v="0"/>
    <n v="18"/>
    <n v="0"/>
    <n v="0"/>
    <n v="0"/>
    <n v="0"/>
    <n v="0"/>
    <n v="454140"/>
    <n v="0"/>
  </r>
  <r>
    <x v="74"/>
    <n v="1550"/>
    <d v="2021-11-16T00:00:00"/>
    <x v="133"/>
    <d v="2021-09-01T00:00:00"/>
    <d v="2026-08-31T00:00:00"/>
    <n v="1550"/>
    <n v="1"/>
    <n v="1550"/>
    <s v="KG"/>
    <n v="815"/>
    <n v="1263250"/>
    <n v="0"/>
    <n v="0"/>
    <n v="0"/>
    <n v="0"/>
    <n v="0"/>
    <n v="0"/>
    <n v="0"/>
    <n v="0"/>
    <n v="0"/>
    <n v="0"/>
    <n v="0"/>
    <n v="0"/>
  </r>
  <r>
    <x v="74"/>
    <n v="400"/>
    <d v="2021-11-16T00:00:00"/>
    <x v="133"/>
    <d v="2021-10-01T00:00:00"/>
    <d v="2026-09-30T00:00:00"/>
    <n v="400"/>
    <n v="1"/>
    <n v="400"/>
    <s v="KG"/>
    <n v="815"/>
    <n v="326000"/>
    <n v="0"/>
    <n v="0"/>
    <n v="0"/>
    <n v="0"/>
    <n v="18"/>
    <n v="0"/>
    <n v="0"/>
    <n v="0"/>
    <n v="0"/>
    <n v="0"/>
    <n v="58680"/>
    <n v="0"/>
  </r>
  <r>
    <x v="18"/>
    <n v="0"/>
    <d v="2021-11-27T00:00:00"/>
    <x v="133"/>
    <d v="2021-06-01T00:00:00"/>
    <d v="2026-05-31T00:00:00"/>
    <n v="1525"/>
    <n v="1"/>
    <n v="1525"/>
    <s v="KG"/>
    <n v="815"/>
    <n v="1242875"/>
    <n v="0"/>
    <n v="0"/>
    <n v="0"/>
    <n v="0"/>
    <n v="18"/>
    <n v="0"/>
    <n v="0"/>
    <n v="0"/>
    <n v="0"/>
    <n v="0"/>
    <n v="223717.5"/>
    <n v="0"/>
  </r>
  <r>
    <x v="229"/>
    <n v="700"/>
    <d v="2021-12-03T00:00:00"/>
    <x v="133"/>
    <d v="2021-09-01T00:00:00"/>
    <d v="2026-08-31T00:00:00"/>
    <n v="700"/>
    <n v="1"/>
    <n v="700"/>
    <s v="KG"/>
    <n v="815"/>
    <n v="570500"/>
    <n v="0"/>
    <n v="0"/>
    <n v="0"/>
    <n v="0"/>
    <n v="18"/>
    <n v="0"/>
    <n v="0"/>
    <n v="0"/>
    <n v="0"/>
    <n v="0"/>
    <n v="102690"/>
    <n v="0"/>
  </r>
  <r>
    <x v="256"/>
    <n v="500"/>
    <d v="2021-12-08T00:00:00"/>
    <x v="133"/>
    <d v="2021-11-01T00:00:00"/>
    <d v="2026-10-31T00:00:00"/>
    <n v="500"/>
    <n v="1"/>
    <n v="500"/>
    <s v="KG"/>
    <n v="770"/>
    <n v="385000"/>
    <n v="0"/>
    <n v="0"/>
    <n v="0"/>
    <n v="0"/>
    <n v="18"/>
    <n v="0"/>
    <n v="0"/>
    <n v="0"/>
    <n v="0"/>
    <n v="0"/>
    <n v="69300"/>
    <n v="0"/>
  </r>
  <r>
    <x v="201"/>
    <n v="1800"/>
    <d v="2021-12-30T00:00:00"/>
    <x v="133"/>
    <d v="2021-08-01T00:00:00"/>
    <d v="2026-07-31T00:00:00"/>
    <n v="1500"/>
    <n v="1"/>
    <n v="1500"/>
    <s v="KG"/>
    <n v="723"/>
    <n v="1084500"/>
    <n v="0"/>
    <n v="0"/>
    <n v="0"/>
    <n v="0"/>
    <n v="18"/>
    <n v="0"/>
    <n v="0"/>
    <n v="0"/>
    <n v="0"/>
    <n v="0"/>
    <n v="195210"/>
    <n v="0"/>
  </r>
  <r>
    <x v="201"/>
    <n v="1800"/>
    <d v="2021-12-30T00:00:00"/>
    <x v="133"/>
    <d v="2021-08-01T00:00:00"/>
    <d v="2026-07-31T00:00:00"/>
    <n v="300"/>
    <n v="1"/>
    <n v="300"/>
    <s v="KG"/>
    <n v="723"/>
    <n v="216900"/>
    <n v="0"/>
    <n v="0"/>
    <n v="0"/>
    <n v="0"/>
    <n v="18"/>
    <n v="0"/>
    <n v="0"/>
    <n v="0"/>
    <n v="0"/>
    <n v="0"/>
    <n v="39042"/>
    <n v="0"/>
  </r>
  <r>
    <x v="130"/>
    <n v="1500"/>
    <d v="2022-02-10T00:00:00"/>
    <x v="133"/>
    <d v="2022-01-01T00:00:00"/>
    <d v="2026-12-31T00:00:00"/>
    <n v="1500"/>
    <n v="1"/>
    <n v="1500"/>
    <s v="KG"/>
    <n v="720"/>
    <n v="1080000"/>
    <n v="0"/>
    <n v="0"/>
    <n v="0"/>
    <n v="0"/>
    <n v="18"/>
    <n v="0"/>
    <n v="0"/>
    <n v="0"/>
    <n v="0"/>
    <n v="0"/>
    <n v="194400"/>
    <n v="0"/>
  </r>
  <r>
    <x v="130"/>
    <n v="500"/>
    <d v="2022-02-28T00:00:00"/>
    <x v="133"/>
    <d v="2022-02-01T00:00:00"/>
    <d v="2027-01-31T00:00:00"/>
    <n v="500"/>
    <n v="1"/>
    <n v="500"/>
    <s v="KG"/>
    <n v="700"/>
    <n v="350000"/>
    <n v="0"/>
    <n v="0"/>
    <n v="0"/>
    <n v="0"/>
    <n v="18"/>
    <n v="0"/>
    <n v="0"/>
    <n v="0"/>
    <n v="0"/>
    <n v="0"/>
    <n v="63000"/>
    <n v="0"/>
  </r>
  <r>
    <x v="204"/>
    <n v="1000"/>
    <d v="2022-03-10T00:00:00"/>
    <x v="133"/>
    <d v="2022-01-01T00:00:00"/>
    <d v="2026-12-31T00:00:00"/>
    <n v="1000"/>
    <n v="1"/>
    <n v="1000"/>
    <s v="KG"/>
    <n v="710"/>
    <n v="710000"/>
    <n v="0"/>
    <n v="0"/>
    <n v="0"/>
    <n v="0"/>
    <n v="18"/>
    <n v="0"/>
    <n v="0"/>
    <n v="0"/>
    <n v="0"/>
    <n v="0"/>
    <n v="127800"/>
    <n v="0"/>
  </r>
  <r>
    <x v="76"/>
    <n v="1200"/>
    <d v="2022-04-22T00:00:00"/>
    <x v="133"/>
    <d v="2022-03-01T00:00:00"/>
    <d v="2027-02-28T00:00:00"/>
    <n v="1200"/>
    <n v="1"/>
    <n v="1200"/>
    <s v="KG"/>
    <n v="655"/>
    <n v="786000"/>
    <n v="0"/>
    <n v="0"/>
    <n v="0"/>
    <n v="0"/>
    <n v="18"/>
    <n v="0"/>
    <n v="0"/>
    <n v="0"/>
    <n v="0"/>
    <n v="0"/>
    <n v="141480"/>
    <n v="0"/>
  </r>
  <r>
    <x v="311"/>
    <n v="900"/>
    <d v="2022-05-16T00:00:00"/>
    <x v="133"/>
    <d v="2022-05-01T00:00:00"/>
    <d v="2027-04-30T00:00:00"/>
    <n v="700"/>
    <n v="1"/>
    <n v="700"/>
    <s v="KG"/>
    <n v="600"/>
    <n v="420000"/>
    <n v="0"/>
    <n v="0"/>
    <n v="0"/>
    <n v="0"/>
    <n v="18"/>
    <n v="0"/>
    <n v="0"/>
    <n v="0"/>
    <n v="0"/>
    <n v="0"/>
    <n v="75600"/>
    <n v="0"/>
  </r>
  <r>
    <x v="311"/>
    <n v="900"/>
    <d v="2022-05-16T00:00:00"/>
    <x v="133"/>
    <d v="2022-04-01T00:00:00"/>
    <d v="2027-03-30T00:00:00"/>
    <n v="200"/>
    <n v="1"/>
    <n v="200"/>
    <s v="KG"/>
    <n v="600"/>
    <n v="120000"/>
    <n v="0"/>
    <n v="0"/>
    <n v="0"/>
    <n v="0"/>
    <n v="18"/>
    <n v="0"/>
    <n v="0"/>
    <n v="0"/>
    <n v="0"/>
    <n v="0"/>
    <n v="21600"/>
    <n v="0"/>
  </r>
  <r>
    <x v="312"/>
    <n v="500"/>
    <d v="2022-08-03T00:00:00"/>
    <x v="133"/>
    <d v="2022-04-01T00:00:00"/>
    <d v="2026-03-31T00:00:00"/>
    <n v="500"/>
    <n v="1"/>
    <n v="500"/>
    <s v="KG"/>
    <n v="555"/>
    <n v="277500"/>
    <n v="0"/>
    <n v="0"/>
    <n v="0"/>
    <n v="0"/>
    <n v="18"/>
    <n v="0"/>
    <n v="0"/>
    <n v="0"/>
    <n v="0"/>
    <n v="0"/>
    <n v="49950"/>
    <n v="0"/>
  </r>
  <r>
    <x v="312"/>
    <n v="100"/>
    <d v="2022-08-03T00:00:00"/>
    <x v="133"/>
    <d v="2022-04-01T00:00:00"/>
    <d v="2026-03-31T00:00:00"/>
    <n v="100"/>
    <n v="1"/>
    <n v="100"/>
    <s v="KG"/>
    <n v="555"/>
    <n v="55500"/>
    <n v="0"/>
    <n v="0"/>
    <n v="0"/>
    <n v="0"/>
    <n v="18"/>
    <n v="0"/>
    <n v="0"/>
    <n v="0"/>
    <n v="0"/>
    <n v="0"/>
    <n v="9990"/>
    <n v="0"/>
  </r>
  <r>
    <x v="133"/>
    <n v="2300"/>
    <d v="2022-09-17T00:00:00"/>
    <x v="133"/>
    <d v="2022-07-01T00:00:00"/>
    <d v="2026-06-30T00:00:00"/>
    <n v="1650"/>
    <n v="1"/>
    <n v="1650"/>
    <s v="KG"/>
    <n v="600"/>
    <n v="990000"/>
    <n v="0"/>
    <n v="0"/>
    <n v="0"/>
    <n v="0"/>
    <n v="18"/>
    <n v="0"/>
    <n v="0"/>
    <n v="0"/>
    <n v="0"/>
    <n v="0"/>
    <n v="178200"/>
    <n v="0"/>
  </r>
  <r>
    <x v="133"/>
    <n v="2300"/>
    <d v="2022-09-17T00:00:00"/>
    <x v="133"/>
    <d v="2022-07-01T00:00:00"/>
    <d v="2026-06-30T00:00:00"/>
    <n v="650"/>
    <n v="1"/>
    <n v="650"/>
    <s v="KG"/>
    <n v="600"/>
    <n v="390000"/>
    <n v="0"/>
    <n v="0"/>
    <n v="0"/>
    <n v="0"/>
    <n v="18"/>
    <n v="0"/>
    <n v="0"/>
    <n v="0"/>
    <n v="0"/>
    <n v="0"/>
    <n v="70200"/>
    <n v="0"/>
  </r>
  <r>
    <x v="313"/>
    <n v="2200"/>
    <d v="2022-10-15T00:00:00"/>
    <x v="133"/>
    <d v="2022-10-01T00:00:00"/>
    <d v="2026-09-30T00:00:00"/>
    <n v="650"/>
    <n v="1"/>
    <n v="650"/>
    <s v="KG"/>
    <n v="590"/>
    <n v="383500"/>
    <n v="0"/>
    <n v="0"/>
    <n v="0"/>
    <n v="0"/>
    <n v="18"/>
    <n v="0"/>
    <n v="0"/>
    <n v="0"/>
    <n v="0"/>
    <n v="0"/>
    <n v="69030"/>
    <n v="0"/>
  </r>
  <r>
    <x v="313"/>
    <n v="2200"/>
    <d v="2022-10-15T00:00:00"/>
    <x v="133"/>
    <d v="2022-10-01T00:00:00"/>
    <d v="2026-09-30T00:00:00"/>
    <n v="600"/>
    <n v="1"/>
    <n v="600"/>
    <s v="KG"/>
    <n v="590"/>
    <n v="354000"/>
    <n v="0"/>
    <n v="0"/>
    <n v="0"/>
    <n v="0"/>
    <n v="18"/>
    <n v="0"/>
    <n v="0"/>
    <n v="0"/>
    <n v="0"/>
    <n v="0"/>
    <n v="63720"/>
    <n v="0"/>
  </r>
  <r>
    <x v="313"/>
    <n v="2200"/>
    <d v="2022-10-15T00:00:00"/>
    <x v="133"/>
    <d v="2022-07-01T00:00:00"/>
    <d v="2026-06-30T00:00:00"/>
    <n v="950"/>
    <n v="1"/>
    <n v="950"/>
    <s v="KG"/>
    <n v="590"/>
    <n v="560500"/>
    <n v="0"/>
    <n v="0"/>
    <n v="0"/>
    <n v="0"/>
    <n v="18"/>
    <n v="0"/>
    <n v="0"/>
    <n v="0"/>
    <n v="0"/>
    <n v="0"/>
    <n v="100890"/>
    <n v="0"/>
  </r>
  <r>
    <x v="314"/>
    <n v="1500"/>
    <d v="2022-12-24T00:00:00"/>
    <x v="133"/>
    <d v="2022-04-01T00:00:00"/>
    <d v="2027-03-31T00:00:00"/>
    <n v="1500"/>
    <n v="1"/>
    <n v="1500"/>
    <s v="KG"/>
    <n v="550"/>
    <n v="825000"/>
    <n v="0"/>
    <n v="0"/>
    <n v="0"/>
    <n v="0"/>
    <n v="18"/>
    <n v="0"/>
    <n v="0"/>
    <n v="0"/>
    <n v="0"/>
    <n v="0"/>
    <n v="148500"/>
    <n v="0"/>
  </r>
  <r>
    <x v="197"/>
    <s v="6IS0TG3IT7"/>
    <d v="2023-01-13T00:00:00"/>
    <x v="133"/>
    <d v="2023-01-01T00:00:00"/>
    <d v="2027-12-31T00:00:00"/>
    <n v="1500"/>
    <n v="1"/>
    <n v="1500"/>
    <s v="KG"/>
    <n v="615"/>
    <n v="922500"/>
    <n v="9"/>
    <n v="0"/>
    <n v="9"/>
    <n v="0"/>
    <n v="0"/>
    <n v="0"/>
    <n v="83025"/>
    <n v="0"/>
    <n v="83025"/>
    <n v="0"/>
    <n v="0"/>
    <n v="0"/>
  </r>
  <r>
    <x v="18"/>
    <s v=""/>
    <d v="2023-01-21T00:00:00"/>
    <x v="133"/>
    <d v="2022-12-01T00:00:00"/>
    <d v="2027-11-30T00:00:00"/>
    <n v="775"/>
    <n v="1"/>
    <n v="775"/>
    <s v="KG"/>
    <n v="578"/>
    <n v="447950"/>
    <n v="0"/>
    <n v="0"/>
    <n v="0"/>
    <n v="0"/>
    <n v="18"/>
    <n v="0"/>
    <n v="0"/>
    <n v="0"/>
    <n v="0"/>
    <n v="0"/>
    <n v="80631"/>
    <n v="0"/>
  </r>
  <r>
    <x v="18"/>
    <s v=""/>
    <d v="2023-01-21T00:00:00"/>
    <x v="133"/>
    <d v="2022-12-01T00:00:00"/>
    <d v="2027-11-30T00:00:00"/>
    <n v="200"/>
    <n v="1"/>
    <n v="200"/>
    <s v="KG"/>
    <n v="578"/>
    <n v="115600"/>
    <n v="0"/>
    <n v="0"/>
    <n v="0"/>
    <n v="0"/>
    <n v="18"/>
    <n v="0"/>
    <n v="0"/>
    <n v="0"/>
    <n v="0"/>
    <n v="0"/>
    <n v="20808"/>
    <n v="0"/>
  </r>
  <r>
    <x v="18"/>
    <s v=""/>
    <d v="2023-01-21T00:00:00"/>
    <x v="133"/>
    <d v="2022-12-01T00:00:00"/>
    <d v="2027-11-30T00:00:00"/>
    <n v="25"/>
    <n v="1"/>
    <n v="25"/>
    <s v="KG"/>
    <n v="578"/>
    <n v="14450"/>
    <n v="0"/>
    <n v="0"/>
    <n v="0"/>
    <n v="0"/>
    <n v="18"/>
    <n v="0"/>
    <n v="0"/>
    <n v="0"/>
    <n v="0"/>
    <n v="0"/>
    <n v="2601"/>
    <n v="0"/>
  </r>
  <r>
    <x v="66"/>
    <s v="6K310QTTB1"/>
    <d v="2023-02-27T00:00:00"/>
    <x v="133"/>
    <d v="2022-11-01T00:00:00"/>
    <d v="2027-10-31T00:00:00"/>
    <n v="500"/>
    <n v="1"/>
    <n v="500"/>
    <s v="KG"/>
    <n v="570"/>
    <n v="285000"/>
    <n v="0"/>
    <n v="0"/>
    <n v="0"/>
    <n v="0"/>
    <n v="18"/>
    <n v="0"/>
    <n v="0"/>
    <n v="0"/>
    <n v="0"/>
    <n v="0"/>
    <n v="51300"/>
    <n v="0"/>
  </r>
  <r>
    <x v="66"/>
    <s v="6K310QTTB1"/>
    <d v="2023-02-27T00:00:00"/>
    <x v="133"/>
    <d v="2022-11-01T00:00:00"/>
    <d v="2027-10-31T00:00:00"/>
    <n v="500"/>
    <n v="1"/>
    <n v="500"/>
    <s v="KG"/>
    <n v="570"/>
    <n v="285000"/>
    <n v="0"/>
    <n v="0"/>
    <n v="0"/>
    <n v="0"/>
    <n v="18"/>
    <n v="0"/>
    <n v="0"/>
    <n v="0"/>
    <n v="0"/>
    <n v="0"/>
    <n v="51300"/>
    <n v="0"/>
  </r>
  <r>
    <x v="180"/>
    <n v="5"/>
    <d v="2021-06-29T00:00:00"/>
    <x v="134"/>
    <d v="2021-06-01T00:00:00"/>
    <d v="2024-05-31T00:00:00"/>
    <n v="5"/>
    <n v="1"/>
    <n v="5"/>
    <s v="KG"/>
    <n v="2500"/>
    <n v="12500"/>
    <n v="0"/>
    <n v="0"/>
    <n v="0"/>
    <n v="0"/>
    <n v="18"/>
    <n v="0"/>
    <n v="0"/>
    <n v="0"/>
    <n v="0"/>
    <n v="0"/>
    <n v="2250"/>
    <n v="0"/>
  </r>
  <r>
    <x v="18"/>
    <n v="0"/>
    <d v="2021-07-19T00:00:00"/>
    <x v="134"/>
    <d v="2021-01-01T00:00:00"/>
    <d v="2023-12-31T00:00:00"/>
    <n v="0.5"/>
    <n v="1"/>
    <n v="0.5"/>
    <s v="KG"/>
    <n v="4700"/>
    <n v="2350"/>
    <n v="9"/>
    <n v="0"/>
    <n v="9"/>
    <n v="0"/>
    <n v="0"/>
    <n v="0"/>
    <n v="211.5"/>
    <n v="0"/>
    <n v="211.5"/>
    <n v="0"/>
    <n v="0"/>
    <n v="0"/>
  </r>
  <r>
    <x v="21"/>
    <n v="1"/>
    <d v="2021-08-26T00:00:00"/>
    <x v="134"/>
    <d v="2021-08-01T00:00:00"/>
    <d v="2024-07-31T00:00:00"/>
    <n v="1"/>
    <n v="1"/>
    <n v="1"/>
    <s v="KG"/>
    <n v="4700"/>
    <n v="4700"/>
    <n v="9"/>
    <n v="0"/>
    <n v="9"/>
    <n v="0"/>
    <n v="0"/>
    <n v="0"/>
    <n v="423"/>
    <n v="0"/>
    <n v="423"/>
    <n v="0"/>
    <n v="0"/>
    <n v="0"/>
  </r>
  <r>
    <x v="315"/>
    <n v="36"/>
    <d v="2022-06-18T00:00:00"/>
    <x v="135"/>
    <d v="2022-05-01T00:00:00"/>
    <d v="2027-04-30T00:00:00"/>
    <n v="25"/>
    <n v="1"/>
    <n v="25"/>
    <s v="KG"/>
    <n v="2125"/>
    <n v="53125"/>
    <n v="0"/>
    <n v="0"/>
    <n v="0"/>
    <n v="0"/>
    <n v="18"/>
    <n v="0"/>
    <n v="0"/>
    <n v="0"/>
    <n v="0"/>
    <n v="0"/>
    <n v="9562.5"/>
    <n v="0"/>
  </r>
  <r>
    <x v="18"/>
    <n v="0"/>
    <d v="2022-06-18T00:00:00"/>
    <x v="135"/>
    <d v="2022-05-01T00:00:00"/>
    <d v="2027-04-30T00:00:00"/>
    <n v="11"/>
    <n v="1"/>
    <n v="11"/>
    <s v="KG"/>
    <n v="2125"/>
    <n v="23375"/>
    <n v="0"/>
    <n v="0"/>
    <n v="0"/>
    <n v="0"/>
    <n v="18"/>
    <n v="0"/>
    <n v="0"/>
    <n v="0"/>
    <n v="0"/>
    <n v="0"/>
    <n v="4207.5"/>
    <n v="0"/>
  </r>
  <r>
    <x v="6"/>
    <n v="25"/>
    <d v="2021-01-23T00:00:00"/>
    <x v="136"/>
    <d v="2020-12-01T00:00:00"/>
    <d v="2025-11-30T00:00:00"/>
    <n v="25"/>
    <n v="1"/>
    <n v="25"/>
    <s v="KG"/>
    <n v="6950"/>
    <n v="173750"/>
    <n v="9"/>
    <n v="0"/>
    <n v="9"/>
    <n v="0"/>
    <n v="0"/>
    <n v="0"/>
    <n v="15637.5"/>
    <n v="0"/>
    <n v="15637.5"/>
    <n v="0"/>
    <n v="0"/>
    <n v="0"/>
  </r>
  <r>
    <x v="316"/>
    <n v="25"/>
    <d v="2021-04-07T00:00:00"/>
    <x v="136"/>
    <d v="2021-01-01T00:00:00"/>
    <d v="2025-12-31T00:00:00"/>
    <n v="25"/>
    <n v="1"/>
    <n v="25"/>
    <s v="KG"/>
    <n v="6600"/>
    <n v="165000"/>
    <n v="0"/>
    <n v="0"/>
    <n v="0"/>
    <n v="0"/>
    <n v="18"/>
    <n v="0"/>
    <n v="0"/>
    <n v="0"/>
    <n v="0"/>
    <n v="0"/>
    <n v="29700"/>
    <n v="0"/>
  </r>
  <r>
    <x v="317"/>
    <n v="50"/>
    <d v="2021-05-20T00:00:00"/>
    <x v="136"/>
    <d v="2021-01-01T00:00:00"/>
    <d v="2025-12-31T00:00:00"/>
    <n v="50"/>
    <n v="1"/>
    <n v="50"/>
    <s v="KG"/>
    <n v="6700"/>
    <n v="335000"/>
    <n v="0"/>
    <n v="0"/>
    <n v="0"/>
    <n v="0"/>
    <n v="18"/>
    <n v="0"/>
    <n v="0"/>
    <n v="0"/>
    <n v="0"/>
    <n v="0"/>
    <n v="60300"/>
    <n v="0"/>
  </r>
  <r>
    <x v="40"/>
    <n v="25"/>
    <d v="2021-07-24T00:00:00"/>
    <x v="136"/>
    <d v="2021-03-01T00:00:00"/>
    <d v="2026-02-28T00:00:00"/>
    <n v="15"/>
    <n v="1"/>
    <n v="15"/>
    <s v="KG"/>
    <n v="6500"/>
    <n v="97500"/>
    <n v="0"/>
    <n v="0"/>
    <n v="0"/>
    <n v="0"/>
    <n v="18"/>
    <n v="0"/>
    <n v="0"/>
    <n v="0"/>
    <n v="0"/>
    <n v="0"/>
    <n v="17550"/>
    <n v="0"/>
  </r>
  <r>
    <x v="40"/>
    <n v="25"/>
    <d v="2021-07-24T00:00:00"/>
    <x v="136"/>
    <d v="2021-03-01T00:00:00"/>
    <d v="2026-02-28T00:00:00"/>
    <n v="10"/>
    <n v="1"/>
    <n v="10"/>
    <s v="KG"/>
    <n v="6500"/>
    <n v="65000"/>
    <n v="0"/>
    <n v="0"/>
    <n v="0"/>
    <n v="0"/>
    <n v="18"/>
    <n v="0"/>
    <n v="0"/>
    <n v="0"/>
    <n v="0"/>
    <n v="0"/>
    <n v="11700"/>
    <n v="0"/>
  </r>
  <r>
    <x v="105"/>
    <n v="20"/>
    <d v="2021-08-28T00:00:00"/>
    <x v="136"/>
    <d v="2020-12-01T00:00:00"/>
    <d v="2025-11-30T00:00:00"/>
    <n v="20"/>
    <n v="1"/>
    <n v="20"/>
    <s v="KG"/>
    <n v="6300"/>
    <n v="126000"/>
    <n v="0"/>
    <n v="0"/>
    <n v="0"/>
    <n v="0"/>
    <n v="18"/>
    <n v="0"/>
    <n v="0"/>
    <n v="0"/>
    <n v="0"/>
    <n v="0"/>
    <n v="22680"/>
    <n v="0"/>
  </r>
  <r>
    <x v="232"/>
    <n v="5"/>
    <d v="2021-09-07T00:00:00"/>
    <x v="136"/>
    <d v="2021-05-01T00:00:00"/>
    <d v="2026-04-30T00:00:00"/>
    <n v="5"/>
    <n v="1"/>
    <n v="5"/>
    <s v="KG"/>
    <n v="6300"/>
    <n v="31500"/>
    <n v="0"/>
    <n v="0"/>
    <n v="0"/>
    <n v="0"/>
    <n v="18"/>
    <n v="0"/>
    <n v="0"/>
    <n v="0"/>
    <n v="0"/>
    <n v="0"/>
    <n v="5670"/>
    <n v="0"/>
  </r>
  <r>
    <x v="128"/>
    <n v="10"/>
    <d v="2021-09-15T00:00:00"/>
    <x v="136"/>
    <d v="2021-05-01T00:00:00"/>
    <d v="2026-04-30T00:00:00"/>
    <n v="10"/>
    <n v="1"/>
    <n v="10"/>
    <s v="KG"/>
    <n v="6350"/>
    <n v="63500"/>
    <n v="0"/>
    <n v="0"/>
    <n v="0"/>
    <n v="0"/>
    <n v="18"/>
    <n v="0"/>
    <n v="0"/>
    <n v="0"/>
    <n v="0"/>
    <n v="0"/>
    <n v="11430"/>
    <n v="0"/>
  </r>
  <r>
    <x v="29"/>
    <n v="25"/>
    <d v="2021-11-01T00:00:00"/>
    <x v="136"/>
    <d v="2021-06-01T00:00:00"/>
    <d v="2026-05-31T00:00:00"/>
    <n v="5"/>
    <n v="1"/>
    <n v="5"/>
    <s v="KG"/>
    <n v="7700"/>
    <n v="38500"/>
    <n v="0"/>
    <n v="0"/>
    <n v="0"/>
    <n v="0"/>
    <n v="18"/>
    <n v="0"/>
    <n v="0"/>
    <n v="0"/>
    <n v="0"/>
    <n v="0"/>
    <n v="6930"/>
    <n v="0"/>
  </r>
  <r>
    <x v="29"/>
    <n v="25"/>
    <d v="2021-11-01T00:00:00"/>
    <x v="136"/>
    <d v="2021-08-01T00:00:00"/>
    <d v="2026-07-31T00:00:00"/>
    <n v="20"/>
    <n v="1"/>
    <n v="20"/>
    <s v="KG"/>
    <n v="7700"/>
    <n v="154000"/>
    <n v="0"/>
    <n v="0"/>
    <n v="0"/>
    <n v="0"/>
    <n v="18"/>
    <n v="0"/>
    <n v="0"/>
    <n v="0"/>
    <n v="0"/>
    <n v="0"/>
    <n v="27720"/>
    <n v="0"/>
  </r>
  <r>
    <x v="60"/>
    <n v="30"/>
    <d v="2021-12-03T00:00:00"/>
    <x v="136"/>
    <d v="2021-04-01T00:00:00"/>
    <d v="2026-03-31T00:00:00"/>
    <n v="30"/>
    <n v="1"/>
    <n v="30"/>
    <s v="KG"/>
    <n v="8200"/>
    <n v="246000"/>
    <n v="0"/>
    <n v="0"/>
    <n v="0"/>
    <n v="0"/>
    <n v="18"/>
    <n v="0"/>
    <n v="0"/>
    <n v="0"/>
    <n v="0"/>
    <n v="0"/>
    <n v="44280"/>
    <n v="0"/>
  </r>
  <r>
    <x v="18"/>
    <n v="0"/>
    <d v="2022-01-24T00:00:00"/>
    <x v="136"/>
    <d v="2022-01-01T00:00:00"/>
    <d v="2026-12-31T00:00:00"/>
    <n v="25"/>
    <n v="1"/>
    <n v="25"/>
    <s v="KG"/>
    <n v="7100"/>
    <n v="177500"/>
    <n v="0"/>
    <n v="0"/>
    <n v="0"/>
    <n v="0"/>
    <n v="18"/>
    <n v="0"/>
    <n v="0"/>
    <n v="0"/>
    <n v="0"/>
    <n v="0"/>
    <n v="31950"/>
    <n v="0"/>
  </r>
  <r>
    <x v="120"/>
    <n v="25"/>
    <d v="2022-02-10T00:00:00"/>
    <x v="136"/>
    <d v="2021-12-01T00:00:00"/>
    <d v="2026-11-30T00:00:00"/>
    <n v="25"/>
    <n v="1"/>
    <n v="25"/>
    <s v="KG"/>
    <n v="7325"/>
    <n v="183125"/>
    <n v="0"/>
    <n v="0"/>
    <n v="0"/>
    <n v="0"/>
    <n v="18"/>
    <n v="0"/>
    <n v="0"/>
    <n v="0"/>
    <n v="0"/>
    <n v="0"/>
    <n v="32962.5"/>
    <n v="0"/>
  </r>
  <r>
    <x v="11"/>
    <n v="25"/>
    <d v="2022-03-24T00:00:00"/>
    <x v="136"/>
    <d v="2021-10-01T00:00:00"/>
    <d v="2025-09-30T00:00:00"/>
    <n v="25"/>
    <n v="1"/>
    <n v="25"/>
    <s v="KG"/>
    <n v="7400"/>
    <n v="185000"/>
    <n v="0"/>
    <n v="0"/>
    <n v="0"/>
    <n v="0"/>
    <n v="18"/>
    <n v="0"/>
    <n v="0"/>
    <n v="0"/>
    <n v="0"/>
    <n v="0"/>
    <n v="33300"/>
    <n v="0"/>
  </r>
  <r>
    <x v="42"/>
    <n v="25"/>
    <d v="2022-08-04T00:00:00"/>
    <x v="136"/>
    <d v="2022-07-01T00:00:00"/>
    <d v="2027-06-30T00:00:00"/>
    <n v="25"/>
    <n v="1"/>
    <n v="25"/>
    <s v="KG"/>
    <n v="7450"/>
    <n v="186250"/>
    <n v="0"/>
    <n v="0"/>
    <n v="0"/>
    <n v="0"/>
    <n v="18"/>
    <n v="0"/>
    <n v="0"/>
    <n v="0"/>
    <n v="0"/>
    <n v="0"/>
    <n v="33525"/>
    <n v="0"/>
  </r>
  <r>
    <x v="18"/>
    <n v="0"/>
    <d v="2022-08-25T00:00:00"/>
    <x v="136"/>
    <d v="2022-07-01T00:00:00"/>
    <d v="2027-06-30T00:00:00"/>
    <n v="25"/>
    <n v="1"/>
    <n v="25"/>
    <s v="KG"/>
    <n v="7450"/>
    <n v="186250"/>
    <n v="0"/>
    <n v="0"/>
    <n v="0"/>
    <n v="0"/>
    <n v="18"/>
    <n v="0"/>
    <n v="0"/>
    <n v="0"/>
    <n v="0"/>
    <n v="0"/>
    <n v="33525"/>
    <n v="0"/>
  </r>
  <r>
    <x v="65"/>
    <n v="25"/>
    <d v="2022-09-24T00:00:00"/>
    <x v="136"/>
    <d v="2022-09-01T00:00:00"/>
    <d v="2026-08-31T00:00:00"/>
    <n v="25"/>
    <n v="1"/>
    <n v="25"/>
    <s v="KG"/>
    <n v="7250"/>
    <n v="181250"/>
    <n v="0"/>
    <n v="0"/>
    <n v="0"/>
    <n v="0"/>
    <n v="18"/>
    <n v="0"/>
    <n v="0"/>
    <n v="0"/>
    <n v="0"/>
    <n v="0"/>
    <n v="32625"/>
    <n v="0"/>
  </r>
  <r>
    <x v="98"/>
    <s v="6HW11L0HP7"/>
    <d v="2023-01-05T00:00:00"/>
    <x v="136"/>
    <d v="2022-09-01T00:00:00"/>
    <d v="2027-08-30T00:00:00"/>
    <n v="25"/>
    <n v="1"/>
    <n v="25"/>
    <s v="KG"/>
    <n v="7250"/>
    <n v="181250"/>
    <n v="0"/>
    <n v="0"/>
    <n v="0"/>
    <n v="0"/>
    <n v="18"/>
    <n v="0"/>
    <n v="0"/>
    <n v="0"/>
    <n v="0"/>
    <n v="0"/>
    <n v="32625"/>
    <n v="0"/>
  </r>
  <r>
    <x v="18"/>
    <n v="0"/>
    <d v="2022-06-10T00:00:00"/>
    <x v="137"/>
    <d v="2022-06-01T00:00:00"/>
    <d v="2023-06-01T00:00:00"/>
    <n v="0.3"/>
    <n v="1"/>
    <n v="0.3"/>
    <s v="KG"/>
    <n v="0"/>
    <n v="0"/>
    <n v="0"/>
    <n v="0"/>
    <n v="0"/>
    <n v="0"/>
    <n v="18"/>
    <n v="0"/>
    <n v="0"/>
    <n v="0"/>
    <n v="0"/>
    <n v="0"/>
    <n v="0"/>
    <n v="0"/>
  </r>
  <r>
    <x v="18"/>
    <n v="0"/>
    <d v="2022-07-16T00:00:00"/>
    <x v="137"/>
    <d v="2022-07-08T00:00:00"/>
    <d v="2023-07-08T00:00:00"/>
    <n v="0.5"/>
    <n v="1"/>
    <n v="0.5"/>
    <s v="KG"/>
    <n v="0"/>
    <n v="0"/>
    <n v="0"/>
    <n v="0"/>
    <n v="0"/>
    <n v="0"/>
    <n v="18"/>
    <n v="0"/>
    <n v="0"/>
    <n v="0"/>
    <n v="0"/>
    <n v="0"/>
    <n v="0"/>
    <n v="0"/>
  </r>
  <r>
    <x v="18"/>
    <n v="0"/>
    <d v="2022-06-22T00:00:00"/>
    <x v="138"/>
    <d v="2022-06-01T00:00:00"/>
    <d v="2023-06-01T00:00:00"/>
    <n v="0.3"/>
    <n v="1"/>
    <n v="0.3"/>
    <s v="KG"/>
    <n v="0"/>
    <n v="0"/>
    <n v="0"/>
    <n v="0"/>
    <n v="0"/>
    <n v="0"/>
    <n v="18"/>
    <n v="0"/>
    <n v="0"/>
    <n v="0"/>
    <n v="0"/>
    <n v="0"/>
    <n v="0"/>
    <n v="0"/>
  </r>
  <r>
    <x v="18"/>
    <n v="0"/>
    <d v="2022-08-29T00:00:00"/>
    <x v="138"/>
    <d v="2022-08-12T00:00:00"/>
    <d v="2023-08-12T00:00:00"/>
    <n v="5"/>
    <n v="1"/>
    <n v="5"/>
    <s v="KG"/>
    <n v="4150"/>
    <n v="20750"/>
    <n v="0"/>
    <n v="0"/>
    <n v="0"/>
    <n v="0"/>
    <n v="18"/>
    <n v="0"/>
    <n v="0"/>
    <n v="0"/>
    <n v="0"/>
    <n v="0"/>
    <n v="3735"/>
    <n v="0"/>
  </r>
  <r>
    <x v="18"/>
    <n v="0"/>
    <d v="2022-06-10T00:00:00"/>
    <x v="139"/>
    <d v="2022-05-31T00:00:00"/>
    <d v="2023-05-31T00:00:00"/>
    <n v="0.3"/>
    <n v="1"/>
    <n v="0.3"/>
    <s v="KG"/>
    <n v="0"/>
    <n v="0"/>
    <n v="0"/>
    <n v="0"/>
    <n v="0"/>
    <n v="0"/>
    <n v="18"/>
    <n v="0"/>
    <n v="0"/>
    <n v="0"/>
    <n v="0"/>
    <n v="0"/>
    <n v="0"/>
    <n v="0"/>
  </r>
  <r>
    <x v="18"/>
    <n v="0"/>
    <d v="2022-07-16T00:00:00"/>
    <x v="139"/>
    <d v="2022-07-08T00:00:00"/>
    <d v="2023-07-08T00:00:00"/>
    <n v="0.5"/>
    <n v="1"/>
    <n v="0.5"/>
    <s v="KG"/>
    <n v="0"/>
    <n v="0"/>
    <n v="0"/>
    <n v="0"/>
    <n v="0"/>
    <n v="0"/>
    <n v="18"/>
    <n v="0"/>
    <n v="0"/>
    <n v="0"/>
    <n v="0"/>
    <n v="0"/>
    <n v="0"/>
    <n v="0"/>
  </r>
  <r>
    <x v="318"/>
    <n v="215"/>
    <d v="2021-12-23T00:00:00"/>
    <x v="140"/>
    <d v="2021-10-01T00:00:00"/>
    <d v="2024-09-30T00:00:00"/>
    <n v="215"/>
    <n v="1"/>
    <n v="215"/>
    <s v="KG"/>
    <n v="177"/>
    <n v="38055"/>
    <n v="9"/>
    <n v="0"/>
    <n v="9"/>
    <n v="0"/>
    <n v="0"/>
    <n v="0"/>
    <n v="3424.95"/>
    <n v="0"/>
    <n v="3424.95"/>
    <n v="0"/>
    <n v="0"/>
    <n v="0"/>
  </r>
  <r>
    <x v="19"/>
    <n v="25"/>
    <d v="2021-01-16T00:00:00"/>
    <x v="141"/>
    <d v="2020-08-01T00:00:00"/>
    <d v="2023-07-31T00:00:00"/>
    <n v="25"/>
    <n v="1"/>
    <n v="25"/>
    <s v="KG"/>
    <n v="130"/>
    <n v="3250"/>
    <n v="9"/>
    <n v="0"/>
    <n v="9"/>
    <n v="0"/>
    <n v="0"/>
    <n v="0"/>
    <n v="292.5"/>
    <n v="0"/>
    <n v="292.5"/>
    <n v="0"/>
    <n v="0"/>
    <n v="0"/>
  </r>
  <r>
    <x v="209"/>
    <n v="25"/>
    <d v="2022-07-25T00:00:00"/>
    <x v="141"/>
    <d v="2021-10-03T00:00:00"/>
    <d v="2024-10-02T00:00:00"/>
    <n v="25"/>
    <n v="1"/>
    <n v="25"/>
    <s v="KG"/>
    <n v="135"/>
    <n v="3375"/>
    <n v="9"/>
    <n v="0"/>
    <n v="9"/>
    <n v="0"/>
    <n v="0"/>
    <n v="0"/>
    <n v="303.75"/>
    <n v="0"/>
    <n v="303.75"/>
    <n v="0"/>
    <n v="0"/>
    <n v="0"/>
  </r>
  <r>
    <x v="18"/>
    <n v="0"/>
    <d v="2021-09-29T00:00:00"/>
    <x v="142"/>
    <d v="2021-08-01T00:00:00"/>
    <d v="2023-07-31T00:00:00"/>
    <n v="0.2"/>
    <n v="1"/>
    <n v="0.2"/>
    <s v="KG"/>
    <n v="0"/>
    <n v="0"/>
    <n v="0"/>
    <n v="0"/>
    <n v="0"/>
    <n v="0"/>
    <n v="0"/>
    <n v="0"/>
    <n v="0"/>
    <n v="0"/>
    <n v="0"/>
    <n v="0"/>
    <n v="0"/>
    <n v="0"/>
  </r>
  <r>
    <x v="18"/>
    <n v="0"/>
    <d v="2021-02-17T00:00:00"/>
    <x v="143"/>
    <d v="2020-03-14T00:00:00"/>
    <d v="2024-03-13T00:00:00"/>
    <n v="300"/>
    <n v="1"/>
    <n v="300"/>
    <s v="KG"/>
    <n v="390"/>
    <n v="117000"/>
    <n v="9"/>
    <n v="0"/>
    <n v="9"/>
    <n v="0"/>
    <n v="0"/>
    <n v="0"/>
    <n v="10530"/>
    <n v="0"/>
    <n v="10530"/>
    <n v="0"/>
    <n v="0"/>
    <n v="0"/>
  </r>
  <r>
    <x v="103"/>
    <n v="300"/>
    <d v="2021-04-02T00:00:00"/>
    <x v="143"/>
    <d v="2020-12-01T00:00:00"/>
    <d v="2023-12-31T00:00:00"/>
    <n v="300"/>
    <n v="1"/>
    <n v="300"/>
    <s v="KG"/>
    <n v="550"/>
    <n v="165000"/>
    <n v="0"/>
    <n v="0"/>
    <n v="0"/>
    <n v="0"/>
    <n v="18"/>
    <n v="0"/>
    <n v="0"/>
    <n v="0"/>
    <n v="0"/>
    <n v="0"/>
    <n v="29700"/>
    <n v="0"/>
  </r>
  <r>
    <x v="249"/>
    <n v="300"/>
    <d v="2021-06-13T00:00:00"/>
    <x v="143"/>
    <d v="2020-08-22T00:00:00"/>
    <d v="2025-08-21T00:00:00"/>
    <n v="300"/>
    <n v="1"/>
    <n v="300"/>
    <s v="KG"/>
    <n v="590"/>
    <n v="177000"/>
    <n v="9"/>
    <n v="0"/>
    <n v="9"/>
    <n v="0"/>
    <n v="0"/>
    <n v="0"/>
    <n v="15930"/>
    <n v="0"/>
    <n v="15930"/>
    <n v="0"/>
    <n v="0"/>
    <n v="0"/>
  </r>
  <r>
    <x v="319"/>
    <n v="300"/>
    <d v="2021-06-21T00:00:00"/>
    <x v="143"/>
    <d v="2020-09-27T00:00:00"/>
    <d v="2024-09-26T00:00:00"/>
    <n v="300"/>
    <n v="1"/>
    <n v="300"/>
    <s v="KG"/>
    <n v="550"/>
    <n v="165000"/>
    <n v="0"/>
    <n v="0"/>
    <n v="0"/>
    <n v="0"/>
    <n v="18"/>
    <n v="0"/>
    <n v="0"/>
    <n v="0"/>
    <n v="0"/>
    <n v="0"/>
    <n v="29700"/>
    <n v="0"/>
  </r>
  <r>
    <x v="237"/>
    <n v="200"/>
    <d v="2021-07-01T00:00:00"/>
    <x v="143"/>
    <d v="2020-12-05T00:00:00"/>
    <d v="2025-12-04T00:00:00"/>
    <n v="175"/>
    <n v="1"/>
    <n v="175"/>
    <s v="KG"/>
    <n v="600"/>
    <n v="105000"/>
    <n v="9"/>
    <n v="0"/>
    <n v="9"/>
    <n v="0"/>
    <n v="0"/>
    <n v="0"/>
    <n v="9450"/>
    <n v="0"/>
    <n v="9450"/>
    <n v="0"/>
    <n v="0"/>
    <n v="0"/>
  </r>
  <r>
    <x v="237"/>
    <n v="200"/>
    <d v="2021-07-01T00:00:00"/>
    <x v="143"/>
    <d v="2020-10-29T00:00:00"/>
    <d v="2024-10-28T00:00:00"/>
    <n v="25"/>
    <n v="1"/>
    <n v="25"/>
    <s v="KG"/>
    <n v="600"/>
    <n v="15000"/>
    <n v="9"/>
    <n v="0"/>
    <n v="9"/>
    <n v="0"/>
    <n v="0"/>
    <n v="0"/>
    <n v="1350"/>
    <n v="0"/>
    <n v="1350"/>
    <n v="0"/>
    <n v="0"/>
    <n v="0"/>
  </r>
  <r>
    <x v="29"/>
    <n v="500"/>
    <d v="2021-10-29T00:00:00"/>
    <x v="143"/>
    <d v="2021-04-20T00:00:00"/>
    <d v="2025-04-19T00:00:00"/>
    <n v="250"/>
    <n v="1"/>
    <n v="250"/>
    <s v="KG"/>
    <n v="1200"/>
    <n v="300000"/>
    <n v="0"/>
    <n v="0"/>
    <n v="0"/>
    <n v="0"/>
    <n v="18"/>
    <n v="0"/>
    <n v="0"/>
    <n v="0"/>
    <n v="0"/>
    <n v="0"/>
    <n v="54000"/>
    <n v="0"/>
  </r>
  <r>
    <x v="167"/>
    <n v="200"/>
    <d v="2021-12-15T00:00:00"/>
    <x v="143"/>
    <d v="2021-08-14T00:00:00"/>
    <d v="2024-08-13T00:00:00"/>
    <n v="200"/>
    <n v="1"/>
    <n v="200"/>
    <s v="KG"/>
    <n v="1025"/>
    <n v="205000"/>
    <n v="0"/>
    <n v="0"/>
    <n v="0"/>
    <n v="0"/>
    <n v="18"/>
    <n v="0"/>
    <n v="0"/>
    <n v="0"/>
    <n v="0"/>
    <n v="0"/>
    <n v="36900"/>
    <n v="0"/>
  </r>
  <r>
    <x v="62"/>
    <n v="500"/>
    <d v="2022-01-29T00:00:00"/>
    <x v="143"/>
    <d v="2021-06-24T00:00:00"/>
    <d v="2025-06-23T00:00:00"/>
    <n v="100"/>
    <n v="1"/>
    <n v="100"/>
    <s v="KG"/>
    <n v="960"/>
    <n v="96000"/>
    <n v="9"/>
    <n v="0"/>
    <n v="9"/>
    <n v="0"/>
    <n v="0"/>
    <n v="0"/>
    <n v="8640"/>
    <n v="0"/>
    <n v="8640"/>
    <n v="0"/>
    <n v="0"/>
    <n v="0"/>
  </r>
  <r>
    <x v="62"/>
    <n v="500"/>
    <d v="2022-02-02T00:00:00"/>
    <x v="143"/>
    <d v="2021-09-20T00:00:00"/>
    <d v="2026-09-19T00:00:00"/>
    <n v="400"/>
    <n v="1"/>
    <n v="400"/>
    <s v="KG"/>
    <n v="960"/>
    <n v="384000"/>
    <n v="9"/>
    <n v="0"/>
    <n v="9"/>
    <n v="0"/>
    <n v="0"/>
    <n v="0"/>
    <n v="34560"/>
    <n v="0"/>
    <n v="34560"/>
    <n v="0"/>
    <n v="0"/>
    <n v="0"/>
  </r>
  <r>
    <x v="65"/>
    <n v="500"/>
    <d v="2022-09-28T00:00:00"/>
    <x v="143"/>
    <d v="2022-01-01T00:00:00"/>
    <d v="2027-01-31T00:00:00"/>
    <n v="500"/>
    <n v="1"/>
    <n v="500"/>
    <s v="KG"/>
    <n v="905"/>
    <n v="452500"/>
    <n v="9"/>
    <n v="0"/>
    <n v="9"/>
    <n v="0"/>
    <n v="0"/>
    <n v="0"/>
    <n v="40725"/>
    <n v="0"/>
    <n v="40725"/>
    <n v="0"/>
    <n v="0"/>
    <n v="0"/>
  </r>
  <r>
    <x v="143"/>
    <n v="225"/>
    <d v="2021-12-30T00:00:00"/>
    <x v="144"/>
    <d v="2021-10-01T00:00:00"/>
    <d v="2025-09-30T00:00:00"/>
    <n v="225"/>
    <n v="1"/>
    <n v="225"/>
    <s v="KG"/>
    <n v="225"/>
    <n v="50625"/>
    <n v="9"/>
    <n v="0"/>
    <n v="9"/>
    <n v="0"/>
    <n v="0"/>
    <n v="0"/>
    <n v="4556.25"/>
    <n v="0"/>
    <n v="4556.25"/>
    <n v="0"/>
    <n v="0"/>
    <n v="0"/>
  </r>
  <r>
    <x v="278"/>
    <n v="10"/>
    <d v="2021-05-04T00:00:00"/>
    <x v="145"/>
    <d v="2021-04-01T00:00:00"/>
    <d v="2024-03-31T00:00:00"/>
    <n v="10"/>
    <n v="1"/>
    <n v="10"/>
    <s v="KG"/>
    <n v="4900"/>
    <n v="49000"/>
    <n v="0"/>
    <n v="0"/>
    <n v="0"/>
    <n v="0"/>
    <n v="18"/>
    <n v="0"/>
    <n v="0"/>
    <n v="0"/>
    <n v="0"/>
    <n v="0"/>
    <n v="8820"/>
    <n v="0"/>
  </r>
  <r>
    <x v="299"/>
    <n v="25"/>
    <d v="2021-06-17T00:00:00"/>
    <x v="145"/>
    <d v="2021-03-01T00:00:00"/>
    <d v="2026-02-28T00:00:00"/>
    <n v="25"/>
    <n v="1"/>
    <n v="25"/>
    <s v="KG"/>
    <n v="4450"/>
    <n v="111250"/>
    <n v="0"/>
    <n v="0"/>
    <n v="0"/>
    <n v="0"/>
    <n v="18"/>
    <n v="0"/>
    <n v="0"/>
    <n v="0"/>
    <n v="0"/>
    <n v="0"/>
    <n v="20025"/>
    <n v="0"/>
  </r>
  <r>
    <x v="12"/>
    <n v="10"/>
    <d v="2022-06-20T00:00:00"/>
    <x v="145"/>
    <d v="2022-05-01T00:00:00"/>
    <d v="2027-04-30T00:00:00"/>
    <n v="10"/>
    <n v="1"/>
    <n v="10"/>
    <s v="KG"/>
    <n v="5000"/>
    <n v="50000"/>
    <n v="0"/>
    <n v="0"/>
    <n v="0"/>
    <n v="0"/>
    <n v="18"/>
    <n v="0"/>
    <n v="0"/>
    <n v="0"/>
    <n v="0"/>
    <n v="0"/>
    <n v="9000"/>
    <n v="0"/>
  </r>
  <r>
    <x v="65"/>
    <n v="25"/>
    <d v="2022-10-03T00:00:00"/>
    <x v="145"/>
    <d v="2022-07-01T00:00:00"/>
    <d v="2027-06-30T00:00:00"/>
    <n v="25"/>
    <n v="1"/>
    <n v="25"/>
    <s v="KG"/>
    <n v="4600"/>
    <n v="115000"/>
    <n v="0"/>
    <n v="0"/>
    <n v="0"/>
    <n v="0"/>
    <n v="18"/>
    <n v="0"/>
    <n v="0"/>
    <n v="0"/>
    <n v="0"/>
    <n v="0"/>
    <n v="20700"/>
    <n v="0"/>
  </r>
  <r>
    <x v="212"/>
    <n v="3"/>
    <d v="2022-06-06T00:00:00"/>
    <x v="146"/>
    <d v="2022-02-01T00:00:00"/>
    <d v="2026-01-31T00:00:00"/>
    <n v="3"/>
    <n v="1"/>
    <n v="3"/>
    <s v="KG"/>
    <n v="55000"/>
    <n v="165000"/>
    <n v="0"/>
    <n v="0"/>
    <n v="0"/>
    <n v="0"/>
    <n v="18"/>
    <n v="0"/>
    <n v="0"/>
    <n v="0"/>
    <n v="0"/>
    <n v="0"/>
    <n v="29700"/>
    <n v="0"/>
  </r>
  <r>
    <x v="320"/>
    <n v="10"/>
    <d v="2021-09-20T00:00:00"/>
    <x v="147"/>
    <d v="2020-12-01T00:00:00"/>
    <d v="2025-11-30T00:00:00"/>
    <n v="10"/>
    <n v="1"/>
    <n v="10"/>
    <s v="KG"/>
    <n v="440"/>
    <n v="4400"/>
    <n v="9"/>
    <n v="0"/>
    <n v="9"/>
    <n v="0"/>
    <n v="0"/>
    <n v="0"/>
    <n v="396"/>
    <n v="0"/>
    <n v="396"/>
    <n v="0"/>
    <n v="0"/>
    <n v="0"/>
  </r>
  <r>
    <x v="321"/>
    <n v="5"/>
    <d v="2021-09-27T00:00:00"/>
    <x v="147"/>
    <d v="2021-02-01T00:00:00"/>
    <d v="2025-01-31T00:00:00"/>
    <n v="5"/>
    <n v="1"/>
    <n v="5"/>
    <s v="KG"/>
    <n v="530"/>
    <n v="2650"/>
    <n v="9"/>
    <n v="0"/>
    <n v="9"/>
    <n v="0"/>
    <n v="0"/>
    <n v="0"/>
    <n v="238.5"/>
    <n v="0"/>
    <n v="238.5"/>
    <n v="0"/>
    <n v="0"/>
    <n v="0"/>
  </r>
  <r>
    <x v="60"/>
    <n v="10"/>
    <d v="2021-12-11T00:00:00"/>
    <x v="147"/>
    <d v="2021-11-01T00:00:00"/>
    <d v="2026-10-31T00:00:00"/>
    <n v="10"/>
    <n v="1"/>
    <n v="10"/>
    <s v="KG"/>
    <n v="510"/>
    <n v="5100"/>
    <n v="0"/>
    <n v="0"/>
    <n v="0"/>
    <n v="0"/>
    <n v="18"/>
    <n v="0"/>
    <n v="0"/>
    <n v="0"/>
    <n v="0"/>
    <n v="0"/>
    <n v="918"/>
    <n v="0"/>
  </r>
  <r>
    <x v="144"/>
    <n v="10"/>
    <d v="2022-07-27T00:00:00"/>
    <x v="147"/>
    <d v="2021-09-01T00:00:00"/>
    <d v="2026-08-31T00:00:00"/>
    <n v="10"/>
    <n v="1"/>
    <n v="10"/>
    <s v="KG"/>
    <n v="540"/>
    <n v="5400"/>
    <n v="9"/>
    <n v="0"/>
    <n v="9"/>
    <n v="0"/>
    <n v="0"/>
    <n v="0"/>
    <n v="486"/>
    <n v="0"/>
    <n v="486"/>
    <n v="0"/>
    <n v="0"/>
    <n v="0"/>
  </r>
  <r>
    <x v="5"/>
    <n v="10"/>
    <d v="2022-09-01T00:00:00"/>
    <x v="147"/>
    <d v="2022-07-01T00:00:00"/>
    <d v="2027-06-30T00:00:00"/>
    <n v="10"/>
    <n v="1"/>
    <n v="10"/>
    <s v="KG"/>
    <n v="560"/>
    <n v="5600"/>
    <n v="9"/>
    <n v="0"/>
    <n v="9"/>
    <n v="0"/>
    <n v="0"/>
    <n v="0"/>
    <n v="504"/>
    <n v="0"/>
    <n v="504"/>
    <n v="0"/>
    <n v="0"/>
    <n v="0"/>
  </r>
  <r>
    <x v="258"/>
    <n v="215"/>
    <d v="2022-01-18T00:00:00"/>
    <x v="148"/>
    <d v="2021-05-01T00:00:00"/>
    <d v="2025-05-31T00:00:00"/>
    <n v="215"/>
    <n v="1"/>
    <n v="215"/>
    <s v="KG"/>
    <n v="260"/>
    <n v="55900"/>
    <n v="9"/>
    <n v="0"/>
    <n v="9"/>
    <n v="0"/>
    <n v="0"/>
    <n v="0"/>
    <n v="5031"/>
    <n v="0"/>
    <n v="5031"/>
    <n v="0"/>
    <n v="0"/>
    <n v="0"/>
  </r>
  <r>
    <x v="258"/>
    <n v="215"/>
    <d v="2022-01-20T00:00:00"/>
    <x v="148"/>
    <d v="2021-12-01T00:00:00"/>
    <d v="2026-11-30T00:00:00"/>
    <n v="215"/>
    <n v="1"/>
    <n v="215"/>
    <s v="KG"/>
    <n v="260"/>
    <n v="55900"/>
    <n v="9"/>
    <n v="0"/>
    <n v="9"/>
    <n v="0"/>
    <n v="0"/>
    <n v="0"/>
    <n v="5031"/>
    <n v="0"/>
    <n v="5031"/>
    <n v="0"/>
    <n v="0"/>
    <n v="0"/>
  </r>
  <r>
    <x v="262"/>
    <n v="300"/>
    <d v="2021-03-12T00:00:00"/>
    <x v="149"/>
    <d v="2021-02-01T00:00:00"/>
    <d v="2026-01-31T00:00:00"/>
    <n v="300"/>
    <n v="1"/>
    <n v="300"/>
    <s v="KG"/>
    <n v="19"/>
    <n v="5700"/>
    <n v="2.5"/>
    <n v="0"/>
    <n v="2.5"/>
    <n v="0"/>
    <n v="0"/>
    <n v="0"/>
    <n v="142.5"/>
    <n v="0"/>
    <n v="142.5"/>
    <n v="0"/>
    <n v="0"/>
    <n v="0"/>
  </r>
  <r>
    <x v="56"/>
    <n v="200"/>
    <d v="2021-08-04T00:00:00"/>
    <x v="149"/>
    <d v="2021-01-01T00:00:00"/>
    <d v="2025-12-31T00:00:00"/>
    <n v="200"/>
    <n v="1"/>
    <n v="200"/>
    <s v="KG"/>
    <n v="20"/>
    <n v="4000"/>
    <n v="9"/>
    <n v="0"/>
    <n v="9"/>
    <n v="0"/>
    <n v="0"/>
    <n v="0"/>
    <n v="360"/>
    <n v="0"/>
    <n v="360"/>
    <n v="0"/>
    <n v="0"/>
    <n v="0"/>
  </r>
  <r>
    <x v="63"/>
    <n v="100"/>
    <d v="2022-04-06T00:00:00"/>
    <x v="149"/>
    <d v="2022-01-01T00:00:00"/>
    <d v="2026-12-31T00:00:00"/>
    <n v="100"/>
    <n v="1"/>
    <n v="100"/>
    <s v="KG"/>
    <n v="22"/>
    <n v="2200"/>
    <n v="2.5"/>
    <n v="0"/>
    <n v="2.5"/>
    <n v="0"/>
    <n v="0"/>
    <n v="0"/>
    <n v="55"/>
    <n v="0"/>
    <n v="55"/>
    <n v="0"/>
    <n v="0"/>
    <n v="0"/>
  </r>
  <r>
    <x v="109"/>
    <n v="200"/>
    <d v="2022-05-10T00:00:00"/>
    <x v="149"/>
    <d v="2021-03-01T00:00:00"/>
    <d v="2026-02-28T00:00:00"/>
    <n v="200"/>
    <n v="1"/>
    <n v="200"/>
    <s v="KG"/>
    <n v="23"/>
    <n v="4600"/>
    <n v="2.5"/>
    <n v="0"/>
    <n v="2.5"/>
    <n v="0"/>
    <n v="0"/>
    <n v="0"/>
    <n v="115"/>
    <n v="0"/>
    <n v="115"/>
    <n v="0"/>
    <n v="0"/>
    <n v="0"/>
  </r>
  <r>
    <x v="65"/>
    <n v="200"/>
    <d v="2022-09-14T00:00:00"/>
    <x v="149"/>
    <d v="2022-07-01T00:00:00"/>
    <d v="2027-06-30T00:00:00"/>
    <n v="200"/>
    <n v="1"/>
    <n v="200"/>
    <s v="KG"/>
    <n v="20"/>
    <n v="4000"/>
    <n v="9"/>
    <n v="0"/>
    <n v="9"/>
    <n v="0"/>
    <n v="0"/>
    <n v="0"/>
    <n v="360"/>
    <n v="0"/>
    <n v="360"/>
    <n v="0"/>
    <n v="0"/>
    <n v="0"/>
  </r>
  <r>
    <x v="43"/>
    <n v="250"/>
    <d v="2022-11-04T00:00:00"/>
    <x v="149"/>
    <d v="2022-07-01T00:00:00"/>
    <d v="2027-06-30T00:00:00"/>
    <n v="250"/>
    <n v="1"/>
    <n v="250"/>
    <s v="KG"/>
    <n v="20"/>
    <n v="5000"/>
    <n v="2.5"/>
    <n v="0"/>
    <n v="2.5"/>
    <n v="0"/>
    <n v="0"/>
    <n v="0"/>
    <n v="125"/>
    <n v="0"/>
    <n v="125"/>
    <n v="0"/>
    <n v="0"/>
    <n v="0"/>
  </r>
  <r>
    <x v="73"/>
    <n v="10"/>
    <d v="2021-11-08T00:00:00"/>
    <x v="150"/>
    <d v="2021-09-01T00:00:00"/>
    <d v="2026-08-31T00:00:00"/>
    <n v="10"/>
    <n v="1"/>
    <n v="10"/>
    <s v="KG"/>
    <n v="5500"/>
    <n v="55000"/>
    <n v="0"/>
    <n v="0"/>
    <n v="0"/>
    <n v="0"/>
    <n v="18"/>
    <n v="0"/>
    <n v="0"/>
    <n v="0"/>
    <n v="0"/>
    <n v="0"/>
    <n v="9900"/>
    <n v="0"/>
  </r>
  <r>
    <x v="18"/>
    <n v="0"/>
    <d v="2021-11-18T00:00:00"/>
    <x v="150"/>
    <d v="2021-09-01T00:00:00"/>
    <d v="2026-08-31T00:00:00"/>
    <n v="5"/>
    <n v="1"/>
    <n v="5"/>
    <s v="KG"/>
    <n v="5500"/>
    <n v="27500"/>
    <n v="0"/>
    <n v="0"/>
    <n v="0"/>
    <n v="0"/>
    <n v="18"/>
    <n v="0"/>
    <n v="0"/>
    <n v="0"/>
    <n v="0"/>
    <n v="0"/>
    <n v="4950"/>
    <n v="0"/>
  </r>
  <r>
    <x v="244"/>
    <n v="10"/>
    <d v="2022-03-02T00:00:00"/>
    <x v="150"/>
    <d v="2022-01-01T00:00:00"/>
    <d v="2026-12-31T00:00:00"/>
    <n v="10"/>
    <n v="1"/>
    <n v="10"/>
    <s v="KG"/>
    <n v="5300"/>
    <n v="53000"/>
    <n v="0"/>
    <n v="0"/>
    <n v="0"/>
    <n v="0"/>
    <n v="18"/>
    <n v="0"/>
    <n v="0"/>
    <n v="0"/>
    <n v="0"/>
    <n v="0"/>
    <n v="9540"/>
    <n v="0"/>
  </r>
  <r>
    <x v="77"/>
    <n v="25"/>
    <d v="2022-08-06T00:00:00"/>
    <x v="150"/>
    <d v="2022-06-01T00:00:00"/>
    <d v="2027-05-30T00:00:00"/>
    <n v="25"/>
    <n v="1"/>
    <n v="25"/>
    <s v="KG"/>
    <n v="5100"/>
    <n v="127500"/>
    <n v="0"/>
    <n v="0"/>
    <n v="0"/>
    <n v="0"/>
    <n v="18"/>
    <n v="0"/>
    <n v="0"/>
    <n v="0"/>
    <n v="0"/>
    <n v="0"/>
    <n v="22950"/>
    <n v="0"/>
  </r>
  <r>
    <x v="18"/>
    <n v="0"/>
    <d v="2021-07-13T00:00:00"/>
    <x v="151"/>
    <d v="2021-05-01T00:00:00"/>
    <d v="2024-04-30T00:00:00"/>
    <n v="79.98"/>
    <n v="1"/>
    <n v="79.98"/>
    <s v="KG"/>
    <n v="0"/>
    <n v="0"/>
    <n v="0"/>
    <n v="0"/>
    <n v="0"/>
    <n v="0"/>
    <n v="18"/>
    <n v="0"/>
    <n v="0"/>
    <n v="0"/>
    <n v="0"/>
    <n v="0"/>
    <n v="0"/>
    <n v="0"/>
  </r>
  <r>
    <x v="322"/>
    <n v="75"/>
    <d v="2021-09-16T00:00:00"/>
    <x v="152"/>
    <d v="2021-08-01T00:00:00"/>
    <d v="2024-07-31T00:00:00"/>
    <n v="75"/>
    <n v="1"/>
    <n v="75"/>
    <s v="KG"/>
    <n v="12750"/>
    <n v="956250"/>
    <n v="0"/>
    <n v="0"/>
    <n v="0"/>
    <n v="0"/>
    <n v="18"/>
    <n v="0"/>
    <n v="0"/>
    <n v="0"/>
    <n v="0"/>
    <n v="0"/>
    <n v="172125"/>
    <n v="0"/>
  </r>
  <r>
    <x v="10"/>
    <n v="30"/>
    <d v="2022-01-15T00:00:00"/>
    <x v="152"/>
    <d v="2021-12-01T00:00:00"/>
    <d v="2024-11-30T00:00:00"/>
    <n v="30"/>
    <n v="1"/>
    <n v="30"/>
    <s v="KG"/>
    <n v="13900"/>
    <n v="417000"/>
    <n v="0"/>
    <n v="0"/>
    <n v="0"/>
    <n v="0"/>
    <n v="18"/>
    <n v="0"/>
    <n v="0"/>
    <n v="0"/>
    <n v="0"/>
    <n v="0"/>
    <n v="75060"/>
    <n v="0"/>
  </r>
  <r>
    <x v="273"/>
    <n v="80"/>
    <d v="2022-03-25T00:00:00"/>
    <x v="152"/>
    <d v="2022-02-01T00:00:00"/>
    <d v="2025-01-31T00:00:00"/>
    <n v="70"/>
    <n v="1"/>
    <n v="70"/>
    <s v="KG"/>
    <n v="12850"/>
    <n v="899500"/>
    <n v="0"/>
    <n v="0"/>
    <n v="0"/>
    <n v="0"/>
    <n v="18"/>
    <n v="0"/>
    <n v="0"/>
    <n v="0"/>
    <n v="0"/>
    <n v="0"/>
    <n v="161910"/>
    <n v="0"/>
  </r>
  <r>
    <x v="273"/>
    <n v="80"/>
    <d v="2022-03-25T00:00:00"/>
    <x v="152"/>
    <d v="2022-01-01T00:00:00"/>
    <d v="2024-12-31T00:00:00"/>
    <n v="10"/>
    <n v="1"/>
    <n v="10"/>
    <s v="KG"/>
    <n v="12850"/>
    <n v="128500"/>
    <n v="0"/>
    <n v="0"/>
    <n v="0"/>
    <n v="0"/>
    <n v="18"/>
    <n v="0"/>
    <n v="0"/>
    <n v="0"/>
    <n v="0"/>
    <n v="0"/>
    <n v="23130"/>
    <n v="0"/>
  </r>
  <r>
    <x v="204"/>
    <n v="25"/>
    <d v="2022-03-26T00:00:00"/>
    <x v="152"/>
    <d v="2022-03-01T00:00:00"/>
    <d v="2025-02-28T00:00:00"/>
    <n v="25"/>
    <n v="1"/>
    <n v="25"/>
    <s v="KG"/>
    <n v="13000"/>
    <n v="325000"/>
    <n v="0"/>
    <n v="0"/>
    <n v="0"/>
    <n v="0"/>
    <n v="18"/>
    <n v="0"/>
    <n v="0"/>
    <n v="0"/>
    <n v="0"/>
    <n v="0"/>
    <n v="58500"/>
    <n v="0"/>
  </r>
  <r>
    <x v="31"/>
    <n v="50"/>
    <d v="2022-05-25T00:00:00"/>
    <x v="152"/>
    <d v="2022-04-01T00:00:00"/>
    <d v="2025-03-30T00:00:00"/>
    <n v="50"/>
    <n v="1"/>
    <n v="50"/>
    <s v="KG"/>
    <n v="12800"/>
    <n v="640000"/>
    <n v="0"/>
    <n v="0"/>
    <n v="0"/>
    <n v="0"/>
    <n v="18"/>
    <n v="0"/>
    <n v="0"/>
    <n v="0"/>
    <n v="0"/>
    <n v="0"/>
    <n v="115200"/>
    <n v="0"/>
  </r>
  <r>
    <x v="323"/>
    <n v="25"/>
    <d v="2022-06-17T00:00:00"/>
    <x v="152"/>
    <d v="2022-03-01T00:00:00"/>
    <d v="2025-02-28T00:00:00"/>
    <n v="25"/>
    <n v="1"/>
    <n v="25"/>
    <s v="KG"/>
    <n v="13200"/>
    <n v="330000"/>
    <n v="0"/>
    <n v="0"/>
    <n v="0"/>
    <n v="0"/>
    <n v="18"/>
    <n v="0"/>
    <n v="0"/>
    <n v="0"/>
    <n v="0"/>
    <n v="0"/>
    <n v="59400"/>
    <n v="0"/>
  </r>
  <r>
    <x v="215"/>
    <n v="100"/>
    <d v="2022-06-25T00:00:00"/>
    <x v="152"/>
    <d v="2022-04-01T00:00:00"/>
    <d v="2025-03-30T00:00:00"/>
    <n v="100"/>
    <n v="1"/>
    <n v="100"/>
    <s v="KG"/>
    <n v="12950"/>
    <n v="1295000"/>
    <n v="9"/>
    <n v="0"/>
    <n v="9"/>
    <n v="0"/>
    <n v="0"/>
    <n v="0"/>
    <n v="116550"/>
    <n v="0"/>
    <n v="116550"/>
    <n v="0"/>
    <n v="0"/>
    <n v="0"/>
  </r>
  <r>
    <x v="215"/>
    <n v="75"/>
    <d v="2022-06-25T00:00:00"/>
    <x v="152"/>
    <d v="2022-04-01T00:00:00"/>
    <d v="2025-03-30T00:00:00"/>
    <n v="75"/>
    <n v="1"/>
    <n v="75"/>
    <s v="KG"/>
    <n v="13150"/>
    <n v="986250"/>
    <n v="9"/>
    <n v="0"/>
    <n v="9"/>
    <n v="0"/>
    <n v="0"/>
    <n v="0"/>
    <n v="88762.5"/>
    <n v="0"/>
    <n v="88762.5"/>
    <n v="0"/>
    <n v="0"/>
    <n v="0"/>
  </r>
  <r>
    <x v="234"/>
    <n v="100"/>
    <d v="2022-09-09T00:00:00"/>
    <x v="152"/>
    <d v="2022-07-01T00:00:00"/>
    <d v="2025-06-30T00:00:00"/>
    <n v="100"/>
    <n v="1"/>
    <n v="100"/>
    <s v="KG"/>
    <n v="13250"/>
    <n v="1325000"/>
    <n v="9"/>
    <n v="0"/>
    <n v="9"/>
    <n v="0"/>
    <n v="0"/>
    <n v="0"/>
    <n v="119250"/>
    <n v="0"/>
    <n v="119250"/>
    <n v="0"/>
    <n v="0"/>
    <n v="0"/>
  </r>
  <r>
    <x v="137"/>
    <n v="50"/>
    <d v="2022-09-12T00:00:00"/>
    <x v="152"/>
    <d v="2022-07-01T00:00:00"/>
    <d v="2025-06-30T00:00:00"/>
    <n v="25"/>
    <n v="1"/>
    <n v="25"/>
    <s v="KG"/>
    <n v="12800"/>
    <n v="320000"/>
    <n v="0"/>
    <n v="0"/>
    <n v="0"/>
    <n v="0"/>
    <n v="18"/>
    <n v="0"/>
    <n v="0"/>
    <n v="0"/>
    <n v="0"/>
    <n v="0"/>
    <n v="57600"/>
    <n v="0"/>
  </r>
  <r>
    <x v="137"/>
    <n v="50"/>
    <d v="2022-09-19T00:00:00"/>
    <x v="152"/>
    <d v="2022-09-01T00:00:00"/>
    <d v="2025-08-31T00:00:00"/>
    <n v="25"/>
    <n v="1"/>
    <n v="25"/>
    <s v="KG"/>
    <n v="12800"/>
    <n v="320000"/>
    <n v="0"/>
    <n v="0"/>
    <n v="0"/>
    <n v="0"/>
    <n v="18"/>
    <n v="0"/>
    <n v="0"/>
    <n v="0"/>
    <n v="0"/>
    <n v="0"/>
    <n v="57600"/>
    <n v="0"/>
  </r>
  <r>
    <x v="324"/>
    <n v="25"/>
    <d v="2021-02-26T00:00:00"/>
    <x v="153"/>
    <d v="2020-10-01T00:00:00"/>
    <d v="2025-09-30T00:00:00"/>
    <n v="25"/>
    <n v="1"/>
    <n v="25"/>
    <s v="KG"/>
    <n v="2750"/>
    <n v="68750"/>
    <n v="0"/>
    <n v="0"/>
    <n v="0"/>
    <n v="0"/>
    <n v="18"/>
    <n v="0"/>
    <n v="0"/>
    <n v="0"/>
    <n v="0"/>
    <n v="0"/>
    <n v="12375"/>
    <n v="0"/>
  </r>
  <r>
    <x v="8"/>
    <n v="25"/>
    <d v="2021-07-29T00:00:00"/>
    <x v="153"/>
    <d v="2021-06-01T00:00:00"/>
    <d v="2026-05-31T00:00:00"/>
    <n v="25"/>
    <n v="1"/>
    <n v="25"/>
    <s v="KG"/>
    <n v="2800"/>
    <n v="70000"/>
    <n v="0"/>
    <n v="0"/>
    <n v="0"/>
    <n v="0"/>
    <n v="18"/>
    <n v="0"/>
    <n v="0"/>
    <n v="0"/>
    <n v="0"/>
    <n v="0"/>
    <n v="12600"/>
    <n v="0"/>
  </r>
  <r>
    <x v="325"/>
    <n v="30"/>
    <d v="2021-01-28T00:00:00"/>
    <x v="154"/>
    <d v="2020-12-01T00:00:00"/>
    <d v="2025-11-30T00:00:00"/>
    <n v="30"/>
    <n v="1"/>
    <n v="30"/>
    <s v="KG"/>
    <n v="12900"/>
    <n v="387000"/>
    <n v="0"/>
    <n v="0"/>
    <n v="0"/>
    <n v="0"/>
    <n v="18"/>
    <n v="0"/>
    <n v="0"/>
    <n v="0"/>
    <n v="0"/>
    <n v="0"/>
    <n v="69660"/>
    <n v="0"/>
  </r>
  <r>
    <x v="18"/>
    <n v="0"/>
    <d v="2021-04-14T00:00:00"/>
    <x v="154"/>
    <d v="2021-04-01T00:00:00"/>
    <d v="2024-03-31T00:00:00"/>
    <n v="75"/>
    <n v="1"/>
    <n v="75"/>
    <s v="KG"/>
    <n v="12600"/>
    <n v="945000"/>
    <n v="0"/>
    <n v="0"/>
    <n v="0"/>
    <n v="0"/>
    <n v="18"/>
    <n v="0"/>
    <n v="0"/>
    <n v="0"/>
    <n v="0"/>
    <n v="0"/>
    <n v="170100"/>
    <n v="0"/>
  </r>
  <r>
    <x v="117"/>
    <n v="10"/>
    <d v="2021-10-19T00:00:00"/>
    <x v="154"/>
    <d v="2021-09-01T00:00:00"/>
    <d v="2024-08-31T00:00:00"/>
    <n v="10"/>
    <n v="1"/>
    <n v="10"/>
    <s v="KG"/>
    <n v="12600"/>
    <n v="126000"/>
    <n v="0"/>
    <n v="0"/>
    <n v="0"/>
    <n v="0"/>
    <n v="18"/>
    <n v="0"/>
    <n v="0"/>
    <n v="0"/>
    <n v="0"/>
    <n v="0"/>
    <n v="22680"/>
    <n v="0"/>
  </r>
  <r>
    <x v="109"/>
    <n v="10"/>
    <d v="2022-05-20T00:00:00"/>
    <x v="154"/>
    <d v="2021-09-01T00:00:00"/>
    <d v="2026-08-30T00:00:00"/>
    <n v="5"/>
    <n v="1"/>
    <n v="5"/>
    <s v="KG"/>
    <n v="12200"/>
    <n v="61000"/>
    <n v="0"/>
    <n v="0"/>
    <n v="0"/>
    <n v="0"/>
    <n v="18"/>
    <n v="0"/>
    <n v="0"/>
    <n v="0"/>
    <n v="0"/>
    <n v="0"/>
    <n v="21960"/>
    <n v="0"/>
  </r>
  <r>
    <x v="42"/>
    <n v="10"/>
    <d v="2022-07-21T00:00:00"/>
    <x v="154"/>
    <d v="2022-06-01T00:00:00"/>
    <d v="2026-05-31T00:00:00"/>
    <n v="10"/>
    <n v="1"/>
    <n v="10"/>
    <s v="KG"/>
    <n v="12500"/>
    <n v="125000"/>
    <n v="0"/>
    <n v="0"/>
    <n v="0"/>
    <n v="0"/>
    <n v="18"/>
    <n v="0"/>
    <n v="0"/>
    <n v="0"/>
    <n v="0"/>
    <n v="0"/>
    <n v="22500"/>
    <n v="0"/>
  </r>
  <r>
    <x v="326"/>
    <n v="200"/>
    <d v="2021-03-13T00:00:00"/>
    <x v="155"/>
    <d v="2021-02-01T00:00:00"/>
    <d v="2026-01-31T00:00:00"/>
    <n v="200"/>
    <n v="1"/>
    <n v="200"/>
    <s v="KG"/>
    <n v="1300"/>
    <n v="260000"/>
    <n v="0"/>
    <n v="0"/>
    <n v="0"/>
    <n v="0"/>
    <n v="18"/>
    <n v="0"/>
    <n v="0"/>
    <n v="0"/>
    <n v="0"/>
    <n v="0"/>
    <n v="46800"/>
    <n v="0"/>
  </r>
  <r>
    <x v="262"/>
    <n v="200"/>
    <d v="2021-03-23T00:00:00"/>
    <x v="155"/>
    <d v="2021-01-01T00:00:00"/>
    <d v="2025-12-31T00:00:00"/>
    <n v="200"/>
    <n v="1"/>
    <n v="200"/>
    <s v="KG"/>
    <n v="1320"/>
    <n v="264000"/>
    <n v="0"/>
    <n v="0"/>
    <n v="0"/>
    <n v="0"/>
    <n v="18"/>
    <n v="0"/>
    <n v="0"/>
    <n v="0"/>
    <n v="0"/>
    <n v="0"/>
    <n v="47520"/>
    <n v="0"/>
  </r>
  <r>
    <x v="21"/>
    <n v="200"/>
    <d v="2021-08-16T00:00:00"/>
    <x v="155"/>
    <d v="2021-06-01T00:00:00"/>
    <d v="2025-05-31T00:00:00"/>
    <n v="25"/>
    <n v="1"/>
    <n v="25"/>
    <s v="KG"/>
    <n v="1245"/>
    <n v="31125"/>
    <n v="9"/>
    <n v="0"/>
    <n v="9"/>
    <n v="0"/>
    <n v="0"/>
    <n v="0"/>
    <n v="2801.25"/>
    <n v="0"/>
    <n v="2801.25"/>
    <n v="0"/>
    <n v="0"/>
    <n v="0"/>
  </r>
  <r>
    <x v="21"/>
    <n v="200"/>
    <d v="2021-08-16T00:00:00"/>
    <x v="155"/>
    <d v="2021-07-01T00:00:00"/>
    <d v="2025-06-30T00:00:00"/>
    <n v="175"/>
    <n v="1"/>
    <n v="175"/>
    <s v="KG"/>
    <n v="1245"/>
    <n v="217875"/>
    <n v="9"/>
    <n v="0"/>
    <n v="9"/>
    <n v="0"/>
    <n v="0"/>
    <n v="0"/>
    <n v="19608.75"/>
    <n v="0"/>
    <n v="19608.75"/>
    <n v="0"/>
    <n v="0"/>
    <n v="0"/>
  </r>
  <r>
    <x v="117"/>
    <n v="100"/>
    <d v="2021-10-27T00:00:00"/>
    <x v="155"/>
    <d v="2021-01-01T00:00:00"/>
    <d v="2025-12-31T00:00:00"/>
    <n v="100"/>
    <n v="1"/>
    <n v="100"/>
    <s v="KG"/>
    <n v="1300"/>
    <n v="130000"/>
    <n v="0"/>
    <n v="0"/>
    <n v="0"/>
    <n v="0"/>
    <n v="18"/>
    <n v="0"/>
    <n v="0"/>
    <n v="0"/>
    <n v="0"/>
    <n v="0"/>
    <n v="23400"/>
    <n v="0"/>
  </r>
  <r>
    <x v="327"/>
    <n v="200"/>
    <d v="2021-11-12T00:00:00"/>
    <x v="155"/>
    <d v="2021-10-01T00:00:00"/>
    <d v="2025-09-30T00:00:00"/>
    <n v="200"/>
    <n v="1"/>
    <n v="200"/>
    <s v="KG"/>
    <n v="1250"/>
    <n v="250000"/>
    <n v="9"/>
    <n v="0"/>
    <n v="9"/>
    <n v="0"/>
    <n v="0"/>
    <n v="0"/>
    <n v="22500"/>
    <n v="0"/>
    <n v="22500"/>
    <n v="0"/>
    <n v="0"/>
    <n v="0"/>
  </r>
  <r>
    <x v="41"/>
    <n v="75"/>
    <d v="2021-12-14T00:00:00"/>
    <x v="155"/>
    <d v="2021-11-01T00:00:00"/>
    <d v="2026-10-31T00:00:00"/>
    <n v="75"/>
    <n v="1"/>
    <n v="75"/>
    <s v="KG"/>
    <n v="1450"/>
    <n v="108750"/>
    <n v="0"/>
    <n v="0"/>
    <n v="0"/>
    <n v="0"/>
    <n v="18"/>
    <n v="0"/>
    <n v="0"/>
    <n v="0"/>
    <n v="0"/>
    <n v="0"/>
    <n v="19575"/>
    <n v="0"/>
  </r>
  <r>
    <x v="62"/>
    <n v="75"/>
    <d v="2022-02-01T00:00:00"/>
    <x v="155"/>
    <d v="2021-12-01T00:00:00"/>
    <d v="2025-11-30T00:00:00"/>
    <n v="75"/>
    <n v="1"/>
    <n v="75"/>
    <s v="KG"/>
    <n v="1450"/>
    <n v="108750"/>
    <n v="0"/>
    <n v="0"/>
    <n v="0"/>
    <n v="0"/>
    <n v="18"/>
    <n v="0"/>
    <n v="0"/>
    <n v="0"/>
    <n v="0"/>
    <n v="0"/>
    <n v="19575"/>
    <n v="0"/>
  </r>
  <r>
    <x v="62"/>
    <n v="150"/>
    <d v="2022-02-01T00:00:00"/>
    <x v="155"/>
    <d v="2021-10-01T00:00:00"/>
    <d v="2025-09-30T00:00:00"/>
    <n v="150"/>
    <n v="1"/>
    <n v="150"/>
    <s v="KG"/>
    <n v="1450"/>
    <n v="217500"/>
    <n v="0"/>
    <n v="0"/>
    <n v="0"/>
    <n v="0"/>
    <n v="18"/>
    <n v="0"/>
    <n v="0"/>
    <n v="0"/>
    <n v="0"/>
    <n v="0"/>
    <n v="39150"/>
    <n v="0"/>
  </r>
  <r>
    <x v="30"/>
    <n v="200"/>
    <d v="2022-04-13T00:00:00"/>
    <x v="155"/>
    <d v="2022-01-01T00:00:00"/>
    <d v="2026-12-31T00:00:00"/>
    <n v="200"/>
    <n v="1"/>
    <n v="200"/>
    <s v="KG"/>
    <n v="1550"/>
    <n v="310000"/>
    <n v="0"/>
    <n v="0"/>
    <n v="0"/>
    <n v="0"/>
    <n v="18"/>
    <n v="0"/>
    <n v="0"/>
    <n v="0"/>
    <n v="0"/>
    <n v="0"/>
    <n v="55800"/>
    <n v="0"/>
  </r>
  <r>
    <x v="76"/>
    <n v="175"/>
    <d v="2022-05-14T00:00:00"/>
    <x v="155"/>
    <d v="2022-02-01T00:00:00"/>
    <d v="2027-01-30T00:00:00"/>
    <n v="175"/>
    <n v="1"/>
    <n v="175"/>
    <s v="KG"/>
    <n v="1550"/>
    <n v="271250"/>
    <n v="9"/>
    <n v="0"/>
    <n v="9"/>
    <n v="0"/>
    <n v="0"/>
    <n v="0"/>
    <n v="24412.5"/>
    <n v="0"/>
    <n v="24412.5"/>
    <n v="0"/>
    <n v="0"/>
    <n v="0"/>
  </r>
  <r>
    <x v="328"/>
    <n v="200"/>
    <d v="2022-06-14T00:00:00"/>
    <x v="155"/>
    <d v="2022-04-01T00:00:00"/>
    <d v="2027-03-31T00:00:00"/>
    <n v="200"/>
    <n v="1"/>
    <n v="200"/>
    <s v="KG"/>
    <n v="1535"/>
    <n v="307000"/>
    <n v="0"/>
    <n v="0"/>
    <n v="0"/>
    <n v="0"/>
    <n v="18"/>
    <n v="0"/>
    <n v="0"/>
    <n v="0"/>
    <n v="0"/>
    <n v="0"/>
    <n v="55260"/>
    <n v="0"/>
  </r>
  <r>
    <x v="215"/>
    <n v="200"/>
    <d v="2022-06-29T00:00:00"/>
    <x v="155"/>
    <d v="2022-04-01T00:00:00"/>
    <d v="2027-03-30T00:00:00"/>
    <n v="200"/>
    <n v="1"/>
    <n v="200"/>
    <s v="KG"/>
    <n v="1480"/>
    <n v="296000"/>
    <n v="0"/>
    <n v="0"/>
    <n v="0"/>
    <n v="0"/>
    <n v="18"/>
    <n v="0"/>
    <n v="0"/>
    <n v="0"/>
    <n v="0"/>
    <n v="0"/>
    <n v="53280"/>
    <n v="0"/>
  </r>
  <r>
    <x v="32"/>
    <n v="200"/>
    <d v="2022-06-29T00:00:00"/>
    <x v="155"/>
    <d v="2022-03-01T00:00:00"/>
    <d v="2026-02-28T00:00:00"/>
    <n v="200"/>
    <n v="1"/>
    <n v="200"/>
    <s v="KG"/>
    <n v="1550"/>
    <n v="310000"/>
    <n v="0"/>
    <n v="0"/>
    <n v="0"/>
    <n v="0"/>
    <n v="0"/>
    <n v="0"/>
    <n v="0"/>
    <n v="0"/>
    <n v="0"/>
    <n v="0"/>
    <n v="0"/>
    <n v="0"/>
  </r>
  <r>
    <x v="329"/>
    <n v="250"/>
    <d v="2022-11-30T00:00:00"/>
    <x v="155"/>
    <d v="2022-05-01T00:00:00"/>
    <d v="2027-04-30T00:00:00"/>
    <n v="100"/>
    <n v="1"/>
    <n v="100"/>
    <s v="KG"/>
    <n v="1575"/>
    <n v="157500"/>
    <n v="0"/>
    <n v="0"/>
    <n v="0"/>
    <n v="0"/>
    <n v="18"/>
    <n v="0"/>
    <n v="0"/>
    <n v="0"/>
    <n v="0"/>
    <n v="0"/>
    <n v="28350"/>
    <n v="0"/>
  </r>
  <r>
    <x v="329"/>
    <n v="250"/>
    <d v="2022-11-30T00:00:00"/>
    <x v="155"/>
    <d v="2022-10-01T00:00:00"/>
    <d v="2027-09-30T00:00:00"/>
    <n v="150"/>
    <n v="1"/>
    <n v="150"/>
    <s v="KG"/>
    <n v="1575"/>
    <n v="236250"/>
    <n v="0"/>
    <n v="0"/>
    <n v="0"/>
    <n v="0"/>
    <n v="18"/>
    <n v="0"/>
    <n v="0"/>
    <n v="0"/>
    <n v="0"/>
    <n v="0"/>
    <n v="42525"/>
    <n v="0"/>
  </r>
  <r>
    <x v="330"/>
    <s v="6JG10RYJS16"/>
    <d v="2023-02-13T00:00:00"/>
    <x v="155"/>
    <d v="2022-11-01T00:00:00"/>
    <d v="2027-10-31T00:00:00"/>
    <n v="300"/>
    <n v="1"/>
    <n v="300"/>
    <s v="KG"/>
    <n v="1485"/>
    <n v="445500"/>
    <n v="0"/>
    <n v="0"/>
    <n v="0"/>
    <n v="0"/>
    <n v="18"/>
    <n v="0"/>
    <n v="0"/>
    <n v="0"/>
    <n v="0"/>
    <n v="0"/>
    <n v="80190"/>
    <n v="0"/>
  </r>
  <r>
    <x v="194"/>
    <s v="6JZ0MFY5U7"/>
    <d v="2023-03-02T00:00:00"/>
    <x v="155"/>
    <d v="2023-02-01T00:00:00"/>
    <d v="2028-01-31T00:00:00"/>
    <n v="300"/>
    <n v="1"/>
    <n v="300"/>
    <s v="KG"/>
    <n v="1480"/>
    <n v="444000"/>
    <n v="0"/>
    <n v="0"/>
    <n v="0"/>
    <n v="0"/>
    <n v="18"/>
    <n v="0"/>
    <n v="0"/>
    <n v="0"/>
    <n v="0"/>
    <n v="0"/>
    <n v="79920"/>
    <n v="0"/>
  </r>
  <r>
    <x v="18"/>
    <n v="0"/>
    <d v="2022-12-08T00:00:00"/>
    <x v="156"/>
    <d v="2022-09-01T00:00:00"/>
    <d v="2027-08-30T00:00:00"/>
    <n v="250"/>
    <n v="1"/>
    <n v="250"/>
    <s v="KG"/>
    <n v="1540"/>
    <n v="385000"/>
    <n v="0"/>
    <n v="0"/>
    <n v="0"/>
    <n v="0"/>
    <n v="18"/>
    <n v="0"/>
    <n v="0"/>
    <n v="0"/>
    <n v="0"/>
    <n v="0"/>
    <n v="69300"/>
    <n v="0"/>
  </r>
  <r>
    <x v="18"/>
    <n v="0"/>
    <d v="2022-12-22T00:00:00"/>
    <x v="157"/>
    <d v="2022-11-19T00:00:00"/>
    <d v="2027-11-18T00:00:00"/>
    <n v="0.25"/>
    <n v="1"/>
    <n v="0.25"/>
    <s v="KG"/>
    <n v="0"/>
    <n v="0"/>
    <n v="0"/>
    <n v="0"/>
    <n v="0"/>
    <n v="0"/>
    <n v="0"/>
    <n v="0"/>
    <n v="0"/>
    <n v="0"/>
    <n v="0"/>
    <n v="0"/>
    <n v="0"/>
    <n v="0"/>
  </r>
  <r>
    <x v="287"/>
    <n v="520"/>
    <d v="2021-04-24T00:00:00"/>
    <x v="158"/>
    <d v="2021-01-15T00:00:00"/>
    <d v="2024-01-14T00:00:00"/>
    <n v="396.5"/>
    <n v="1"/>
    <n v="396.5"/>
    <s v="KG"/>
    <n v="600"/>
    <n v="237900"/>
    <n v="0"/>
    <n v="0"/>
    <n v="0"/>
    <n v="0"/>
    <n v="18"/>
    <n v="0"/>
    <n v="0"/>
    <n v="0"/>
    <n v="0"/>
    <n v="0"/>
    <n v="42822"/>
    <n v="0"/>
  </r>
  <r>
    <x v="287"/>
    <n v="520"/>
    <d v="2021-04-24T00:00:00"/>
    <x v="158"/>
    <d v="2021-01-05T00:00:00"/>
    <d v="2024-01-04T00:00:00"/>
    <n v="120"/>
    <n v="1"/>
    <n v="120"/>
    <s v="KG"/>
    <n v="600"/>
    <n v="72000"/>
    <n v="0"/>
    <n v="0"/>
    <n v="0"/>
    <n v="0"/>
    <n v="0"/>
    <n v="0"/>
    <n v="0"/>
    <n v="0"/>
    <n v="0"/>
    <n v="0"/>
    <n v="0"/>
    <n v="0"/>
  </r>
  <r>
    <x v="331"/>
    <n v="300"/>
    <d v="2021-04-28T00:00:00"/>
    <x v="158"/>
    <d v="2020-09-28T00:00:00"/>
    <d v="2022-09-27T00:00:00"/>
    <n v="300"/>
    <n v="1"/>
    <n v="300"/>
    <s v="KG"/>
    <n v="525"/>
    <n v="157500"/>
    <n v="0"/>
    <n v="0"/>
    <n v="0"/>
    <n v="0"/>
    <n v="18"/>
    <n v="0"/>
    <n v="0"/>
    <n v="0"/>
    <n v="0"/>
    <n v="0"/>
    <n v="28350"/>
    <n v="0"/>
  </r>
  <r>
    <x v="332"/>
    <n v="550"/>
    <d v="2021-04-29T00:00:00"/>
    <x v="158"/>
    <d v="2021-01-20T00:00:00"/>
    <d v="2024-01-19T00:00:00"/>
    <n v="400"/>
    <n v="1"/>
    <n v="400"/>
    <s v="KG"/>
    <n v="635"/>
    <n v="254000"/>
    <n v="0"/>
    <n v="0"/>
    <n v="0"/>
    <n v="0"/>
    <n v="18"/>
    <n v="0"/>
    <n v="0"/>
    <n v="0"/>
    <n v="0"/>
    <n v="0"/>
    <n v="45720"/>
    <n v="0"/>
  </r>
  <r>
    <x v="18"/>
    <n v="0"/>
    <d v="2021-04-29T00:00:00"/>
    <x v="158"/>
    <d v="2021-01-21T00:00:00"/>
    <d v="2024-01-20T00:00:00"/>
    <n v="160"/>
    <n v="1"/>
    <n v="160"/>
    <s v="KG"/>
    <n v="635"/>
    <n v="101600"/>
    <n v="0"/>
    <n v="0"/>
    <n v="0"/>
    <n v="0"/>
    <n v="18"/>
    <n v="0"/>
    <n v="0"/>
    <n v="0"/>
    <n v="0"/>
    <n v="0"/>
    <n v="18288"/>
    <n v="0"/>
  </r>
  <r>
    <x v="127"/>
    <n v="550"/>
    <d v="2021-05-12T00:00:00"/>
    <x v="158"/>
    <d v="2020-10-01T00:00:00"/>
    <d v="2022-09-30T00:00:00"/>
    <n v="550"/>
    <n v="1"/>
    <n v="550"/>
    <s v="KG"/>
    <n v="640"/>
    <n v="352000"/>
    <n v="9"/>
    <n v="0"/>
    <n v="9"/>
    <n v="0"/>
    <n v="0"/>
    <n v="0"/>
    <n v="31680"/>
    <n v="0"/>
    <n v="31680"/>
    <n v="0"/>
    <n v="0"/>
    <n v="0"/>
  </r>
  <r>
    <x v="50"/>
    <n v="550"/>
    <d v="2021-05-19T00:00:00"/>
    <x v="158"/>
    <d v="2021-01-13T00:00:00"/>
    <d v="2024-01-12T00:00:00"/>
    <n v="119.33"/>
    <n v="1"/>
    <n v="119.33"/>
    <s v="KG"/>
    <n v="710"/>
    <n v="84724.3"/>
    <n v="9"/>
    <n v="0"/>
    <n v="9"/>
    <n v="0"/>
    <n v="0"/>
    <n v="0"/>
    <n v="7668"/>
    <n v="0"/>
    <n v="7668"/>
    <n v="0"/>
    <n v="0"/>
    <n v="0"/>
  </r>
  <r>
    <x v="50"/>
    <n v="550"/>
    <d v="2021-05-19T00:00:00"/>
    <x v="158"/>
    <d v="2021-01-16T00:00:00"/>
    <d v="2024-01-15T00:00:00"/>
    <n v="119.46"/>
    <n v="1"/>
    <n v="119.46"/>
    <s v="KG"/>
    <n v="710"/>
    <n v="84816.6"/>
    <n v="9"/>
    <n v="0"/>
    <n v="9"/>
    <n v="0"/>
    <n v="0"/>
    <n v="0"/>
    <n v="7668"/>
    <n v="0"/>
    <n v="7668"/>
    <n v="0"/>
    <n v="0"/>
    <n v="0"/>
  </r>
  <r>
    <x v="50"/>
    <n v="550"/>
    <d v="2021-05-22T00:00:00"/>
    <x v="158"/>
    <d v="2021-01-14T00:00:00"/>
    <d v="2024-01-13T00:00:00"/>
    <n v="39.83"/>
    <n v="1"/>
    <n v="39.83"/>
    <s v="KG"/>
    <n v="710"/>
    <n v="28279.3"/>
    <n v="9"/>
    <n v="0"/>
    <n v="9"/>
    <n v="0"/>
    <n v="0"/>
    <n v="0"/>
    <n v="2545.14"/>
    <n v="0"/>
    <n v="2545.14"/>
    <n v="0"/>
    <n v="0"/>
    <n v="0"/>
  </r>
  <r>
    <x v="50"/>
    <n v="550"/>
    <d v="2021-05-22T00:00:00"/>
    <x v="158"/>
    <d v="2021-01-16T00:00:00"/>
    <d v="2024-01-15T00:00:00"/>
    <n v="79.540000000000006"/>
    <n v="1"/>
    <n v="79.540000000000006"/>
    <s v="KG"/>
    <n v="710"/>
    <n v="56473.4"/>
    <n v="9"/>
    <n v="0"/>
    <n v="9"/>
    <n v="0"/>
    <n v="0"/>
    <n v="0"/>
    <n v="5082.6099999999997"/>
    <n v="0"/>
    <n v="5082.6099999999997"/>
    <n v="0"/>
    <n v="0"/>
    <n v="0"/>
  </r>
  <r>
    <x v="51"/>
    <n v="1050"/>
    <d v="2021-05-22T00:00:00"/>
    <x v="158"/>
    <d v="2020-10-01T00:00:00"/>
    <d v="2022-09-30T00:00:00"/>
    <n v="50"/>
    <n v="1"/>
    <n v="50"/>
    <s v="KG"/>
    <n v="640"/>
    <n v="32000"/>
    <n v="9"/>
    <n v="0"/>
    <n v="9"/>
    <n v="0"/>
    <n v="0"/>
    <n v="0"/>
    <n v="2880"/>
    <n v="0"/>
    <n v="2880"/>
    <n v="0"/>
    <n v="0"/>
    <n v="0"/>
  </r>
  <r>
    <x v="51"/>
    <n v="1050"/>
    <d v="2021-05-26T00:00:00"/>
    <x v="158"/>
    <d v="2020-10-01T00:00:00"/>
    <d v="2022-09-30T00:00:00"/>
    <n v="325"/>
    <n v="1"/>
    <n v="325"/>
    <s v="KG"/>
    <n v="640"/>
    <n v="208000"/>
    <n v="9"/>
    <n v="0"/>
    <n v="9"/>
    <n v="0"/>
    <n v="0"/>
    <n v="0"/>
    <n v="18720"/>
    <n v="0"/>
    <n v="18720"/>
    <n v="0"/>
    <n v="0"/>
    <n v="0"/>
  </r>
  <r>
    <x v="124"/>
    <n v="25"/>
    <d v="2021-06-29T00:00:00"/>
    <x v="159"/>
    <d v="2020-12-01T00:00:00"/>
    <d v="2025-11-30T00:00:00"/>
    <n v="25"/>
    <n v="1"/>
    <n v="25"/>
    <s v="KG"/>
    <n v="75"/>
    <n v="1875"/>
    <n v="9"/>
    <n v="0"/>
    <n v="9"/>
    <n v="0"/>
    <n v="0"/>
    <n v="0"/>
    <n v="168.75"/>
    <n v="0"/>
    <n v="168.75"/>
    <n v="0"/>
    <n v="0"/>
    <n v="0"/>
  </r>
  <r>
    <x v="124"/>
    <n v="25"/>
    <d v="2021-06-29T00:00:00"/>
    <x v="160"/>
    <d v="2021-01-01T00:00:00"/>
    <d v="2023-01-01T00:00:00"/>
    <n v="25"/>
    <n v="1"/>
    <n v="25"/>
    <s v="KG"/>
    <n v="210"/>
    <n v="5250"/>
    <n v="9"/>
    <n v="0"/>
    <n v="9"/>
    <n v="0"/>
    <n v="0"/>
    <n v="0"/>
    <n v="472.5"/>
    <n v="0"/>
    <n v="472.5"/>
    <n v="0"/>
    <n v="0"/>
    <n v="0"/>
  </r>
  <r>
    <x v="86"/>
    <n v="50"/>
    <d v="2021-02-17T00:00:00"/>
    <x v="161"/>
    <d v="2021-01-01T00:00:00"/>
    <d v="2024-12-31T00:00:00"/>
    <n v="50"/>
    <n v="1"/>
    <n v="50"/>
    <s v="KG"/>
    <n v="120"/>
    <n v="6000"/>
    <n v="9"/>
    <n v="0"/>
    <n v="9"/>
    <n v="0"/>
    <n v="0"/>
    <n v="0"/>
    <n v="540"/>
    <n v="0"/>
    <n v="540"/>
    <n v="0"/>
    <n v="0"/>
    <n v="0"/>
  </r>
  <r>
    <x v="167"/>
    <n v="25"/>
    <d v="2021-12-15T00:00:00"/>
    <x v="161"/>
    <d v="2021-09-01T00:00:00"/>
    <d v="2026-08-31T00:00:00"/>
    <n v="25"/>
    <n v="1"/>
    <n v="25"/>
    <s v="KG"/>
    <n v="210"/>
    <n v="5250"/>
    <n v="0"/>
    <n v="0"/>
    <n v="0"/>
    <n v="0"/>
    <n v="18"/>
    <n v="0"/>
    <n v="0"/>
    <n v="0"/>
    <n v="0"/>
    <n v="0"/>
    <n v="945"/>
    <n v="0"/>
  </r>
  <r>
    <x v="42"/>
    <n v="50"/>
    <d v="2022-07-13T00:00:00"/>
    <x v="161"/>
    <d v="2022-05-01T00:00:00"/>
    <d v="2026-04-30T00:00:00"/>
    <n v="50"/>
    <n v="1"/>
    <n v="50"/>
    <s v="KG"/>
    <n v="170"/>
    <n v="8500"/>
    <n v="9"/>
    <n v="0"/>
    <n v="9"/>
    <n v="0"/>
    <n v="0"/>
    <n v="0"/>
    <n v="765"/>
    <n v="0"/>
    <n v="765"/>
    <n v="0"/>
    <n v="0"/>
    <n v="0"/>
  </r>
  <r>
    <x v="187"/>
    <n v="50"/>
    <d v="2022-12-15T00:00:00"/>
    <x v="161"/>
    <d v="2022-12-01T00:00:00"/>
    <d v="2024-11-30T00:00:00"/>
    <n v="50"/>
    <n v="1"/>
    <n v="50"/>
    <s v="KG"/>
    <n v="1300"/>
    <n v="65000"/>
    <n v="9"/>
    <n v="0"/>
    <n v="9"/>
    <n v="0"/>
    <n v="0"/>
    <n v="0"/>
    <n v="5850"/>
    <n v="0"/>
    <n v="5850"/>
    <n v="0"/>
    <n v="0"/>
    <n v="0"/>
  </r>
  <r>
    <x v="207"/>
    <n v="300"/>
    <d v="2021-05-05T00:00:00"/>
    <x v="162"/>
    <d v="2019-09-04T00:00:00"/>
    <d v="2024-09-03T00:00:00"/>
    <n v="20"/>
    <n v="1"/>
    <n v="20"/>
    <s v="KG"/>
    <n v="195"/>
    <n v="3900"/>
    <n v="9"/>
    <n v="0"/>
    <n v="9"/>
    <n v="0"/>
    <n v="0"/>
    <n v="0"/>
    <n v="351"/>
    <n v="0"/>
    <n v="351"/>
    <n v="0"/>
    <n v="0"/>
    <n v="0"/>
  </r>
  <r>
    <x v="207"/>
    <n v="300"/>
    <d v="2021-05-12T00:00:00"/>
    <x v="162"/>
    <d v="2019-09-04T00:00:00"/>
    <d v="2024-09-03T00:00:00"/>
    <n v="280"/>
    <n v="1"/>
    <n v="280"/>
    <s v="KG"/>
    <n v="195"/>
    <n v="54600"/>
    <n v="9"/>
    <n v="0"/>
    <n v="9"/>
    <n v="0"/>
    <n v="0"/>
    <n v="0"/>
    <n v="4914"/>
    <n v="0"/>
    <n v="4914"/>
    <n v="0"/>
    <n v="0"/>
    <n v="0"/>
  </r>
  <r>
    <x v="218"/>
    <n v="50"/>
    <d v="2022-09-19T00:00:00"/>
    <x v="162"/>
    <d v="2022-04-30T00:00:00"/>
    <d v="2023-04-30T00:00:00"/>
    <n v="50"/>
    <n v="1"/>
    <n v="50"/>
    <s v="KG"/>
    <n v="300"/>
    <n v="15000"/>
    <n v="9"/>
    <n v="0"/>
    <n v="9"/>
    <n v="0"/>
    <n v="0"/>
    <n v="0"/>
    <n v="1350"/>
    <n v="0"/>
    <n v="1350"/>
    <n v="0"/>
    <n v="0"/>
    <n v="0"/>
  </r>
  <r>
    <x v="220"/>
    <n v="250"/>
    <d v="2022-10-14T00:00:00"/>
    <x v="162"/>
    <d v="2022-08-01T00:00:00"/>
    <d v="2024-07-31T00:00:00"/>
    <n v="250"/>
    <n v="1"/>
    <n v="250"/>
    <s v="KG"/>
    <n v="265"/>
    <n v="66250"/>
    <n v="0"/>
    <n v="0"/>
    <n v="0"/>
    <n v="0"/>
    <n v="18"/>
    <n v="0"/>
    <n v="0"/>
    <n v="0"/>
    <n v="0"/>
    <n v="0"/>
    <n v="11925"/>
    <n v="0"/>
  </r>
  <r>
    <x v="333"/>
    <n v="500"/>
    <d v="2021-01-11T00:00:00"/>
    <x v="163"/>
    <d v="2020-12-01T00:00:00"/>
    <s v="  -   -"/>
    <n v="500"/>
    <n v="1"/>
    <n v="500"/>
    <s v="KG"/>
    <n v="52"/>
    <n v="26000"/>
    <n v="0"/>
    <n v="0"/>
    <n v="0"/>
    <n v="0"/>
    <n v="18"/>
    <n v="0"/>
    <n v="0"/>
    <n v="0"/>
    <n v="0"/>
    <n v="0"/>
    <n v="4680"/>
    <n v="0"/>
  </r>
  <r>
    <x v="239"/>
    <n v="150"/>
    <d v="2021-02-02T00:00:00"/>
    <x v="163"/>
    <d v="2020-12-01T00:00:00"/>
    <d v="2025-11-30T00:00:00"/>
    <n v="150"/>
    <n v="1"/>
    <n v="150"/>
    <s v="KG"/>
    <n v="51"/>
    <n v="7650"/>
    <n v="0"/>
    <n v="0"/>
    <n v="0"/>
    <n v="0"/>
    <n v="18"/>
    <n v="0"/>
    <n v="0"/>
    <n v="0"/>
    <n v="0"/>
    <n v="0"/>
    <n v="1377"/>
    <n v="0"/>
  </r>
  <r>
    <x v="262"/>
    <n v="300"/>
    <d v="2021-03-12T00:00:00"/>
    <x v="163"/>
    <d v="2021-02-01T00:00:00"/>
    <d v="2026-01-31T00:00:00"/>
    <n v="300"/>
    <n v="1"/>
    <n v="300"/>
    <s v="KG"/>
    <n v="50"/>
    <n v="15000"/>
    <n v="9"/>
    <n v="0"/>
    <n v="9"/>
    <n v="0"/>
    <n v="0"/>
    <n v="0"/>
    <n v="1350"/>
    <n v="0"/>
    <n v="1350"/>
    <n v="0"/>
    <n v="0"/>
    <n v="0"/>
  </r>
  <r>
    <x v="18"/>
    <n v="0"/>
    <d v="2021-03-24T00:00:00"/>
    <x v="163"/>
    <d v="2021-03-01T00:00:00"/>
    <d v="2026-02-28T00:00:00"/>
    <n v="500"/>
    <n v="1"/>
    <n v="500"/>
    <s v="KG"/>
    <n v="52"/>
    <n v="26000"/>
    <n v="0"/>
    <n v="0"/>
    <n v="0"/>
    <n v="0"/>
    <n v="18"/>
    <n v="0"/>
    <n v="0"/>
    <n v="0"/>
    <n v="0"/>
    <n v="0"/>
    <n v="4680"/>
    <n v="0"/>
  </r>
  <r>
    <x v="29"/>
    <n v="200"/>
    <d v="2021-10-20T00:00:00"/>
    <x v="163"/>
    <d v="2021-03-01T00:00:00"/>
    <d v="2026-03-31T00:00:00"/>
    <n v="200"/>
    <n v="1"/>
    <n v="200"/>
    <s v="KG"/>
    <n v="50"/>
    <n v="10000"/>
    <n v="9"/>
    <n v="0"/>
    <n v="9"/>
    <n v="0"/>
    <n v="0"/>
    <n v="0"/>
    <n v="900"/>
    <n v="0"/>
    <n v="900"/>
    <n v="0"/>
    <n v="0"/>
    <n v="0"/>
  </r>
  <r>
    <x v="334"/>
    <n v="150"/>
    <d v="2021-12-13T00:00:00"/>
    <x v="163"/>
    <d v="2021-11-01T00:00:00"/>
    <d v="2026-10-31T00:00:00"/>
    <n v="150"/>
    <n v="1"/>
    <n v="150"/>
    <s v="KG"/>
    <n v="48"/>
    <n v="7200"/>
    <n v="0"/>
    <n v="0"/>
    <n v="0"/>
    <n v="0"/>
    <n v="18"/>
    <n v="0"/>
    <n v="0"/>
    <n v="0"/>
    <n v="0"/>
    <n v="0"/>
    <n v="1296"/>
    <n v="0"/>
  </r>
  <r>
    <x v="258"/>
    <n v="100"/>
    <d v="2022-01-18T00:00:00"/>
    <x v="163"/>
    <d v="2021-03-13T00:00:00"/>
    <d v="2026-03-12T00:00:00"/>
    <n v="100"/>
    <n v="1"/>
    <n v="100"/>
    <s v="KG"/>
    <n v="48"/>
    <n v="4800"/>
    <n v="9"/>
    <n v="0"/>
    <n v="9"/>
    <n v="0"/>
    <n v="0"/>
    <n v="0"/>
    <n v="432"/>
    <n v="0"/>
    <n v="432"/>
    <n v="0"/>
    <n v="0"/>
    <n v="0"/>
  </r>
  <r>
    <x v="186"/>
    <n v="250"/>
    <d v="2022-06-15T00:00:00"/>
    <x v="163"/>
    <d v="2021-03-01T00:00:00"/>
    <d v="2026-03-30T00:00:00"/>
    <n v="250"/>
    <n v="1"/>
    <n v="250"/>
    <s v="KG"/>
    <n v="55"/>
    <n v="13750"/>
    <n v="9"/>
    <n v="0"/>
    <n v="9"/>
    <n v="0"/>
    <n v="0"/>
    <n v="0"/>
    <n v="1237.5"/>
    <n v="0"/>
    <n v="1237.5"/>
    <n v="0"/>
    <n v="0"/>
    <n v="0"/>
  </r>
  <r>
    <x v="154"/>
    <n v="250"/>
    <d v="2022-09-01T00:00:00"/>
    <x v="163"/>
    <d v="2022-07-01T00:00:00"/>
    <d v="2027-06-30T00:00:00"/>
    <n v="250"/>
    <n v="1"/>
    <n v="250"/>
    <s v="KG"/>
    <n v="57"/>
    <n v="14250"/>
    <n v="9"/>
    <n v="0"/>
    <n v="9"/>
    <n v="0"/>
    <n v="0"/>
    <n v="0"/>
    <n v="1282.5"/>
    <n v="0"/>
    <n v="1282.5"/>
    <n v="0"/>
    <n v="0"/>
    <n v="0"/>
  </r>
  <r>
    <x v="18"/>
    <n v="0"/>
    <d v="2022-11-10T00:00:00"/>
    <x v="163"/>
    <d v="2022-10-01T00:00:00"/>
    <d v="2027-09-30T00:00:00"/>
    <n v="250"/>
    <n v="1"/>
    <n v="250"/>
    <s v="KG"/>
    <n v="55"/>
    <n v="13750"/>
    <n v="0"/>
    <n v="0"/>
    <n v="0"/>
    <n v="0"/>
    <n v="18"/>
    <n v="0"/>
    <n v="0"/>
    <n v="0"/>
    <n v="0"/>
    <n v="0"/>
    <n v="2475"/>
    <n v="0"/>
  </r>
  <r>
    <x v="18"/>
    <n v="0"/>
    <d v="2022-12-02T00:00:00"/>
    <x v="163"/>
    <d v="2022-10-01T00:00:00"/>
    <d v="2027-09-30T00:00:00"/>
    <n v="200"/>
    <n v="1"/>
    <n v="200"/>
    <s v="KG"/>
    <n v="55"/>
    <n v="11000"/>
    <n v="0"/>
    <n v="0"/>
    <n v="0"/>
    <n v="0"/>
    <n v="18"/>
    <n v="0"/>
    <n v="0"/>
    <n v="0"/>
    <n v="0"/>
    <n v="0"/>
    <n v="1980"/>
    <n v="0"/>
  </r>
  <r>
    <x v="180"/>
    <n v="300"/>
    <d v="2021-06-29T00:00:00"/>
    <x v="164"/>
    <d v="2021-05-30T00:00:00"/>
    <d v="2026-05-29T00:00:00"/>
    <n v="300"/>
    <n v="1"/>
    <n v="300"/>
    <s v="KG"/>
    <n v="38"/>
    <n v="11400"/>
    <n v="0"/>
    <n v="0"/>
    <n v="0"/>
    <n v="0"/>
    <n v="18"/>
    <n v="0"/>
    <n v="0"/>
    <n v="0"/>
    <n v="0"/>
    <n v="0"/>
    <n v="2052"/>
    <n v="0"/>
  </r>
  <r>
    <x v="335"/>
    <n v="500"/>
    <d v="2021-12-25T00:00:00"/>
    <x v="164"/>
    <d v="2021-11-25T00:00:00"/>
    <d v="2026-11-24T00:00:00"/>
    <n v="300"/>
    <n v="1"/>
    <n v="300"/>
    <s v="KG"/>
    <n v="46"/>
    <n v="13800"/>
    <n v="0"/>
    <n v="0"/>
    <n v="0"/>
    <n v="0"/>
    <n v="18"/>
    <n v="0"/>
    <n v="0"/>
    <n v="0"/>
    <n v="0"/>
    <n v="0"/>
    <n v="2484"/>
    <n v="0"/>
  </r>
  <r>
    <x v="18"/>
    <n v="0"/>
    <d v="2021-07-20T00:00:00"/>
    <x v="165"/>
    <d v="2021-02-19T00:00:00"/>
    <d v="2023-02-18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18"/>
    <n v="0"/>
    <d v="2021-10-19T00:00:00"/>
    <x v="166"/>
    <d v="2021-02-04T00:00:00"/>
    <d v="2023-02-03T00:00:00"/>
    <n v="200"/>
    <n v="1"/>
    <n v="200"/>
    <s v="KG"/>
    <n v="40"/>
    <n v="8000"/>
    <n v="0"/>
    <n v="0"/>
    <n v="0"/>
    <n v="0"/>
    <n v="5"/>
    <n v="0"/>
    <n v="0"/>
    <n v="0"/>
    <n v="0"/>
    <n v="0"/>
    <n v="400"/>
    <n v="0"/>
  </r>
  <r>
    <x v="18"/>
    <n v="0"/>
    <d v="2021-11-12T00:00:00"/>
    <x v="166"/>
    <d v="2021-02-04T00:00:00"/>
    <d v="2023-02-03T00:00:00"/>
    <n v="125"/>
    <n v="1"/>
    <n v="125"/>
    <s v="KG"/>
    <n v="40"/>
    <n v="5000"/>
    <n v="2.5"/>
    <n v="0"/>
    <n v="2.5"/>
    <n v="0"/>
    <n v="0"/>
    <n v="0"/>
    <n v="125"/>
    <n v="0"/>
    <n v="125"/>
    <n v="0"/>
    <n v="0"/>
    <n v="0"/>
  </r>
  <r>
    <x v="18"/>
    <n v="0"/>
    <d v="2021-07-20T00:00:00"/>
    <x v="167"/>
    <d v="2021-01-12T00:00:00"/>
    <d v="2023-01-11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18"/>
    <n v="0"/>
    <d v="2021-09-23T00:00:00"/>
    <x v="168"/>
    <d v="2021-08-01T00:00:00"/>
    <d v="2026-07-31T00:00:00"/>
    <n v="0.2"/>
    <n v="1"/>
    <n v="0.2"/>
    <s v="KG"/>
    <n v="0"/>
    <n v="0"/>
    <n v="0"/>
    <n v="0"/>
    <n v="0"/>
    <n v="0"/>
    <n v="0"/>
    <n v="0"/>
    <n v="0"/>
    <n v="0"/>
    <n v="0"/>
    <n v="0"/>
    <n v="0"/>
    <n v="0"/>
  </r>
  <r>
    <x v="0"/>
    <n v="50"/>
    <d v="2021-01-25T00:00:00"/>
    <x v="169"/>
    <d v="2020-12-01T00:00:00"/>
    <d v="2023-11-30T00:00:00"/>
    <n v="50"/>
    <n v="1"/>
    <n v="50"/>
    <s v="KG"/>
    <n v="5600"/>
    <n v="280000"/>
    <n v="0"/>
    <n v="0"/>
    <n v="0"/>
    <n v="0"/>
    <n v="18"/>
    <n v="0"/>
    <n v="0"/>
    <n v="0"/>
    <n v="0"/>
    <n v="0"/>
    <n v="50400"/>
    <n v="0"/>
  </r>
  <r>
    <x v="145"/>
    <n v="125"/>
    <d v="2021-02-10T00:00:00"/>
    <x v="169"/>
    <d v="2021-01-01T00:00:00"/>
    <d v="2023-12-31T00:00:00"/>
    <n v="125"/>
    <n v="1"/>
    <n v="125"/>
    <s v="KG"/>
    <n v="5400"/>
    <n v="675000"/>
    <n v="0"/>
    <n v="0"/>
    <n v="0"/>
    <n v="0"/>
    <n v="18"/>
    <n v="0"/>
    <n v="0"/>
    <n v="0"/>
    <n v="0"/>
    <n v="0"/>
    <n v="121500"/>
    <n v="0"/>
  </r>
  <r>
    <x v="252"/>
    <n v="25"/>
    <d v="2021-03-12T00:00:00"/>
    <x v="169"/>
    <d v="2021-02-01T00:00:00"/>
    <d v="2024-01-31T00:00:00"/>
    <n v="25"/>
    <n v="1"/>
    <n v="25"/>
    <s v="KG"/>
    <n v="5400"/>
    <n v="135000"/>
    <n v="0"/>
    <n v="0"/>
    <n v="0"/>
    <n v="0"/>
    <n v="18"/>
    <n v="0"/>
    <n v="0"/>
    <n v="0"/>
    <n v="0"/>
    <n v="0"/>
    <n v="24300"/>
    <n v="0"/>
  </r>
  <r>
    <x v="51"/>
    <n v="55"/>
    <d v="2021-05-20T00:00:00"/>
    <x v="169"/>
    <d v="2021-04-01T00:00:00"/>
    <d v="2026-03-31T00:00:00"/>
    <n v="55"/>
    <n v="1"/>
    <n v="55"/>
    <s v="KG"/>
    <n v="5100"/>
    <n v="280500"/>
    <n v="0"/>
    <n v="0"/>
    <n v="0"/>
    <n v="0"/>
    <n v="18"/>
    <n v="0"/>
    <n v="0"/>
    <n v="0"/>
    <n v="0"/>
    <n v="0"/>
    <n v="50490"/>
    <n v="0"/>
  </r>
  <r>
    <x v="336"/>
    <n v="25"/>
    <d v="2021-05-22T00:00:00"/>
    <x v="169"/>
    <d v="2021-04-01T00:00:00"/>
    <d v="2026-03-31T00:00:00"/>
    <n v="25"/>
    <n v="1"/>
    <n v="25"/>
    <s v="KG"/>
    <n v="4750"/>
    <n v="118750"/>
    <n v="0"/>
    <n v="0"/>
    <n v="0"/>
    <n v="0"/>
    <n v="18"/>
    <n v="0"/>
    <n v="0"/>
    <n v="0"/>
    <n v="0"/>
    <n v="0"/>
    <n v="21375"/>
    <n v="0"/>
  </r>
  <r>
    <x v="337"/>
    <n v="25"/>
    <d v="2021-06-30T00:00:00"/>
    <x v="169"/>
    <d v="2020-06-01T00:00:00"/>
    <d v="2025-05-31T00:00:00"/>
    <n v="25"/>
    <n v="1"/>
    <n v="25"/>
    <s v="KG"/>
    <n v="5100"/>
    <n v="127500"/>
    <n v="9"/>
    <n v="0"/>
    <n v="9"/>
    <n v="0"/>
    <n v="0"/>
    <n v="0"/>
    <n v="11475"/>
    <n v="0"/>
    <n v="11475"/>
    <n v="0"/>
    <n v="0"/>
    <n v="0"/>
  </r>
  <r>
    <x v="338"/>
    <n v="25"/>
    <d v="2021-08-04T00:00:00"/>
    <x v="169"/>
    <d v="2021-06-01T00:00:00"/>
    <d v="2024-05-31T00:00:00"/>
    <n v="25"/>
    <n v="1"/>
    <n v="25"/>
    <s v="KG"/>
    <n v="5750"/>
    <n v="143750"/>
    <n v="0"/>
    <n v="0"/>
    <n v="0"/>
    <n v="0"/>
    <n v="18"/>
    <n v="0"/>
    <n v="0"/>
    <n v="0"/>
    <n v="0"/>
    <n v="0"/>
    <n v="25875"/>
    <n v="0"/>
  </r>
  <r>
    <x v="104"/>
    <n v="40"/>
    <d v="2021-08-24T00:00:00"/>
    <x v="169"/>
    <d v="2021-06-01T00:00:00"/>
    <d v="2026-05-31T00:00:00"/>
    <n v="40"/>
    <n v="1"/>
    <n v="40"/>
    <s v="KG"/>
    <n v="6400"/>
    <n v="256000"/>
    <n v="0"/>
    <n v="0"/>
    <n v="0"/>
    <n v="0"/>
    <n v="18"/>
    <n v="0"/>
    <n v="0"/>
    <n v="0"/>
    <n v="0"/>
    <n v="0"/>
    <n v="46080"/>
    <n v="0"/>
  </r>
  <r>
    <x v="90"/>
    <n v="150"/>
    <d v="2021-10-25T00:00:00"/>
    <x v="169"/>
    <d v="2021-09-01T00:00:00"/>
    <d v="2024-08-31T00:00:00"/>
    <n v="75"/>
    <n v="1"/>
    <n v="75"/>
    <s v="KG"/>
    <n v="6100"/>
    <n v="457500"/>
    <n v="0"/>
    <n v="0"/>
    <n v="0"/>
    <n v="0"/>
    <n v="18"/>
    <n v="0"/>
    <n v="0"/>
    <n v="0"/>
    <n v="0"/>
    <n v="0"/>
    <n v="82350"/>
    <n v="0"/>
  </r>
  <r>
    <x v="90"/>
    <n v="150"/>
    <d v="2021-10-28T00:00:00"/>
    <x v="169"/>
    <d v="2021-09-01T00:00:00"/>
    <d v="2024-08-31T00:00:00"/>
    <n v="75"/>
    <n v="1"/>
    <n v="75"/>
    <s v="KG"/>
    <n v="6100"/>
    <n v="457500"/>
    <n v="0"/>
    <n v="0"/>
    <n v="0"/>
    <n v="0"/>
    <n v="18"/>
    <n v="0"/>
    <n v="0"/>
    <n v="0"/>
    <n v="0"/>
    <n v="0"/>
    <n v="82350"/>
    <n v="0"/>
  </r>
  <r>
    <x v="75"/>
    <n v="50"/>
    <d v="2022-01-13T00:00:00"/>
    <x v="169"/>
    <d v="2021-11-01T00:00:00"/>
    <d v="2025-10-31T00:00:00"/>
    <n v="50"/>
    <n v="1"/>
    <n v="50"/>
    <s v="KG"/>
    <n v="6500"/>
    <n v="325000"/>
    <n v="0"/>
    <n v="0"/>
    <n v="0"/>
    <n v="0"/>
    <n v="18"/>
    <n v="0"/>
    <n v="0"/>
    <n v="0"/>
    <n v="0"/>
    <n v="0"/>
    <n v="58500"/>
    <n v="0"/>
  </r>
  <r>
    <x v="130"/>
    <n v="30"/>
    <d v="2022-02-10T00:00:00"/>
    <x v="169"/>
    <d v="2021-12-01T00:00:00"/>
    <d v="2026-11-30T00:00:00"/>
    <n v="30"/>
    <n v="1"/>
    <n v="30"/>
    <s v="KG"/>
    <n v="6400"/>
    <n v="192000"/>
    <n v="0"/>
    <n v="0"/>
    <n v="0"/>
    <n v="0"/>
    <n v="18"/>
    <n v="0"/>
    <n v="0"/>
    <n v="0"/>
    <n v="0"/>
    <n v="0"/>
    <n v="34560"/>
    <n v="0"/>
  </r>
  <r>
    <x v="339"/>
    <n v="60"/>
    <d v="2022-02-23T00:00:00"/>
    <x v="169"/>
    <d v="2022-01-01T00:00:00"/>
    <d v="2025-12-31T00:00:00"/>
    <n v="60"/>
    <n v="1"/>
    <n v="60"/>
    <s v="KG"/>
    <n v="6250"/>
    <n v="375000"/>
    <n v="0"/>
    <n v="0"/>
    <n v="0"/>
    <n v="0"/>
    <n v="18"/>
    <n v="0"/>
    <n v="0"/>
    <n v="0"/>
    <n v="0"/>
    <n v="0"/>
    <n v="67500"/>
    <n v="0"/>
  </r>
  <r>
    <x v="340"/>
    <n v="50"/>
    <d v="2022-03-31T00:00:00"/>
    <x v="169"/>
    <d v="2021-12-01T00:00:00"/>
    <d v="2024-11-30T00:00:00"/>
    <n v="50"/>
    <n v="1"/>
    <n v="50"/>
    <s v="KG"/>
    <n v="6900"/>
    <n v="345000"/>
    <n v="0"/>
    <n v="0"/>
    <n v="0"/>
    <n v="0"/>
    <n v="18"/>
    <n v="0"/>
    <n v="0"/>
    <n v="0"/>
    <n v="0"/>
    <n v="0"/>
    <n v="62100"/>
    <n v="0"/>
  </r>
  <r>
    <x v="341"/>
    <n v="50"/>
    <d v="2022-04-13T00:00:00"/>
    <x v="169"/>
    <d v="2022-01-01T00:00:00"/>
    <d v="2026-12-31T00:00:00"/>
    <n v="50"/>
    <n v="1"/>
    <n v="50"/>
    <s v="KG"/>
    <n v="6250"/>
    <n v="312500"/>
    <n v="0"/>
    <n v="0"/>
    <n v="0"/>
    <n v="0"/>
    <n v="18"/>
    <n v="0"/>
    <n v="0"/>
    <n v="0"/>
    <n v="0"/>
    <n v="0"/>
    <n v="56250"/>
    <n v="0"/>
  </r>
  <r>
    <x v="24"/>
    <n v="60"/>
    <d v="2022-04-20T00:00:00"/>
    <x v="169"/>
    <d v="2021-10-01T00:00:00"/>
    <d v="2024-09-30T00:00:00"/>
    <n v="60"/>
    <n v="1"/>
    <n v="60"/>
    <s v="KG"/>
    <n v="6200"/>
    <n v="372000"/>
    <n v="0"/>
    <n v="0"/>
    <n v="0"/>
    <n v="0"/>
    <n v="18"/>
    <n v="0"/>
    <n v="0"/>
    <n v="0"/>
    <n v="0"/>
    <n v="0"/>
    <n v="66960"/>
    <n v="0"/>
  </r>
  <r>
    <x v="196"/>
    <n v="20"/>
    <d v="2022-06-02T00:00:00"/>
    <x v="169"/>
    <d v="2022-04-01T00:00:00"/>
    <d v="2025-03-30T00:00:00"/>
    <n v="20"/>
    <n v="1"/>
    <n v="20"/>
    <s v="KG"/>
    <n v="6200"/>
    <n v="124000"/>
    <n v="0"/>
    <n v="0"/>
    <n v="0"/>
    <n v="0"/>
    <n v="18"/>
    <n v="0"/>
    <n v="0"/>
    <n v="0"/>
    <n v="0"/>
    <n v="0"/>
    <n v="22320"/>
    <n v="0"/>
  </r>
  <r>
    <x v="342"/>
    <n v="45"/>
    <d v="2022-06-07T00:00:00"/>
    <x v="169"/>
    <d v="2021-10-01T00:00:00"/>
    <d v="2024-09-30T00:00:00"/>
    <n v="45"/>
    <n v="1"/>
    <n v="45"/>
    <s v="KG"/>
    <n v="6225"/>
    <n v="280125"/>
    <n v="0"/>
    <n v="0"/>
    <n v="0"/>
    <n v="0"/>
    <n v="18"/>
    <n v="0"/>
    <n v="0"/>
    <n v="0"/>
    <n v="0"/>
    <n v="0"/>
    <n v="50422.5"/>
    <n v="0"/>
  </r>
  <r>
    <x v="109"/>
    <n v="30"/>
    <d v="2022-06-07T00:00:00"/>
    <x v="169"/>
    <d v="2021-10-01T00:00:00"/>
    <d v="2024-09-30T00:00:00"/>
    <n v="30"/>
    <n v="1"/>
    <n v="30"/>
    <s v="KG"/>
    <n v="6250"/>
    <n v="187500"/>
    <n v="0"/>
    <n v="0"/>
    <n v="0"/>
    <n v="0"/>
    <n v="18"/>
    <n v="0"/>
    <n v="0"/>
    <n v="0"/>
    <n v="0"/>
    <n v="0"/>
    <n v="33750"/>
    <n v="0"/>
  </r>
  <r>
    <x v="77"/>
    <n v="50"/>
    <d v="2022-09-01T00:00:00"/>
    <x v="169"/>
    <d v="2022-08-01T00:00:00"/>
    <d v="2027-07-31T00:00:00"/>
    <n v="50"/>
    <n v="1"/>
    <n v="50"/>
    <s v="KG"/>
    <n v="6400"/>
    <n v="320000"/>
    <n v="0"/>
    <n v="0"/>
    <n v="0"/>
    <n v="0"/>
    <n v="18"/>
    <n v="0"/>
    <n v="0"/>
    <n v="0"/>
    <n v="0"/>
    <n v="0"/>
    <n v="57600"/>
    <n v="0"/>
  </r>
  <r>
    <x v="133"/>
    <n v="25"/>
    <d v="2022-09-29T00:00:00"/>
    <x v="169"/>
    <d v="2022-08-01T00:00:00"/>
    <d v="2025-07-31T00:00:00"/>
    <n v="25"/>
    <n v="1"/>
    <n v="25"/>
    <s v="KG"/>
    <n v="6400"/>
    <n v="160000"/>
    <n v="0"/>
    <n v="0"/>
    <n v="0"/>
    <n v="0"/>
    <n v="18"/>
    <n v="0"/>
    <n v="0"/>
    <n v="0"/>
    <n v="0"/>
    <n v="0"/>
    <n v="28800"/>
    <n v="0"/>
  </r>
  <r>
    <x v="235"/>
    <n v="50"/>
    <d v="2022-10-13T00:00:00"/>
    <x v="169"/>
    <d v="2022-09-01T00:00:00"/>
    <d v="2025-08-30T00:00:00"/>
    <n v="50"/>
    <n v="1"/>
    <n v="50"/>
    <s v="KG"/>
    <n v="6400"/>
    <n v="320000"/>
    <n v="0"/>
    <n v="0"/>
    <n v="0"/>
    <n v="0"/>
    <n v="18"/>
    <n v="0"/>
    <n v="0"/>
    <n v="0"/>
    <n v="0"/>
    <n v="0"/>
    <n v="57600"/>
    <n v="0"/>
  </r>
  <r>
    <x v="115"/>
    <n v="50"/>
    <d v="2022-10-28T00:00:00"/>
    <x v="169"/>
    <d v="2022-09-01T00:00:00"/>
    <d v="2025-08-31T00:00:00"/>
    <n v="50"/>
    <n v="1"/>
    <n v="50"/>
    <s v="KG"/>
    <n v="6400"/>
    <n v="320000"/>
    <n v="0"/>
    <n v="0"/>
    <n v="0"/>
    <n v="0"/>
    <n v="18"/>
    <n v="0"/>
    <n v="0"/>
    <n v="0"/>
    <n v="0"/>
    <n v="0"/>
    <n v="57600"/>
    <n v="0"/>
  </r>
  <r>
    <x v="294"/>
    <n v="50"/>
    <d v="2022-11-11T00:00:00"/>
    <x v="169"/>
    <d v="2022-09-01T00:00:00"/>
    <d v="2025-08-30T00:00:00"/>
    <n v="50"/>
    <n v="1"/>
    <n v="50"/>
    <s v="KG"/>
    <n v="6400"/>
    <n v="320000"/>
    <n v="0"/>
    <n v="0"/>
    <n v="0"/>
    <n v="0"/>
    <n v="18"/>
    <n v="0"/>
    <n v="0"/>
    <n v="0"/>
    <n v="0"/>
    <n v="0"/>
    <n v="57600"/>
    <n v="0"/>
  </r>
  <r>
    <x v="343"/>
    <n v="75"/>
    <d v="2022-11-24T00:00:00"/>
    <x v="169"/>
    <d v="2022-10-01T00:00:00"/>
    <d v="2025-09-30T00:00:00"/>
    <n v="75"/>
    <n v="1"/>
    <n v="75"/>
    <s v="KG"/>
    <n v="6400"/>
    <n v="480000"/>
    <n v="0"/>
    <n v="0"/>
    <n v="0"/>
    <n v="0"/>
    <n v="18"/>
    <n v="0"/>
    <n v="0"/>
    <n v="0"/>
    <n v="0"/>
    <n v="0"/>
    <n v="86400"/>
    <n v="0"/>
  </r>
  <r>
    <x v="79"/>
    <n v="75"/>
    <d v="2022-12-13T00:00:00"/>
    <x v="169"/>
    <d v="2022-11-01T00:00:00"/>
    <d v="2025-10-30T00:00:00"/>
    <n v="75"/>
    <n v="1"/>
    <n v="75"/>
    <s v="KG"/>
    <n v="6375"/>
    <n v="478125"/>
    <n v="0"/>
    <n v="0"/>
    <n v="0"/>
    <n v="0"/>
    <n v="18"/>
    <n v="0"/>
    <n v="0"/>
    <n v="0"/>
    <n v="0"/>
    <n v="0"/>
    <n v="86062.5"/>
    <n v="0"/>
  </r>
  <r>
    <x v="344"/>
    <s v="6IQ0X5B0517"/>
    <d v="2023-01-27T00:00:00"/>
    <x v="169"/>
    <d v="2022-12-01T00:00:00"/>
    <d v="2025-11-30T00:00:00"/>
    <n v="25"/>
    <n v="1"/>
    <n v="25"/>
    <s v="KG"/>
    <n v="6200"/>
    <n v="155000"/>
    <n v="0"/>
    <n v="0"/>
    <n v="0"/>
    <n v="0"/>
    <n v="18"/>
    <n v="0"/>
    <n v="0"/>
    <n v="0"/>
    <n v="0"/>
    <n v="0"/>
    <n v="27900"/>
    <n v="0"/>
  </r>
  <r>
    <x v="236"/>
    <s v="6KE0R2WVL16"/>
    <d v="2023-03-11T00:00:00"/>
    <x v="169"/>
    <d v="2022-09-01T00:00:00"/>
    <d v="2025-08-31T00:00:00"/>
    <n v="25"/>
    <n v="1"/>
    <n v="25"/>
    <s v="KG"/>
    <n v="5950"/>
    <n v="148750"/>
    <n v="9"/>
    <n v="0"/>
    <n v="9"/>
    <n v="0"/>
    <n v="0"/>
    <n v="0"/>
    <n v="13387.5"/>
    <n v="0"/>
    <n v="13387.5"/>
    <n v="0"/>
    <n v="0"/>
    <n v="0"/>
  </r>
  <r>
    <x v="66"/>
    <s v="6K313EIWU7"/>
    <d v="2023-03-13T00:00:00"/>
    <x v="169"/>
    <d v="2022-12-01T00:00:00"/>
    <d v="2025-11-30T00:00:00"/>
    <n v="100"/>
    <n v="1"/>
    <n v="100"/>
    <s v="KG"/>
    <n v="5500"/>
    <n v="550000"/>
    <n v="0"/>
    <n v="0"/>
    <n v="0"/>
    <n v="0"/>
    <n v="18"/>
    <n v="0"/>
    <n v="0"/>
    <n v="0"/>
    <n v="0"/>
    <n v="0"/>
    <n v="99000"/>
    <n v="0"/>
  </r>
  <r>
    <x v="120"/>
    <n v="5"/>
    <d v="2022-02-22T00:00:00"/>
    <x v="170"/>
    <d v="2021-12-01T00:00:00"/>
    <d v="2024-11-30T00:00:00"/>
    <n v="5"/>
    <n v="1"/>
    <n v="5"/>
    <s v="KG"/>
    <n v="10750"/>
    <n v="53750"/>
    <n v="0"/>
    <n v="0"/>
    <n v="0"/>
    <n v="0"/>
    <n v="18"/>
    <n v="0"/>
    <n v="0"/>
    <n v="0"/>
    <n v="0"/>
    <n v="0"/>
    <n v="9675"/>
    <n v="0"/>
  </r>
  <r>
    <x v="225"/>
    <n v="0.1"/>
    <d v="2021-04-08T00:00:00"/>
    <x v="171"/>
    <d v="2021-01-01T00:00:00"/>
    <d v="2023-12-31T00:00:00"/>
    <n v="0.1"/>
    <n v="1"/>
    <n v="0.1"/>
    <s v="KG"/>
    <n v="313000"/>
    <n v="31300"/>
    <n v="0"/>
    <n v="0"/>
    <n v="0"/>
    <n v="0"/>
    <n v="18"/>
    <n v="0"/>
    <n v="0"/>
    <n v="0"/>
    <n v="0"/>
    <n v="0"/>
    <n v="5634"/>
    <n v="0"/>
  </r>
  <r>
    <x v="7"/>
    <n v="0.5"/>
    <d v="2021-05-12T00:00:00"/>
    <x v="171"/>
    <d v="2021-01-01T00:00:00"/>
    <d v="2025-12-31T00:00:00"/>
    <n v="0.5"/>
    <n v="1"/>
    <n v="0.5"/>
    <s v="KG"/>
    <n v="360000"/>
    <n v="180000"/>
    <n v="0"/>
    <n v="0"/>
    <n v="0"/>
    <n v="0"/>
    <n v="18"/>
    <n v="0"/>
    <n v="0"/>
    <n v="0"/>
    <n v="0"/>
    <n v="0"/>
    <n v="32400"/>
    <n v="0"/>
  </r>
  <r>
    <x v="104"/>
    <n v="0.3"/>
    <d v="2021-08-20T00:00:00"/>
    <x v="171"/>
    <d v="2021-06-01T00:00:00"/>
    <d v="2026-05-31T00:00:00"/>
    <n v="0.3"/>
    <n v="1"/>
    <n v="0.3"/>
    <s v="KG"/>
    <n v="295000"/>
    <n v="88500"/>
    <n v="0"/>
    <n v="0"/>
    <n v="0"/>
    <n v="0"/>
    <n v="12"/>
    <n v="0"/>
    <n v="0"/>
    <n v="0"/>
    <n v="0"/>
    <n v="0"/>
    <n v="10620"/>
    <n v="0"/>
  </r>
  <r>
    <x v="345"/>
    <n v="0.5"/>
    <d v="2022-04-28T00:00:00"/>
    <x v="171"/>
    <d v="2021-09-01T00:00:00"/>
    <d v="2025-04-30T00:00:00"/>
    <n v="0.5"/>
    <n v="1"/>
    <n v="0.5"/>
    <s v="KG"/>
    <n v="310000"/>
    <n v="155000"/>
    <n v="0"/>
    <n v="0"/>
    <n v="0"/>
    <n v="0"/>
    <n v="18"/>
    <n v="0"/>
    <n v="0"/>
    <n v="0"/>
    <n v="0"/>
    <n v="0"/>
    <n v="27900"/>
    <n v="0"/>
  </r>
  <r>
    <x v="346"/>
    <n v="0.5"/>
    <d v="2022-11-26T00:00:00"/>
    <x v="171"/>
    <d v="2022-04-25T00:00:00"/>
    <d v="2027-04-24T00:00:00"/>
    <n v="0.5"/>
    <n v="1"/>
    <n v="0.5"/>
    <s v="KG"/>
    <n v="252000"/>
    <n v="126000"/>
    <n v="0"/>
    <n v="0"/>
    <n v="0"/>
    <n v="0"/>
    <n v="18"/>
    <n v="0"/>
    <n v="0"/>
    <n v="0"/>
    <n v="0"/>
    <n v="0"/>
    <n v="22680"/>
    <n v="0"/>
  </r>
  <r>
    <x v="227"/>
    <s v="6JN12WKT97"/>
    <d v="2023-02-20T00:00:00"/>
    <x v="171"/>
    <d v="2022-12-01T00:00:00"/>
    <d v="2025-11-30T00:00:00"/>
    <n v="0.5"/>
    <n v="1"/>
    <n v="0.5"/>
    <s v="KG"/>
    <n v="250000"/>
    <n v="125000"/>
    <n v="0"/>
    <n v="0"/>
    <n v="0"/>
    <n v="0"/>
    <n v="18"/>
    <n v="0"/>
    <n v="0"/>
    <n v="0"/>
    <n v="0"/>
    <n v="0"/>
    <n v="22500"/>
    <n v="0"/>
  </r>
  <r>
    <x v="2"/>
    <n v="50"/>
    <d v="2021-03-16T00:00:00"/>
    <x v="172"/>
    <d v="2020-04-01T00:00:00"/>
    <d v="2025-04-30T00:00:00"/>
    <n v="50"/>
    <n v="1"/>
    <n v="50"/>
    <s v="KG"/>
    <n v="240"/>
    <n v="12000"/>
    <n v="9"/>
    <n v="0"/>
    <n v="9"/>
    <n v="0"/>
    <n v="0"/>
    <n v="0"/>
    <n v="1080"/>
    <n v="0"/>
    <n v="1080"/>
    <n v="0"/>
    <n v="0"/>
    <n v="0"/>
  </r>
  <r>
    <x v="247"/>
    <n v="25"/>
    <d v="2022-10-03T00:00:00"/>
    <x v="172"/>
    <d v="2021-01-01T00:00:00"/>
    <d v="2026-02-28T00:00:00"/>
    <n v="25"/>
    <n v="1"/>
    <n v="25"/>
    <s v="KG"/>
    <n v="340"/>
    <n v="8500"/>
    <n v="0"/>
    <n v="0"/>
    <n v="0"/>
    <n v="0"/>
    <n v="0"/>
    <n v="0"/>
    <n v="0"/>
    <n v="0"/>
    <n v="0"/>
    <n v="0"/>
    <n v="0"/>
    <n v="0"/>
  </r>
  <r>
    <x v="82"/>
    <n v="20"/>
    <d v="2021-04-06T00:00:00"/>
    <x v="173"/>
    <d v="2020-07-01T00:00:00"/>
    <d v="2023-06-30T00:00:00"/>
    <n v="20"/>
    <n v="1"/>
    <n v="20"/>
    <s v="KG"/>
    <n v="4000"/>
    <n v="80000"/>
    <n v="0"/>
    <n v="0"/>
    <n v="0"/>
    <n v="0"/>
    <n v="18"/>
    <n v="0"/>
    <n v="0"/>
    <n v="0"/>
    <n v="0"/>
    <n v="0"/>
    <n v="14400"/>
    <n v="0"/>
  </r>
  <r>
    <x v="347"/>
    <n v="25"/>
    <d v="2021-07-28T00:00:00"/>
    <x v="173"/>
    <d v="2020-12-01T00:00:00"/>
    <d v="2023-11-30T00:00:00"/>
    <n v="20"/>
    <n v="1"/>
    <n v="20"/>
    <s v="KG"/>
    <n v="3650"/>
    <n v="73000"/>
    <n v="0"/>
    <n v="0"/>
    <n v="0"/>
    <n v="0"/>
    <n v="18"/>
    <n v="0"/>
    <n v="0"/>
    <n v="0"/>
    <n v="0"/>
    <n v="0"/>
    <n v="13140"/>
    <n v="0"/>
  </r>
  <r>
    <x v="46"/>
    <n v="25"/>
    <d v="2021-12-30T00:00:00"/>
    <x v="173"/>
    <d v="2021-11-01T00:00:00"/>
    <d v="2024-10-31T00:00:00"/>
    <n v="20"/>
    <n v="1"/>
    <n v="20"/>
    <s v="KG"/>
    <n v="4500"/>
    <n v="90000"/>
    <n v="0"/>
    <n v="0"/>
    <n v="0"/>
    <n v="0"/>
    <n v="18"/>
    <n v="0"/>
    <n v="0"/>
    <n v="0"/>
    <n v="0"/>
    <n v="0"/>
    <n v="16200"/>
    <n v="0"/>
  </r>
  <r>
    <x v="18"/>
    <n v="0"/>
    <d v="2022-01-11T00:00:00"/>
    <x v="173"/>
    <d v="2021-11-01T00:00:00"/>
    <d v="2024-10-31T00:00:00"/>
    <n v="5"/>
    <n v="1"/>
    <n v="5"/>
    <s v="KG"/>
    <n v="4500"/>
    <n v="22500"/>
    <n v="0"/>
    <n v="0"/>
    <n v="0"/>
    <n v="0"/>
    <n v="18"/>
    <n v="0"/>
    <n v="0"/>
    <n v="0"/>
    <n v="0"/>
    <n v="0"/>
    <n v="4050"/>
    <n v="0"/>
  </r>
  <r>
    <x v="243"/>
    <n v="25"/>
    <d v="2022-03-02T00:00:00"/>
    <x v="173"/>
    <d v="2021-12-01T00:00:00"/>
    <d v="2024-11-30T00:00:00"/>
    <n v="20"/>
    <n v="1"/>
    <n v="20"/>
    <s v="KG"/>
    <n v="3800"/>
    <n v="76000"/>
    <n v="0"/>
    <n v="0"/>
    <n v="0"/>
    <n v="0"/>
    <n v="18"/>
    <n v="0"/>
    <n v="0"/>
    <n v="0"/>
    <n v="0"/>
    <n v="0"/>
    <n v="13680"/>
    <n v="0"/>
  </r>
  <r>
    <x v="348"/>
    <n v="25"/>
    <d v="2022-07-09T00:00:00"/>
    <x v="173"/>
    <d v="2022-06-01T00:00:00"/>
    <d v="2026-05-30T00:00:00"/>
    <n v="25"/>
    <n v="1"/>
    <n v="25"/>
    <s v="KG"/>
    <n v="4100"/>
    <n v="102500"/>
    <n v="0"/>
    <n v="0"/>
    <n v="0"/>
    <n v="0"/>
    <n v="0"/>
    <n v="0"/>
    <n v="0"/>
    <n v="0"/>
    <n v="0"/>
    <n v="0"/>
    <n v="0"/>
    <n v="0"/>
  </r>
  <r>
    <x v="175"/>
    <n v="25"/>
    <d v="2022-05-24T00:00:00"/>
    <x v="174"/>
    <d v="2022-04-01T00:00:00"/>
    <d v="2027-03-31T00:00:00"/>
    <n v="25"/>
    <n v="1"/>
    <n v="25"/>
    <s v="KG"/>
    <n v="2200"/>
    <n v="55000"/>
    <n v="0"/>
    <n v="0"/>
    <n v="0"/>
    <n v="0"/>
    <n v="18"/>
    <n v="0"/>
    <n v="0"/>
    <n v="0"/>
    <n v="0"/>
    <n v="0"/>
    <n v="9900"/>
    <n v="0"/>
  </r>
  <r>
    <x v="0"/>
    <n v="100"/>
    <d v="2021-02-08T00:00:00"/>
    <x v="175"/>
    <d v="2020-11-01T00:00:00"/>
    <d v="2023-10-31T00:00:00"/>
    <n v="100"/>
    <n v="1"/>
    <n v="100"/>
    <s v="KG"/>
    <n v="5600"/>
    <n v="560000"/>
    <n v="0"/>
    <n v="0"/>
    <n v="0"/>
    <n v="0"/>
    <n v="18"/>
    <n v="0"/>
    <n v="0"/>
    <n v="0"/>
    <n v="0"/>
    <n v="0"/>
    <n v="100800"/>
    <n v="0"/>
  </r>
  <r>
    <x v="3"/>
    <n v="100"/>
    <d v="2021-05-05T00:00:00"/>
    <x v="175"/>
    <d v="2021-03-01T00:00:00"/>
    <d v="2026-02-28T00:00:00"/>
    <n v="100"/>
    <n v="1"/>
    <n v="100"/>
    <s v="KG"/>
    <n v="4850"/>
    <n v="485000"/>
    <n v="0"/>
    <n v="0"/>
    <n v="0"/>
    <n v="0"/>
    <n v="18"/>
    <n v="0"/>
    <n v="0"/>
    <n v="0"/>
    <n v="0"/>
    <n v="0"/>
    <n v="87300"/>
    <n v="0"/>
  </r>
  <r>
    <x v="8"/>
    <n v="50"/>
    <d v="2021-07-13T00:00:00"/>
    <x v="175"/>
    <d v="2021-03-01T00:00:00"/>
    <d v="2026-02-28T00:00:00"/>
    <n v="50"/>
    <n v="1"/>
    <n v="50"/>
    <s v="KG"/>
    <n v="4550"/>
    <n v="227500"/>
    <n v="0"/>
    <n v="0"/>
    <n v="0"/>
    <n v="0"/>
    <n v="18"/>
    <n v="0"/>
    <n v="0"/>
    <n v="0"/>
    <n v="0"/>
    <n v="0"/>
    <n v="40950"/>
    <n v="0"/>
  </r>
  <r>
    <x v="349"/>
    <n v="100"/>
    <d v="2021-09-04T00:00:00"/>
    <x v="175"/>
    <d v="2021-08-01T00:00:00"/>
    <d v="2026-07-31T00:00:00"/>
    <n v="100"/>
    <n v="1"/>
    <n v="100"/>
    <s v="KG"/>
    <n v="4350"/>
    <n v="435000"/>
    <n v="0"/>
    <n v="0"/>
    <n v="0"/>
    <n v="0"/>
    <n v="18"/>
    <n v="0"/>
    <n v="0"/>
    <n v="0"/>
    <n v="0"/>
    <n v="0"/>
    <n v="78300"/>
    <n v="0"/>
  </r>
  <r>
    <x v="4"/>
    <n v="100"/>
    <d v="2021-12-17T00:00:00"/>
    <x v="175"/>
    <d v="2021-04-01T00:00:00"/>
    <d v="2026-03-31T00:00:00"/>
    <n v="100"/>
    <n v="1"/>
    <n v="100"/>
    <s v="KG"/>
    <n v="4250"/>
    <n v="425000"/>
    <n v="0"/>
    <n v="0"/>
    <n v="0"/>
    <n v="0"/>
    <n v="18"/>
    <n v="0"/>
    <n v="0"/>
    <n v="0"/>
    <n v="0"/>
    <n v="0"/>
    <n v="76500"/>
    <n v="0"/>
  </r>
  <r>
    <x v="18"/>
    <n v="0"/>
    <d v="2022-07-01T00:00:00"/>
    <x v="175"/>
    <d v="2022-04-01T00:00:00"/>
    <d v="2027-03-30T00:00:00"/>
    <n v="100"/>
    <n v="1"/>
    <n v="100"/>
    <s v="KG"/>
    <n v="4500"/>
    <n v="450000"/>
    <n v="0"/>
    <n v="0"/>
    <n v="0"/>
    <n v="0"/>
    <n v="28"/>
    <n v="0"/>
    <n v="0"/>
    <n v="0"/>
    <n v="0"/>
    <n v="0"/>
    <n v="126000"/>
    <n v="0"/>
  </r>
  <r>
    <x v="93"/>
    <n v="100"/>
    <d v="2022-08-31T00:00:00"/>
    <x v="175"/>
    <d v="2022-06-01T00:00:00"/>
    <d v="2027-05-30T00:00:00"/>
    <n v="100"/>
    <n v="1"/>
    <n v="100"/>
    <s v="KG"/>
    <n v="4450"/>
    <n v="445000"/>
    <n v="0"/>
    <n v="0"/>
    <n v="0"/>
    <n v="0"/>
    <n v="18"/>
    <n v="0"/>
    <n v="0"/>
    <n v="0"/>
    <n v="0"/>
    <n v="0"/>
    <n v="80100"/>
    <n v="0"/>
  </r>
  <r>
    <x v="115"/>
    <n v="100"/>
    <d v="2022-11-03T00:00:00"/>
    <x v="175"/>
    <d v="2022-10-01T00:00:00"/>
    <d v="2027-09-30T00:00:00"/>
    <n v="100"/>
    <n v="1"/>
    <n v="100"/>
    <s v="KG"/>
    <n v="4400"/>
    <n v="440000"/>
    <n v="0"/>
    <n v="0"/>
    <n v="0"/>
    <n v="0"/>
    <n v="18"/>
    <n v="0"/>
    <n v="0"/>
    <n v="0"/>
    <n v="0"/>
    <n v="0"/>
    <n v="79200"/>
    <n v="0"/>
  </r>
  <r>
    <x v="350"/>
    <n v="50"/>
    <d v="2021-08-12T00:00:00"/>
    <x v="176"/>
    <d v="2021-07-01T00:00:00"/>
    <d v="2024-06-30T00:00:00"/>
    <n v="50"/>
    <n v="1"/>
    <n v="50"/>
    <s v="KG"/>
    <n v="135"/>
    <n v="6750"/>
    <n v="0"/>
    <n v="0"/>
    <n v="0"/>
    <n v="0"/>
    <n v="18"/>
    <n v="0"/>
    <n v="0"/>
    <n v="0"/>
    <n v="0"/>
    <n v="0"/>
    <n v="1215"/>
    <n v="0"/>
  </r>
  <r>
    <x v="143"/>
    <n v="25"/>
    <d v="2021-12-17T00:00:00"/>
    <x v="177"/>
    <d v="2021-03-01T00:00:00"/>
    <d v="2024-03-31T00:00:00"/>
    <n v="25"/>
    <n v="1"/>
    <n v="25"/>
    <s v="KG"/>
    <n v="163"/>
    <n v="4075"/>
    <n v="9"/>
    <n v="0"/>
    <n v="9"/>
    <n v="0"/>
    <n v="0"/>
    <n v="0"/>
    <n v="366.75"/>
    <n v="0"/>
    <n v="366.75"/>
    <n v="0"/>
    <n v="0"/>
    <n v="0"/>
  </r>
  <r>
    <x v="109"/>
    <n v="50"/>
    <d v="2022-05-10T00:00:00"/>
    <x v="177"/>
    <d v="2021-03-01T00:00:00"/>
    <d v="2024-03-01T00:00:00"/>
    <n v="50"/>
    <n v="1"/>
    <n v="50"/>
    <s v="KG"/>
    <n v="220"/>
    <n v="11000"/>
    <n v="9"/>
    <n v="0"/>
    <n v="9"/>
    <n v="0"/>
    <n v="0"/>
    <n v="0"/>
    <n v="990"/>
    <n v="0"/>
    <n v="990"/>
    <n v="0"/>
    <n v="0"/>
    <n v="0"/>
  </r>
  <r>
    <x v="18"/>
    <n v="0"/>
    <d v="2021-07-20T00:00:00"/>
    <x v="178"/>
    <d v="2020-07-18T00:00:00"/>
    <d v="2022-07-17T00:00:00"/>
    <n v="0.1"/>
    <n v="5"/>
    <n v="0.5"/>
    <s v="LTR"/>
    <n v="0"/>
    <n v="0"/>
    <n v="0"/>
    <n v="0"/>
    <n v="0"/>
    <n v="0"/>
    <n v="0"/>
    <n v="0"/>
    <n v="0"/>
    <n v="0"/>
    <n v="0"/>
    <n v="0"/>
    <n v="0"/>
    <n v="0"/>
  </r>
  <r>
    <x v="177"/>
    <n v="25"/>
    <d v="2022-04-26T00:00:00"/>
    <x v="179"/>
    <d v="2021-12-01T00:00:00"/>
    <d v="2025-11-30T00:00:00"/>
    <n v="25"/>
    <n v="1"/>
    <n v="25"/>
    <s v="KG"/>
    <n v="8200"/>
    <n v="205000"/>
    <n v="0"/>
    <n v="0"/>
    <n v="0"/>
    <n v="0"/>
    <n v="18"/>
    <n v="0"/>
    <n v="0"/>
    <n v="0"/>
    <n v="0"/>
    <n v="0"/>
    <n v="36900"/>
    <n v="0"/>
  </r>
  <r>
    <x v="351"/>
    <n v="10"/>
    <d v="2021-04-12T00:00:00"/>
    <x v="180"/>
    <d v="2021-03-01T00:00:00"/>
    <d v="2024-02-28T00:00:00"/>
    <n v="10"/>
    <n v="1"/>
    <n v="10"/>
    <s v="KG"/>
    <n v="6850"/>
    <n v="68500"/>
    <n v="0"/>
    <n v="0"/>
    <n v="0"/>
    <n v="0"/>
    <n v="18"/>
    <n v="0"/>
    <n v="0"/>
    <n v="0"/>
    <n v="0"/>
    <n v="0"/>
    <n v="12330"/>
    <n v="0"/>
  </r>
  <r>
    <x v="221"/>
    <n v="5"/>
    <d v="2022-10-08T00:00:00"/>
    <x v="180"/>
    <d v="2022-08-01T00:00:00"/>
    <d v="2025-07-30T00:00:00"/>
    <n v="5"/>
    <n v="1"/>
    <n v="5"/>
    <s v="KG"/>
    <n v="7325"/>
    <n v="36625"/>
    <n v="0"/>
    <n v="0"/>
    <n v="0"/>
    <n v="0"/>
    <n v="18"/>
    <n v="0"/>
    <n v="0"/>
    <n v="0"/>
    <n v="0"/>
    <n v="0"/>
    <n v="6592.5"/>
    <n v="0"/>
  </r>
  <r>
    <x v="67"/>
    <n v="0.1"/>
    <d v="2021-02-02T00:00:00"/>
    <x v="181"/>
    <d v="2020-11-11T00:00:00"/>
    <d v="2025-11-10T00:00:00"/>
    <n v="0.1"/>
    <n v="1"/>
    <n v="0.1"/>
    <s v="KG"/>
    <n v="407000"/>
    <n v="40700"/>
    <n v="0"/>
    <n v="0"/>
    <n v="0"/>
    <n v="0"/>
    <n v="18"/>
    <n v="0"/>
    <n v="0"/>
    <n v="0"/>
    <n v="0"/>
    <n v="0"/>
    <n v="7326"/>
    <n v="0"/>
  </r>
  <r>
    <x v="135"/>
    <n v="0.1"/>
    <d v="2021-04-15T00:00:00"/>
    <x v="181"/>
    <d v="2020-12-01T00:00:00"/>
    <d v="2025-11-30T00:00:00"/>
    <n v="0.1"/>
    <n v="1"/>
    <n v="0.1"/>
    <s v="KG"/>
    <n v="412000"/>
    <n v="41200"/>
    <n v="0"/>
    <n v="0"/>
    <n v="0"/>
    <n v="0"/>
    <n v="18"/>
    <n v="0"/>
    <n v="0"/>
    <n v="0"/>
    <n v="0"/>
    <n v="0"/>
    <n v="7416"/>
    <n v="0"/>
  </r>
  <r>
    <x v="317"/>
    <n v="0.1"/>
    <d v="2021-05-29T00:00:00"/>
    <x v="181"/>
    <d v="2021-04-01T00:00:00"/>
    <d v="2026-03-31T00:00:00"/>
    <n v="0.1"/>
    <n v="1"/>
    <n v="0.1"/>
    <s v="KG"/>
    <n v="410000"/>
    <n v="41000"/>
    <n v="0"/>
    <n v="0"/>
    <n v="0"/>
    <n v="0"/>
    <n v="18"/>
    <n v="0"/>
    <n v="0"/>
    <n v="0"/>
    <n v="0"/>
    <n v="0"/>
    <n v="7380"/>
    <n v="0"/>
  </r>
  <r>
    <x v="195"/>
    <n v="0.5"/>
    <d v="2021-06-23T00:00:00"/>
    <x v="181"/>
    <d v="2021-04-01T00:00:00"/>
    <d v="2026-03-31T00:00:00"/>
    <n v="0.1"/>
    <n v="1"/>
    <n v="0.1"/>
    <s v="KG"/>
    <n v="405000"/>
    <n v="40500"/>
    <n v="0"/>
    <n v="0"/>
    <n v="0"/>
    <n v="0"/>
    <n v="18"/>
    <n v="0"/>
    <n v="0"/>
    <n v="0"/>
    <n v="0"/>
    <n v="0"/>
    <n v="7290"/>
    <n v="0"/>
  </r>
  <r>
    <x v="195"/>
    <n v="0.5"/>
    <d v="2021-06-23T00:00:00"/>
    <x v="181"/>
    <d v="2021-04-01T00:00:00"/>
    <d v="2026-03-31T00:00:00"/>
    <n v="0.4"/>
    <n v="1"/>
    <n v="0.4"/>
    <s v="KG"/>
    <n v="405000"/>
    <n v="162000"/>
    <n v="0"/>
    <n v="0"/>
    <n v="0"/>
    <n v="0"/>
    <n v="18"/>
    <n v="0"/>
    <n v="0"/>
    <n v="0"/>
    <n v="0"/>
    <n v="0"/>
    <n v="29160"/>
    <n v="0"/>
  </r>
  <r>
    <x v="204"/>
    <n v="0.1"/>
    <d v="2022-03-21T00:00:00"/>
    <x v="181"/>
    <d v="2022-02-01T00:00:00"/>
    <d v="2027-01-31T00:00:00"/>
    <n v="0.1"/>
    <n v="1"/>
    <n v="0.1"/>
    <s v="KG"/>
    <n v="410000"/>
    <n v="41000"/>
    <n v="0"/>
    <n v="0"/>
    <n v="0"/>
    <n v="0"/>
    <n v="18"/>
    <n v="0"/>
    <n v="0"/>
    <n v="0"/>
    <n v="0"/>
    <n v="0"/>
    <n v="7380"/>
    <n v="0"/>
  </r>
  <r>
    <x v="76"/>
    <n v="0.1"/>
    <d v="2022-04-28T00:00:00"/>
    <x v="181"/>
    <d v="2022-01-10T00:00:00"/>
    <d v="2027-01-09T00:00:00"/>
    <n v="0.1"/>
    <n v="1"/>
    <n v="0.1"/>
    <s v="KG"/>
    <n v="390000"/>
    <n v="39000"/>
    <n v="0"/>
    <n v="0"/>
    <n v="0"/>
    <n v="0"/>
    <n v="18"/>
    <n v="0"/>
    <n v="0"/>
    <n v="0"/>
    <n v="0"/>
    <n v="0"/>
    <n v="7020"/>
    <n v="0"/>
  </r>
  <r>
    <x v="77"/>
    <n v="0.1"/>
    <d v="2022-08-09T00:00:00"/>
    <x v="181"/>
    <d v="2022-06-01T00:00:00"/>
    <d v="2027-06-30T00:00:00"/>
    <n v="0.1"/>
    <n v="1"/>
    <n v="0.1"/>
    <s v="KG"/>
    <n v="380000"/>
    <n v="38000"/>
    <n v="0"/>
    <n v="0"/>
    <n v="0"/>
    <n v="0"/>
    <n v="18"/>
    <n v="0"/>
    <n v="0"/>
    <n v="0"/>
    <n v="0"/>
    <n v="0"/>
    <n v="6840"/>
    <n v="0"/>
  </r>
  <r>
    <x v="250"/>
    <n v="0.5"/>
    <d v="2022-11-02T00:00:00"/>
    <x v="181"/>
    <d v="2022-10-06T00:00:00"/>
    <d v="2027-10-05T00:00:00"/>
    <n v="0.5"/>
    <n v="1"/>
    <n v="0.5"/>
    <s v="KG"/>
    <n v="360000"/>
    <n v="180000"/>
    <n v="9"/>
    <n v="0"/>
    <n v="9"/>
    <n v="0"/>
    <n v="0"/>
    <n v="0"/>
    <n v="16200"/>
    <n v="0"/>
    <n v="16200"/>
    <n v="0"/>
    <n v="0"/>
    <n v="0"/>
  </r>
  <r>
    <x v="80"/>
    <n v="25"/>
    <d v="2021-07-02T00:00:00"/>
    <x v="182"/>
    <d v="2021-01-06T00:00:00"/>
    <d v="2023-01-05T00:00:00"/>
    <n v="25"/>
    <n v="1"/>
    <n v="25"/>
    <s v="KG"/>
    <n v="680"/>
    <n v="17000"/>
    <n v="0"/>
    <n v="0"/>
    <n v="0"/>
    <n v="0"/>
    <n v="18"/>
    <n v="0"/>
    <n v="0"/>
    <n v="0"/>
    <n v="0"/>
    <n v="0"/>
    <n v="30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x v="0"/>
    <d v="2020-12-28T00:00:00"/>
    <d v="2021-11-29T00:00:00"/>
    <n v="6"/>
    <n v="1"/>
    <n v="6"/>
    <s v="KG"/>
    <n v="80"/>
    <n v="480"/>
    <e v="#NUM!"/>
  </r>
  <r>
    <x v="1"/>
    <d v="2021-01-01T00:00:00"/>
    <d v="2024-01-31T00:00:00"/>
    <n v="5"/>
    <n v="1"/>
    <n v="5"/>
    <s v="KG"/>
    <n v="190"/>
    <n v="950"/>
    <e v="#NUM!"/>
  </r>
  <r>
    <x v="2"/>
    <d v="2020-07-01T00:00:00"/>
    <d v="2025-06-30T00:00:00"/>
    <n v="2"/>
    <n v="1"/>
    <n v="2"/>
    <s v="KG"/>
    <n v="700"/>
    <n v="1400"/>
    <e v="#NUM!"/>
  </r>
  <r>
    <x v="3"/>
    <d v="2020-12-01T00:00:00"/>
    <d v="2025-11-30T00:00:00"/>
    <n v="25"/>
    <n v="1"/>
    <n v="25"/>
    <s v="KG"/>
    <n v="75"/>
    <n v="1875"/>
    <e v="#NUM!"/>
  </r>
  <r>
    <x v="4"/>
    <d v="2021-02-01T00:00:00"/>
    <d v="2023-01-31T00:00:00"/>
    <n v="5"/>
    <n v="5"/>
    <n v="25"/>
    <s v="LTR"/>
    <n v="460"/>
    <n v="2300"/>
    <e v="#NUM!"/>
  </r>
  <r>
    <x v="5"/>
    <d v="2021-02-03T00:00:00"/>
    <d v="2024-02-02T00:00:00"/>
    <n v="25"/>
    <n v="1"/>
    <n v="25"/>
    <s v="KG"/>
    <n v="95"/>
    <n v="2375"/>
    <e v="#NUM!"/>
  </r>
  <r>
    <x v="6"/>
    <d v="2021-01-01T00:00:00"/>
    <d v="2023-01-01T00:00:00"/>
    <n v="25"/>
    <n v="1"/>
    <n v="25"/>
    <s v="KG"/>
    <n v="210"/>
    <n v="5250"/>
    <e v="#NUM!"/>
  </r>
  <r>
    <x v="7"/>
    <d v="2021-02-01T00:00:00"/>
    <d v="2025-01-31T00:00:00"/>
    <n v="5"/>
    <n v="1"/>
    <n v="5"/>
    <s v="KG"/>
    <n v="9000"/>
    <n v="45000"/>
    <n v="119"/>
  </r>
  <r>
    <x v="8"/>
    <d v="2020-12-21T00:00:00"/>
    <d v="2025-12-21T00:00:00"/>
    <n v="2000"/>
    <n v="1"/>
    <n v="2000"/>
    <s v="KG"/>
    <n v="106"/>
    <n v="212000"/>
    <n v="86"/>
  </r>
  <r>
    <x v="9"/>
    <d v="2020-12-01T00:00:00"/>
    <d v="2023-11-30T00:00:00"/>
    <n v="5"/>
    <n v="1"/>
    <n v="5"/>
    <s v="KG"/>
    <n v="40000"/>
    <n v="200000"/>
    <n v="63"/>
  </r>
  <r>
    <x v="10"/>
    <d v="2020-12-01T00:00:00"/>
    <d v="2025-11-30T00:00:00"/>
    <n v="800"/>
    <n v="1"/>
    <n v="800"/>
    <s v="KG"/>
    <n v="425"/>
    <n v="340000"/>
    <n v="31"/>
  </r>
  <r>
    <x v="10"/>
    <d v="2020-12-01T00:00:00"/>
    <d v="2025-11-30T00:00:00"/>
    <n v="2200"/>
    <n v="1"/>
    <n v="2200"/>
    <s v="KG"/>
    <n v="425"/>
    <n v="935000"/>
    <n v="31"/>
  </r>
  <r>
    <x v="11"/>
    <d v="2020-12-01T00:00:00"/>
    <d v="2025-11-30T00:00:00"/>
    <n v="30"/>
    <n v="1"/>
    <n v="30"/>
    <s v="KG"/>
    <n v="12900"/>
    <n v="387000"/>
    <n v="52"/>
  </r>
  <r>
    <x v="12"/>
    <d v="2021-01-01T00:00:00"/>
    <d v="2025-12-31T00:00:00"/>
    <n v="10"/>
    <n v="1"/>
    <n v="10"/>
    <s v="KG"/>
    <n v="7300"/>
    <n v="73000"/>
    <n v="55"/>
  </r>
  <r>
    <x v="13"/>
    <d v="2020-12-01T00:00:00"/>
    <s v="  -   -"/>
    <n v="500"/>
    <n v="1"/>
    <n v="500"/>
    <s v="KG"/>
    <n v="52"/>
    <n v="26000"/>
    <n v="14"/>
  </r>
  <r>
    <x v="14"/>
    <d v="2020-12-06T00:00:00"/>
    <d v="2022-12-05T00:00:00"/>
    <n v="1250"/>
    <n v="1"/>
    <n v="1250"/>
    <s v="KG"/>
    <n v="62"/>
    <n v="77500"/>
    <n v="13"/>
  </r>
  <r>
    <x v="15"/>
    <d v="2020-12-01T00:00:00"/>
    <d v="2023-11-30T00:00:00"/>
    <n v="800"/>
    <n v="1"/>
    <n v="800"/>
    <s v="KG"/>
    <n v="128"/>
    <n v="102400"/>
    <n v="2"/>
  </r>
  <r>
    <x v="16"/>
    <d v="2020-12-01T00:00:00"/>
    <d v="2022-11-30T00:00:00"/>
    <n v="25"/>
    <n v="1"/>
    <n v="25"/>
    <s v="KG"/>
    <n v="1125"/>
    <n v="28125"/>
    <n v="22"/>
  </r>
  <r>
    <x v="17"/>
    <d v="2021-01-01T00:00:00"/>
    <d v="2022-12-31T00:00:00"/>
    <n v="50"/>
    <n v="1"/>
    <n v="50"/>
    <s v="KG"/>
    <n v="1125"/>
    <n v="56250"/>
    <n v="22"/>
  </r>
  <r>
    <x v="18"/>
    <d v="2020-12-01T00:00:00"/>
    <d v="2025-11-30T00:00:00"/>
    <n v="10"/>
    <n v="1"/>
    <n v="10"/>
    <s v="KG"/>
    <n v="6000"/>
    <n v="60000"/>
    <n v="8"/>
  </r>
  <r>
    <x v="7"/>
    <d v="2020-11-01T00:00:00"/>
    <d v="2025-10-30T00:00:00"/>
    <n v="10"/>
    <n v="1"/>
    <n v="10"/>
    <s v="KG"/>
    <n v="12000"/>
    <n v="120000"/>
    <n v="12"/>
  </r>
  <r>
    <x v="19"/>
    <d v="2021-01-01T00:00:00"/>
    <d v="2025-12-31T00:00:00"/>
    <n v="200"/>
    <n v="1"/>
    <n v="200"/>
    <s v="KG"/>
    <n v="1350"/>
    <n v="270000"/>
    <n v="35"/>
  </r>
  <r>
    <x v="20"/>
    <d v="2020-12-01T00:00:00"/>
    <d v="2023-11-30T00:00:00"/>
    <n v="50"/>
    <n v="1"/>
    <n v="50"/>
    <s v="KG"/>
    <n v="5600"/>
    <n v="280000"/>
    <n v="14"/>
  </r>
  <r>
    <x v="21"/>
    <d v="2020-11-01T00:00:00"/>
    <d v="2025-10-31T00:00:00"/>
    <n v="325"/>
    <n v="1"/>
    <n v="325"/>
    <s v="KG"/>
    <n v="950"/>
    <n v="308750"/>
    <n v="25"/>
  </r>
  <r>
    <x v="22"/>
    <d v="2020-11-01T00:00:00"/>
    <d v="2023-10-31T00:00:00"/>
    <n v="100"/>
    <n v="1"/>
    <n v="100"/>
    <s v="KG"/>
    <n v="5600"/>
    <n v="560000"/>
    <n v="28"/>
  </r>
  <r>
    <x v="10"/>
    <d v="2021-01-01T00:00:00"/>
    <d v="2025-12-31T00:00:00"/>
    <n v="2000"/>
    <n v="1"/>
    <n v="2000"/>
    <s v="KG"/>
    <n v="500"/>
    <n v="1000000"/>
    <n v="31"/>
  </r>
  <r>
    <x v="23"/>
    <d v="2020-08-01T00:00:00"/>
    <d v="2023-07-31T00:00:00"/>
    <n v="25"/>
    <n v="1"/>
    <n v="25"/>
    <s v="KG"/>
    <n v="130"/>
    <n v="3250"/>
    <n v="4"/>
  </r>
  <r>
    <x v="24"/>
    <d v="2020-12-01T00:00:00"/>
    <d v="2025-11-30T00:00:00"/>
    <n v="100"/>
    <n v="1"/>
    <n v="100"/>
    <s v="KG"/>
    <n v="980"/>
    <n v="98000"/>
    <n v="27"/>
  </r>
  <r>
    <x v="25"/>
    <d v="2020-10-01T00:00:00"/>
    <d v="2025-09-30T00:00:00"/>
    <n v="5"/>
    <n v="1"/>
    <n v="5"/>
    <s v="KG"/>
    <n v="20000"/>
    <n v="100000"/>
    <n v="7"/>
  </r>
  <r>
    <x v="26"/>
    <d v="2020-12-01T00:00:00"/>
    <d v="2025-11-30T00:00:00"/>
    <n v="100"/>
    <n v="1"/>
    <n v="100"/>
    <s v="KG"/>
    <n v="1190"/>
    <n v="119000"/>
    <n v="27"/>
  </r>
  <r>
    <x v="27"/>
    <d v="2020-12-01T00:00:00"/>
    <d v="2024-11-30T00:00:00"/>
    <n v="50"/>
    <n v="1"/>
    <n v="50"/>
    <s v="KG"/>
    <n v="550"/>
    <n v="27500"/>
    <n v="9"/>
  </r>
  <r>
    <x v="28"/>
    <d v="2020-06-01T00:00:00"/>
    <d v="2024-05-31T00:00:00"/>
    <n v="50"/>
    <n v="1"/>
    <n v="50"/>
    <s v="KG"/>
    <n v="2500"/>
    <n v="125000"/>
    <n v="9"/>
  </r>
  <r>
    <x v="29"/>
    <d v="2020-12-01T00:00:00"/>
    <d v="2025-11-30T00:00:00"/>
    <n v="25"/>
    <n v="1"/>
    <n v="25"/>
    <s v="KG"/>
    <n v="6950"/>
    <n v="173750"/>
    <n v="10"/>
  </r>
  <r>
    <x v="30"/>
    <d v="2020-05-14T00:00:00"/>
    <d v="2023-04-30T00:00:00"/>
    <n v="50"/>
    <n v="1"/>
    <n v="50"/>
    <s v="KG"/>
    <n v="3550"/>
    <n v="177500"/>
    <n v="9"/>
  </r>
  <r>
    <x v="9"/>
    <d v="2020-09-01T00:00:00"/>
    <d v="2023-08-31T00:00:00"/>
    <n v="5"/>
    <n v="1"/>
    <n v="5"/>
    <s v="KG"/>
    <n v="38400"/>
    <n v="192000"/>
    <n v="23"/>
  </r>
  <r>
    <x v="31"/>
    <d v="2020-12-01T00:00:00"/>
    <d v="2023-11-30T00:00:00"/>
    <n v="220"/>
    <n v="1"/>
    <n v="220"/>
    <s v="KG"/>
    <n v="2486.36"/>
    <n v="546999.19999999995"/>
    <n v="3"/>
  </r>
  <r>
    <x v="32"/>
    <d v="2020-12-01T00:00:00"/>
    <d v="2025-11-30T00:00:00"/>
    <n v="50"/>
    <n v="1"/>
    <n v="50"/>
    <s v="KG"/>
    <n v="975"/>
    <n v="48750"/>
    <n v="25"/>
  </r>
  <r>
    <x v="33"/>
    <d v="2020-09-01T00:00:00"/>
    <d v="2025-08-31T00:00:00"/>
    <n v="1000"/>
    <n v="1"/>
    <n v="1000"/>
    <s v="KG"/>
    <n v="200"/>
    <n v="200000"/>
    <n v="11"/>
  </r>
  <r>
    <x v="33"/>
    <d v="2020-09-01T00:00:00"/>
    <d v="2025-08-31T00:00:00"/>
    <n v="1500"/>
    <n v="1"/>
    <n v="1500"/>
    <s v="KG"/>
    <n v="200"/>
    <n v="300000"/>
    <n v="11"/>
  </r>
  <r>
    <x v="34"/>
    <d v="2020-12-01T00:00:00"/>
    <d v="2024-11-30T00:00:00"/>
    <n v="75"/>
    <n v="1"/>
    <n v="75"/>
    <s v="KG"/>
    <n v="2125"/>
    <n v="159375"/>
    <n v="6"/>
  </r>
  <r>
    <x v="35"/>
    <d v="2020-12-01T00:00:00"/>
    <d v="2023-11-30T00:00:00"/>
    <n v="100"/>
    <n v="1"/>
    <n v="100"/>
    <s v="KG"/>
    <n v="750"/>
    <n v="75000"/>
    <n v="10"/>
  </r>
  <r>
    <x v="36"/>
    <d v="2021-01-01T00:00:00"/>
    <d v="2025-12-31T00:00:00"/>
    <n v="200"/>
    <n v="1"/>
    <n v="200"/>
    <s v="KG"/>
    <n v="505"/>
    <n v="101000"/>
    <n v="21"/>
  </r>
  <r>
    <x v="37"/>
    <d v="2020-11-11T00:00:00"/>
    <d v="2025-11-10T00:00:00"/>
    <n v="0.1"/>
    <n v="1"/>
    <n v="0.1"/>
    <s v="KG"/>
    <n v="407000"/>
    <n v="40700"/>
    <n v="5"/>
  </r>
  <r>
    <x v="38"/>
    <d v="2020-10-01T00:00:00"/>
    <d v="2024-09-30T00:00:00"/>
    <n v="10"/>
    <n v="1"/>
    <n v="10"/>
    <s v="KG"/>
    <n v="10400"/>
    <n v="104000"/>
    <n v="5"/>
  </r>
  <r>
    <x v="39"/>
    <d v="2020-11-01T00:00:00"/>
    <d v="2025-10-31T00:00:00"/>
    <n v="10"/>
    <n v="1"/>
    <n v="10"/>
    <s v="KG"/>
    <n v="17400"/>
    <n v="174000"/>
    <n v="9"/>
  </r>
  <r>
    <x v="40"/>
    <d v="2020-08-01T00:00:00"/>
    <d v="2024-07-31T00:00:00"/>
    <n v="50"/>
    <n v="1"/>
    <n v="50"/>
    <s v="KG"/>
    <n v="4090"/>
    <n v="204500"/>
    <n v="11"/>
  </r>
  <r>
    <x v="41"/>
    <d v="2020-10-01T00:00:00"/>
    <d v="2025-09-30T00:00:00"/>
    <n v="25"/>
    <n v="1"/>
    <n v="25"/>
    <s v="KG"/>
    <n v="655"/>
    <n v="16375"/>
    <n v="4"/>
  </r>
  <r>
    <x v="42"/>
    <d v="2020-06-12T00:00:00"/>
    <d v="2023-06-11T00:00:00"/>
    <n v="100"/>
    <n v="1"/>
    <n v="100"/>
    <s v="KG"/>
    <n v="650"/>
    <n v="65000"/>
    <n v="32"/>
  </r>
  <r>
    <x v="39"/>
    <d v="2020-09-01T00:00:00"/>
    <d v="2025-08-31T00:00:00"/>
    <n v="5"/>
    <n v="1"/>
    <n v="5"/>
    <s v="KG"/>
    <n v="17400"/>
    <n v="87000"/>
    <n v="12"/>
  </r>
  <r>
    <x v="43"/>
    <d v="2020-12-29T00:00:00"/>
    <d v="2023-11-28T00:00:00"/>
    <n v="200"/>
    <n v="1"/>
    <n v="200"/>
    <s v="KG"/>
    <n v="440"/>
    <n v="88000"/>
    <n v="3"/>
  </r>
  <r>
    <x v="44"/>
    <d v="2020-10-01T00:00:00"/>
    <d v="2025-09-10T00:00:00"/>
    <n v="1000"/>
    <n v="1"/>
    <n v="1000"/>
    <s v="KG"/>
    <n v="145"/>
    <n v="145000"/>
    <n v="11"/>
  </r>
  <r>
    <x v="45"/>
    <d v="2021-01-01T00:00:00"/>
    <d v="2025-12-31T00:00:00"/>
    <n v="2100000"/>
    <n v="7"/>
    <n v="14700000"/>
    <s v="NO"/>
    <n v="9.4E-2"/>
    <n v="197400"/>
    <n v="11"/>
  </r>
  <r>
    <x v="46"/>
    <d v="2020-06-14T00:00:00"/>
    <d v="2025-06-13T00:00:00"/>
    <n v="500"/>
    <n v="1"/>
    <n v="500"/>
    <s v="KG"/>
    <n v="500"/>
    <n v="250000"/>
    <n v="13"/>
  </r>
  <r>
    <x v="46"/>
    <d v="2020-06-19T00:00:00"/>
    <d v="2025-06-18T00:00:00"/>
    <n v="500"/>
    <n v="1"/>
    <n v="500"/>
    <s v="KG"/>
    <n v="500"/>
    <n v="250000"/>
    <n v="54"/>
  </r>
  <r>
    <x v="20"/>
    <d v="2021-01-01T00:00:00"/>
    <d v="2023-12-31T00:00:00"/>
    <n v="125"/>
    <n v="1"/>
    <n v="125"/>
    <s v="KG"/>
    <n v="5400"/>
    <n v="675000"/>
    <n v="12"/>
  </r>
  <r>
    <x v="13"/>
    <d v="2020-12-01T00:00:00"/>
    <d v="2025-11-30T00:00:00"/>
    <n v="150"/>
    <n v="1"/>
    <n v="150"/>
    <s v="KG"/>
    <n v="51"/>
    <n v="7650"/>
    <n v="3"/>
  </r>
  <r>
    <x v="47"/>
    <d v="2020-10-18T00:00:00"/>
    <d v="2025-10-17T00:00:00"/>
    <n v="50"/>
    <n v="1"/>
    <n v="50"/>
    <s v="KG"/>
    <n v="550"/>
    <n v="27500"/>
    <n v="3"/>
  </r>
  <r>
    <x v="48"/>
    <d v="2021-02-01T00:00:00"/>
    <d v="2026-01-31T00:00:00"/>
    <n v="2000"/>
    <n v="1"/>
    <n v="2000"/>
    <s v="KG"/>
    <n v="80"/>
    <n v="160000"/>
    <n v="22"/>
  </r>
  <r>
    <x v="49"/>
    <d v="2020-10-01T00:00:00"/>
    <d v="2023-10-31T00:00:00"/>
    <n v="200"/>
    <n v="1"/>
    <n v="200"/>
    <s v="KG"/>
    <n v="800"/>
    <n v="160000"/>
    <n v="8"/>
  </r>
  <r>
    <x v="50"/>
    <d v="2021-01-01T00:00:00"/>
    <d v="2025-12-31T00:00:00"/>
    <n v="50"/>
    <n v="1"/>
    <n v="50"/>
    <s v="KG"/>
    <n v="1180"/>
    <n v="59000"/>
    <n v="4"/>
  </r>
  <r>
    <x v="10"/>
    <d v="2021-02-01T00:00:00"/>
    <d v="2026-01-31T00:00:00"/>
    <n v="1000"/>
    <n v="1"/>
    <n v="1000"/>
    <s v="KG"/>
    <n v="565"/>
    <n v="565000"/>
    <n v="25"/>
  </r>
  <r>
    <x v="51"/>
    <d v="2020-10-01T00:00:00"/>
    <d v="2025-09-30T00:00:00"/>
    <n v="25"/>
    <n v="1"/>
    <n v="25"/>
    <s v="KG"/>
    <n v="2750"/>
    <n v="68750"/>
    <n v="15"/>
  </r>
  <r>
    <x v="42"/>
    <d v="2020-06-12T00:00:00"/>
    <d v="2023-06-11T00:00:00"/>
    <n v="25"/>
    <n v="1"/>
    <n v="25"/>
    <s v="KG"/>
    <n v="520"/>
    <n v="13000"/>
    <n v="0"/>
  </r>
  <r>
    <x v="52"/>
    <d v="2021-01-01T00:00:00"/>
    <d v="2024-12-31T00:00:00"/>
    <n v="50"/>
    <n v="1"/>
    <n v="50"/>
    <s v="KG"/>
    <n v="120"/>
    <n v="6000"/>
    <n v="1"/>
  </r>
  <r>
    <x v="53"/>
    <d v="2021-02-01T00:00:00"/>
    <d v="2024-01-31T00:00:00"/>
    <n v="26.7"/>
    <n v="1"/>
    <n v="26.7"/>
    <s v="KG"/>
    <n v="449.44"/>
    <n v="12000.048000000001"/>
    <n v="14"/>
  </r>
  <r>
    <x v="54"/>
    <d v="2021-02-01T00:00:00"/>
    <d v="2024-01-31T00:00:00"/>
    <n v="168"/>
    <n v="1"/>
    <n v="168"/>
    <s v="KG"/>
    <n v="1375"/>
    <n v="231000"/>
    <n v="14"/>
  </r>
  <r>
    <x v="21"/>
    <d v="2021-01-01T00:00:00"/>
    <d v="2025-12-31T00:00:00"/>
    <n v="250"/>
    <n v="1"/>
    <n v="250"/>
    <s v="KG"/>
    <n v="870"/>
    <n v="217500"/>
    <n v="24"/>
  </r>
  <r>
    <x v="55"/>
    <d v="2020-08-25T00:00:00"/>
    <d v="2025-08-25T00:00:00"/>
    <n v="150"/>
    <n v="1"/>
    <n v="150"/>
    <s v="KG"/>
    <n v="775"/>
    <n v="116250"/>
    <n v="8"/>
  </r>
  <r>
    <x v="15"/>
    <d v="2020-12-01T00:00:00"/>
    <d v="2023-11-30T00:00:00"/>
    <n v="320"/>
    <n v="1"/>
    <n v="320"/>
    <s v="KG"/>
    <n v="120"/>
    <n v="38400"/>
    <n v="2"/>
  </r>
  <r>
    <x v="15"/>
    <d v="2020-12-01T00:00:00"/>
    <d v="2023-11-30T00:00:00"/>
    <n v="480"/>
    <n v="1"/>
    <n v="480"/>
    <s v="KG"/>
    <n v="120"/>
    <n v="57600"/>
    <n v="2"/>
  </r>
  <r>
    <x v="20"/>
    <d v="2021-02-01T00:00:00"/>
    <d v="2024-01-31T00:00:00"/>
    <n v="25"/>
    <n v="1"/>
    <n v="25"/>
    <s v="KG"/>
    <n v="5400"/>
    <n v="135000"/>
    <n v="18"/>
  </r>
  <r>
    <x v="56"/>
    <d v="2020-10-01T00:00:00"/>
    <d v="2025-09-30T00:00:00"/>
    <n v="25"/>
    <n v="1"/>
    <n v="25"/>
    <s v="KG"/>
    <n v="580"/>
    <n v="14500"/>
    <n v="7"/>
  </r>
  <r>
    <x v="57"/>
    <d v="2021-02-01T00:00:00"/>
    <d v="2026-01-31T00:00:00"/>
    <n v="5"/>
    <n v="1"/>
    <n v="5"/>
    <s v="KG"/>
    <n v="3500"/>
    <n v="17500"/>
    <n v="14"/>
  </r>
  <r>
    <x v="38"/>
    <d v="2021-01-01T00:00:00"/>
    <d v="2023-12-31T00:00:00"/>
    <n v="5"/>
    <n v="1"/>
    <n v="5"/>
    <s v="KG"/>
    <n v="9500"/>
    <n v="47500"/>
    <n v="10"/>
  </r>
  <r>
    <x v="58"/>
    <d v="2020-12-01T00:00:00"/>
    <d v="2025-11-30T00:00:00"/>
    <n v="100"/>
    <n v="1"/>
    <n v="100"/>
    <s v="KG"/>
    <n v="1325"/>
    <n v="132500"/>
    <n v="15"/>
  </r>
  <r>
    <x v="58"/>
    <d v="2021-01-01T00:00:00"/>
    <d v="2025-12-31T00:00:00"/>
    <n v="200.32"/>
    <n v="1"/>
    <n v="200.32"/>
    <s v="KG"/>
    <n v="1325"/>
    <n v="265424"/>
    <n v="26"/>
  </r>
  <r>
    <x v="58"/>
    <d v="2020-12-01T00:00:00"/>
    <d v="2025-11-30T00:00:00"/>
    <n v="300"/>
    <n v="1"/>
    <n v="300"/>
    <s v="KG"/>
    <n v="1325"/>
    <n v="397500"/>
    <n v="15"/>
  </r>
  <r>
    <x v="59"/>
    <d v="2021-02-01T00:00:00"/>
    <d v="2026-01-31T00:00:00"/>
    <n v="200"/>
    <n v="1"/>
    <n v="200"/>
    <s v="KG"/>
    <n v="1300"/>
    <n v="260000"/>
    <n v="14"/>
  </r>
  <r>
    <x v="60"/>
    <d v="2021-01-01T00:00:00"/>
    <d v="2023-12-31T00:00:00"/>
    <n v="300.8"/>
    <n v="1"/>
    <n v="300.8"/>
    <s v="KG"/>
    <n v="1032.72"/>
    <n v="310642.17599999998"/>
    <n v="17"/>
  </r>
  <r>
    <x v="14"/>
    <d v="2021-02-14T00:00:00"/>
    <d v="2023-02-13T00:00:00"/>
    <n v="500"/>
    <n v="1"/>
    <n v="500"/>
    <s v="KG"/>
    <n v="64"/>
    <n v="32000"/>
    <n v="6"/>
  </r>
  <r>
    <x v="14"/>
    <d v="2021-02-22T00:00:00"/>
    <d v="2022-02-21T00:00:00"/>
    <n v="750"/>
    <n v="1"/>
    <n v="750"/>
    <s v="KG"/>
    <n v="64"/>
    <n v="48000"/>
    <n v="6"/>
  </r>
  <r>
    <x v="58"/>
    <d v="2021-08-01T00:00:00"/>
    <d v="2026-07-31T00:00:00"/>
    <n v="200"/>
    <n v="1"/>
    <n v="200"/>
    <s v="KG"/>
    <n v="1330"/>
    <n v="266000"/>
    <n v="181"/>
  </r>
  <r>
    <x v="26"/>
    <d v="2021-01-01T00:00:00"/>
    <d v="2025-12-31T00:00:00"/>
    <n v="75"/>
    <n v="1"/>
    <n v="75"/>
    <s v="KG"/>
    <n v="1140"/>
    <n v="85500"/>
    <n v="9"/>
  </r>
  <r>
    <x v="24"/>
    <d v="2020-10-01T00:00:00"/>
    <d v="2024-09-30T00:00:00"/>
    <n v="101.7"/>
    <n v="1"/>
    <n v="101.7"/>
    <s v="KG"/>
    <n v="1090"/>
    <n v="110853"/>
    <n v="9"/>
  </r>
  <r>
    <x v="10"/>
    <d v="2021-02-01T00:00:00"/>
    <d v="2026-01-31T00:00:00"/>
    <n v="1600"/>
    <n v="1"/>
    <n v="1600"/>
    <s v="KG"/>
    <n v="650"/>
    <n v="1040000"/>
    <n v="8"/>
  </r>
  <r>
    <x v="61"/>
    <d v="2021-02-01T00:00:00"/>
    <d v="2026-01-31T00:00:00"/>
    <n v="300"/>
    <n v="1"/>
    <n v="300"/>
    <s v="KG"/>
    <n v="19"/>
    <n v="5700"/>
    <n v="3"/>
  </r>
  <r>
    <x v="62"/>
    <d v="2020-01-01T00:00:00"/>
    <d v="2025-10-31T00:00:00"/>
    <n v="25"/>
    <n v="1"/>
    <n v="25"/>
    <s v="KG"/>
    <n v="300"/>
    <n v="7500"/>
    <n v="1"/>
  </r>
  <r>
    <x v="13"/>
    <d v="2021-02-01T00:00:00"/>
    <d v="2026-01-31T00:00:00"/>
    <n v="300"/>
    <n v="1"/>
    <n v="300"/>
    <s v="KG"/>
    <n v="50"/>
    <n v="15000"/>
    <n v="3"/>
  </r>
  <r>
    <x v="63"/>
    <d v="2021-02-01T00:00:00"/>
    <d v="2026-01-31T00:00:00"/>
    <n v="500"/>
    <n v="1"/>
    <n v="500"/>
    <s v="KG"/>
    <n v="115"/>
    <n v="57500"/>
    <n v="24"/>
  </r>
  <r>
    <x v="64"/>
    <d v="2021-02-20T00:00:00"/>
    <d v="2026-01-19T00:00:00"/>
    <n v="2000"/>
    <n v="1"/>
    <n v="2000"/>
    <s v="KG"/>
    <n v="32"/>
    <n v="64000"/>
    <n v="3"/>
  </r>
  <r>
    <x v="59"/>
    <d v="2021-01-01T00:00:00"/>
    <d v="2025-12-31T00:00:00"/>
    <n v="200"/>
    <n v="1"/>
    <n v="200"/>
    <s v="KG"/>
    <n v="1320"/>
    <n v="264000"/>
    <n v="14"/>
  </r>
  <r>
    <x v="29"/>
    <d v="2021-01-01T00:00:00"/>
    <d v="2025-12-31T00:00:00"/>
    <n v="25"/>
    <n v="1"/>
    <n v="25"/>
    <s v="KG"/>
    <n v="6600"/>
    <n v="165000"/>
    <n v="28"/>
  </r>
  <r>
    <x v="10"/>
    <d v="2021-02-01T00:00:00"/>
    <d v="2026-01-31T00:00:00"/>
    <n v="500"/>
    <n v="1"/>
    <n v="500"/>
    <s v="KG"/>
    <n v="650"/>
    <n v="325000"/>
    <n v="11"/>
  </r>
  <r>
    <x v="65"/>
    <d v="2021-03-01T00:00:00"/>
    <d v="2024-02-28T00:00:00"/>
    <n v="10"/>
    <n v="1"/>
    <n v="10"/>
    <s v="KG"/>
    <n v="6850"/>
    <n v="68500"/>
    <n v="30"/>
  </r>
  <r>
    <x v="66"/>
    <d v="2019-12-15T00:00:00"/>
    <d v="2024-12-14T00:00:00"/>
    <n v="2"/>
    <n v="1"/>
    <n v="2"/>
    <s v="KG"/>
    <n v="1400"/>
    <n v="2800"/>
    <n v="3"/>
  </r>
  <r>
    <x v="67"/>
    <d v="2021-01-01T00:00:00"/>
    <d v="2026-01-31T00:00:00"/>
    <n v="3"/>
    <n v="1"/>
    <n v="3"/>
    <s v="KG"/>
    <n v="1400"/>
    <n v="4200"/>
    <n v="3"/>
  </r>
  <r>
    <x v="68"/>
    <d v="2019-11-08T00:00:00"/>
    <d v="2024-11-08T00:00:00"/>
    <n v="3"/>
    <n v="1"/>
    <n v="3"/>
    <s v="KG"/>
    <n v="2300"/>
    <n v="6900"/>
    <n v="1"/>
  </r>
  <r>
    <x v="69"/>
    <d v="2020-02-15T00:00:00"/>
    <d v="2025-02-10T00:00:00"/>
    <n v="10"/>
    <n v="1"/>
    <n v="10"/>
    <s v="KG"/>
    <n v="900"/>
    <n v="9000"/>
    <n v="1"/>
  </r>
  <r>
    <x v="70"/>
    <d v="2020-05-05T00:00:00"/>
    <d v="2025-05-10T00:00:00"/>
    <n v="10"/>
    <n v="1"/>
    <n v="10"/>
    <s v="KG"/>
    <n v="1040"/>
    <n v="10400"/>
    <n v="1"/>
  </r>
  <r>
    <x v="71"/>
    <d v="2020-04-01T00:00:00"/>
    <d v="2025-04-30T00:00:00"/>
    <n v="50"/>
    <n v="1"/>
    <n v="50"/>
    <s v="KG"/>
    <n v="240"/>
    <n v="12000"/>
    <n v="1"/>
  </r>
  <r>
    <x v="21"/>
    <d v="2021-01-01T00:00:00"/>
    <d v="2025-12-31T00:00:00"/>
    <n v="150"/>
    <n v="1"/>
    <n v="150"/>
    <s v="KG"/>
    <n v="930"/>
    <n v="139500"/>
    <n v="19"/>
  </r>
  <r>
    <x v="44"/>
    <d v="2020-11-12T00:00:00"/>
    <d v="2025-11-11T00:00:00"/>
    <n v="1000"/>
    <n v="1"/>
    <n v="1000"/>
    <s v="KG"/>
    <n v="155"/>
    <n v="155000"/>
    <n v="8"/>
  </r>
  <r>
    <x v="25"/>
    <d v="2020-12-01T00:00:00"/>
    <d v="2025-11-30T00:00:00"/>
    <n v="5"/>
    <n v="1"/>
    <n v="5"/>
    <s v="KG"/>
    <n v="20000"/>
    <n v="100000"/>
    <n v="8"/>
  </r>
  <r>
    <x v="9"/>
    <d v="2020-10-01T00:00:00"/>
    <d v="2023-09-30T00:00:00"/>
    <n v="5"/>
    <n v="1"/>
    <n v="5"/>
    <s v="KG"/>
    <n v="37400"/>
    <n v="187000"/>
    <n v="50"/>
  </r>
  <r>
    <x v="58"/>
    <d v="2020-12-01T00:00:00"/>
    <d v="2025-11-30T00:00:00"/>
    <n v="75"/>
    <n v="1"/>
    <n v="75"/>
    <s v="KG"/>
    <n v="1320"/>
    <n v="99000"/>
    <n v="47"/>
  </r>
  <r>
    <x v="58"/>
    <d v="2021-02-01T00:00:00"/>
    <d v="2026-01-31T00:00:00"/>
    <n v="125"/>
    <n v="1"/>
    <n v="125"/>
    <s v="KG"/>
    <n v="1320"/>
    <n v="165000"/>
    <n v="40"/>
  </r>
  <r>
    <x v="58"/>
    <d v="2021-02-01T00:00:00"/>
    <d v="2026-01-31T00:00:00"/>
    <n v="125"/>
    <n v="1"/>
    <n v="125"/>
    <s v="KG"/>
    <n v="1320"/>
    <n v="165000"/>
    <n v="47"/>
  </r>
  <r>
    <x v="58"/>
    <d v="2021-02-01T00:00:00"/>
    <d v="2026-01-31T00:00:00"/>
    <n v="175"/>
    <n v="1"/>
    <n v="175"/>
    <s v="KG"/>
    <n v="1320"/>
    <n v="231000"/>
    <n v="40"/>
  </r>
  <r>
    <x v="72"/>
    <d v="2021-01-01T00:00:00"/>
    <d v="2023-12-31T00:00:00"/>
    <n v="26.66"/>
    <n v="1"/>
    <n v="26.66"/>
    <s v="KG"/>
    <n v="2849.96"/>
    <n v="75979.933600000004"/>
    <n v="17"/>
  </r>
  <r>
    <x v="73"/>
    <d v="2021-03-01T00:00:00"/>
    <d v="2024-02-28T00:00:00"/>
    <n v="30"/>
    <n v="1"/>
    <n v="30"/>
    <s v="KG"/>
    <n v="2732.67"/>
    <n v="81980.100000000006"/>
    <n v="17"/>
  </r>
  <r>
    <x v="31"/>
    <d v="2021-03-01T00:00:00"/>
    <d v="2024-02-28T00:00:00"/>
    <n v="137.5"/>
    <n v="1"/>
    <n v="137.5"/>
    <s v="KG"/>
    <n v="2436.36"/>
    <n v="334999.5"/>
    <n v="30"/>
  </r>
  <r>
    <x v="18"/>
    <d v="2021-03-01T00:00:00"/>
    <d v="2026-02-28T00:00:00"/>
    <n v="10"/>
    <n v="1"/>
    <n v="10"/>
    <s v="KG"/>
    <n v="6000"/>
    <n v="60000"/>
    <n v="14"/>
  </r>
  <r>
    <x v="74"/>
    <d v="2020-07-01T00:00:00"/>
    <d v="2023-06-30T00:00:00"/>
    <n v="20"/>
    <n v="1"/>
    <n v="20"/>
    <s v="KG"/>
    <n v="4000"/>
    <n v="80000"/>
    <n v="14"/>
  </r>
  <r>
    <x v="75"/>
    <d v="2020-12-01T00:00:00"/>
    <d v="2023-12-31T00:00:00"/>
    <n v="300"/>
    <n v="1"/>
    <n v="300"/>
    <s v="KG"/>
    <n v="550"/>
    <n v="165000"/>
    <n v="9"/>
  </r>
  <r>
    <x v="60"/>
    <d v="2021-03-01T00:00:00"/>
    <d v="2024-02-28T00:00:00"/>
    <n v="302.5"/>
    <n v="1"/>
    <n v="302.5"/>
    <s v="KG"/>
    <n v="1032"/>
    <n v="312180"/>
    <n v="12"/>
  </r>
  <r>
    <x v="54"/>
    <d v="2021-03-26T00:00:00"/>
    <d v="2024-02-29T00:00:00"/>
    <n v="196"/>
    <n v="1"/>
    <n v="196"/>
    <s v="KG"/>
    <n v="1375"/>
    <n v="269500"/>
    <n v="14"/>
  </r>
  <r>
    <x v="58"/>
    <d v="2020-08-01T00:00:00"/>
    <d v="2025-07-31T00:00:00"/>
    <n v="250"/>
    <n v="1"/>
    <n v="250"/>
    <s v="KG"/>
    <n v="1320"/>
    <n v="330000"/>
    <n v="101"/>
  </r>
  <r>
    <x v="76"/>
    <d v="2021-03-01T00:00:00"/>
    <d v="2026-02-28T00:00:00"/>
    <n v="75"/>
    <n v="1"/>
    <n v="75"/>
    <s v="KG"/>
    <n v="3200"/>
    <n v="240000"/>
    <n v="11"/>
  </r>
  <r>
    <x v="77"/>
    <d v="2021-01-01T00:00:00"/>
    <d v="2023-12-31T00:00:00"/>
    <n v="0.1"/>
    <n v="1"/>
    <n v="0.1"/>
    <s v="KG"/>
    <n v="313000"/>
    <n v="31300"/>
    <n v="3"/>
  </r>
  <r>
    <x v="78"/>
    <d v="2021-03-01T00:00:00"/>
    <d v="2024-02-28T00:00:00"/>
    <n v="10"/>
    <n v="1"/>
    <n v="10"/>
    <s v="KG"/>
    <n v="8350"/>
    <n v="83500"/>
    <n v="14"/>
  </r>
  <r>
    <x v="10"/>
    <d v="2021-02-01T00:00:00"/>
    <d v="2026-01-31T00:00:00"/>
    <n v="50"/>
    <n v="1"/>
    <n v="50"/>
    <s v="KG"/>
    <n v="588"/>
    <n v="29400"/>
    <n v="4"/>
  </r>
  <r>
    <x v="33"/>
    <d v="2021-02-01T00:00:00"/>
    <d v="2026-01-31T00:00:00"/>
    <n v="750"/>
    <n v="1"/>
    <n v="750"/>
    <s v="KG"/>
    <n v="215"/>
    <n v="161250"/>
    <n v="13"/>
  </r>
  <r>
    <x v="33"/>
    <d v="2021-03-01T00:00:00"/>
    <d v="2026-02-28T00:00:00"/>
    <n v="1000"/>
    <n v="1"/>
    <n v="1000"/>
    <s v="KG"/>
    <n v="214"/>
    <n v="214000"/>
    <n v="7"/>
  </r>
  <r>
    <x v="33"/>
    <d v="2021-02-01T00:00:00"/>
    <d v="2026-01-03T00:00:00"/>
    <n v="1250"/>
    <n v="1"/>
    <n v="1250"/>
    <s v="KG"/>
    <n v="215"/>
    <n v="268750"/>
    <n v="13"/>
  </r>
  <r>
    <x v="62"/>
    <d v="2020-12-01T00:00:00"/>
    <d v="2025-11-30T00:00:00"/>
    <n v="5"/>
    <n v="1"/>
    <n v="5"/>
    <s v="KG"/>
    <n v="310"/>
    <n v="1550"/>
    <n v="3"/>
  </r>
  <r>
    <x v="43"/>
    <d v="2021-01-15T00:00:00"/>
    <d v="2024-01-14T00:00:00"/>
    <n v="10"/>
    <n v="1"/>
    <n v="10"/>
    <s v="KG"/>
    <n v="270"/>
    <n v="2700"/>
    <n v="3"/>
  </r>
  <r>
    <x v="43"/>
    <d v="2020-08-15T00:00:00"/>
    <d v="2023-08-14T00:00:00"/>
    <n v="10"/>
    <n v="1"/>
    <n v="10"/>
    <s v="KG"/>
    <n v="450"/>
    <n v="4500"/>
    <n v="3"/>
  </r>
  <r>
    <x v="62"/>
    <d v="2020-12-01T00:00:00"/>
    <d v="2025-11-30T00:00:00"/>
    <n v="20"/>
    <n v="1"/>
    <n v="20"/>
    <s v="KG"/>
    <n v="310"/>
    <n v="6200"/>
    <n v="3"/>
  </r>
  <r>
    <x v="58"/>
    <d v="2021-04-01T00:00:00"/>
    <d v="2026-03-31T00:00:00"/>
    <n v="200"/>
    <n v="1"/>
    <n v="200"/>
    <s v="KG"/>
    <n v="1320"/>
    <n v="264000"/>
    <n v="49"/>
  </r>
  <r>
    <x v="10"/>
    <d v="2021-02-01T00:00:00"/>
    <d v="2026-01-31T00:00:00"/>
    <n v="600"/>
    <n v="1"/>
    <n v="600"/>
    <s v="KG"/>
    <n v="595"/>
    <n v="357000"/>
    <n v="13"/>
  </r>
  <r>
    <x v="79"/>
    <d v="2021-04-01T00:00:00"/>
    <d v="2026-03-31T00:00:00"/>
    <n v="1000"/>
    <n v="1"/>
    <n v="1000"/>
    <s v="KG"/>
    <n v="35"/>
    <n v="35000"/>
    <n v="29"/>
  </r>
  <r>
    <x v="37"/>
    <d v="2020-12-01T00:00:00"/>
    <d v="2025-11-30T00:00:00"/>
    <n v="0.1"/>
    <n v="1"/>
    <n v="0.1"/>
    <s v="KG"/>
    <n v="412000"/>
    <n v="41200"/>
    <n v="3"/>
  </r>
  <r>
    <x v="27"/>
    <d v="2021-02-01T00:00:00"/>
    <d v="2026-01-31T00:00:00"/>
    <n v="50"/>
    <n v="1"/>
    <n v="50"/>
    <s v="KG"/>
    <n v="825"/>
    <n v="41250"/>
    <n v="30"/>
  </r>
  <r>
    <x v="48"/>
    <d v="2021-06-01T00:00:00"/>
    <d v="2026-05-31T00:00:00"/>
    <n v="1000"/>
    <n v="1"/>
    <n v="1000"/>
    <s v="KG"/>
    <n v="80"/>
    <n v="80000"/>
    <n v="65"/>
  </r>
  <r>
    <x v="48"/>
    <d v="2021-07-31T00:00:00"/>
    <d v="2026-06-30T00:00:00"/>
    <n v="1000"/>
    <n v="1"/>
    <n v="1000"/>
    <s v="KG"/>
    <n v="80"/>
    <n v="80000"/>
    <n v="121"/>
  </r>
  <r>
    <x v="80"/>
    <d v="2021-03-01T00:00:00"/>
    <d v="2026-02-28T00:00:00"/>
    <n v="50"/>
    <n v="1"/>
    <n v="50"/>
    <s v="KG"/>
    <n v="5600"/>
    <n v="280000"/>
    <n v="11"/>
  </r>
  <r>
    <x v="81"/>
    <d v="2018-11-01T00:00:00"/>
    <d v="2023-10-31T00:00:00"/>
    <n v="10"/>
    <n v="1"/>
    <n v="10"/>
    <s v="KG"/>
    <n v="3525"/>
    <n v="35250"/>
    <n v="16"/>
  </r>
  <r>
    <x v="27"/>
    <d v="2021-02-01T00:00:00"/>
    <d v="2026-01-31T00:00:00"/>
    <n v="50"/>
    <n v="1"/>
    <n v="50"/>
    <s v="KG"/>
    <n v="800"/>
    <n v="40000"/>
    <n v="10"/>
  </r>
  <r>
    <x v="21"/>
    <d v="2021-03-01T00:00:00"/>
    <d v="2026-02-28T00:00:00"/>
    <n v="100"/>
    <n v="1"/>
    <n v="100"/>
    <s v="KG"/>
    <n v="900"/>
    <n v="90000"/>
    <n v="17"/>
  </r>
  <r>
    <x v="22"/>
    <d v="2021-03-01T00:00:00"/>
    <d v="2026-02-28T00:00:00"/>
    <n v="100"/>
    <n v="1"/>
    <n v="100"/>
    <s v="KG"/>
    <n v="4850"/>
    <n v="485000"/>
    <n v="22"/>
  </r>
  <r>
    <x v="82"/>
    <d v="2019-09-04T00:00:00"/>
    <d v="2024-09-03T00:00:00"/>
    <n v="20"/>
    <n v="1"/>
    <n v="20"/>
    <s v="KG"/>
    <n v="195"/>
    <n v="3900"/>
    <n v="21"/>
  </r>
  <r>
    <x v="83"/>
    <d v="2021-04-01T00:00:00"/>
    <d v="2026-03-31T00:00:00"/>
    <n v="10"/>
    <n v="1"/>
    <n v="10"/>
    <s v="KG"/>
    <n v="3600"/>
    <n v="36000"/>
    <n v="35"/>
  </r>
  <r>
    <x v="82"/>
    <d v="2019-09-04T00:00:00"/>
    <d v="2024-09-03T00:00:00"/>
    <n v="280"/>
    <n v="1"/>
    <n v="280"/>
    <s v="KG"/>
    <n v="195"/>
    <n v="54600"/>
    <n v="28"/>
  </r>
  <r>
    <x v="42"/>
    <d v="2020-06-12T00:00:00"/>
    <d v="2023-06-11T00:00:00"/>
    <n v="125"/>
    <n v="1"/>
    <n v="125"/>
    <s v="KG"/>
    <n v="695"/>
    <n v="86875"/>
    <n v="1"/>
  </r>
  <r>
    <x v="45"/>
    <d v="2021-06-01T00:00:00"/>
    <d v="2026-05-31T00:00:00"/>
    <n v="1050000"/>
    <n v="7"/>
    <n v="7350000"/>
    <s v="NO"/>
    <n v="0.105"/>
    <n v="110250"/>
    <n v="87"/>
  </r>
  <r>
    <x v="84"/>
    <d v="2021-04-01T00:00:00"/>
    <d v="2024-03-31T00:00:00"/>
    <n v="10"/>
    <n v="1"/>
    <n v="10"/>
    <s v="KG"/>
    <n v="4900"/>
    <n v="49000"/>
    <n v="19"/>
  </r>
  <r>
    <x v="28"/>
    <d v="2021-03-01T00:00:00"/>
    <d v="2025-02-28T00:00:00"/>
    <n v="25"/>
    <n v="1"/>
    <n v="25"/>
    <s v="KG"/>
    <n v="2500"/>
    <n v="62500"/>
    <n v="8"/>
  </r>
  <r>
    <x v="85"/>
    <d v="2020-11-01T00:00:00"/>
    <d v="2024-10-31T00:00:00"/>
    <n v="0.5"/>
    <n v="1"/>
    <n v="0.5"/>
    <s v="KG"/>
    <n v="180000"/>
    <n v="90000"/>
    <n v="9"/>
  </r>
  <r>
    <x v="32"/>
    <d v="2021-02-01T00:00:00"/>
    <d v="2026-01-31T00:00:00"/>
    <n v="75"/>
    <n v="1"/>
    <n v="75"/>
    <s v="KG"/>
    <n v="1250"/>
    <n v="93750"/>
    <n v="4"/>
  </r>
  <r>
    <x v="10"/>
    <d v="2021-04-01T00:00:00"/>
    <d v="2026-03-31T00:00:00"/>
    <n v="100"/>
    <n v="1"/>
    <n v="100"/>
    <s v="KG"/>
    <n v="610"/>
    <n v="61000"/>
    <n v="17"/>
  </r>
  <r>
    <x v="15"/>
    <d v="2021-04-01T00:00:00"/>
    <d v="2024-03-31T00:00:00"/>
    <n v="640"/>
    <n v="1"/>
    <n v="640"/>
    <s v="KG"/>
    <n v="130"/>
    <n v="83200"/>
    <n v="23"/>
  </r>
  <r>
    <x v="15"/>
    <d v="2021-03-15T00:00:00"/>
    <d v="2024-03-15T00:00:00"/>
    <n v="922"/>
    <n v="1"/>
    <n v="922"/>
    <s v="KG"/>
    <n v="135"/>
    <n v="124470"/>
    <n v="1"/>
  </r>
  <r>
    <x v="86"/>
    <d v="2020-09-28T00:00:00"/>
    <d v="2022-09-27T00:00:00"/>
    <n v="300"/>
    <n v="1"/>
    <n v="300"/>
    <s v="KG"/>
    <n v="525"/>
    <n v="157500"/>
    <n v="8"/>
  </r>
  <r>
    <x v="86"/>
    <d v="2021-01-05T00:00:00"/>
    <d v="2024-01-04T00:00:00"/>
    <n v="120"/>
    <n v="1"/>
    <n v="120"/>
    <s v="KG"/>
    <n v="600"/>
    <n v="72000"/>
    <n v="3"/>
  </r>
  <r>
    <x v="8"/>
    <d v="2021-09-18T00:00:00"/>
    <d v="2026-09-17T00:00:00"/>
    <n v="1500"/>
    <n v="1"/>
    <n v="1500"/>
    <s v="KG"/>
    <n v="119"/>
    <n v="178500"/>
    <n v="187"/>
  </r>
  <r>
    <x v="86"/>
    <d v="2021-01-15T00:00:00"/>
    <d v="2024-01-14T00:00:00"/>
    <n v="396.5"/>
    <n v="1"/>
    <n v="396.5"/>
    <s v="KG"/>
    <n v="600"/>
    <n v="237900"/>
    <n v="3"/>
  </r>
  <r>
    <x v="43"/>
    <d v="2020-04-11T00:00:00"/>
    <d v="2023-04-10T00:00:00"/>
    <n v="30"/>
    <n v="1"/>
    <n v="30"/>
    <s v="KG"/>
    <n v="450"/>
    <n v="13500"/>
    <n v="0"/>
  </r>
  <r>
    <x v="43"/>
    <d v="2020-06-14T00:00:00"/>
    <d v="2023-06-13T00:00:00"/>
    <n v="70"/>
    <n v="1"/>
    <n v="70"/>
    <s v="KG"/>
    <n v="450"/>
    <n v="31500"/>
    <n v="0"/>
  </r>
  <r>
    <x v="87"/>
    <d v="2021-04-01T00:00:00"/>
    <d v="2024-03-31T00:00:00"/>
    <n v="27.5"/>
    <n v="1"/>
    <n v="27.5"/>
    <s v="KG"/>
    <n v="2786.36"/>
    <n v="76624.899999999994"/>
    <n v="19"/>
  </r>
  <r>
    <x v="88"/>
    <d v="2021-04-01T00:00:00"/>
    <d v="2024-03-31T00:00:00"/>
    <n v="91"/>
    <n v="1"/>
    <n v="91"/>
    <s v="KG"/>
    <n v="2886"/>
    <n v="262626"/>
    <n v="19"/>
  </r>
  <r>
    <x v="31"/>
    <d v="2021-04-01T00:00:00"/>
    <d v="2024-03-31T00:00:00"/>
    <n v="137.5"/>
    <n v="1"/>
    <n v="137.5"/>
    <s v="KG"/>
    <n v="2390"/>
    <n v="328625"/>
    <n v="19"/>
  </r>
  <r>
    <x v="86"/>
    <d v="2021-01-20T00:00:00"/>
    <d v="2024-01-19T00:00:00"/>
    <n v="400"/>
    <n v="1"/>
    <n v="400"/>
    <s v="KG"/>
    <n v="635"/>
    <n v="254000"/>
    <n v="5"/>
  </r>
  <r>
    <x v="89"/>
    <d v="2020-09-07T00:00:00"/>
    <d v="2023-09-06T00:00:00"/>
    <n v="150"/>
    <n v="1"/>
    <n v="150"/>
    <s v="KG"/>
    <n v="570"/>
    <n v="85500"/>
    <n v="8"/>
  </r>
  <r>
    <x v="90"/>
    <d v="2021-01-01T00:00:00"/>
    <d v="2022-12-31T00:00:00"/>
    <n v="2"/>
    <n v="1"/>
    <n v="2"/>
    <s v="KG"/>
    <n v="880"/>
    <n v="1760"/>
    <n v="2"/>
  </r>
  <r>
    <x v="69"/>
    <d v="2020-02-15T00:00:00"/>
    <d v="2025-02-10T00:00:00"/>
    <n v="10"/>
    <n v="1"/>
    <n v="10"/>
    <s v="KG"/>
    <n v="900"/>
    <n v="9000"/>
    <n v="2"/>
  </r>
  <r>
    <x v="69"/>
    <d v="2021-01-01T00:00:00"/>
    <d v="2026-01-31T00:00:00"/>
    <n v="10"/>
    <n v="1"/>
    <n v="10"/>
    <s v="KG"/>
    <n v="900"/>
    <n v="9000"/>
    <n v="28"/>
  </r>
  <r>
    <x v="91"/>
    <d v="2021-02-10T00:00:00"/>
    <d v="2023-02-10T00:00:00"/>
    <n v="25"/>
    <n v="1"/>
    <n v="25"/>
    <s v="KG"/>
    <n v="550"/>
    <n v="13750"/>
    <n v="2"/>
  </r>
  <r>
    <x v="20"/>
    <d v="2021-04-01T00:00:00"/>
    <d v="2026-03-31T00:00:00"/>
    <n v="25"/>
    <n v="1"/>
    <n v="25"/>
    <s v="KG"/>
    <n v="4750"/>
    <n v="118750"/>
    <n v="23"/>
  </r>
  <r>
    <x v="92"/>
    <d v="2020-06-01T00:00:00"/>
    <d v="2022-05-31T00:00:00"/>
    <n v="25"/>
    <n v="1"/>
    <n v="25"/>
    <s v="KG"/>
    <n v="890"/>
    <n v="22250"/>
    <n v="43"/>
  </r>
  <r>
    <x v="92"/>
    <d v="2021-06-01T00:00:00"/>
    <d v="2023-05-31T00:00:00"/>
    <n v="25"/>
    <n v="1"/>
    <n v="25"/>
    <s v="KG"/>
    <n v="890"/>
    <n v="22250"/>
    <n v="43"/>
  </r>
  <r>
    <x v="30"/>
    <d v="2020-02-01T00:00:00"/>
    <d v="2024-01-31T00:00:00"/>
    <n v="50"/>
    <n v="1"/>
    <n v="50"/>
    <s v="KG"/>
    <n v="3400"/>
    <n v="170000"/>
    <n v="7"/>
  </r>
  <r>
    <x v="77"/>
    <d v="2021-01-01T00:00:00"/>
    <d v="2025-12-31T00:00:00"/>
    <n v="0.5"/>
    <n v="1"/>
    <n v="0.5"/>
    <s v="KG"/>
    <n v="360000"/>
    <n v="180000"/>
    <n v="12"/>
  </r>
  <r>
    <x v="89"/>
    <d v="2020-08-08T00:00:00"/>
    <d v="2023-08-07T00:00:00"/>
    <n v="150"/>
    <n v="1"/>
    <n v="150"/>
    <s v="KG"/>
    <n v="630"/>
    <n v="94500"/>
    <n v="11"/>
  </r>
  <r>
    <x v="56"/>
    <d v="2020-11-01T00:00:00"/>
    <d v="2025-10-31T00:00:00"/>
    <n v="25"/>
    <n v="1"/>
    <n v="25"/>
    <s v="KG"/>
    <n v="650"/>
    <n v="16250"/>
    <n v="12"/>
  </r>
  <r>
    <x v="26"/>
    <d v="2021-04-01T00:00:00"/>
    <d v="2026-03-31T00:00:00"/>
    <n v="250"/>
    <n v="1"/>
    <n v="250"/>
    <s v="KG"/>
    <n v="1170"/>
    <n v="292500"/>
    <n v="12"/>
  </r>
  <r>
    <x v="24"/>
    <d v="2021-02-01T00:00:00"/>
    <d v="2025-01-31T00:00:00"/>
    <n v="299.96699999999998"/>
    <n v="1"/>
    <n v="299.96699999999998"/>
    <s v="KG"/>
    <n v="1115"/>
    <n v="334463.20500000002"/>
    <n v="12"/>
  </r>
  <r>
    <x v="86"/>
    <d v="2020-10-01T00:00:00"/>
    <d v="2022-09-30T00:00:00"/>
    <n v="550"/>
    <n v="1"/>
    <n v="550"/>
    <s v="KG"/>
    <n v="640"/>
    <n v="352000"/>
    <n v="7"/>
  </r>
  <r>
    <x v="10"/>
    <d v="2021-03-01T00:00:00"/>
    <d v="2026-02-28T00:00:00"/>
    <n v="1600"/>
    <n v="1"/>
    <n v="1600"/>
    <s v="KG"/>
    <n v="610"/>
    <n v="976000"/>
    <n v="5"/>
  </r>
  <r>
    <x v="10"/>
    <d v="2021-03-01T00:00:00"/>
    <d v="2026-02-28T00:00:00"/>
    <n v="3525"/>
    <n v="1"/>
    <n v="3525"/>
    <s v="KG"/>
    <n v="610"/>
    <n v="2150250"/>
    <n v="5"/>
  </r>
  <r>
    <x v="54"/>
    <d v="2021-05-01T00:00:00"/>
    <d v="2024-04-30T00:00:00"/>
    <n v="28"/>
    <n v="1"/>
    <n v="28"/>
    <s v="KG"/>
    <n v="1375"/>
    <n v="38500"/>
    <n v="25"/>
  </r>
  <r>
    <x v="38"/>
    <d v="2021-02-01T00:00:00"/>
    <d v="2024-01-31T00:00:00"/>
    <n v="20"/>
    <n v="1"/>
    <n v="20"/>
    <s v="KG"/>
    <n v="9200"/>
    <n v="184000"/>
    <n v="12"/>
  </r>
  <r>
    <x v="37"/>
    <d v="2021-04-01T00:00:00"/>
    <d v="2026-03-31T00:00:00"/>
    <n v="0.1"/>
    <n v="1"/>
    <n v="0.1"/>
    <s v="KG"/>
    <n v="410000"/>
    <n v="41000"/>
    <n v="21"/>
  </r>
  <r>
    <x v="29"/>
    <d v="2021-01-01T00:00:00"/>
    <d v="2025-12-31T00:00:00"/>
    <n v="50"/>
    <n v="1"/>
    <n v="50"/>
    <s v="KG"/>
    <n v="6700"/>
    <n v="335000"/>
    <n v="12"/>
  </r>
  <r>
    <x v="80"/>
    <d v="2021-04-01T00:00:00"/>
    <d v="2026-03-31T00:00:00"/>
    <n v="50"/>
    <n v="1"/>
    <n v="50"/>
    <s v="KG"/>
    <n v="5650"/>
    <n v="282500"/>
    <n v="10"/>
  </r>
  <r>
    <x v="93"/>
    <d v="2020-09-01T00:00:00"/>
    <d v="2024-08-31T00:00:00"/>
    <n v="50"/>
    <n v="1"/>
    <n v="50"/>
    <s v="KG"/>
    <n v="460"/>
    <n v="23000"/>
    <n v="13"/>
  </r>
  <r>
    <x v="86"/>
    <d v="2020-10-01T00:00:00"/>
    <d v="2022-09-30T00:00:00"/>
    <n v="50"/>
    <n v="1"/>
    <n v="50"/>
    <s v="KG"/>
    <n v="640"/>
    <n v="32000"/>
    <n v="11"/>
  </r>
  <r>
    <x v="7"/>
    <d v="2021-03-01T00:00:00"/>
    <d v="2025-02-28T00:00:00"/>
    <n v="10"/>
    <n v="1"/>
    <n v="10"/>
    <s v="KG"/>
    <n v="10250"/>
    <n v="102500"/>
    <n v="9"/>
  </r>
  <r>
    <x v="86"/>
    <d v="2020-10-01T00:00:00"/>
    <d v="2022-09-30T00:00:00"/>
    <n v="325"/>
    <n v="1"/>
    <n v="325"/>
    <s v="KG"/>
    <n v="640"/>
    <n v="208000"/>
    <n v="15"/>
  </r>
  <r>
    <x v="20"/>
    <d v="2021-04-01T00:00:00"/>
    <d v="2026-03-31T00:00:00"/>
    <n v="55"/>
    <n v="1"/>
    <n v="55"/>
    <s v="KG"/>
    <n v="5100"/>
    <n v="280500"/>
    <n v="9"/>
  </r>
  <r>
    <x v="58"/>
    <d v="2021-04-01T00:00:00"/>
    <d v="2026-03-31T00:00:00"/>
    <n v="50"/>
    <n v="1"/>
    <n v="50"/>
    <s v="KG"/>
    <n v="1330"/>
    <n v="66500"/>
    <n v="17"/>
  </r>
  <r>
    <x v="76"/>
    <d v="2021-05-01T00:00:00"/>
    <d v="2026-04-30T00:00:00"/>
    <n v="25"/>
    <n v="1"/>
    <n v="25"/>
    <s v="KG"/>
    <n v="3200"/>
    <n v="80000"/>
    <n v="26"/>
  </r>
  <r>
    <x v="94"/>
    <d v="2021-04-01T00:00:00"/>
    <d v="2026-03-31T00:00:00"/>
    <n v="5"/>
    <n v="1"/>
    <n v="5"/>
    <s v="KG"/>
    <n v="7000"/>
    <n v="35000"/>
    <n v="7"/>
  </r>
  <r>
    <x v="86"/>
    <d v="2021-01-14T00:00:00"/>
    <d v="2024-01-13T00:00:00"/>
    <n v="39.83"/>
    <n v="1"/>
    <n v="39.83"/>
    <s v="KG"/>
    <n v="710"/>
    <n v="28279.3"/>
    <n v="3"/>
  </r>
  <r>
    <x v="86"/>
    <d v="2021-01-16T00:00:00"/>
    <d v="2024-01-15T00:00:00"/>
    <n v="79.540000000000006"/>
    <n v="1"/>
    <n v="79.540000000000006"/>
    <s v="KG"/>
    <n v="710"/>
    <n v="56473.4"/>
    <n v="3"/>
  </r>
  <r>
    <x v="86"/>
    <d v="2021-01-13T00:00:00"/>
    <d v="2024-01-12T00:00:00"/>
    <n v="119.33"/>
    <n v="1"/>
    <n v="119.33"/>
    <s v="KG"/>
    <n v="710"/>
    <n v="84724.3"/>
    <n v="0"/>
  </r>
  <r>
    <x v="86"/>
    <d v="2021-01-16T00:00:00"/>
    <d v="2024-01-15T00:00:00"/>
    <n v="119.46"/>
    <n v="1"/>
    <n v="119.46"/>
    <s v="KG"/>
    <n v="710"/>
    <n v="84816.6"/>
    <n v="0"/>
  </r>
  <r>
    <x v="89"/>
    <d v="2021-03-05T00:00:00"/>
    <d v="2024-03-04T00:00:00"/>
    <n v="149.47"/>
    <n v="1"/>
    <n v="149.47"/>
    <s v="KG"/>
    <n v="585"/>
    <n v="87439.95"/>
    <n v="3"/>
  </r>
  <r>
    <x v="14"/>
    <d v="2021-04-09T00:00:00"/>
    <d v="2023-04-08T00:00:00"/>
    <n v="1242.2"/>
    <n v="1"/>
    <n v="1242.2"/>
    <s v="KG"/>
    <n v="72"/>
    <n v="89438.399999999994"/>
    <n v="6"/>
  </r>
  <r>
    <x v="95"/>
    <d v="2020-09-01T00:00:00"/>
    <d v="2024-09-30T00:00:00"/>
    <n v="300"/>
    <n v="1"/>
    <n v="300"/>
    <s v="KG"/>
    <n v="580"/>
    <n v="174000"/>
    <n v="8"/>
  </r>
  <r>
    <x v="8"/>
    <d v="2021-04-01T00:00:00"/>
    <d v="2026-04-30T00:00:00"/>
    <n v="340"/>
    <n v="1"/>
    <n v="340"/>
    <s v="KG"/>
    <n v="125"/>
    <n v="42500"/>
    <n v="12"/>
  </r>
  <r>
    <x v="48"/>
    <d v="2021-05-01T00:00:00"/>
    <d v="2026-04-30T00:00:00"/>
    <n v="1000"/>
    <n v="1"/>
    <n v="1000"/>
    <s v="KG"/>
    <n v="105"/>
    <n v="105000"/>
    <n v="12"/>
  </r>
  <r>
    <x v="8"/>
    <d v="2021-05-01T00:00:00"/>
    <d v="2026-05-31T00:00:00"/>
    <n v="1650"/>
    <n v="1"/>
    <n v="1650"/>
    <s v="KG"/>
    <n v="125"/>
    <n v="206250"/>
    <n v="19"/>
  </r>
  <r>
    <x v="43"/>
    <d v="2020-07-15T00:00:00"/>
    <d v="2023-07-14T00:00:00"/>
    <n v="10"/>
    <n v="1"/>
    <n v="10"/>
    <s v="KG"/>
    <n v="450"/>
    <n v="4500"/>
    <n v="0"/>
  </r>
  <r>
    <x v="43"/>
    <d v="2020-06-14T00:00:00"/>
    <d v="2023-06-13T00:00:00"/>
    <n v="10"/>
    <n v="1"/>
    <n v="10"/>
    <s v="KG"/>
    <n v="450"/>
    <n v="4500"/>
    <n v="4"/>
  </r>
  <r>
    <x v="43"/>
    <d v="2020-08-15T00:00:00"/>
    <d v="2023-08-14T00:00:00"/>
    <n v="20"/>
    <n v="1"/>
    <n v="20"/>
    <s v="KG"/>
    <n v="450"/>
    <n v="9000"/>
    <n v="0"/>
  </r>
  <r>
    <x v="43"/>
    <d v="2020-08-15T00:00:00"/>
    <d v="2023-08-14T00:00:00"/>
    <n v="20"/>
    <n v="1"/>
    <n v="20"/>
    <s v="KG"/>
    <n v="450"/>
    <n v="9000"/>
    <n v="4"/>
  </r>
  <r>
    <x v="69"/>
    <d v="2021-01-01T00:00:00"/>
    <d v="2026-01-31T00:00:00"/>
    <n v="10"/>
    <n v="1"/>
    <n v="10"/>
    <s v="KG"/>
    <n v="900"/>
    <n v="9000"/>
    <n v="0"/>
  </r>
  <r>
    <x v="69"/>
    <d v="2021-01-01T00:00:00"/>
    <d v="2026-01-31T00:00:00"/>
    <n v="10"/>
    <n v="1"/>
    <n v="10"/>
    <s v="KG"/>
    <n v="900"/>
    <n v="9000"/>
    <n v="0"/>
  </r>
  <r>
    <x v="43"/>
    <d v="2020-07-15T00:00:00"/>
    <d v="2023-07-14T00:00:00"/>
    <n v="40"/>
    <n v="1"/>
    <n v="40"/>
    <s v="KG"/>
    <n v="450"/>
    <n v="18000"/>
    <n v="4"/>
  </r>
  <r>
    <x v="95"/>
    <d v="2019-09-01T00:00:00"/>
    <d v="2023-09-30T00:00:00"/>
    <n v="50"/>
    <n v="1"/>
    <n v="50"/>
    <s v="KG"/>
    <n v="570"/>
    <n v="28500"/>
    <n v="1"/>
  </r>
  <r>
    <x v="14"/>
    <d v="2021-04-09T00:00:00"/>
    <d v="2023-04-08T00:00:00"/>
    <n v="500"/>
    <n v="1"/>
    <n v="500"/>
    <s v="KG"/>
    <n v="72"/>
    <n v="36000"/>
    <n v="1"/>
  </r>
  <r>
    <x v="15"/>
    <d v="2021-05-01T00:00:00"/>
    <d v="2023-04-30T00:00:00"/>
    <n v="472.05"/>
    <n v="1"/>
    <n v="472.05"/>
    <s v="KG"/>
    <n v="145"/>
    <n v="68447.25"/>
    <n v="1"/>
  </r>
  <r>
    <x v="96"/>
    <d v="2020-11-01T00:00:00"/>
    <d v="2025-11-30T00:00:00"/>
    <n v="1"/>
    <n v="1"/>
    <n v="1"/>
    <s v="KG"/>
    <n v="1000"/>
    <n v="1000"/>
    <n v="1"/>
  </r>
  <r>
    <x v="87"/>
    <d v="2021-05-01T00:00:00"/>
    <d v="2024-06-30T00:00:00"/>
    <n v="28"/>
    <n v="1"/>
    <n v="28"/>
    <s v="KG"/>
    <n v="3109"/>
    <n v="87052"/>
    <n v="29"/>
  </r>
  <r>
    <x v="38"/>
    <d v="2021-03-01T00:00:00"/>
    <d v="2024-02-28T00:00:00"/>
    <n v="10.3"/>
    <n v="1"/>
    <n v="10.3"/>
    <s v="KG"/>
    <n v="9400"/>
    <n v="96820"/>
    <n v="14"/>
  </r>
  <r>
    <x v="97"/>
    <d v="2020-11-10T00:00:00"/>
    <d v="2025-11-10T00:00:00"/>
    <n v="200"/>
    <n v="1"/>
    <n v="200"/>
    <s v="KG"/>
    <n v="850"/>
    <n v="170000"/>
    <n v="10"/>
  </r>
  <r>
    <x v="64"/>
    <d v="2021-04-22T00:00:00"/>
    <d v="2023-03-21T00:00:00"/>
    <n v="50"/>
    <n v="1"/>
    <n v="50"/>
    <s v="KG"/>
    <n v="35"/>
    <n v="1750"/>
    <n v="3"/>
  </r>
  <r>
    <x v="64"/>
    <d v="2021-03-12T00:00:00"/>
    <d v="2023-02-11T00:00:00"/>
    <n v="150"/>
    <n v="1"/>
    <n v="150"/>
    <s v="KG"/>
    <n v="35"/>
    <n v="5250"/>
    <n v="3"/>
  </r>
  <r>
    <x v="41"/>
    <d v="2021-04-01T00:00:00"/>
    <d v="2026-03-31T00:00:00"/>
    <n v="25"/>
    <n v="1"/>
    <n v="25"/>
    <s v="KG"/>
    <n v="700"/>
    <n v="17500"/>
    <n v="28"/>
  </r>
  <r>
    <x v="37"/>
    <d v="2021-04-01T00:00:00"/>
    <d v="2026-03-31T00:00:00"/>
    <n v="0.1"/>
    <n v="1"/>
    <n v="0.1"/>
    <s v="KG"/>
    <n v="405000"/>
    <n v="40500"/>
    <n v="23"/>
  </r>
  <r>
    <x v="64"/>
    <d v="2021-05-12T00:00:00"/>
    <d v="2023-04-11T00:00:00"/>
    <n v="1800"/>
    <n v="1"/>
    <n v="1800"/>
    <s v="KG"/>
    <n v="35"/>
    <n v="63000"/>
    <n v="3"/>
  </r>
  <r>
    <x v="37"/>
    <d v="2021-04-01T00:00:00"/>
    <d v="2026-03-31T00:00:00"/>
    <n v="0.4"/>
    <n v="1"/>
    <n v="0.4"/>
    <s v="KG"/>
    <n v="405000"/>
    <n v="162000"/>
    <n v="23"/>
  </r>
  <r>
    <x v="68"/>
    <d v="2020-11-19T00:00:00"/>
    <d v="2025-11-18T00:00:00"/>
    <n v="20"/>
    <n v="1"/>
    <n v="20"/>
    <s v="KG"/>
    <n v="2300"/>
    <n v="46000"/>
    <n v="1"/>
  </r>
  <r>
    <x v="39"/>
    <d v="2021-05-01T00:00:00"/>
    <d v="2026-04-30T00:00:00"/>
    <n v="10"/>
    <n v="1"/>
    <n v="10"/>
    <s v="KG"/>
    <n v="16600"/>
    <n v="166000"/>
    <n v="6"/>
  </r>
  <r>
    <x v="53"/>
    <d v="2021-05-01T00:00:00"/>
    <d v="2024-04-30T00:00:00"/>
    <n v="53.32"/>
    <n v="1"/>
    <n v="53.32"/>
    <s v="KG"/>
    <n v="461"/>
    <n v="24580.52"/>
    <n v="12"/>
  </r>
  <r>
    <x v="53"/>
    <d v="2020-09-01T00:00:00"/>
    <d v="2023-08-30T00:00:00"/>
    <n v="53.32"/>
    <n v="1"/>
    <n v="53.32"/>
    <s v="KG"/>
    <n v="461"/>
    <n v="24580.52"/>
    <n v="12"/>
  </r>
  <r>
    <x v="43"/>
    <d v="2021-03-03T00:00:00"/>
    <d v="2023-03-03T00:00:00"/>
    <n v="30"/>
    <n v="1"/>
    <n v="30"/>
    <s v="KG"/>
    <n v="450"/>
    <n v="13500"/>
    <n v="2"/>
  </r>
  <r>
    <x v="43"/>
    <d v="2021-03-03T00:00:00"/>
    <d v="2023-03-03T00:00:00"/>
    <n v="170"/>
    <n v="1"/>
    <n v="170"/>
    <s v="KG"/>
    <n v="450"/>
    <n v="76500"/>
    <n v="5"/>
  </r>
  <r>
    <x v="44"/>
    <d v="2021-01-01T00:00:00"/>
    <d v="2024-01-31T00:00:00"/>
    <n v="25"/>
    <n v="1"/>
    <n v="25"/>
    <s v="KG"/>
    <n v="180"/>
    <n v="4500"/>
    <n v="0"/>
  </r>
  <r>
    <x v="75"/>
    <d v="2020-10-29T00:00:00"/>
    <d v="2024-10-28T00:00:00"/>
    <n v="25"/>
    <n v="1"/>
    <n v="25"/>
    <s v="KG"/>
    <n v="600"/>
    <n v="15000"/>
    <n v="22"/>
  </r>
  <r>
    <x v="46"/>
    <d v="2020-11-05T00:00:00"/>
    <d v="2023-11-04T00:00:00"/>
    <n v="50"/>
    <n v="1"/>
    <n v="50"/>
    <s v="KG"/>
    <n v="600"/>
    <n v="30000"/>
    <n v="0"/>
  </r>
  <r>
    <x v="75"/>
    <d v="2020-12-05T00:00:00"/>
    <d v="2025-12-04T00:00:00"/>
    <n v="175"/>
    <n v="1"/>
    <n v="175"/>
    <s v="KG"/>
    <n v="600"/>
    <n v="105000"/>
    <n v="22"/>
  </r>
  <r>
    <x v="39"/>
    <d v="2021-05-01T00:00:00"/>
    <d v="2026-04-30T00:00:00"/>
    <n v="10"/>
    <n v="1"/>
    <n v="10"/>
    <s v="KG"/>
    <n v="16600"/>
    <n v="166000"/>
    <n v="10"/>
  </r>
  <r>
    <x v="98"/>
    <d v="2021-04-01T00:00:00"/>
    <d v="2026-03-31T00:00:00"/>
    <n v="5"/>
    <n v="1"/>
    <n v="5"/>
    <s v="KG"/>
    <n v="7000"/>
    <n v="35000"/>
    <n v="7"/>
  </r>
  <r>
    <x v="84"/>
    <d v="2021-03-01T00:00:00"/>
    <d v="2026-02-28T00:00:00"/>
    <n v="25"/>
    <n v="1"/>
    <n v="25"/>
    <s v="KG"/>
    <n v="4450"/>
    <n v="111250"/>
    <n v="7"/>
  </r>
  <r>
    <x v="99"/>
    <d v="2020-10-01T00:00:00"/>
    <d v="2025-09-30T00:00:00"/>
    <n v="25"/>
    <n v="1"/>
    <n v="25"/>
    <s v="KG"/>
    <n v="1900"/>
    <n v="47500"/>
    <n v="18"/>
  </r>
  <r>
    <x v="75"/>
    <d v="2020-08-22T00:00:00"/>
    <d v="2025-08-21T00:00:00"/>
    <n v="300"/>
    <n v="1"/>
    <n v="300"/>
    <s v="KG"/>
    <n v="590"/>
    <n v="177000"/>
    <n v="1"/>
  </r>
  <r>
    <x v="9"/>
    <d v="2021-05-01T00:00:00"/>
    <d v="2025-04-30T00:00:00"/>
    <n v="5"/>
    <n v="1"/>
    <n v="5"/>
    <s v="KG"/>
    <n v="49000"/>
    <n v="245000"/>
    <n v="7"/>
  </r>
  <r>
    <x v="34"/>
    <d v="2021-06-01T00:00:00"/>
    <d v="2025-05-31T00:00:00"/>
    <n v="50"/>
    <n v="1"/>
    <n v="50"/>
    <s v="KG"/>
    <n v="2100"/>
    <n v="105000"/>
    <n v="22"/>
  </r>
  <r>
    <x v="76"/>
    <d v="2021-05-01T00:00:00"/>
    <d v="2026-04-01T00:00:00"/>
    <n v="25"/>
    <n v="1"/>
    <n v="25"/>
    <s v="KG"/>
    <n v="3175"/>
    <n v="79375"/>
    <n v="19"/>
  </r>
  <r>
    <x v="46"/>
    <d v="2021-02-24T00:00:00"/>
    <d v="2026-02-23T00:00:00"/>
    <n v="500"/>
    <n v="1"/>
    <n v="500"/>
    <s v="KG"/>
    <n v="575"/>
    <n v="287500"/>
    <n v="31"/>
  </r>
  <r>
    <x v="46"/>
    <d v="2021-01-14T00:00:00"/>
    <d v="2026-01-13T00:00:00"/>
    <n v="100"/>
    <n v="1"/>
    <n v="100"/>
    <s v="KG"/>
    <n v="640"/>
    <n v="64000"/>
    <n v="6"/>
  </r>
  <r>
    <x v="100"/>
    <d v="2019-04-12T00:00:00"/>
    <d v="2024-04-11T00:00:00"/>
    <n v="37.5"/>
    <n v="1"/>
    <n v="37.5"/>
    <s v="KG"/>
    <n v="2000"/>
    <n v="75000"/>
    <n v="8"/>
  </r>
  <r>
    <x v="101"/>
    <d v="2020-11-19T00:00:00"/>
    <d v="2025-11-18T00:00:00"/>
    <n v="100"/>
    <n v="1"/>
    <n v="100"/>
    <s v="KG"/>
    <n v="1100"/>
    <n v="110000"/>
    <n v="19"/>
  </r>
  <r>
    <x v="58"/>
    <d v="2021-08-01T00:00:00"/>
    <d v="2026-07-31T00:00:00"/>
    <n v="150"/>
    <n v="1"/>
    <n v="150"/>
    <s v="KG"/>
    <n v="1330"/>
    <n v="199500"/>
    <n v="77"/>
  </r>
  <r>
    <x v="44"/>
    <d v="2020-05-01T00:00:00"/>
    <d v="2025-05-01T00:00:00"/>
    <n v="1000"/>
    <n v="1"/>
    <n v="1000"/>
    <s v="KG"/>
    <n v="210"/>
    <n v="210000"/>
    <n v="8"/>
  </r>
  <r>
    <x v="20"/>
    <d v="2020-06-01T00:00:00"/>
    <d v="2025-05-31T00:00:00"/>
    <n v="25"/>
    <n v="1"/>
    <n v="25"/>
    <s v="KG"/>
    <n v="5100"/>
    <n v="127500"/>
    <n v="12"/>
  </r>
  <r>
    <x v="102"/>
    <d v="2020-04-17T00:00:00"/>
    <d v="2025-04-16T00:00:00"/>
    <n v="1"/>
    <n v="1"/>
    <n v="1"/>
    <s v="KG"/>
    <n v="108000"/>
    <n v="108000"/>
    <n v="11"/>
  </r>
  <r>
    <x v="75"/>
    <d v="2020-09-27T00:00:00"/>
    <d v="2024-09-26T00:00:00"/>
    <n v="300"/>
    <n v="1"/>
    <n v="300"/>
    <s v="KG"/>
    <n v="550"/>
    <n v="165000"/>
    <n v="0"/>
  </r>
  <r>
    <x v="35"/>
    <d v="2021-06-01T00:00:00"/>
    <d v="2024-05-31T00:00:00"/>
    <n v="100"/>
    <n v="1"/>
    <n v="100"/>
    <s v="KG"/>
    <n v="750"/>
    <n v="75000"/>
    <n v="9"/>
  </r>
  <r>
    <x v="103"/>
    <d v="2021-05-01T00:00:00"/>
    <d v="2024-04-30T00:00:00"/>
    <n v="5"/>
    <n v="1"/>
    <n v="5"/>
    <s v="KG"/>
    <n v="600"/>
    <n v="3000"/>
    <n v="4"/>
  </r>
  <r>
    <x v="104"/>
    <d v="2021-05-30T00:00:00"/>
    <d v="2026-05-29T00:00:00"/>
    <n v="300"/>
    <n v="1"/>
    <n v="300"/>
    <s v="KG"/>
    <n v="38"/>
    <n v="11400"/>
    <n v="4"/>
  </r>
  <r>
    <x v="105"/>
    <d v="2021-06-01T00:00:00"/>
    <d v="2024-05-31T00:00:00"/>
    <n v="5"/>
    <n v="1"/>
    <n v="5"/>
    <s v="KG"/>
    <n v="2500"/>
    <n v="12500"/>
    <n v="4"/>
  </r>
  <r>
    <x v="101"/>
    <d v="2020-12-13T00:00:00"/>
    <d v="2025-12-12T00:00:00"/>
    <n v="40"/>
    <n v="1"/>
    <n v="40"/>
    <s v="KG"/>
    <n v="1050"/>
    <n v="42000"/>
    <n v="4"/>
  </r>
  <r>
    <x v="31"/>
    <d v="2021-10-01T00:00:00"/>
    <d v="2024-09-30T00:00:00"/>
    <n v="56.66"/>
    <n v="1"/>
    <n v="56.66"/>
    <s v="KG"/>
    <n v="2266.14"/>
    <n v="128399.4924"/>
    <n v="108"/>
  </r>
  <r>
    <x v="44"/>
    <d v="2020-11-02T00:00:00"/>
    <d v="2025-11-02T00:00:00"/>
    <n v="1000"/>
    <n v="1"/>
    <n v="1000"/>
    <s v="KG"/>
    <n v="190"/>
    <n v="190000"/>
    <n v="4"/>
  </r>
  <r>
    <x v="106"/>
    <d v="2019-03-03T00:00:00"/>
    <d v="2024-03-02T00:00:00"/>
    <n v="35"/>
    <n v="1"/>
    <n v="35"/>
    <s v="KG"/>
    <n v="190"/>
    <n v="6650"/>
    <n v="2"/>
  </r>
  <r>
    <x v="107"/>
    <d v="2021-01-06T00:00:00"/>
    <d v="2023-01-05T00:00:00"/>
    <n v="25"/>
    <n v="1"/>
    <n v="25"/>
    <s v="KG"/>
    <n v="680"/>
    <n v="17000"/>
    <n v="3"/>
  </r>
  <r>
    <x v="108"/>
    <d v="2019-05-10T00:00:00"/>
    <d v="2024-04-09T00:00:00"/>
    <n v="25"/>
    <n v="1"/>
    <n v="25"/>
    <s v="KG"/>
    <n v="830"/>
    <n v="20750"/>
    <n v="2"/>
  </r>
  <r>
    <x v="109"/>
    <d v="2020-11-01T00:00:00"/>
    <d v="2024-10-31T00:00:00"/>
    <n v="1"/>
    <n v="1"/>
    <n v="1"/>
    <s v="KG"/>
    <n v="9000"/>
    <n v="9000"/>
    <n v="7"/>
  </r>
  <r>
    <x v="109"/>
    <d v="2021-01-01T00:00:00"/>
    <d v="2024-12-31T00:00:00"/>
    <n v="5"/>
    <n v="1"/>
    <n v="5"/>
    <s v="KG"/>
    <n v="9000"/>
    <n v="45000"/>
    <n v="7"/>
  </r>
  <r>
    <x v="24"/>
    <d v="2020-05-01T00:00:00"/>
    <d v="2025-04-30T00:00:00"/>
    <n v="50"/>
    <n v="1"/>
    <n v="50"/>
    <s v="KG"/>
    <n v="1050"/>
    <n v="52500"/>
    <n v="16"/>
  </r>
  <r>
    <x v="51"/>
    <d v="2021-06-01T00:00:00"/>
    <d v="2026-05-31T00:00:00"/>
    <n v="25"/>
    <n v="1"/>
    <n v="25"/>
    <s v="KG"/>
    <n v="2800"/>
    <n v="70000"/>
    <n v="23"/>
  </r>
  <r>
    <x v="30"/>
    <d v="2020-02-01T00:00:00"/>
    <d v="2024-01-31T00:00:00"/>
    <n v="25"/>
    <n v="1"/>
    <n v="25"/>
    <s v="KG"/>
    <n v="3200"/>
    <n v="80000"/>
    <n v="16"/>
  </r>
  <r>
    <x v="24"/>
    <d v="2021-05-01T00:00:00"/>
    <d v="2025-04-30T00:00:00"/>
    <n v="100"/>
    <n v="1"/>
    <n v="100"/>
    <s v="KG"/>
    <n v="1050"/>
    <n v="105000"/>
    <n v="35"/>
  </r>
  <r>
    <x v="26"/>
    <d v="2021-06-01T00:00:00"/>
    <d v="2026-05-31T00:00:00"/>
    <n v="100"/>
    <n v="1"/>
    <n v="100"/>
    <s v="KG"/>
    <n v="1100"/>
    <n v="110000"/>
    <n v="23"/>
  </r>
  <r>
    <x v="22"/>
    <d v="2021-03-01T00:00:00"/>
    <d v="2026-02-28T00:00:00"/>
    <n v="50"/>
    <n v="1"/>
    <n v="50"/>
    <s v="KG"/>
    <n v="4550"/>
    <n v="227500"/>
    <n v="7"/>
  </r>
  <r>
    <x v="38"/>
    <d v="2021-05-01T00:00:00"/>
    <d v="2026-04-30T00:00:00"/>
    <n v="15"/>
    <n v="1"/>
    <n v="15"/>
    <s v="KG"/>
    <n v="9450"/>
    <n v="141750"/>
    <n v="15"/>
  </r>
  <r>
    <x v="10"/>
    <d v="2021-06-01T00:00:00"/>
    <d v="2026-05-31T00:00:00"/>
    <n v="2500"/>
    <n v="1"/>
    <n v="2500"/>
    <s v="KG"/>
    <n v="630"/>
    <n v="1575000"/>
    <n v="21"/>
  </r>
  <r>
    <x v="67"/>
    <d v="2021-01-11T00:00:00"/>
    <d v="2026-01-10T00:00:00"/>
    <n v="1"/>
    <n v="1"/>
    <n v="1"/>
    <s v="KG"/>
    <n v="1400"/>
    <n v="1400"/>
    <n v="6"/>
  </r>
  <r>
    <x v="66"/>
    <d v="2021-01-04T00:00:00"/>
    <d v="2026-01-03T00:00:00"/>
    <n v="4"/>
    <n v="1"/>
    <n v="4"/>
    <s v="KG"/>
    <n v="1400"/>
    <n v="5600"/>
    <n v="6"/>
  </r>
  <r>
    <x v="110"/>
    <d v="2020-10-20T00:00:00"/>
    <d v="2025-10-19T00:00:00"/>
    <n v="5"/>
    <n v="1"/>
    <n v="5"/>
    <s v="KG"/>
    <n v="2400"/>
    <n v="12000"/>
    <n v="6"/>
  </r>
  <r>
    <x v="17"/>
    <d v="2021-07-01T00:00:00"/>
    <d v="2023-06-30T00:00:00"/>
    <n v="50"/>
    <n v="1"/>
    <n v="50"/>
    <s v="KG"/>
    <n v="1125"/>
    <n v="56250"/>
    <n v="13"/>
  </r>
  <r>
    <x v="29"/>
    <d v="2021-03-01T00:00:00"/>
    <d v="2026-02-28T00:00:00"/>
    <n v="10"/>
    <n v="1"/>
    <n v="10"/>
    <s v="KG"/>
    <n v="6500"/>
    <n v="65000"/>
    <n v="16"/>
  </r>
  <r>
    <x v="29"/>
    <d v="2021-03-01T00:00:00"/>
    <d v="2026-02-28T00:00:00"/>
    <n v="15"/>
    <n v="1"/>
    <n v="15"/>
    <s v="KG"/>
    <n v="6500"/>
    <n v="97500"/>
    <n v="16"/>
  </r>
  <r>
    <x v="60"/>
    <d v="2021-07-01T00:00:00"/>
    <d v="2024-06-30T00:00:00"/>
    <n v="110"/>
    <n v="1"/>
    <n v="110"/>
    <s v="KG"/>
    <n v="1145.45"/>
    <n v="125999.5"/>
    <n v="22"/>
  </r>
  <r>
    <x v="60"/>
    <d v="2021-07-01T00:00:00"/>
    <d v="2024-06-30T00:00:00"/>
    <n v="137.5"/>
    <n v="1"/>
    <n v="137.5"/>
    <s v="KG"/>
    <n v="1145.45"/>
    <n v="157499.375"/>
    <n v="18"/>
  </r>
  <r>
    <x v="60"/>
    <d v="2021-07-01T00:00:00"/>
    <d v="2024-06-30T00:00:00"/>
    <n v="275"/>
    <n v="1"/>
    <n v="275"/>
    <s v="KG"/>
    <n v="1145.45"/>
    <n v="314998.75"/>
    <n v="18"/>
  </r>
  <r>
    <x v="60"/>
    <d v="2021-07-01T00:00:00"/>
    <d v="2024-06-30T00:00:00"/>
    <n v="302.5"/>
    <n v="1"/>
    <n v="302.5"/>
    <s v="KG"/>
    <n v="1145.45"/>
    <n v="346498.625"/>
    <n v="22"/>
  </r>
  <r>
    <x v="22"/>
    <d v="2021-08-01T00:00:00"/>
    <d v="2026-07-31T00:00:00"/>
    <n v="100"/>
    <n v="1"/>
    <n v="100"/>
    <s v="KG"/>
    <n v="4350"/>
    <n v="435000"/>
    <n v="54"/>
  </r>
  <r>
    <x v="32"/>
    <d v="2021-06-01T00:00:00"/>
    <d v="2026-05-31T00:00:00"/>
    <n v="100"/>
    <n v="1"/>
    <n v="100"/>
    <s v="KG"/>
    <n v="1300"/>
    <n v="130000"/>
    <n v="7"/>
  </r>
  <r>
    <x v="74"/>
    <d v="2020-12-01T00:00:00"/>
    <d v="2023-11-30T00:00:00"/>
    <n v="20"/>
    <n v="1"/>
    <n v="20"/>
    <s v="KG"/>
    <n v="3650"/>
    <n v="73000"/>
    <n v="9"/>
  </r>
  <r>
    <x v="54"/>
    <d v="2021-07-01T00:00:00"/>
    <d v="2024-06-30T00:00:00"/>
    <n v="137.5"/>
    <n v="1"/>
    <n v="137.5"/>
    <s v="KG"/>
    <n v="1428.57"/>
    <n v="196428.375"/>
    <n v="22"/>
  </r>
  <r>
    <x v="111"/>
    <d v="2021-05-01T00:00:00"/>
    <d v="2026-04-30T00:00:00"/>
    <n v="10"/>
    <n v="1"/>
    <n v="10"/>
    <s v="KG"/>
    <n v="2100"/>
    <n v="21000"/>
    <n v="3"/>
  </r>
  <r>
    <x v="28"/>
    <d v="2021-06-01T00:00:00"/>
    <d v="2025-05-31T00:00:00"/>
    <n v="25"/>
    <n v="1"/>
    <n v="25"/>
    <s v="KG"/>
    <n v="2725"/>
    <n v="68125"/>
    <n v="3"/>
  </r>
  <r>
    <x v="20"/>
    <d v="2021-06-01T00:00:00"/>
    <d v="2024-05-31T00:00:00"/>
    <n v="25"/>
    <n v="1"/>
    <n v="25"/>
    <s v="KG"/>
    <n v="5750"/>
    <n v="143750"/>
    <n v="11"/>
  </r>
  <r>
    <x v="64"/>
    <d v="2021-03-12T00:00:00"/>
    <d v="2023-02-11T00:00:00"/>
    <n v="50"/>
    <n v="1"/>
    <n v="50"/>
    <s v="KG"/>
    <n v="35"/>
    <n v="1750"/>
    <n v="4"/>
  </r>
  <r>
    <x v="112"/>
    <d v="2021-01-07T00:00:00"/>
    <d v="2023-01-06T00:00:00"/>
    <n v="25"/>
    <n v="1"/>
    <n v="25"/>
    <s v="KG"/>
    <n v="340"/>
    <n v="8500"/>
    <n v="4"/>
  </r>
  <r>
    <x v="64"/>
    <d v="2021-04-29T00:00:00"/>
    <d v="2023-03-28T00:00:00"/>
    <n v="450"/>
    <n v="1"/>
    <n v="450"/>
    <s v="KG"/>
    <n v="35"/>
    <n v="15750"/>
    <n v="4"/>
  </r>
  <r>
    <x v="113"/>
    <d v="2021-02-24T00:00:00"/>
    <d v="2023-02-24T00:00:00"/>
    <n v="20"/>
    <n v="1"/>
    <n v="20"/>
    <s v="KG"/>
    <n v="910"/>
    <n v="18200"/>
    <n v="20"/>
  </r>
  <r>
    <x v="64"/>
    <d v="2021-06-05T00:00:00"/>
    <d v="2023-05-04T00:00:00"/>
    <n v="1500"/>
    <n v="1"/>
    <n v="1500"/>
    <s v="KG"/>
    <n v="35"/>
    <n v="52500"/>
    <n v="4"/>
  </r>
  <r>
    <x v="46"/>
    <d v="2021-02-25T00:00:00"/>
    <d v="2026-02-24T00:00:00"/>
    <n v="500"/>
    <n v="1"/>
    <n v="500"/>
    <s v="KG"/>
    <n v="575"/>
    <n v="287500"/>
    <n v="9"/>
  </r>
  <r>
    <x v="103"/>
    <d v="2021-08-01T00:00:00"/>
    <d v="2024-07-31T00:00:00"/>
    <n v="1"/>
    <n v="1"/>
    <n v="1"/>
    <s v="KG"/>
    <n v="550"/>
    <n v="550"/>
    <n v="24"/>
  </r>
  <r>
    <x v="105"/>
    <d v="2021-08-01T00:00:00"/>
    <d v="2024-07-31T00:00:00"/>
    <n v="1"/>
    <n v="1"/>
    <n v="1"/>
    <s v="KG"/>
    <n v="4700"/>
    <n v="4700"/>
    <n v="24"/>
  </r>
  <r>
    <x v="59"/>
    <d v="2021-06-01T00:00:00"/>
    <d v="2025-05-31T00:00:00"/>
    <n v="25"/>
    <n v="1"/>
    <n v="25"/>
    <s v="KG"/>
    <n v="1245"/>
    <n v="31125"/>
    <n v="14"/>
  </r>
  <r>
    <x v="25"/>
    <d v="2021-07-01T00:00:00"/>
    <d v="2026-06-30T00:00:00"/>
    <n v="5"/>
    <n v="1"/>
    <n v="5"/>
    <s v="KG"/>
    <n v="20000"/>
    <n v="100000"/>
    <n v="8"/>
  </r>
  <r>
    <x v="76"/>
    <d v="2021-08-01T00:00:00"/>
    <d v="2026-07-31T00:00:00"/>
    <n v="40"/>
    <n v="1"/>
    <n v="40"/>
    <s v="KG"/>
    <n v="3175"/>
    <n v="127000"/>
    <n v="43"/>
  </r>
  <r>
    <x v="59"/>
    <d v="2021-07-01T00:00:00"/>
    <d v="2025-06-30T00:00:00"/>
    <n v="175"/>
    <n v="1"/>
    <n v="175"/>
    <s v="KG"/>
    <n v="1245"/>
    <n v="217875"/>
    <n v="14"/>
  </r>
  <r>
    <x v="61"/>
    <d v="2021-01-01T00:00:00"/>
    <d v="2025-12-31T00:00:00"/>
    <n v="200"/>
    <n v="1"/>
    <n v="200"/>
    <s v="KG"/>
    <n v="20"/>
    <n v="4000"/>
    <n v="1"/>
  </r>
  <r>
    <x v="69"/>
    <d v="2021-01-04T00:00:00"/>
    <d v="2026-01-03T00:00:00"/>
    <n v="10"/>
    <n v="1"/>
    <n v="10"/>
    <s v="KG"/>
    <n v="900"/>
    <n v="9000"/>
    <n v="1"/>
  </r>
  <r>
    <x v="79"/>
    <d v="2021-07-01T00:00:00"/>
    <d v="2026-06-30T00:00:00"/>
    <n v="1000"/>
    <n v="1"/>
    <n v="1000"/>
    <s v="KG"/>
    <n v="35"/>
    <n v="35000"/>
    <n v="22"/>
  </r>
  <r>
    <x v="63"/>
    <d v="2021-07-09T00:00:00"/>
    <d v="2026-06-08T00:00:00"/>
    <n v="500"/>
    <n v="1"/>
    <n v="500"/>
    <s v="KG"/>
    <n v="120"/>
    <n v="60000"/>
    <n v="4"/>
  </r>
  <r>
    <x v="48"/>
    <d v="2021-08-01T00:00:00"/>
    <d v="2026-07-31T00:00:00"/>
    <n v="1000"/>
    <n v="1"/>
    <n v="1000"/>
    <s v="KG"/>
    <n v="85"/>
    <n v="85000"/>
    <n v="22"/>
  </r>
  <r>
    <x v="36"/>
    <d v="2021-08-01T00:00:00"/>
    <d v="2026-07-31T00:00:00"/>
    <n v="200"/>
    <n v="1"/>
    <n v="200"/>
    <s v="KG"/>
    <n v="505"/>
    <n v="101000"/>
    <n v="9"/>
  </r>
  <r>
    <x v="58"/>
    <d v="2021-07-01T00:00:00"/>
    <d v="2026-06-30T00:00:00"/>
    <n v="100"/>
    <n v="1"/>
    <n v="100"/>
    <s v="KG"/>
    <n v="1330"/>
    <n v="133000"/>
    <n v="7"/>
  </r>
  <r>
    <x v="58"/>
    <d v="2021-07-01T00:00:00"/>
    <d v="2026-06-30T00:00:00"/>
    <n v="100"/>
    <n v="1"/>
    <n v="100"/>
    <s v="KG"/>
    <n v="1330"/>
    <n v="133000"/>
    <n v="7"/>
  </r>
  <r>
    <x v="15"/>
    <d v="2021-03-17T00:00:00"/>
    <d v="2024-03-16T00:00:00"/>
    <n v="480"/>
    <n v="1"/>
    <n v="480"/>
    <s v="KG"/>
    <n v="118"/>
    <n v="56640"/>
    <n v="12"/>
  </r>
  <r>
    <x v="15"/>
    <d v="2021-07-01T00:00:00"/>
    <d v="2024-06-30T00:00:00"/>
    <n v="800"/>
    <n v="1"/>
    <n v="800"/>
    <s v="KG"/>
    <n v="120"/>
    <n v="96000"/>
    <n v="2"/>
  </r>
  <r>
    <x v="14"/>
    <d v="2021-06-04T00:00:00"/>
    <d v="2024-06-03T00:00:00"/>
    <n v="1250"/>
    <n v="1"/>
    <n v="1250"/>
    <s v="KG"/>
    <n v="78"/>
    <n v="97500"/>
    <n v="12"/>
  </r>
  <r>
    <x v="49"/>
    <d v="2021-06-01T00:00:00"/>
    <d v="2026-05-31T00:00:00"/>
    <n v="200"/>
    <n v="1"/>
    <n v="200"/>
    <s v="KG"/>
    <n v="710"/>
    <n v="142000"/>
    <n v="3"/>
  </r>
  <r>
    <x v="114"/>
    <d v="2021-07-01T00:00:00"/>
    <d v="2024-06-30T00:00:00"/>
    <n v="50"/>
    <n v="1"/>
    <n v="50"/>
    <s v="KG"/>
    <n v="135"/>
    <n v="6750"/>
    <n v="6"/>
  </r>
  <r>
    <x v="115"/>
    <d v="2021-08-01T00:00:00"/>
    <d v="2024-07-31T00:00:00"/>
    <n v="75"/>
    <n v="1"/>
    <n v="75"/>
    <s v="KG"/>
    <n v="12750"/>
    <n v="956250"/>
    <n v="40"/>
  </r>
  <r>
    <x v="10"/>
    <d v="2021-07-01T00:00:00"/>
    <d v="2026-06-30T00:00:00"/>
    <n v="200"/>
    <n v="1"/>
    <n v="200"/>
    <s v="KG"/>
    <n v="515"/>
    <n v="103000"/>
    <n v="11"/>
  </r>
  <r>
    <x v="50"/>
    <d v="2021-08-01T00:00:00"/>
    <d v="2026-07-31T00:00:00"/>
    <n v="25"/>
    <n v="1"/>
    <n v="25"/>
    <s v="KG"/>
    <n v="825"/>
    <n v="20625"/>
    <n v="12"/>
  </r>
  <r>
    <x v="77"/>
    <d v="2021-06-01T00:00:00"/>
    <d v="2026-05-31T00:00:00"/>
    <n v="0.3"/>
    <n v="1"/>
    <n v="0.3"/>
    <s v="KG"/>
    <n v="295000"/>
    <n v="88500"/>
    <n v="8"/>
  </r>
  <r>
    <x v="60"/>
    <d v="2021-06-01T00:00:00"/>
    <d v="2024-05-31T00:00:00"/>
    <n v="137.5"/>
    <n v="1"/>
    <n v="137.5"/>
    <s v="KG"/>
    <n v="1090.9000000000001"/>
    <n v="149998.75"/>
    <n v="13"/>
  </r>
  <r>
    <x v="20"/>
    <d v="2021-06-01T00:00:00"/>
    <d v="2026-05-31T00:00:00"/>
    <n v="40"/>
    <n v="1"/>
    <n v="40"/>
    <s v="KG"/>
    <n v="6400"/>
    <n v="256000"/>
    <n v="12"/>
  </r>
  <r>
    <x v="24"/>
    <d v="2021-06-01T00:00:00"/>
    <d v="2026-05-31T00:00:00"/>
    <n v="25"/>
    <n v="1"/>
    <n v="25"/>
    <s v="KG"/>
    <n v="1060"/>
    <n v="26500"/>
    <n v="8"/>
  </r>
  <r>
    <x v="54"/>
    <d v="2021-08-28T00:00:00"/>
    <d v="2024-07-31T00:00:00"/>
    <n v="56"/>
    <n v="1"/>
    <n v="56"/>
    <s v="KG"/>
    <n v="1464.29"/>
    <n v="82000.240000000005"/>
    <n v="24"/>
  </r>
  <r>
    <x v="30"/>
    <d v="2021-03-01T00:00:00"/>
    <d v="2026-02-28T00:00:00"/>
    <n v="75"/>
    <n v="1"/>
    <n v="75"/>
    <s v="KG"/>
    <n v="3200"/>
    <n v="240000"/>
    <n v="21"/>
  </r>
  <r>
    <x v="31"/>
    <d v="2021-08-01T00:00:00"/>
    <d v="2024-07-31T00:00:00"/>
    <n v="169.98"/>
    <n v="1"/>
    <n v="169.98"/>
    <s v="KG"/>
    <n v="2266.1480000000001"/>
    <n v="385199.837"/>
    <n v="15"/>
  </r>
  <r>
    <x v="116"/>
    <d v="2021-06-20T00:00:00"/>
    <d v="2024-06-19T00:00:00"/>
    <n v="5"/>
    <n v="1"/>
    <n v="5"/>
    <s v="KG"/>
    <n v="6250"/>
    <n v="31250"/>
    <n v="7"/>
  </r>
  <r>
    <x v="97"/>
    <d v="2021-07-01T00:00:00"/>
    <d v="2026-06-30T00:00:00"/>
    <n v="300"/>
    <n v="1"/>
    <n v="300"/>
    <s v="KG"/>
    <n v="240"/>
    <n v="72000"/>
    <n v="9"/>
  </r>
  <r>
    <x v="109"/>
    <d v="2021-07-01T00:00:00"/>
    <d v="2026-06-30T00:00:00"/>
    <n v="5"/>
    <n v="1"/>
    <n v="5"/>
    <s v="KG"/>
    <n v="9300"/>
    <n v="46500"/>
    <n v="8"/>
  </r>
  <r>
    <x v="60"/>
    <d v="2021-09-01T00:00:00"/>
    <d v="2024-08-31T00:00:00"/>
    <n v="137.5"/>
    <n v="1"/>
    <n v="137.5"/>
    <s v="KG"/>
    <n v="1090.9000000000001"/>
    <n v="149998.75"/>
    <n v="33"/>
  </r>
  <r>
    <x v="10"/>
    <d v="2021-07-01T00:00:00"/>
    <d v="2026-06-30T00:00:00"/>
    <n v="50"/>
    <n v="1"/>
    <n v="50"/>
    <s v="KG"/>
    <n v="540"/>
    <n v="27000"/>
    <n v="11"/>
  </r>
  <r>
    <x v="43"/>
    <d v="2021-06-16T00:00:00"/>
    <d v="2023-06-15T00:00:00"/>
    <n v="150"/>
    <n v="1"/>
    <n v="150"/>
    <s v="KG"/>
    <n v="425"/>
    <n v="63750"/>
    <n v="12"/>
  </r>
  <r>
    <x v="45"/>
    <d v="2021-09-01T00:00:00"/>
    <d v="2026-08-31T00:00:00"/>
    <n v="1050000"/>
    <n v="7"/>
    <n v="7350000"/>
    <s v="NO"/>
    <n v="0.13200000000000001"/>
    <n v="138600"/>
    <n v="41"/>
  </r>
  <r>
    <x v="117"/>
    <d v="2021-08-01T00:00:00"/>
    <d v="2026-07-31T00:00:00"/>
    <n v="2625000"/>
    <n v="7"/>
    <n v="18375000"/>
    <s v="NO"/>
    <n v="0.123"/>
    <n v="322875"/>
    <n v="14"/>
  </r>
  <r>
    <x v="10"/>
    <d v="2021-07-01T00:00:00"/>
    <d v="2026-06-30T00:00:00"/>
    <n v="2700"/>
    <n v="1"/>
    <n v="2700"/>
    <s v="KG"/>
    <n v="515"/>
    <n v="1390500"/>
    <n v="7"/>
  </r>
  <r>
    <x v="80"/>
    <d v="2021-07-01T00:00:00"/>
    <d v="2026-06-30T00:00:00"/>
    <n v="10"/>
    <n v="1"/>
    <n v="10"/>
    <s v="KG"/>
    <n v="5500"/>
    <n v="55000"/>
    <n v="3"/>
  </r>
  <r>
    <x v="60"/>
    <d v="2021-09-01T00:00:00"/>
    <d v="2024-08-31T00:00:00"/>
    <n v="55"/>
    <n v="1"/>
    <n v="55"/>
    <s v="KG"/>
    <n v="1090.9000000000001"/>
    <n v="59999.5"/>
    <n v="20"/>
  </r>
  <r>
    <x v="29"/>
    <d v="2020-12-01T00:00:00"/>
    <d v="2025-11-30T00:00:00"/>
    <n v="20"/>
    <n v="1"/>
    <n v="20"/>
    <s v="KG"/>
    <n v="6300"/>
    <n v="126000"/>
    <n v="3"/>
  </r>
  <r>
    <x v="26"/>
    <d v="2021-08-01T00:00:00"/>
    <d v="2026-07-31T00:00:00"/>
    <n v="125"/>
    <n v="1"/>
    <n v="125"/>
    <s v="KG"/>
    <n v="1150"/>
    <n v="143750"/>
    <n v="22"/>
  </r>
  <r>
    <x v="24"/>
    <d v="2021-06-01T00:00:00"/>
    <d v="2026-05-31T00:00:00"/>
    <n v="150"/>
    <n v="1"/>
    <n v="150"/>
    <s v="KG"/>
    <n v="1065"/>
    <n v="159750"/>
    <n v="29"/>
  </r>
  <r>
    <x v="80"/>
    <d v="2021-07-01T00:00:00"/>
    <d v="2026-06-30T00:00:00"/>
    <n v="5"/>
    <n v="1"/>
    <n v="5"/>
    <s v="KG"/>
    <n v="5500"/>
    <n v="27500"/>
    <n v="12"/>
  </r>
  <r>
    <x v="29"/>
    <d v="2021-05-01T00:00:00"/>
    <d v="2026-04-30T00:00:00"/>
    <n v="5"/>
    <n v="1"/>
    <n v="5"/>
    <s v="KG"/>
    <n v="6300"/>
    <n v="31500"/>
    <n v="12"/>
  </r>
  <r>
    <x v="27"/>
    <d v="2021-06-01T00:00:00"/>
    <d v="2026-05-31T00:00:00"/>
    <n v="25"/>
    <n v="1"/>
    <n v="25"/>
    <s v="KG"/>
    <n v="785"/>
    <n v="19625"/>
    <n v="11"/>
  </r>
  <r>
    <x v="38"/>
    <d v="2021-02-01T00:00:00"/>
    <d v="2024-01-31T00:00:00"/>
    <n v="5"/>
    <n v="1"/>
    <n v="5"/>
    <s v="KG"/>
    <n v="9250"/>
    <n v="46250"/>
    <n v="16"/>
  </r>
  <r>
    <x v="46"/>
    <d v="2021-06-17T00:00:00"/>
    <d v="2026-06-16T00:00:00"/>
    <n v="1000"/>
    <n v="1"/>
    <n v="1000"/>
    <s v="KG"/>
    <n v="690"/>
    <n v="690000"/>
    <n v="13"/>
  </r>
  <r>
    <x v="118"/>
    <d v="2020-12-03T00:00:00"/>
    <d v="2025-12-02T00:00:00"/>
    <n v="1"/>
    <n v="1"/>
    <n v="1"/>
    <s v="KG"/>
    <n v="480"/>
    <n v="480"/>
    <n v="2"/>
  </r>
  <r>
    <x v="96"/>
    <d v="2020-11-23T00:00:00"/>
    <d v="2025-11-22T00:00:00"/>
    <n v="1"/>
    <n v="1"/>
    <n v="1"/>
    <s v="KG"/>
    <n v="1000"/>
    <n v="1000"/>
    <n v="2"/>
  </r>
  <r>
    <x v="66"/>
    <d v="2021-01-04T00:00:00"/>
    <d v="2026-01-03T00:00:00"/>
    <n v="3"/>
    <n v="1"/>
    <n v="3"/>
    <s v="KG"/>
    <n v="1400"/>
    <n v="4200"/>
    <n v="2"/>
  </r>
  <r>
    <x v="67"/>
    <d v="2021-01-11T00:00:00"/>
    <d v="2026-01-10T00:00:00"/>
    <n v="5"/>
    <n v="1"/>
    <n v="5"/>
    <s v="KG"/>
    <n v="1400"/>
    <n v="7000"/>
    <n v="2"/>
  </r>
  <r>
    <x v="33"/>
    <d v="2021-07-01T00:00:00"/>
    <d v="2026-06-30T00:00:00"/>
    <n v="1500"/>
    <n v="1"/>
    <n v="1500"/>
    <s v="KG"/>
    <n v="243"/>
    <n v="364500"/>
    <n v="5"/>
  </r>
  <r>
    <x v="33"/>
    <d v="2020-10-01T00:00:00"/>
    <d v="2025-09-30T00:00:00"/>
    <n v="2000"/>
    <n v="1"/>
    <n v="2000"/>
    <s v="KG"/>
    <n v="245"/>
    <n v="490000"/>
    <n v="10"/>
  </r>
  <r>
    <x v="33"/>
    <d v="2020-09-01T00:00:00"/>
    <d v="2025-08-31T00:00:00"/>
    <n v="2000"/>
    <n v="1"/>
    <n v="2000"/>
    <s v="KG"/>
    <n v="245"/>
    <n v="490000"/>
    <n v="10"/>
  </r>
  <r>
    <x v="33"/>
    <d v="2021-02-01T00:00:00"/>
    <d v="2026-01-31T00:00:00"/>
    <n v="2000"/>
    <n v="1"/>
    <n v="2000"/>
    <s v="KG"/>
    <n v="245"/>
    <n v="490000"/>
    <n v="10"/>
  </r>
  <r>
    <x v="76"/>
    <d v="2021-08-01T00:00:00"/>
    <d v="2026-07-31T00:00:00"/>
    <n v="40"/>
    <n v="1"/>
    <n v="40"/>
    <s v="KG"/>
    <n v="3000"/>
    <n v="120000"/>
    <n v="12"/>
  </r>
  <r>
    <x v="119"/>
    <d v="2021-01-02T00:00:00"/>
    <d v="2023-12-31T00:00:00"/>
    <n v="1"/>
    <n v="1"/>
    <n v="1"/>
    <s v="KG"/>
    <n v="450"/>
    <n v="450"/>
    <n v="10"/>
  </r>
  <r>
    <x v="10"/>
    <d v="2021-07-01T00:00:00"/>
    <d v="2026-06-30T00:00:00"/>
    <n v="50"/>
    <n v="1"/>
    <n v="50"/>
    <s v="KG"/>
    <n v="520"/>
    <n v="26000"/>
    <n v="19"/>
  </r>
  <r>
    <x v="10"/>
    <d v="2021-07-01T00:00:00"/>
    <d v="2026-06-30T00:00:00"/>
    <n v="150"/>
    <n v="1"/>
    <n v="150"/>
    <s v="KG"/>
    <n v="520"/>
    <n v="78000"/>
    <n v="19"/>
  </r>
  <r>
    <x v="10"/>
    <d v="2021-07-01T00:00:00"/>
    <d v="2026-06-30T00:00:00"/>
    <n v="200"/>
    <n v="1"/>
    <n v="200"/>
    <s v="KG"/>
    <n v="520"/>
    <n v="104000"/>
    <n v="19"/>
  </r>
  <r>
    <x v="85"/>
    <d v="2021-08-01T00:00:00"/>
    <d v="2025-07-31T00:00:00"/>
    <n v="0.5"/>
    <n v="1"/>
    <n v="0.5"/>
    <s v="KG"/>
    <n v="0.56000000000000005"/>
    <n v="0.28000000000000003"/>
    <n v="5"/>
  </r>
  <r>
    <x v="103"/>
    <d v="2021-08-01T00:00:00"/>
    <d v="2024-07-31T00:00:00"/>
    <n v="25"/>
    <n v="1"/>
    <n v="25"/>
    <s v="KG"/>
    <n v="550"/>
    <n v="13750"/>
    <n v="1"/>
  </r>
  <r>
    <x v="50"/>
    <d v="2021-08-01T00:00:00"/>
    <d v="2026-07-31T00:00:00"/>
    <n v="25"/>
    <n v="1"/>
    <n v="25"/>
    <s v="KG"/>
    <n v="770"/>
    <n v="19250"/>
    <n v="14"/>
  </r>
  <r>
    <x v="24"/>
    <d v="2021-05-01T00:00:00"/>
    <d v="2025-04-30T00:00:00"/>
    <n v="20"/>
    <n v="1"/>
    <n v="20"/>
    <s v="KG"/>
    <n v="1025"/>
    <n v="20500"/>
    <n v="14"/>
  </r>
  <r>
    <x v="26"/>
    <d v="2021-09-01T00:00:00"/>
    <d v="2026-08-31T00:00:00"/>
    <n v="25"/>
    <n v="1"/>
    <n v="25"/>
    <s v="KG"/>
    <n v="1100"/>
    <n v="27500"/>
    <n v="21"/>
  </r>
  <r>
    <x v="29"/>
    <d v="2021-05-01T00:00:00"/>
    <d v="2026-04-30T00:00:00"/>
    <n v="10"/>
    <n v="1"/>
    <n v="10"/>
    <s v="KG"/>
    <n v="6350"/>
    <n v="63500"/>
    <n v="6"/>
  </r>
  <r>
    <x v="32"/>
    <d v="2021-07-01T00:00:00"/>
    <d v="2026-06-30T00:00:00"/>
    <n v="75"/>
    <n v="1"/>
    <n v="75"/>
    <s v="KG"/>
    <n v="1220"/>
    <n v="91500"/>
    <n v="6"/>
  </r>
  <r>
    <x v="80"/>
    <d v="2021-06-01T00:00:00"/>
    <d v="2026-05-31T00:00:00"/>
    <n v="25"/>
    <n v="1"/>
    <n v="25"/>
    <s v="KG"/>
    <n v="5400"/>
    <n v="135000"/>
    <n v="14"/>
  </r>
  <r>
    <x v="28"/>
    <d v="2021-07-01T00:00:00"/>
    <d v="2025-06-30T00:00:00"/>
    <n v="50"/>
    <n v="1"/>
    <n v="50"/>
    <s v="KG"/>
    <n v="2725"/>
    <n v="136250"/>
    <n v="6"/>
  </r>
  <r>
    <x v="35"/>
    <d v="2021-10-01T00:00:00"/>
    <d v="2024-09-30T00:00:00"/>
    <n v="20"/>
    <n v="1"/>
    <n v="20"/>
    <s v="KG"/>
    <n v="750"/>
    <n v="15000"/>
    <n v="107"/>
  </r>
  <r>
    <x v="35"/>
    <d v="2021-10-01T00:00:00"/>
    <d v="2024-09-30T00:00:00"/>
    <n v="80"/>
    <n v="1"/>
    <n v="80"/>
    <s v="KG"/>
    <n v="750"/>
    <n v="60000"/>
    <n v="110"/>
  </r>
  <r>
    <x v="117"/>
    <d v="2021-06-01T00:00:00"/>
    <d v="2026-05-31T00:00:00"/>
    <n v="1260000"/>
    <n v="7"/>
    <n v="8820000"/>
    <s v="NO"/>
    <n v="0.123"/>
    <n v="154980"/>
    <n v="20"/>
  </r>
  <r>
    <x v="58"/>
    <d v="2021-11-01T00:00:00"/>
    <d v="2026-10-30T00:00:00"/>
    <n v="200"/>
    <n v="1"/>
    <n v="200"/>
    <s v="KG"/>
    <n v="1375"/>
    <n v="275000"/>
    <n v="106"/>
  </r>
  <r>
    <x v="7"/>
    <d v="2021-03-01T00:00:00"/>
    <d v="2025-02-28T00:00:00"/>
    <n v="5"/>
    <n v="1"/>
    <n v="5"/>
    <s v="KG"/>
    <n v="9500"/>
    <n v="47500"/>
    <n v="14"/>
  </r>
  <r>
    <x v="43"/>
    <d v="2021-09-08T00:00:00"/>
    <d v="2023-09-07T00:00:00"/>
    <n v="200"/>
    <n v="1"/>
    <n v="200"/>
    <s v="KG"/>
    <n v="453"/>
    <n v="90600"/>
    <n v="15"/>
  </r>
  <r>
    <x v="32"/>
    <d v="2021-08-01T00:00:00"/>
    <d v="2026-07-31T00:00:00"/>
    <n v="150"/>
    <n v="1"/>
    <n v="150"/>
    <s v="KG"/>
    <n v="1220"/>
    <n v="183000"/>
    <n v="5"/>
  </r>
  <r>
    <x v="120"/>
    <d v="2021-07-01T00:00:00"/>
    <d v="2026-06-30T00:00:00"/>
    <n v="175"/>
    <n v="1"/>
    <n v="175"/>
    <s v="KG"/>
    <n v="2075"/>
    <n v="363125"/>
    <n v="8"/>
  </r>
  <r>
    <x v="54"/>
    <d v="2021-09-01T00:00:00"/>
    <d v="2024-08-31T00:00:00"/>
    <n v="140"/>
    <n v="1"/>
    <n v="140"/>
    <s v="KG"/>
    <n v="1500"/>
    <n v="210000"/>
    <n v="10"/>
  </r>
  <r>
    <x v="121"/>
    <d v="2020-12-01T00:00:00"/>
    <d v="2025-11-30T00:00:00"/>
    <n v="10"/>
    <n v="1"/>
    <n v="10"/>
    <s v="KG"/>
    <n v="440"/>
    <n v="4400"/>
    <n v="0"/>
  </r>
  <r>
    <x v="54"/>
    <d v="2021-09-01T00:00:00"/>
    <d v="2024-08-31T00:00:00"/>
    <n v="140"/>
    <n v="1"/>
    <n v="140"/>
    <s v="KG"/>
    <n v="1517.85"/>
    <n v="212499"/>
    <n v="14"/>
  </r>
  <r>
    <x v="20"/>
    <d v="2021-09-01T00:00:00"/>
    <d v="2024-08-31T00:00:00"/>
    <n v="75"/>
    <n v="1"/>
    <n v="75"/>
    <s v="KG"/>
    <n v="6100"/>
    <n v="457500"/>
    <n v="31"/>
  </r>
  <r>
    <x v="20"/>
    <d v="2021-09-01T00:00:00"/>
    <d v="2024-08-31T00:00:00"/>
    <n v="75"/>
    <n v="1"/>
    <n v="75"/>
    <s v="KG"/>
    <n v="6100"/>
    <n v="457500"/>
    <n v="34"/>
  </r>
  <r>
    <x v="60"/>
    <d v="2021-09-01T00:00:00"/>
    <d v="2024-08-31T00:00:00"/>
    <n v="412.5"/>
    <n v="1"/>
    <n v="412.5"/>
    <s v="KG"/>
    <n v="1145.45"/>
    <n v="472498.125"/>
    <n v="7"/>
  </r>
  <r>
    <x v="121"/>
    <d v="2021-02-01T00:00:00"/>
    <d v="2025-01-31T00:00:00"/>
    <n v="5"/>
    <n v="1"/>
    <n v="5"/>
    <s v="KG"/>
    <n v="530"/>
    <n v="2650"/>
    <n v="0"/>
  </r>
  <r>
    <x v="14"/>
    <d v="2021-06-04T00:00:00"/>
    <d v="2024-06-03T00:00:00"/>
    <n v="750"/>
    <n v="1"/>
    <n v="750"/>
    <s v="KG"/>
    <n v="130"/>
    <n v="97500"/>
    <n v="7"/>
  </r>
  <r>
    <x v="33"/>
    <d v="2021-07-01T00:00:00"/>
    <d v="2026-06-30T00:00:00"/>
    <n v="1500"/>
    <n v="1"/>
    <n v="1500"/>
    <s v="KG"/>
    <n v="275"/>
    <n v="412500"/>
    <n v="2"/>
  </r>
  <r>
    <x v="9"/>
    <d v="2021-10-01T00:00:00"/>
    <d v="2024-09-30T00:00:00"/>
    <n v="10"/>
    <n v="1"/>
    <n v="10"/>
    <s v="KG"/>
    <n v="45000"/>
    <n v="450000"/>
    <n v="28"/>
  </r>
  <r>
    <x v="58"/>
    <d v="2021-10-01T00:00:00"/>
    <d v="2026-09-30T00:00:00"/>
    <n v="50"/>
    <n v="1"/>
    <n v="50"/>
    <s v="KG"/>
    <n v="1375"/>
    <n v="68750"/>
    <n v="45"/>
  </r>
  <r>
    <x v="38"/>
    <d v="2021-07-01T00:00:00"/>
    <d v="2024-06-30T00:00:00"/>
    <n v="5"/>
    <n v="1"/>
    <n v="5"/>
    <s v="KG"/>
    <n v="9500"/>
    <n v="47500"/>
    <n v="3"/>
  </r>
  <r>
    <x v="11"/>
    <d v="2021-09-01T00:00:00"/>
    <d v="2024-08-31T00:00:00"/>
    <n v="10"/>
    <n v="1"/>
    <n v="10"/>
    <s v="KG"/>
    <n v="12600"/>
    <n v="126000"/>
    <n v="11"/>
  </r>
  <r>
    <x v="59"/>
    <d v="2021-01-01T00:00:00"/>
    <d v="2025-12-31T00:00:00"/>
    <n v="100"/>
    <n v="1"/>
    <n v="100"/>
    <s v="KG"/>
    <n v="1300"/>
    <n v="130000"/>
    <n v="19"/>
  </r>
  <r>
    <x v="31"/>
    <d v="2021-10-01T00:00:00"/>
    <d v="2024-09-30T00:00:00"/>
    <n v="82.5"/>
    <n v="1"/>
    <n v="82.5"/>
    <s v="KG"/>
    <n v="2472.73"/>
    <n v="204000.22500000001"/>
    <n v="6"/>
  </r>
  <r>
    <x v="31"/>
    <d v="2021-10-01T00:00:00"/>
    <d v="2024-03-31T00:00:00"/>
    <n v="137.5"/>
    <n v="1"/>
    <n v="137.5"/>
    <s v="KG"/>
    <n v="2654.5409"/>
    <n v="364999.3738"/>
    <n v="36"/>
  </r>
  <r>
    <x v="95"/>
    <d v="2020-05-15T00:00:00"/>
    <d v="2024-05-14T00:00:00"/>
    <n v="25"/>
    <n v="1"/>
    <n v="25"/>
    <s v="KG"/>
    <n v="350"/>
    <n v="8750"/>
    <n v="0"/>
  </r>
  <r>
    <x v="13"/>
    <d v="2021-03-01T00:00:00"/>
    <d v="2026-03-31T00:00:00"/>
    <n v="200"/>
    <n v="1"/>
    <n v="200"/>
    <s v="KG"/>
    <n v="50"/>
    <n v="10000"/>
    <n v="11"/>
  </r>
  <r>
    <x v="64"/>
    <d v="2021-09-28T00:00:00"/>
    <d v="2023-09-27T00:00:00"/>
    <n v="500"/>
    <n v="1"/>
    <n v="500"/>
    <s v="KG"/>
    <n v="35"/>
    <n v="17500"/>
    <n v="11"/>
  </r>
  <r>
    <x v="41"/>
    <d v="2021-07-01T00:00:00"/>
    <d v="2026-06-30T00:00:00"/>
    <n v="25"/>
    <n v="1"/>
    <n v="25"/>
    <s v="KG"/>
    <n v="750"/>
    <n v="18750"/>
    <n v="3"/>
  </r>
  <r>
    <x v="50"/>
    <d v="2021-08-01T00:00:00"/>
    <d v="2025-07-31T00:00:00"/>
    <n v="25"/>
    <n v="1"/>
    <n v="25"/>
    <s v="KG"/>
    <n v="950"/>
    <n v="23750"/>
    <n v="3"/>
  </r>
  <r>
    <x v="63"/>
    <d v="2021-07-01T00:00:00"/>
    <d v="2026-06-30T00:00:00"/>
    <n v="200"/>
    <n v="1"/>
    <n v="200"/>
    <s v="KG"/>
    <n v="155"/>
    <n v="31000"/>
    <n v="16"/>
  </r>
  <r>
    <x v="29"/>
    <d v="2021-06-01T00:00:00"/>
    <d v="2026-05-31T00:00:00"/>
    <n v="5"/>
    <n v="1"/>
    <n v="5"/>
    <s v="KG"/>
    <n v="7700"/>
    <n v="38500"/>
    <n v="23"/>
  </r>
  <r>
    <x v="99"/>
    <d v="2021-01-01T00:00:00"/>
    <d v="2025-12-31T00:00:00"/>
    <n v="25"/>
    <n v="1"/>
    <n v="25"/>
    <s v="KG"/>
    <n v="2000"/>
    <n v="50000"/>
    <n v="9"/>
  </r>
  <r>
    <x v="39"/>
    <d v="2021-08-01T00:00:00"/>
    <d v="2026-07-31T00:00:00"/>
    <n v="5"/>
    <n v="1"/>
    <n v="5"/>
    <s v="KG"/>
    <n v="17100"/>
    <n v="85500"/>
    <n v="11"/>
  </r>
  <r>
    <x v="95"/>
    <d v="2021-06-10T00:00:00"/>
    <d v="2025-05-12T00:00:00"/>
    <n v="300"/>
    <n v="1"/>
    <n v="300"/>
    <s v="KG"/>
    <n v="450"/>
    <n v="135000"/>
    <n v="11"/>
  </r>
  <r>
    <x v="29"/>
    <d v="2021-08-01T00:00:00"/>
    <d v="2026-07-31T00:00:00"/>
    <n v="20"/>
    <n v="1"/>
    <n v="20"/>
    <s v="KG"/>
    <n v="7700"/>
    <n v="154000"/>
    <n v="23"/>
  </r>
  <r>
    <x v="26"/>
    <d v="2021-09-01T00:00:00"/>
    <d v="2026-08-31T00:00:00"/>
    <n v="125"/>
    <n v="1"/>
    <n v="125"/>
    <s v="KG"/>
    <n v="1250"/>
    <n v="156250"/>
    <n v="18"/>
  </r>
  <r>
    <x v="76"/>
    <d v="2021-09-01T00:00:00"/>
    <d v="2026-08-31T00:00:00"/>
    <n v="50"/>
    <n v="1"/>
    <n v="50"/>
    <s v="KG"/>
    <n v="3200"/>
    <n v="160000"/>
    <n v="13"/>
  </r>
  <r>
    <x v="87"/>
    <d v="2021-10-01T00:00:00"/>
    <d v="2023-09-30T00:00:00"/>
    <n v="55"/>
    <n v="1"/>
    <n v="55"/>
    <s v="KG"/>
    <n v="3054.54"/>
    <n v="167999.7"/>
    <n v="40"/>
  </r>
  <r>
    <x v="46"/>
    <d v="2021-06-18T00:00:00"/>
    <d v="2026-06-17T00:00:00"/>
    <n v="250"/>
    <n v="1"/>
    <n v="250"/>
    <s v="KG"/>
    <n v="900"/>
    <n v="225000"/>
    <n v="20"/>
  </r>
  <r>
    <x v="24"/>
    <d v="2021-07-01T00:00:00"/>
    <d v="2025-06-30T00:00:00"/>
    <n v="160"/>
    <n v="1"/>
    <n v="160"/>
    <s v="KG"/>
    <n v="1450"/>
    <n v="232000"/>
    <n v="11"/>
  </r>
  <r>
    <x v="58"/>
    <d v="2021-08-01T00:00:00"/>
    <d v="2026-07-31T00:00:00"/>
    <n v="200"/>
    <n v="1"/>
    <n v="200"/>
    <s v="KG"/>
    <n v="1330"/>
    <n v="266000"/>
    <n v="5"/>
  </r>
  <r>
    <x v="75"/>
    <d v="2021-04-20T00:00:00"/>
    <d v="2025-04-19T00:00:00"/>
    <n v="250"/>
    <n v="1"/>
    <n v="250"/>
    <s v="KG"/>
    <n v="1200"/>
    <n v="300000"/>
    <n v="20"/>
  </r>
  <r>
    <x v="80"/>
    <d v="2021-07-01T00:00:00"/>
    <d v="2026-06-30T00:00:00"/>
    <n v="50"/>
    <n v="1"/>
    <n v="50"/>
    <s v="KG"/>
    <n v="6400"/>
    <n v="320000"/>
    <n v="11"/>
  </r>
  <r>
    <x v="122"/>
    <d v="2021-09-06T00:00:00"/>
    <d v="2026-09-05T00:00:00"/>
    <n v="250"/>
    <n v="1"/>
    <n v="250"/>
    <s v="KG"/>
    <n v="140"/>
    <n v="35000"/>
    <n v="3"/>
  </r>
  <r>
    <x v="36"/>
    <d v="2021-09-01T00:00:00"/>
    <d v="2026-08-31T00:00:00"/>
    <n v="75"/>
    <n v="1"/>
    <n v="75"/>
    <s v="KG"/>
    <n v="505"/>
    <n v="37875"/>
    <n v="14"/>
  </r>
  <r>
    <x v="48"/>
    <d v="2021-10-01T00:00:00"/>
    <d v="2026-09-30T00:00:00"/>
    <n v="1500"/>
    <n v="1"/>
    <n v="1500"/>
    <s v="KG"/>
    <n v="99"/>
    <n v="148500"/>
    <n v="14"/>
  </r>
  <r>
    <x v="45"/>
    <d v="2021-10-01T00:00:00"/>
    <d v="2026-09-30T00:00:00"/>
    <n v="1080000"/>
    <n v="7"/>
    <n v="7560000"/>
    <s v="NO"/>
    <n v="0.14000000000000001"/>
    <n v="151200"/>
    <n v="64"/>
  </r>
  <r>
    <x v="60"/>
    <d v="2021-10-01T00:00:00"/>
    <d v="2023-09-30T00:00:00"/>
    <n v="412.5"/>
    <n v="1"/>
    <n v="412.5"/>
    <s v="KG"/>
    <n v="1381.8"/>
    <n v="569992.5"/>
    <n v="38"/>
  </r>
  <r>
    <x v="39"/>
    <d v="2021-09-01T00:00:00"/>
    <d v="2024-08-31T00:00:00"/>
    <n v="5"/>
    <n v="1"/>
    <n v="5"/>
    <s v="KG"/>
    <n v="17200"/>
    <n v="86000"/>
    <n v="34"/>
  </r>
  <r>
    <x v="80"/>
    <d v="2021-09-01T00:00:00"/>
    <d v="2026-08-31T00:00:00"/>
    <n v="30"/>
    <n v="1"/>
    <n v="30"/>
    <s v="KG"/>
    <n v="5900"/>
    <n v="177000"/>
    <n v="14"/>
  </r>
  <r>
    <x v="34"/>
    <d v="2021-01-01T00:00:00"/>
    <d v="2024-12-31T00:00:00"/>
    <n v="10"/>
    <n v="1"/>
    <n v="10"/>
    <s v="KG"/>
    <n v="2150"/>
    <n v="21500"/>
    <n v="12"/>
  </r>
  <r>
    <x v="18"/>
    <d v="2021-10-01T00:00:00"/>
    <d v="2026-09-30T00:00:00"/>
    <n v="10"/>
    <n v="1"/>
    <n v="10"/>
    <s v="KG"/>
    <n v="5550"/>
    <n v="55500"/>
    <n v="25"/>
  </r>
  <r>
    <x v="10"/>
    <d v="2021-10-01T00:00:00"/>
    <d v="2026-09-30T00:00:00"/>
    <n v="2900"/>
    <n v="1"/>
    <n v="2900"/>
    <s v="KG"/>
    <n v="870"/>
    <n v="2523000"/>
    <n v="12"/>
  </r>
  <r>
    <x v="68"/>
    <d v="2020-11-19T00:00:00"/>
    <d v="2025-11-18T00:00:00"/>
    <n v="10"/>
    <n v="1"/>
    <n v="10"/>
    <s v="KG"/>
    <n v="2300"/>
    <n v="23000"/>
    <n v="1"/>
  </r>
  <r>
    <x v="43"/>
    <d v="2021-05-04T00:00:00"/>
    <d v="2024-05-04T00:00:00"/>
    <n v="100"/>
    <n v="1"/>
    <n v="100"/>
    <s v="KG"/>
    <n v="350"/>
    <n v="35000"/>
    <n v="1"/>
  </r>
  <r>
    <x v="43"/>
    <d v="2021-05-04T00:00:00"/>
    <d v="2024-05-04T00:00:00"/>
    <n v="390"/>
    <n v="1"/>
    <n v="390"/>
    <s v="KG"/>
    <n v="350"/>
    <n v="136500"/>
    <n v="8"/>
  </r>
  <r>
    <x v="9"/>
    <d v="2021-09-01T00:00:00"/>
    <d v="2024-08-31T00:00:00"/>
    <n v="5"/>
    <n v="1"/>
    <n v="5"/>
    <s v="KG"/>
    <n v="48500"/>
    <n v="242500"/>
    <n v="3"/>
  </r>
  <r>
    <x v="44"/>
    <d v="2021-02-23T00:00:00"/>
    <d v="2026-02-23T00:00:00"/>
    <n v="100"/>
    <n v="1"/>
    <n v="100"/>
    <s v="KG"/>
    <n v="195"/>
    <n v="19500"/>
    <n v="2"/>
  </r>
  <r>
    <x v="44"/>
    <d v="2021-05-28T00:00:00"/>
    <d v="2026-05-28T00:00:00"/>
    <n v="900"/>
    <n v="1"/>
    <n v="900"/>
    <s v="KG"/>
    <n v="195"/>
    <n v="175500"/>
    <n v="2"/>
  </r>
  <r>
    <x v="59"/>
    <d v="2021-10-01T00:00:00"/>
    <d v="2025-09-30T00:00:00"/>
    <n v="200"/>
    <n v="1"/>
    <n v="200"/>
    <s v="KG"/>
    <n v="1250"/>
    <n v="250000"/>
    <n v="17"/>
  </r>
  <r>
    <x v="123"/>
    <d v="2021-05-21T00:00:00"/>
    <d v="2025-06-25T00:00:00"/>
    <n v="25"/>
    <n v="1"/>
    <n v="25"/>
    <s v="KG"/>
    <n v="270"/>
    <n v="6750"/>
    <n v="3"/>
  </r>
  <r>
    <x v="34"/>
    <d v="2021-10-01T00:00:00"/>
    <d v="2025-09-30T00:00:00"/>
    <n v="25"/>
    <n v="1"/>
    <n v="25"/>
    <s v="KG"/>
    <n v="2200"/>
    <n v="55000"/>
    <n v="26"/>
  </r>
  <r>
    <x v="124"/>
    <d v="2021-09-01T00:00:00"/>
    <d v="2026-08-31T00:00:00"/>
    <n v="10"/>
    <n v="1"/>
    <n v="10"/>
    <s v="KG"/>
    <n v="5500"/>
    <n v="55000"/>
    <n v="9"/>
  </r>
  <r>
    <x v="38"/>
    <d v="2021-07-01T00:00:00"/>
    <d v="2024-06-30T00:00:00"/>
    <n v="10"/>
    <n v="1"/>
    <n v="10"/>
    <s v="KG"/>
    <n v="9800"/>
    <n v="98000"/>
    <n v="9"/>
  </r>
  <r>
    <x v="83"/>
    <d v="2021-11-01T00:00:00"/>
    <d v="2026-10-31T00:00:00"/>
    <n v="25"/>
    <n v="1"/>
    <n v="25"/>
    <s v="KG"/>
    <n v="4600"/>
    <n v="115000"/>
    <n v="31"/>
  </r>
  <r>
    <x v="125"/>
    <d v="2021-01-06T00:00:00"/>
    <d v="2023-01-05T00:00:00"/>
    <n v="2"/>
    <n v="1"/>
    <n v="2"/>
    <s v="KG"/>
    <n v="460"/>
    <n v="920"/>
    <n v="11"/>
  </r>
  <r>
    <x v="50"/>
    <d v="2021-10-01T00:00:00"/>
    <d v="2026-09-30T00:00:00"/>
    <n v="25"/>
    <n v="1"/>
    <n v="25"/>
    <s v="KG"/>
    <n v="900"/>
    <n v="22500"/>
    <n v="5"/>
  </r>
  <r>
    <x v="38"/>
    <d v="2021-07-01T00:00:00"/>
    <d v="2024-06-30T00:00:00"/>
    <n v="10"/>
    <n v="1"/>
    <n v="10"/>
    <s v="KG"/>
    <n v="9700"/>
    <n v="97000"/>
    <n v="4"/>
  </r>
  <r>
    <x v="26"/>
    <d v="2021-08-01T00:00:00"/>
    <d v="2026-07-31T00:00:00"/>
    <n v="125"/>
    <n v="1"/>
    <n v="125"/>
    <s v="KG"/>
    <n v="1100"/>
    <n v="137500"/>
    <n v="19"/>
  </r>
  <r>
    <x v="54"/>
    <d v="2021-11-01T00:00:00"/>
    <d v="2024-10-31T00:00:00"/>
    <n v="84"/>
    <n v="1"/>
    <n v="84"/>
    <s v="KG"/>
    <n v="1857.14"/>
    <n v="155999.76"/>
    <n v="17"/>
  </r>
  <r>
    <x v="60"/>
    <d v="2021-11-01T00:00:00"/>
    <d v="2024-10-31T00:00:00"/>
    <n v="137.5"/>
    <n v="1"/>
    <n v="137.5"/>
    <s v="KG"/>
    <n v="1272.73"/>
    <n v="175000.375"/>
    <n v="18"/>
  </r>
  <r>
    <x v="24"/>
    <d v="2021-09-01T00:00:00"/>
    <d v="2026-08-31T00:00:00"/>
    <n v="150"/>
    <n v="1"/>
    <n v="150"/>
    <s v="KG"/>
    <n v="1600"/>
    <n v="240000"/>
    <n v="19"/>
  </r>
  <r>
    <x v="10"/>
    <d v="2021-10-01T00:00:00"/>
    <d v="2026-09-30T00:00:00"/>
    <n v="400"/>
    <n v="1"/>
    <n v="400"/>
    <s v="KG"/>
    <n v="815"/>
    <n v="326000"/>
    <n v="4"/>
  </r>
  <r>
    <x v="10"/>
    <d v="2021-09-01T00:00:00"/>
    <d v="2026-08-31T00:00:00"/>
    <n v="1550"/>
    <n v="1"/>
    <n v="1550"/>
    <s v="KG"/>
    <n v="815"/>
    <n v="1263250"/>
    <n v="4"/>
  </r>
  <r>
    <x v="109"/>
    <d v="2021-10-01T00:00:00"/>
    <d v="2024-09-30T00:00:00"/>
    <n v="15"/>
    <n v="1"/>
    <n v="15"/>
    <s v="KG"/>
    <n v="11500"/>
    <n v="172500"/>
    <n v="38"/>
  </r>
  <r>
    <x v="10"/>
    <d v="2021-09-01T00:00:00"/>
    <d v="2026-08-31T00:00:00"/>
    <n v="700"/>
    <n v="1"/>
    <n v="700"/>
    <s v="KG"/>
    <n v="815"/>
    <n v="570500"/>
    <n v="20"/>
  </r>
  <r>
    <x v="44"/>
    <d v="2021-05-01T00:00:00"/>
    <d v="2024-04-01T00:00:00"/>
    <n v="25"/>
    <n v="1"/>
    <n v="25"/>
    <s v="KG"/>
    <n v="165"/>
    <n v="4125"/>
    <n v="10"/>
  </r>
  <r>
    <x v="64"/>
    <d v="2021-09-27T00:00:00"/>
    <d v="2023-09-26T00:00:00"/>
    <n v="500"/>
    <n v="1"/>
    <n v="500"/>
    <s v="KG"/>
    <n v="35"/>
    <n v="17500"/>
    <n v="9"/>
  </r>
  <r>
    <x v="33"/>
    <d v="2021-04-01T00:00:00"/>
    <d v="2026-03-31T00:00:00"/>
    <n v="100"/>
    <n v="1"/>
    <n v="100"/>
    <s v="KG"/>
    <n v="310"/>
    <n v="31000"/>
    <n v="8"/>
  </r>
  <r>
    <x v="10"/>
    <d v="2021-11-01T00:00:00"/>
    <d v="2026-10-31T00:00:00"/>
    <n v="500"/>
    <n v="1"/>
    <n v="500"/>
    <s v="KG"/>
    <n v="770"/>
    <n v="385000"/>
    <n v="9"/>
  </r>
  <r>
    <x v="33"/>
    <d v="2021-04-01T00:00:00"/>
    <d v="2026-03-31T00:00:00"/>
    <n v="1400"/>
    <n v="1"/>
    <n v="1400"/>
    <s v="KG"/>
    <n v="310"/>
    <n v="434000"/>
    <n v="8"/>
  </r>
  <r>
    <x v="62"/>
    <d v="2021-11-01T00:00:00"/>
    <d v="2026-10-31T00:00:00"/>
    <n v="10"/>
    <n v="1"/>
    <n v="10"/>
    <s v="KG"/>
    <n v="410"/>
    <n v="4100"/>
    <n v="11"/>
  </r>
  <r>
    <x v="121"/>
    <d v="2021-11-01T00:00:00"/>
    <d v="2026-10-31T00:00:00"/>
    <n v="10"/>
    <n v="1"/>
    <n v="10"/>
    <s v="KG"/>
    <n v="510"/>
    <n v="5100"/>
    <n v="11"/>
  </r>
  <r>
    <x v="126"/>
    <d v="2021-09-01T00:00:00"/>
    <d v="2026-08-31T00:00:00"/>
    <n v="50"/>
    <n v="1"/>
    <n v="50"/>
    <s v="KG"/>
    <n v="560"/>
    <n v="28000"/>
    <n v="11"/>
  </r>
  <r>
    <x v="69"/>
    <d v="2021-06-04T00:00:00"/>
    <d v="2026-05-03T00:00:00"/>
    <n v="20"/>
    <n v="1"/>
    <n v="20"/>
    <s v="KG"/>
    <n v="1450"/>
    <n v="29000"/>
    <n v="14"/>
  </r>
  <r>
    <x v="85"/>
    <d v="2021-06-01T00:00:00"/>
    <d v="2025-05-31T00:00:00"/>
    <n v="0.5"/>
    <n v="1"/>
    <n v="0.5"/>
    <s v="KG"/>
    <n v="188000"/>
    <n v="94000"/>
    <n v="9"/>
  </r>
  <r>
    <x v="9"/>
    <d v="2021-10-01T00:00:00"/>
    <d v="2024-09-30T00:00:00"/>
    <n v="5"/>
    <n v="1"/>
    <n v="5"/>
    <s v="KG"/>
    <n v="46000"/>
    <n v="230000"/>
    <n v="24"/>
  </r>
  <r>
    <x v="29"/>
    <d v="2021-04-01T00:00:00"/>
    <d v="2026-03-31T00:00:00"/>
    <n v="30"/>
    <n v="1"/>
    <n v="30"/>
    <s v="KG"/>
    <n v="8200"/>
    <n v="246000"/>
    <n v="3"/>
  </r>
  <r>
    <x v="58"/>
    <d v="2021-11-01T00:00:00"/>
    <d v="2026-10-31T00:00:00"/>
    <n v="200"/>
    <n v="1"/>
    <n v="200"/>
    <s v="KG"/>
    <n v="1375"/>
    <n v="275000"/>
    <n v="15"/>
  </r>
  <r>
    <x v="52"/>
    <d v="2021-09-01T00:00:00"/>
    <d v="2026-08-31T00:00:00"/>
    <n v="25"/>
    <n v="1"/>
    <n v="25"/>
    <s v="KG"/>
    <n v="210"/>
    <n v="5250"/>
    <n v="14"/>
  </r>
  <r>
    <x v="55"/>
    <d v="2021-09-01T00:00:00"/>
    <d v="2025-09-30T00:00:00"/>
    <n v="25"/>
    <n v="1"/>
    <n v="25"/>
    <s v="KG"/>
    <n v="950"/>
    <n v="23750"/>
    <n v="27"/>
  </r>
  <r>
    <x v="100"/>
    <d v="2021-10-01T00:00:00"/>
    <d v="2024-09-30T00:00:00"/>
    <n v="20"/>
    <n v="1"/>
    <n v="20"/>
    <s v="KG"/>
    <n v="1900"/>
    <n v="38000"/>
    <n v="14"/>
  </r>
  <r>
    <x v="97"/>
    <d v="2021-10-01T00:00:00"/>
    <d v="2026-09-30T00:00:00"/>
    <n v="250"/>
    <n v="1"/>
    <n v="250"/>
    <s v="KG"/>
    <n v="175"/>
    <n v="43750"/>
    <n v="14"/>
  </r>
  <r>
    <x v="95"/>
    <d v="2021-07-01T00:00:00"/>
    <d v="2026-06-30T00:00:00"/>
    <n v="150"/>
    <n v="1"/>
    <n v="150"/>
    <s v="KG"/>
    <n v="450"/>
    <n v="67500"/>
    <n v="14"/>
  </r>
  <r>
    <x v="75"/>
    <d v="2021-08-14T00:00:00"/>
    <d v="2024-08-13T00:00:00"/>
    <n v="200"/>
    <n v="1"/>
    <n v="200"/>
    <s v="KG"/>
    <n v="1025"/>
    <n v="205000"/>
    <n v="14"/>
  </r>
  <r>
    <x v="55"/>
    <d v="2021-09-01T00:00:00"/>
    <d v="2025-09-30T00:00:00"/>
    <n v="250"/>
    <n v="1"/>
    <n v="250"/>
    <s v="KG"/>
    <n v="950"/>
    <n v="237500"/>
    <n v="29"/>
  </r>
  <r>
    <x v="13"/>
    <d v="2021-11-01T00:00:00"/>
    <d v="2026-10-31T00:00:00"/>
    <n v="150"/>
    <n v="1"/>
    <n v="150"/>
    <s v="KG"/>
    <n v="48"/>
    <n v="7200"/>
    <n v="11"/>
  </r>
  <r>
    <x v="44"/>
    <d v="2021-02-25T00:00:00"/>
    <d v="2026-02-25T00:00:00"/>
    <n v="1000"/>
    <n v="1"/>
    <n v="1000"/>
    <s v="KG"/>
    <n v="195"/>
    <n v="195000"/>
    <n v="3"/>
  </r>
  <r>
    <x v="31"/>
    <d v="2021-12-01T00:00:00"/>
    <d v="2024-05-31T00:00:00"/>
    <n v="110"/>
    <n v="1"/>
    <n v="110"/>
    <s v="KG"/>
    <n v="2400"/>
    <n v="264000"/>
    <n v="15"/>
  </r>
  <r>
    <x v="17"/>
    <d v="2021-12-01T00:00:00"/>
    <d v="2023-11-30T00:00:00"/>
    <n v="25"/>
    <n v="1"/>
    <n v="25"/>
    <s v="KG"/>
    <n v="1125"/>
    <n v="28125"/>
    <n v="23"/>
  </r>
  <r>
    <x v="17"/>
    <d v="2021-12-01T00:00:00"/>
    <d v="2023-11-30T00:00:00"/>
    <n v="25"/>
    <n v="1"/>
    <n v="25"/>
    <s v="KG"/>
    <n v="1125"/>
    <n v="28125"/>
    <n v="27"/>
  </r>
  <r>
    <x v="59"/>
    <d v="2021-11-01T00:00:00"/>
    <d v="2026-10-31T00:00:00"/>
    <n v="75"/>
    <n v="1"/>
    <n v="75"/>
    <s v="KG"/>
    <n v="1450"/>
    <n v="108750"/>
    <n v="10"/>
  </r>
  <r>
    <x v="10"/>
    <d v="2021-08-01T00:00:00"/>
    <d v="2026-07-31T00:00:00"/>
    <n v="300"/>
    <n v="1"/>
    <n v="300"/>
    <s v="KG"/>
    <n v="723"/>
    <n v="216900"/>
    <n v="24"/>
  </r>
  <r>
    <x v="19"/>
    <d v="2021-12-01T00:00:00"/>
    <d v="2026-11-30T00:00:00"/>
    <n v="200"/>
    <n v="1"/>
    <n v="200"/>
    <s v="KG"/>
    <n v="1350"/>
    <n v="270000"/>
    <n v="24"/>
  </r>
  <r>
    <x v="10"/>
    <d v="2021-08-01T00:00:00"/>
    <d v="2026-07-31T00:00:00"/>
    <n v="1500"/>
    <n v="1"/>
    <n v="1500"/>
    <s v="KG"/>
    <n v="723"/>
    <n v="1084500"/>
    <n v="24"/>
  </r>
  <r>
    <x v="127"/>
    <d v="2021-09-19T00:00:00"/>
    <s v="  -   -"/>
    <n v="160"/>
    <n v="1"/>
    <n v="160"/>
    <s v="KG"/>
    <n v="124"/>
    <n v="19840"/>
    <n v="4"/>
  </r>
  <r>
    <x v="22"/>
    <d v="2021-04-01T00:00:00"/>
    <d v="2026-03-31T00:00:00"/>
    <n v="100"/>
    <n v="1"/>
    <n v="100"/>
    <s v="KG"/>
    <n v="4250"/>
    <n v="425000"/>
    <n v="10"/>
  </r>
  <r>
    <x v="26"/>
    <d v="2021-10-01T00:00:00"/>
    <d v="2026-09-30T00:00:00"/>
    <n v="100"/>
    <n v="1"/>
    <n v="100"/>
    <s v="KG"/>
    <n v="1100"/>
    <n v="110000"/>
    <n v="8"/>
  </r>
  <r>
    <x v="36"/>
    <d v="2021-12-01T00:00:00"/>
    <d v="2026-11-30T00:00:00"/>
    <n v="250"/>
    <n v="1"/>
    <n v="250"/>
    <s v="KG"/>
    <n v="505"/>
    <n v="126250"/>
    <n v="13"/>
  </r>
  <r>
    <x v="24"/>
    <d v="2021-11-01T00:00:00"/>
    <d v="2026-10-31T00:00:00"/>
    <n v="125"/>
    <n v="1"/>
    <n v="125"/>
    <s v="KG"/>
    <n v="1750"/>
    <n v="218750"/>
    <n v="8"/>
  </r>
  <r>
    <x v="54"/>
    <d v="2021-12-01T00:00:00"/>
    <d v="2024-11-30T00:00:00"/>
    <n v="56"/>
    <n v="1"/>
    <n v="56"/>
    <s v="KG"/>
    <n v="1642.85"/>
    <n v="91999.6"/>
    <n v="9"/>
  </r>
  <r>
    <x v="27"/>
    <d v="2021-09-01T00:00:00"/>
    <d v="2026-08-30T00:00:00"/>
    <n v="50"/>
    <n v="1"/>
    <n v="50"/>
    <s v="KG"/>
    <n v="1050"/>
    <n v="52500"/>
    <n v="20"/>
  </r>
  <r>
    <x v="7"/>
    <d v="2021-10-01T00:00:00"/>
    <d v="2025-09-30T00:00:00"/>
    <n v="6"/>
    <n v="1"/>
    <n v="6"/>
    <s v="KG"/>
    <n v="9150"/>
    <n v="54900"/>
    <n v="6"/>
  </r>
  <r>
    <x v="128"/>
    <d v="2021-11-01T00:00:00"/>
    <d v="2025-10-31T00:00:00"/>
    <n v="5"/>
    <n v="1"/>
    <n v="5"/>
    <s v="KG"/>
    <n v="11000"/>
    <n v="55000"/>
    <n v="20"/>
  </r>
  <r>
    <x v="74"/>
    <d v="2021-11-01T00:00:00"/>
    <d v="2024-10-31T00:00:00"/>
    <n v="20"/>
    <n v="1"/>
    <n v="20"/>
    <s v="KG"/>
    <n v="4500"/>
    <n v="90000"/>
    <n v="20"/>
  </r>
  <r>
    <x v="129"/>
    <d v="2021-03-01T00:00:00"/>
    <d v="2024-03-31T00:00:00"/>
    <n v="25"/>
    <n v="1"/>
    <n v="25"/>
    <s v="KG"/>
    <n v="163"/>
    <n v="4075"/>
    <n v="2"/>
  </r>
  <r>
    <x v="130"/>
    <d v="2021-12-01T00:00:00"/>
    <d v="2023-11-30T00:00:00"/>
    <n v="10"/>
    <n v="1"/>
    <n v="10"/>
    <s v="KG"/>
    <n v="1200"/>
    <n v="12000"/>
    <n v="15"/>
  </r>
  <r>
    <x v="131"/>
    <d v="2021-11-01T00:00:00"/>
    <d v="2025-10-31T00:00:00"/>
    <n v="75"/>
    <n v="1"/>
    <n v="75"/>
    <s v="KG"/>
    <n v="180"/>
    <n v="13500"/>
    <n v="15"/>
  </r>
  <r>
    <x v="132"/>
    <d v="2021-10-01T00:00:00"/>
    <d v="2025-09-30T00:00:00"/>
    <n v="225"/>
    <n v="1"/>
    <n v="225"/>
    <s v="KG"/>
    <n v="225"/>
    <n v="50625"/>
    <n v="15"/>
  </r>
  <r>
    <x v="133"/>
    <d v="2021-10-01T00:00:00"/>
    <d v="2024-09-30T00:00:00"/>
    <n v="215"/>
    <n v="1"/>
    <n v="215"/>
    <s v="KG"/>
    <n v="177"/>
    <n v="38055"/>
    <n v="1"/>
  </r>
  <r>
    <x v="104"/>
    <d v="2021-11-25T00:00:00"/>
    <d v="2026-11-24T00:00:00"/>
    <n v="300"/>
    <n v="1"/>
    <n v="300"/>
    <s v="KG"/>
    <n v="46"/>
    <n v="13800"/>
    <n v="2"/>
  </r>
  <r>
    <x v="44"/>
    <d v="2021-03-15T00:00:00"/>
    <d v="2026-03-15T00:00:00"/>
    <n v="1500"/>
    <n v="1"/>
    <n v="1500"/>
    <s v="KG"/>
    <n v="192"/>
    <n v="288000"/>
    <n v="2"/>
  </r>
  <r>
    <x v="68"/>
    <d v="2021-03-19T00:00:00"/>
    <d v="2026-02-18T00:00:00"/>
    <n v="10"/>
    <n v="1"/>
    <n v="10"/>
    <s v="KG"/>
    <n v="2300"/>
    <n v="23000"/>
    <n v="1"/>
  </r>
  <r>
    <x v="25"/>
    <d v="2021-12-01T00:00:00"/>
    <d v="2026-11-30T00:00:00"/>
    <n v="5"/>
    <n v="1"/>
    <n v="5"/>
    <s v="KG"/>
    <n v="23500"/>
    <n v="117500"/>
    <n v="16"/>
  </r>
  <r>
    <x v="134"/>
    <d v="2021-09-23T00:00:00"/>
    <d v="2024-09-22T00:00:00"/>
    <n v="5"/>
    <n v="5"/>
    <n v="25"/>
    <s v="LTR"/>
    <n v="600"/>
    <n v="3000"/>
    <n v="0"/>
  </r>
  <r>
    <x v="49"/>
    <d v="2021-10-29T00:00:00"/>
    <d v="2024-09-30T00:00:00"/>
    <n v="50"/>
    <n v="1"/>
    <n v="50"/>
    <s v="KG"/>
    <n v="950"/>
    <n v="47500"/>
    <n v="8"/>
  </r>
  <r>
    <x v="49"/>
    <d v="2021-10-02T00:00:00"/>
    <d v="2024-09-30T00:00:00"/>
    <n v="50"/>
    <n v="1"/>
    <n v="50"/>
    <s v="KG"/>
    <n v="950"/>
    <n v="47500"/>
    <n v="8"/>
  </r>
  <r>
    <x v="38"/>
    <d v="2021-12-01T00:00:00"/>
    <d v="2024-11-30T00:00:00"/>
    <n v="20"/>
    <n v="1"/>
    <n v="20"/>
    <s v="KG"/>
    <n v="9500"/>
    <n v="190000"/>
    <n v="3"/>
  </r>
  <r>
    <x v="20"/>
    <d v="2021-11-01T00:00:00"/>
    <d v="2025-10-31T00:00:00"/>
    <n v="50"/>
    <n v="1"/>
    <n v="50"/>
    <s v="KG"/>
    <n v="6500"/>
    <n v="325000"/>
    <n v="3"/>
  </r>
  <r>
    <x v="31"/>
    <d v="2022-01-01T00:00:00"/>
    <d v="2024-12-31T00:00:00"/>
    <n v="165"/>
    <n v="1"/>
    <n v="165"/>
    <s v="KG"/>
    <n v="2490.9"/>
    <n v="410998.5"/>
    <n v="24"/>
  </r>
  <r>
    <x v="18"/>
    <d v="2021-12-01T00:00:00"/>
    <d v="2026-11-30T00:00:00"/>
    <n v="10"/>
    <n v="1"/>
    <n v="10"/>
    <s v="KG"/>
    <n v="5500"/>
    <n v="55000"/>
    <n v="6"/>
  </r>
  <r>
    <x v="7"/>
    <d v="2021-11-01T00:00:00"/>
    <d v="2025-10-31T00:00:00"/>
    <n v="10"/>
    <n v="1"/>
    <n v="10"/>
    <s v="KG"/>
    <n v="7950"/>
    <n v="79500"/>
    <n v="28"/>
  </r>
  <r>
    <x v="34"/>
    <d v="2022-01-01T00:00:00"/>
    <d v="2025-12-31T00:00:00"/>
    <n v="25"/>
    <n v="1"/>
    <n v="25"/>
    <s v="KG"/>
    <n v="2350"/>
    <n v="58750"/>
    <n v="20"/>
  </r>
  <r>
    <x v="30"/>
    <d v="2021-11-01T00:00:00"/>
    <d v="2026-10-31T00:00:00"/>
    <n v="50"/>
    <n v="1"/>
    <n v="50"/>
    <s v="KG"/>
    <n v="3950"/>
    <n v="197500"/>
    <n v="12"/>
  </r>
  <r>
    <x v="115"/>
    <d v="2021-12-01T00:00:00"/>
    <d v="2024-11-30T00:00:00"/>
    <n v="30"/>
    <n v="1"/>
    <n v="30"/>
    <s v="KG"/>
    <n v="13900"/>
    <n v="417000"/>
    <n v="3"/>
  </r>
  <r>
    <x v="69"/>
    <d v="2021-01-04T00:00:00"/>
    <d v="2026-01-03T00:00:00"/>
    <n v="20"/>
    <n v="1"/>
    <n v="20"/>
    <s v="KG"/>
    <n v="990"/>
    <n v="19800"/>
    <n v="5"/>
  </r>
  <r>
    <x v="64"/>
    <d v="2022-01-10T00:00:00"/>
    <d v="2026-12-31T00:00:00"/>
    <n v="2000"/>
    <n v="1"/>
    <n v="2000"/>
    <s v="KG"/>
    <n v="40"/>
    <n v="80000"/>
    <n v="5"/>
  </r>
  <r>
    <x v="79"/>
    <d v="2021-07-01T00:00:00"/>
    <d v="2026-06-30T00:00:00"/>
    <n v="200"/>
    <n v="1"/>
    <n v="200"/>
    <s v="KG"/>
    <n v="24"/>
    <n v="4800"/>
    <n v="18"/>
  </r>
  <r>
    <x v="79"/>
    <d v="2020-08-01T00:00:00"/>
    <d v="2025-09-30T00:00:00"/>
    <n v="300"/>
    <n v="1"/>
    <n v="300"/>
    <s v="KG"/>
    <n v="24"/>
    <n v="7200"/>
    <n v="4"/>
  </r>
  <r>
    <x v="14"/>
    <d v="2021-12-29T00:00:00"/>
    <d v="2023-12-28T00:00:00"/>
    <n v="250"/>
    <n v="1"/>
    <n v="250"/>
    <s v="KG"/>
    <n v="74"/>
    <n v="18500"/>
    <n v="9"/>
  </r>
  <r>
    <x v="44"/>
    <d v="2021-03-15T00:00:00"/>
    <d v="2026-03-15T00:00:00"/>
    <n v="100"/>
    <n v="1"/>
    <n v="100"/>
    <s v="KG"/>
    <n v="185"/>
    <n v="18500"/>
    <n v="14"/>
  </r>
  <r>
    <x v="14"/>
    <d v="2021-12-30T00:00:00"/>
    <d v="2023-12-29T00:00:00"/>
    <n v="250"/>
    <n v="1"/>
    <n v="250"/>
    <s v="KG"/>
    <n v="84"/>
    <n v="21000"/>
    <n v="4"/>
  </r>
  <r>
    <x v="44"/>
    <d v="2021-03-15T00:00:00"/>
    <d v="2026-03-15T00:00:00"/>
    <n v="200"/>
    <n v="1"/>
    <n v="200"/>
    <s v="KG"/>
    <n v="185"/>
    <n v="37000"/>
    <n v="4"/>
  </r>
  <r>
    <x v="15"/>
    <d v="2021-11-26T00:00:00"/>
    <d v="2024-10-25T00:00:00"/>
    <n v="320"/>
    <n v="1"/>
    <n v="320"/>
    <s v="KG"/>
    <n v="120"/>
    <n v="38400"/>
    <n v="18"/>
  </r>
  <r>
    <x v="15"/>
    <d v="2021-11-26T00:00:00"/>
    <d v="2024-10-31T00:00:00"/>
    <n v="480"/>
    <n v="1"/>
    <n v="480"/>
    <s v="KG"/>
    <n v="120"/>
    <n v="57600"/>
    <n v="4"/>
  </r>
  <r>
    <x v="75"/>
    <d v="2021-06-24T00:00:00"/>
    <d v="2025-06-23T00:00:00"/>
    <n v="100"/>
    <n v="1"/>
    <n v="100"/>
    <s v="KG"/>
    <n v="960"/>
    <n v="96000"/>
    <n v="14"/>
  </r>
  <r>
    <x v="59"/>
    <d v="2021-12-01T00:00:00"/>
    <d v="2025-11-30T00:00:00"/>
    <n v="75"/>
    <n v="1"/>
    <n v="75"/>
    <s v="KG"/>
    <n v="1450"/>
    <n v="108750"/>
    <n v="17"/>
  </r>
  <r>
    <x v="58"/>
    <d v="2022-01-01T00:00:00"/>
    <d v="2026-12-31T00:00:00"/>
    <n v="100"/>
    <n v="1"/>
    <n v="100"/>
    <s v="KG"/>
    <n v="1375"/>
    <n v="137500"/>
    <n v="48"/>
  </r>
  <r>
    <x v="59"/>
    <d v="2021-10-01T00:00:00"/>
    <d v="2025-09-30T00:00:00"/>
    <n v="150"/>
    <n v="1"/>
    <n v="150"/>
    <s v="KG"/>
    <n v="1450"/>
    <n v="217500"/>
    <n v="17"/>
  </r>
  <r>
    <x v="58"/>
    <d v="2022-01-01T00:00:00"/>
    <d v="2026-12-31T00:00:00"/>
    <n v="200"/>
    <n v="1"/>
    <n v="200"/>
    <s v="KG"/>
    <n v="1375"/>
    <n v="275000"/>
    <n v="38"/>
  </r>
  <r>
    <x v="75"/>
    <d v="2021-09-20T00:00:00"/>
    <d v="2026-09-19T00:00:00"/>
    <n v="400"/>
    <n v="1"/>
    <n v="400"/>
    <s v="KG"/>
    <n v="960"/>
    <n v="384000"/>
    <n v="18"/>
  </r>
  <r>
    <x v="62"/>
    <d v="2021-12-01T00:00:00"/>
    <d v="2026-11-30T00:00:00"/>
    <n v="10"/>
    <n v="1"/>
    <n v="10"/>
    <s v="KG"/>
    <n v="400"/>
    <n v="4000"/>
    <n v="1"/>
  </r>
  <r>
    <x v="13"/>
    <d v="2021-03-13T00:00:00"/>
    <d v="2026-03-12T00:00:00"/>
    <n v="100"/>
    <n v="1"/>
    <n v="100"/>
    <s v="KG"/>
    <n v="48"/>
    <n v="4800"/>
    <n v="1"/>
  </r>
  <r>
    <x v="135"/>
    <d v="2021-05-01T00:00:00"/>
    <d v="2025-05-31T00:00:00"/>
    <n v="215"/>
    <n v="1"/>
    <n v="215"/>
    <s v="KG"/>
    <n v="260"/>
    <n v="55900"/>
    <n v="1"/>
  </r>
  <r>
    <x v="135"/>
    <d v="2021-12-01T00:00:00"/>
    <d v="2026-11-30T00:00:00"/>
    <n v="215"/>
    <n v="1"/>
    <n v="215"/>
    <s v="KG"/>
    <n v="260"/>
    <n v="55900"/>
    <n v="3"/>
  </r>
  <r>
    <x v="44"/>
    <d v="2021-05-01T00:00:00"/>
    <d v="2026-05-01T00:00:00"/>
    <n v="1000"/>
    <n v="1"/>
    <n v="1000"/>
    <s v="KG"/>
    <n v="190"/>
    <n v="190000"/>
    <n v="12"/>
  </r>
  <r>
    <x v="81"/>
    <d v="2021-11-01T00:00:00"/>
    <d v="2026-10-31T00:00:00"/>
    <n v="25"/>
    <n v="1"/>
    <n v="25"/>
    <s v="KG"/>
    <n v="3700"/>
    <n v="92500"/>
    <n v="7"/>
  </r>
  <r>
    <x v="33"/>
    <d v="2021-10-01T00:00:00"/>
    <d v="2026-09-30T00:00:00"/>
    <n v="1000"/>
    <n v="1"/>
    <n v="1000"/>
    <s v="KG"/>
    <n v="315"/>
    <n v="315000"/>
    <n v="10"/>
  </r>
  <r>
    <x v="48"/>
    <d v="2021-10-01T00:00:00"/>
    <d v="2026-09-30T00:00:00"/>
    <n v="200"/>
    <n v="1"/>
    <n v="200"/>
    <s v="KG"/>
    <n v="40"/>
    <n v="8000"/>
    <n v="0"/>
  </r>
  <r>
    <x v="46"/>
    <d v="2021-12-08T00:00:00"/>
    <d v="2024-11-07T00:00:00"/>
    <n v="300"/>
    <n v="1"/>
    <n v="300"/>
    <s v="KG"/>
    <n v="950"/>
    <n v="285000"/>
    <n v="8"/>
  </r>
  <r>
    <x v="136"/>
    <d v="2021-12-01T00:00:00"/>
    <d v="2024-11-30T00:00:00"/>
    <n v="5"/>
    <n v="1"/>
    <n v="5"/>
    <s v="KG"/>
    <n v="10750"/>
    <n v="53750"/>
    <n v="18"/>
  </r>
  <r>
    <x v="26"/>
    <d v="2022-01-01T00:00:00"/>
    <d v="2026-12-31T00:00:00"/>
    <n v="75"/>
    <n v="1"/>
    <n v="75"/>
    <s v="KG"/>
    <n v="1050"/>
    <n v="78750"/>
    <n v="18"/>
  </r>
  <r>
    <x v="31"/>
    <d v="2022-02-01T00:00:00"/>
    <d v="2025-01-31T00:00:00"/>
    <n v="55"/>
    <n v="1"/>
    <n v="55"/>
    <s v="KG"/>
    <n v="2472.7199999999998"/>
    <n v="135999.6"/>
    <n v="18"/>
  </r>
  <r>
    <x v="29"/>
    <d v="2021-12-01T00:00:00"/>
    <d v="2026-11-30T00:00:00"/>
    <n v="25"/>
    <n v="1"/>
    <n v="25"/>
    <s v="KG"/>
    <n v="7325"/>
    <n v="183125"/>
    <n v="6"/>
  </r>
  <r>
    <x v="33"/>
    <d v="2021-10-01T00:00:00"/>
    <d v="2026-09-30T00:00:00"/>
    <n v="950"/>
    <n v="1"/>
    <n v="950"/>
    <s v="KG"/>
    <n v="330"/>
    <n v="313500"/>
    <n v="15"/>
  </r>
  <r>
    <x v="24"/>
    <d v="2021-09-01T00:00:00"/>
    <d v="2026-08-31T00:00:00"/>
    <n v="25"/>
    <n v="1"/>
    <n v="25"/>
    <s v="KG"/>
    <n v="2700"/>
    <n v="67500"/>
    <n v="10"/>
  </r>
  <r>
    <x v="24"/>
    <d v="2022-01-01T00:00:00"/>
    <d v="2026-12-31T00:00:00"/>
    <n v="50"/>
    <n v="1"/>
    <n v="50"/>
    <s v="KG"/>
    <n v="2700"/>
    <n v="135000"/>
    <n v="10"/>
  </r>
  <r>
    <x v="80"/>
    <d v="2021-10-01T00:00:00"/>
    <d v="2026-09-30T00:00:00"/>
    <n v="30"/>
    <n v="1"/>
    <n v="30"/>
    <s v="KG"/>
    <n v="5800"/>
    <n v="174000"/>
    <n v="5"/>
  </r>
  <r>
    <x v="20"/>
    <d v="2021-12-01T00:00:00"/>
    <d v="2026-11-30T00:00:00"/>
    <n v="30"/>
    <n v="1"/>
    <n v="30"/>
    <s v="KG"/>
    <n v="6400"/>
    <n v="192000"/>
    <n v="5"/>
  </r>
  <r>
    <x v="10"/>
    <d v="2022-02-01T00:00:00"/>
    <d v="2027-01-31T00:00:00"/>
    <n v="500"/>
    <n v="1"/>
    <n v="500"/>
    <s v="KG"/>
    <n v="700"/>
    <n v="350000"/>
    <n v="23"/>
  </r>
  <r>
    <x v="10"/>
    <d v="2022-01-01T00:00:00"/>
    <d v="2026-12-31T00:00:00"/>
    <n v="1500"/>
    <n v="1"/>
    <n v="1500"/>
    <s v="KG"/>
    <n v="720"/>
    <n v="1080000"/>
    <n v="5"/>
  </r>
  <r>
    <x v="48"/>
    <d v="2021-11-01T00:00:00"/>
    <d v="2026-10-31T00:00:00"/>
    <n v="100"/>
    <n v="1"/>
    <n v="100"/>
    <s v="KG"/>
    <n v="44"/>
    <n v="4400"/>
    <n v="1"/>
  </r>
  <r>
    <x v="48"/>
    <d v="2021-11-01T00:00:00"/>
    <d v="2026-10-31T00:00:00"/>
    <n v="200"/>
    <n v="1"/>
    <n v="200"/>
    <s v="KG"/>
    <n v="44"/>
    <n v="8800"/>
    <n v="0"/>
  </r>
  <r>
    <x v="18"/>
    <d v="2022-02-01T00:00:00"/>
    <d v="2027-01-31T00:00:00"/>
    <n v="10"/>
    <n v="1"/>
    <n v="10"/>
    <s v="KG"/>
    <n v="5500"/>
    <n v="55000"/>
    <n v="13"/>
  </r>
  <r>
    <x v="74"/>
    <d v="2021-12-01T00:00:00"/>
    <d v="2024-11-30T00:00:00"/>
    <n v="20"/>
    <n v="1"/>
    <n v="20"/>
    <s v="KG"/>
    <n v="3800"/>
    <n v="76000"/>
    <n v="19"/>
  </r>
  <r>
    <x v="46"/>
    <d v="2021-11-27T00:00:00"/>
    <d v="2024-10-26T00:00:00"/>
    <n v="300"/>
    <n v="1"/>
    <n v="300"/>
    <s v="KG"/>
    <n v="875"/>
    <n v="262500"/>
    <n v="12"/>
  </r>
  <r>
    <x v="20"/>
    <d v="2022-01-01T00:00:00"/>
    <d v="2025-12-31T00:00:00"/>
    <n v="60"/>
    <n v="1"/>
    <n v="60"/>
    <s v="KG"/>
    <n v="6250"/>
    <n v="375000"/>
    <n v="11"/>
  </r>
  <r>
    <x v="124"/>
    <d v="2022-01-01T00:00:00"/>
    <d v="2026-12-31T00:00:00"/>
    <n v="10"/>
    <n v="1"/>
    <n v="10"/>
    <s v="KG"/>
    <n v="5300"/>
    <n v="53000"/>
    <n v="15"/>
  </r>
  <r>
    <x v="46"/>
    <d v="2021-12-08T00:00:00"/>
    <d v="2024-11-07T00:00:00"/>
    <n v="154"/>
    <n v="1"/>
    <n v="154"/>
    <s v="KG"/>
    <n v="875"/>
    <n v="134750"/>
    <n v="18"/>
  </r>
  <r>
    <x v="48"/>
    <d v="2021-11-01T00:00:00"/>
    <d v="2026-10-31T00:00:00"/>
    <n v="25"/>
    <n v="1"/>
    <n v="25"/>
    <s v="KG"/>
    <n v="46"/>
    <n v="1150"/>
    <n v="0"/>
  </r>
  <r>
    <x v="48"/>
    <d v="2021-11-01T00:00:00"/>
    <d v="2026-10-31T00:00:00"/>
    <n v="175"/>
    <n v="1"/>
    <n v="175"/>
    <s v="KG"/>
    <n v="46"/>
    <n v="8050"/>
    <n v="0"/>
  </r>
  <r>
    <x v="48"/>
    <d v="2022-02-01T00:00:00"/>
    <d v="2027-01-31T00:00:00"/>
    <n v="500"/>
    <n v="1"/>
    <n v="500"/>
    <s v="KG"/>
    <n v="42"/>
    <n v="21000"/>
    <n v="6"/>
  </r>
  <r>
    <x v="43"/>
    <d v="2021-07-09T00:00:00"/>
    <d v="2024-07-09T00:00:00"/>
    <n v="500"/>
    <n v="1"/>
    <n v="500"/>
    <s v="KG"/>
    <n v="410"/>
    <n v="205000"/>
    <n v="4"/>
  </r>
  <r>
    <x v="137"/>
    <d v="2022-01-01T00:00:00"/>
    <d v="2026-12-31T00:00:00"/>
    <n v="5"/>
    <n v="1"/>
    <n v="5"/>
    <s v="KG"/>
    <n v="6300"/>
    <n v="31500"/>
    <n v="4"/>
  </r>
  <r>
    <x v="9"/>
    <d v="2021-10-01T00:00:00"/>
    <d v="2025-09-30T00:00:00"/>
    <n v="10"/>
    <n v="1"/>
    <n v="10"/>
    <s v="KG"/>
    <n v="44200"/>
    <n v="442000"/>
    <n v="8"/>
  </r>
  <r>
    <x v="48"/>
    <d v="2022-02-01T00:00:00"/>
    <d v="2027-01-31T00:00:00"/>
    <n v="500"/>
    <n v="1"/>
    <n v="500"/>
    <s v="KG"/>
    <n v="42"/>
    <n v="21000"/>
    <n v="8"/>
  </r>
  <r>
    <x v="87"/>
    <d v="2022-02-01T00:00:00"/>
    <d v="2025-01-31T00:00:00"/>
    <n v="55"/>
    <n v="1"/>
    <n v="55"/>
    <s v="KG"/>
    <n v="3036.36"/>
    <n v="166999.79999999999"/>
    <n v="8"/>
  </r>
  <r>
    <x v="31"/>
    <d v="2022-02-01T00:00:00"/>
    <d v="2025-01-31T00:00:00"/>
    <n v="82.5"/>
    <n v="1"/>
    <n v="82.5"/>
    <s v="KG"/>
    <n v="2472.7199999999998"/>
    <n v="203999.4"/>
    <n v="8"/>
  </r>
  <r>
    <x v="54"/>
    <d v="2022-03-01T00:00:00"/>
    <d v="2025-02-28T00:00:00"/>
    <n v="192.5"/>
    <n v="1"/>
    <n v="192.5"/>
    <s v="KG"/>
    <n v="1660.71"/>
    <n v="319686.67499999999"/>
    <n v="18"/>
  </r>
  <r>
    <x v="25"/>
    <d v="2021-12-01T00:00:00"/>
    <d v="2026-11-30T00:00:00"/>
    <n v="5"/>
    <n v="1"/>
    <n v="5"/>
    <s v="KG"/>
    <n v="21000"/>
    <n v="105000"/>
    <n v="10"/>
  </r>
  <r>
    <x v="117"/>
    <d v="2022-02-01T00:00:00"/>
    <d v="2027-01-31T00:00:00"/>
    <n v="1000000"/>
    <n v="7"/>
    <n v="7000000"/>
    <s v="NO"/>
    <n v="0.12"/>
    <n v="120000"/>
    <n v="14"/>
  </r>
  <r>
    <x v="118"/>
    <d v="2021-08-01T00:00:00"/>
    <d v="2026-07-31T00:00:00"/>
    <n v="5"/>
    <n v="1"/>
    <n v="5"/>
    <s v="KG"/>
    <n v="705"/>
    <n v="3525"/>
    <n v="5"/>
  </r>
  <r>
    <x v="66"/>
    <d v="2021-11-04T00:00:00"/>
    <d v="2026-11-03T00:00:00"/>
    <n v="5"/>
    <n v="1"/>
    <n v="5"/>
    <s v="KG"/>
    <n v="1400"/>
    <n v="7000"/>
    <n v="5"/>
  </r>
  <r>
    <x v="50"/>
    <d v="2022-02-01T00:00:00"/>
    <d v="2027-01-31T00:00:00"/>
    <n v="25"/>
    <n v="1"/>
    <n v="25"/>
    <s v="KG"/>
    <n v="700"/>
    <n v="17500"/>
    <n v="16"/>
  </r>
  <r>
    <x v="37"/>
    <d v="2022-02-01T00:00:00"/>
    <d v="2027-01-31T00:00:00"/>
    <n v="0.1"/>
    <n v="1"/>
    <n v="0.1"/>
    <s v="KG"/>
    <n v="410000"/>
    <n v="41000"/>
    <n v="16"/>
  </r>
  <r>
    <x v="26"/>
    <d v="2021-09-01T00:00:00"/>
    <d v="2026-08-30T00:00:00"/>
    <n v="75"/>
    <n v="1"/>
    <n v="75"/>
    <s v="KG"/>
    <n v="1050"/>
    <n v="78750"/>
    <n v="16"/>
  </r>
  <r>
    <x v="28"/>
    <d v="2022-01-01T00:00:00"/>
    <d v="2025-12-31T00:00:00"/>
    <n v="50"/>
    <n v="1"/>
    <n v="50"/>
    <s v="KG"/>
    <n v="2975"/>
    <n v="148750"/>
    <n v="5"/>
  </r>
  <r>
    <x v="39"/>
    <d v="2022-03-01T00:00:00"/>
    <d v="2027-02-28T00:00:00"/>
    <n v="10"/>
    <n v="1"/>
    <n v="10"/>
    <s v="KG"/>
    <n v="17350"/>
    <n v="173500"/>
    <n v="42"/>
  </r>
  <r>
    <x v="115"/>
    <d v="2022-03-01T00:00:00"/>
    <d v="2025-02-28T00:00:00"/>
    <n v="25"/>
    <n v="1"/>
    <n v="25"/>
    <s v="KG"/>
    <n v="13000"/>
    <n v="325000"/>
    <n v="21"/>
  </r>
  <r>
    <x v="10"/>
    <d v="2022-01-01T00:00:00"/>
    <d v="2026-12-31T00:00:00"/>
    <n v="1000"/>
    <n v="1"/>
    <n v="1000"/>
    <s v="KG"/>
    <n v="710"/>
    <n v="710000"/>
    <n v="5"/>
  </r>
  <r>
    <x v="99"/>
    <d v="2020-06-01T00:00:00"/>
    <d v="2025-05-31T00:00:00"/>
    <n v="10"/>
    <n v="1"/>
    <n v="10"/>
    <s v="KG"/>
    <n v="1700"/>
    <n v="17000"/>
    <n v="14"/>
  </r>
  <r>
    <x v="99"/>
    <d v="2022-01-01T00:00:00"/>
    <d v="2026-12-31T00:00:00"/>
    <n v="20"/>
    <n v="1"/>
    <n v="20"/>
    <s v="KG"/>
    <n v="1775"/>
    <n v="35500"/>
    <n v="14"/>
  </r>
  <r>
    <x v="30"/>
    <d v="2022-02-01T00:00:00"/>
    <d v="2025-01-31T00:00:00"/>
    <n v="15"/>
    <n v="1"/>
    <n v="15"/>
    <s v="KG"/>
    <n v="3850"/>
    <n v="57750"/>
    <n v="30"/>
  </r>
  <r>
    <x v="32"/>
    <d v="2021-09-01T00:00:00"/>
    <d v="2026-08-31T00:00:00"/>
    <n v="75"/>
    <n v="1"/>
    <n v="75"/>
    <s v="KG"/>
    <n v="1300"/>
    <n v="97500"/>
    <n v="14"/>
  </r>
  <r>
    <x v="54"/>
    <d v="2022-03-01T00:00:00"/>
    <d v="2025-02-28T00:00:00"/>
    <n v="84"/>
    <n v="1"/>
    <n v="84"/>
    <s v="KG"/>
    <n v="1660.71"/>
    <n v="139499.64000000001"/>
    <n v="21"/>
  </r>
  <r>
    <x v="29"/>
    <d v="2021-10-01T00:00:00"/>
    <d v="2025-09-30T00:00:00"/>
    <n v="25"/>
    <n v="1"/>
    <n v="25"/>
    <s v="KG"/>
    <n v="7400"/>
    <n v="185000"/>
    <n v="17"/>
  </r>
  <r>
    <x v="24"/>
    <d v="2022-03-01T00:00:00"/>
    <d v="2027-02-28T00:00:00"/>
    <n v="75"/>
    <n v="1"/>
    <n v="75"/>
    <s v="KG"/>
    <n v="2650"/>
    <n v="198750"/>
    <n v="19"/>
  </r>
  <r>
    <x v="30"/>
    <d v="2022-02-01T00:00:00"/>
    <d v="2025-01-31T00:00:00"/>
    <n v="60"/>
    <n v="1"/>
    <n v="60"/>
    <s v="KG"/>
    <n v="3850"/>
    <n v="231000"/>
    <n v="30"/>
  </r>
  <r>
    <x v="115"/>
    <d v="2022-01-01T00:00:00"/>
    <d v="2024-12-31T00:00:00"/>
    <n v="10"/>
    <n v="1"/>
    <n v="10"/>
    <s v="KG"/>
    <n v="12850"/>
    <n v="128500"/>
    <n v="17"/>
  </r>
  <r>
    <x v="33"/>
    <d v="2022-03-01T00:00:00"/>
    <d v="2027-02-28T00:00:00"/>
    <n v="850"/>
    <n v="1"/>
    <n v="850"/>
    <s v="KG"/>
    <n v="320"/>
    <n v="272000"/>
    <n v="71"/>
  </r>
  <r>
    <x v="115"/>
    <d v="2022-02-01T00:00:00"/>
    <d v="2025-01-31T00:00:00"/>
    <n v="70"/>
    <n v="1"/>
    <n v="70"/>
    <s v="KG"/>
    <n v="12850"/>
    <n v="899500"/>
    <n v="17"/>
  </r>
  <r>
    <x v="20"/>
    <d v="2022-01-01T00:00:00"/>
    <d v="2026-12-31T00:00:00"/>
    <n v="50"/>
    <n v="1"/>
    <n v="50"/>
    <s v="KG"/>
    <n v="6250"/>
    <n v="312500"/>
    <n v="34"/>
  </r>
  <r>
    <x v="128"/>
    <d v="2020-03-01T00:00:00"/>
    <d v="2026-02-28T00:00:00"/>
    <n v="10"/>
    <n v="1"/>
    <n v="10"/>
    <s v="KG"/>
    <n v="10750"/>
    <n v="107500"/>
    <n v="27"/>
  </r>
  <r>
    <x v="20"/>
    <d v="2021-12-01T00:00:00"/>
    <d v="2024-11-30T00:00:00"/>
    <n v="50"/>
    <n v="1"/>
    <n v="50"/>
    <s v="KG"/>
    <n v="6900"/>
    <n v="345000"/>
    <n v="17"/>
  </r>
  <r>
    <x v="60"/>
    <d v="2022-04-01T00:00:00"/>
    <d v="2025-03-31T00:00:00"/>
    <n v="165"/>
    <n v="1"/>
    <n v="165"/>
    <s v="KG"/>
    <n v="1209.0899999999999"/>
    <n v="199499.85"/>
    <n v="32"/>
  </r>
  <r>
    <x v="17"/>
    <d v="2022-04-01T00:00:00"/>
    <d v="2024-03-31T00:00:00"/>
    <n v="50"/>
    <n v="1"/>
    <n v="50"/>
    <s v="KG"/>
    <n v="1125"/>
    <n v="56250"/>
    <n v="27"/>
  </r>
  <r>
    <x v="45"/>
    <d v="2022-04-01T00:00:00"/>
    <d v="2027-03-31T00:00:00"/>
    <n v="1050000"/>
    <n v="7"/>
    <n v="7350000"/>
    <s v="NO"/>
    <n v="0.12"/>
    <n v="126000"/>
    <n v="32"/>
  </r>
  <r>
    <x v="117"/>
    <d v="2022-04-01T00:00:00"/>
    <d v="2027-03-31T00:00:00"/>
    <n v="1050000"/>
    <n v="7"/>
    <n v="7350000"/>
    <s v="NO"/>
    <n v="0.12"/>
    <n v="126000"/>
    <n v="32"/>
  </r>
  <r>
    <x v="76"/>
    <d v="2022-03-01T00:00:00"/>
    <d v="2027-02-28T00:00:00"/>
    <n v="60"/>
    <n v="1"/>
    <n v="60"/>
    <s v="KG"/>
    <n v="3000"/>
    <n v="180000"/>
    <n v="17"/>
  </r>
  <r>
    <x v="59"/>
    <d v="2022-01-01T00:00:00"/>
    <d v="2026-12-31T00:00:00"/>
    <n v="200"/>
    <n v="1"/>
    <n v="200"/>
    <s v="KG"/>
    <n v="1550"/>
    <n v="310000"/>
    <n v="22"/>
  </r>
  <r>
    <x v="61"/>
    <d v="2022-01-01T00:00:00"/>
    <d v="2026-12-31T00:00:00"/>
    <n v="100"/>
    <n v="1"/>
    <n v="100"/>
    <s v="KG"/>
    <n v="22"/>
    <n v="2200"/>
    <n v="14"/>
  </r>
  <r>
    <x v="79"/>
    <d v="2022-08-01T00:00:00"/>
    <d v="2026-07-31T00:00:00"/>
    <n v="500"/>
    <n v="1"/>
    <n v="500"/>
    <s v="KG"/>
    <n v="22"/>
    <n v="11000"/>
    <n v="14"/>
  </r>
  <r>
    <x v="63"/>
    <d v="2022-01-25T00:00:00"/>
    <d v="2026-12-31T00:00:00"/>
    <n v="200"/>
    <n v="1"/>
    <n v="200"/>
    <s v="KG"/>
    <n v="130"/>
    <n v="26000"/>
    <n v="10"/>
  </r>
  <r>
    <x v="14"/>
    <d v="2022-02-01T00:00:00"/>
    <d v="2027-02-28T00:00:00"/>
    <n v="500"/>
    <n v="1"/>
    <n v="500"/>
    <s v="KG"/>
    <n v="75"/>
    <n v="37500"/>
    <n v="18"/>
  </r>
  <r>
    <x v="64"/>
    <d v="2022-03-01T00:00:00"/>
    <d v="2027-02-28T00:00:00"/>
    <n v="1000"/>
    <n v="1"/>
    <n v="1000"/>
    <s v="KG"/>
    <n v="48"/>
    <n v="48000"/>
    <n v="14"/>
  </r>
  <r>
    <x v="34"/>
    <d v="2022-03-01T00:00:00"/>
    <d v="2026-02-28T00:00:00"/>
    <n v="25"/>
    <n v="1"/>
    <n v="25"/>
    <s v="KG"/>
    <n v="2080"/>
    <n v="52000"/>
    <n v="15"/>
  </r>
  <r>
    <x v="138"/>
    <d v="2021-05-01T00:00:00"/>
    <d v="2026-05-01T00:00:00"/>
    <n v="300"/>
    <n v="1"/>
    <n v="300"/>
    <s v="KG"/>
    <n v="220"/>
    <n v="66000"/>
    <n v="2"/>
  </r>
  <r>
    <x v="9"/>
    <d v="2021-12-01T00:00:00"/>
    <d v="2025-11-30T00:00:00"/>
    <n v="5"/>
    <n v="1"/>
    <n v="5"/>
    <s v="KG"/>
    <n v="43500"/>
    <n v="217500"/>
    <n v="13"/>
  </r>
  <r>
    <x v="58"/>
    <d v="2022-02-01T00:00:00"/>
    <d v="2027-01-31T00:00:00"/>
    <n v="200"/>
    <n v="1"/>
    <n v="200"/>
    <s v="KG"/>
    <n v="1375"/>
    <n v="275000"/>
    <n v="23"/>
  </r>
  <r>
    <x v="69"/>
    <d v="2021-06-04T00:00:00"/>
    <d v="2026-05-03T00:00:00"/>
    <n v="10"/>
    <n v="1"/>
    <n v="10"/>
    <s v="KG"/>
    <n v="990"/>
    <n v="9900"/>
    <n v="2"/>
  </r>
  <r>
    <x v="68"/>
    <d v="2020-11-19T00:00:00"/>
    <d v="2025-11-18T00:00:00"/>
    <n v="5"/>
    <n v="1"/>
    <n v="5"/>
    <s v="KG"/>
    <n v="2300"/>
    <n v="11500"/>
    <n v="2"/>
  </r>
  <r>
    <x v="68"/>
    <d v="2021-12-01T00:00:00"/>
    <d v="2026-12-31T00:00:00"/>
    <n v="10"/>
    <n v="1"/>
    <n v="10"/>
    <s v="KG"/>
    <n v="2300"/>
    <n v="23000"/>
    <n v="13"/>
  </r>
  <r>
    <x v="116"/>
    <d v="2021-11-01T00:00:00"/>
    <d v="2025-10-31T00:00:00"/>
    <n v="10"/>
    <n v="1"/>
    <n v="10"/>
    <s v="KG"/>
    <n v="6000"/>
    <n v="60000"/>
    <n v="22"/>
  </r>
  <r>
    <x v="19"/>
    <d v="2022-03-01T00:00:00"/>
    <d v="2027-02-28T00:00:00"/>
    <n v="100"/>
    <n v="1"/>
    <n v="100"/>
    <s v="KG"/>
    <n v="1400"/>
    <n v="140000"/>
    <n v="20"/>
  </r>
  <r>
    <x v="46"/>
    <d v="2022-02-13T00:00:00"/>
    <d v="2025-02-12T00:00:00"/>
    <n v="450"/>
    <n v="1"/>
    <n v="450"/>
    <s v="KG"/>
    <n v="850"/>
    <n v="382500"/>
    <n v="43"/>
  </r>
  <r>
    <x v="111"/>
    <d v="2022-02-01T00:00:00"/>
    <d v="2027-01-31T00:00:00"/>
    <n v="50"/>
    <n v="1"/>
    <n v="50"/>
    <s v="KG"/>
    <n v="2300"/>
    <n v="115000"/>
    <n v="8"/>
  </r>
  <r>
    <x v="58"/>
    <d v="2022-04-01T00:00:00"/>
    <d v="2027-03-31T00:00:00"/>
    <n v="50"/>
    <n v="1"/>
    <n v="50"/>
    <s v="KG"/>
    <n v="1375"/>
    <n v="68750"/>
    <n v="43"/>
  </r>
  <r>
    <x v="26"/>
    <d v="2021-12-01T00:00:00"/>
    <d v="2026-11-30T00:00:00"/>
    <n v="75"/>
    <n v="1"/>
    <n v="75"/>
    <s v="KG"/>
    <n v="1100"/>
    <n v="82500"/>
    <n v="13"/>
  </r>
  <r>
    <x v="25"/>
    <d v="2021-12-01T00:00:00"/>
    <d v="2026-11-30T00:00:00"/>
    <n v="5"/>
    <n v="1"/>
    <n v="5"/>
    <s v="KG"/>
    <n v="20000"/>
    <n v="100000"/>
    <n v="33"/>
  </r>
  <r>
    <x v="24"/>
    <d v="2022-02-01T00:00:00"/>
    <d v="2025-01-31T00:00:00"/>
    <n v="75"/>
    <n v="1"/>
    <n v="75"/>
    <s v="KG"/>
    <n v="2450"/>
    <n v="183750"/>
    <n v="19"/>
  </r>
  <r>
    <x v="20"/>
    <d v="2021-10-01T00:00:00"/>
    <d v="2024-09-30T00:00:00"/>
    <n v="60"/>
    <n v="1"/>
    <n v="60"/>
    <s v="KG"/>
    <n v="6200"/>
    <n v="372000"/>
    <n v="7"/>
  </r>
  <r>
    <x v="41"/>
    <d v="2022-03-01T00:00:00"/>
    <d v="2027-02-28T00:00:00"/>
    <n v="25"/>
    <n v="1"/>
    <n v="25"/>
    <s v="KG"/>
    <n v="725"/>
    <n v="18125"/>
    <n v="11"/>
  </r>
  <r>
    <x v="37"/>
    <d v="2022-01-10T00:00:00"/>
    <d v="2027-01-09T00:00:00"/>
    <n v="0.1"/>
    <n v="1"/>
    <n v="0.1"/>
    <s v="KG"/>
    <n v="390000"/>
    <n v="39000"/>
    <n v="13"/>
  </r>
  <r>
    <x v="18"/>
    <d v="2022-04-01T00:00:00"/>
    <d v="2027-03-31T00:00:00"/>
    <n v="15"/>
    <n v="1"/>
    <n v="15"/>
    <s v="KG"/>
    <n v="5500"/>
    <n v="82500"/>
    <n v="11"/>
  </r>
  <r>
    <x v="87"/>
    <d v="2022-03-01T00:00:00"/>
    <s v="  -   -"/>
    <n v="27.5"/>
    <n v="1"/>
    <n v="27.5"/>
    <s v="KG"/>
    <n v="3036.36"/>
    <n v="83499.899999999994"/>
    <n v="12"/>
  </r>
  <r>
    <x v="31"/>
    <d v="2022-04-01T00:00:00"/>
    <d v="2025-03-31T00:00:00"/>
    <n v="82.5"/>
    <n v="1"/>
    <n v="82.5"/>
    <s v="KG"/>
    <n v="2454.5"/>
    <n v="202496.25"/>
    <n v="15"/>
  </r>
  <r>
    <x v="38"/>
    <d v="2021-01-01T00:00:00"/>
    <d v="2025-12-30T00:00:00"/>
    <n v="25"/>
    <n v="1"/>
    <n v="25"/>
    <s v="KG"/>
    <n v="8900"/>
    <n v="222500"/>
    <n v="29"/>
  </r>
  <r>
    <x v="54"/>
    <d v="2022-04-01T00:00:00"/>
    <d v="2025-03-31T00:00:00"/>
    <n v="140"/>
    <n v="1"/>
    <n v="140"/>
    <s v="KG"/>
    <n v="1625"/>
    <n v="227500"/>
    <n v="12"/>
  </r>
  <r>
    <x v="59"/>
    <d v="2022-02-01T00:00:00"/>
    <d v="2027-01-30T00:00:00"/>
    <n v="175"/>
    <n v="1"/>
    <n v="175"/>
    <s v="KG"/>
    <n v="1550"/>
    <n v="271250"/>
    <n v="29"/>
  </r>
  <r>
    <x v="10"/>
    <d v="2022-03-01T00:00:00"/>
    <d v="2027-02-28T00:00:00"/>
    <n v="1200"/>
    <n v="1"/>
    <n v="1200"/>
    <s v="KG"/>
    <n v="655"/>
    <n v="786000"/>
    <n v="7"/>
  </r>
  <r>
    <x v="77"/>
    <d v="2021-09-01T00:00:00"/>
    <d v="2025-04-30T00:00:00"/>
    <n v="0.5"/>
    <n v="1"/>
    <n v="0.5"/>
    <s v="KG"/>
    <n v="310000"/>
    <n v="155000"/>
    <n v="10"/>
  </r>
  <r>
    <x v="78"/>
    <d v="2022-03-31T00:00:00"/>
    <d v="2026-03-30T00:00:00"/>
    <n v="10"/>
    <n v="1"/>
    <n v="10"/>
    <s v="KG"/>
    <n v="8750"/>
    <n v="87500"/>
    <n v="18"/>
  </r>
  <r>
    <x v="139"/>
    <d v="2022-04-01T00:00:00"/>
    <d v="2027-03-31T00:00:00"/>
    <n v="1"/>
    <n v="1"/>
    <n v="1"/>
    <s v="KG"/>
    <n v="150000"/>
    <n v="150000"/>
    <n v="6"/>
  </r>
  <r>
    <x v="140"/>
    <d v="2021-12-01T00:00:00"/>
    <d v="2025-11-30T00:00:00"/>
    <n v="25"/>
    <n v="1"/>
    <n v="25"/>
    <s v="KG"/>
    <n v="8200"/>
    <n v="205000"/>
    <n v="7"/>
  </r>
  <r>
    <x v="8"/>
    <d v="2021-03-01T00:00:00"/>
    <d v="2026-02-28T00:00:00"/>
    <n v="100"/>
    <n v="1"/>
    <n v="100"/>
    <s v="KG"/>
    <n v="125"/>
    <n v="12500"/>
    <n v="3"/>
  </r>
  <r>
    <x v="67"/>
    <d v="2021-01-01T00:00:00"/>
    <d v="2026-01-30T00:00:00"/>
    <n v="10"/>
    <n v="1"/>
    <n v="10"/>
    <s v="KG"/>
    <n v="1420"/>
    <n v="14200"/>
    <n v="9"/>
  </r>
  <r>
    <x v="48"/>
    <d v="2022-03-01T00:00:00"/>
    <d v="2027-02-28T00:00:00"/>
    <n v="500"/>
    <n v="1"/>
    <n v="500"/>
    <s v="KG"/>
    <n v="43"/>
    <n v="21500"/>
    <n v="9"/>
  </r>
  <r>
    <x v="130"/>
    <d v="2022-05-01T00:00:00"/>
    <d v="2024-04-30T00:00:00"/>
    <n v="20"/>
    <n v="1"/>
    <n v="20"/>
    <s v="KG"/>
    <n v="1200"/>
    <n v="24000"/>
    <n v="23"/>
  </r>
  <r>
    <x v="100"/>
    <d v="2022-01-03T00:00:00"/>
    <d v="2026-01-02T00:00:00"/>
    <n v="25"/>
    <n v="1"/>
    <n v="25"/>
    <s v="KG"/>
    <n v="1450"/>
    <n v="36250"/>
    <n v="9"/>
  </r>
  <r>
    <x v="110"/>
    <d v="2021-06-01T00:00:00"/>
    <d v="2026-05-30T00:00:00"/>
    <n v="15"/>
    <n v="1"/>
    <n v="15"/>
    <s v="KG"/>
    <n v="3150"/>
    <n v="47250"/>
    <n v="9"/>
  </r>
  <r>
    <x v="8"/>
    <d v="2022-03-14T00:00:00"/>
    <d v="2027-02-01T00:00:00"/>
    <n v="500"/>
    <n v="1"/>
    <n v="500"/>
    <s v="KG"/>
    <n v="142"/>
    <n v="71000"/>
    <n v="9"/>
  </r>
  <r>
    <x v="46"/>
    <d v="2022-01-09T00:00:00"/>
    <d v="2025-01-09T00:00:00"/>
    <n v="250"/>
    <n v="1"/>
    <n v="250"/>
    <s v="KG"/>
    <n v="900"/>
    <n v="225000"/>
    <n v="15"/>
  </r>
  <r>
    <x v="46"/>
    <d v="2022-01-09T00:00:00"/>
    <d v="2025-01-09T00:00:00"/>
    <n v="250"/>
    <n v="1"/>
    <n v="250"/>
    <s v="KG"/>
    <n v="900"/>
    <n v="225000"/>
    <n v="32"/>
  </r>
  <r>
    <x v="10"/>
    <d v="2022-04-01T00:00:00"/>
    <d v="2027-03-30T00:00:00"/>
    <n v="200"/>
    <n v="1"/>
    <n v="200"/>
    <s v="KG"/>
    <n v="600"/>
    <n v="120000"/>
    <n v="12"/>
  </r>
  <r>
    <x v="10"/>
    <d v="2022-05-01T00:00:00"/>
    <d v="2027-04-30T00:00:00"/>
    <n v="700"/>
    <n v="1"/>
    <n v="700"/>
    <s v="KG"/>
    <n v="600"/>
    <n v="420000"/>
    <n v="12"/>
  </r>
  <r>
    <x v="115"/>
    <d v="2022-03-01T00:00:00"/>
    <d v="2025-02-28T00:00:00"/>
    <n v="25"/>
    <n v="1"/>
    <n v="25"/>
    <s v="KG"/>
    <n v="13200"/>
    <n v="330000"/>
    <n v="42"/>
  </r>
  <r>
    <x v="61"/>
    <d v="2021-03-01T00:00:00"/>
    <d v="2026-02-28T00:00:00"/>
    <n v="200"/>
    <n v="1"/>
    <n v="200"/>
    <s v="KG"/>
    <n v="23"/>
    <n v="4600"/>
    <n v="3"/>
  </r>
  <r>
    <x v="64"/>
    <d v="2022-04-03T00:00:00"/>
    <d v="2024-04-02T00:00:00"/>
    <n v="200"/>
    <n v="1"/>
    <n v="200"/>
    <s v="KG"/>
    <n v="52"/>
    <n v="10400"/>
    <n v="2"/>
  </r>
  <r>
    <x v="129"/>
    <d v="2021-03-01T00:00:00"/>
    <d v="2024-03-01T00:00:00"/>
    <n v="50"/>
    <n v="1"/>
    <n v="50"/>
    <s v="KG"/>
    <n v="220"/>
    <n v="11000"/>
    <n v="3"/>
  </r>
  <r>
    <x v="56"/>
    <d v="2022-04-01T00:00:00"/>
    <d v="2027-03-30T00:00:00"/>
    <n v="25"/>
    <n v="1"/>
    <n v="25"/>
    <s v="KG"/>
    <n v="615"/>
    <n v="15375"/>
    <n v="27"/>
  </r>
  <r>
    <x v="64"/>
    <d v="2022-05-14T00:00:00"/>
    <d v="2024-05-13T00:00:00"/>
    <n v="300"/>
    <n v="1"/>
    <n v="300"/>
    <s v="KG"/>
    <n v="52"/>
    <n v="15600"/>
    <n v="17"/>
  </r>
  <r>
    <x v="64"/>
    <d v="2022-05-14T00:00:00"/>
    <d v="2024-05-13T00:00:00"/>
    <n v="500"/>
    <n v="1"/>
    <n v="500"/>
    <s v="KG"/>
    <n v="52"/>
    <n v="26000"/>
    <n v="14"/>
  </r>
  <r>
    <x v="64"/>
    <d v="2022-05-01T00:00:00"/>
    <d v="2024-04-30T00:00:00"/>
    <n v="1000"/>
    <n v="1"/>
    <n v="1000"/>
    <s v="KG"/>
    <n v="52"/>
    <n v="52000"/>
    <n v="3"/>
  </r>
  <r>
    <x v="80"/>
    <d v="2021-10-01T00:00:00"/>
    <d v="2024-09-30T00:00:00"/>
    <n v="10"/>
    <n v="1"/>
    <n v="10"/>
    <s v="KG"/>
    <n v="5700"/>
    <n v="57000"/>
    <n v="13"/>
  </r>
  <r>
    <x v="15"/>
    <d v="2022-03-06T00:00:00"/>
    <d v="2025-03-05T00:00:00"/>
    <n v="480"/>
    <n v="1"/>
    <n v="480"/>
    <s v="KG"/>
    <n v="127"/>
    <n v="60960"/>
    <n v="11"/>
  </r>
  <r>
    <x v="11"/>
    <d v="2021-09-01T00:00:00"/>
    <d v="2026-08-30T00:00:00"/>
    <n v="5"/>
    <n v="1"/>
    <n v="5"/>
    <s v="KG"/>
    <n v="12200"/>
    <n v="61000"/>
    <n v="13"/>
  </r>
  <r>
    <x v="14"/>
    <d v="2022-01-14T00:00:00"/>
    <d v="2027-01-13T00:00:00"/>
    <n v="1000"/>
    <n v="1"/>
    <n v="1000"/>
    <s v="KG"/>
    <n v="82"/>
    <n v="82000"/>
    <n v="6"/>
  </r>
  <r>
    <x v="85"/>
    <d v="2022-05-01T00:00:00"/>
    <d v="2026-04-30T00:00:00"/>
    <n v="0.5"/>
    <n v="1"/>
    <n v="0.5"/>
    <s v="KG"/>
    <n v="169000"/>
    <n v="84500"/>
    <n v="17"/>
  </r>
  <r>
    <x v="95"/>
    <d v="2022-01-01T00:00:00"/>
    <d v="2024-12-30T00:00:00"/>
    <n v="500"/>
    <n v="1"/>
    <n v="500"/>
    <s v="KG"/>
    <n v="350"/>
    <n v="175000"/>
    <n v="13"/>
  </r>
  <r>
    <x v="20"/>
    <d v="2021-10-01T00:00:00"/>
    <d v="2024-09-30T00:00:00"/>
    <n v="30"/>
    <n v="1"/>
    <n v="30"/>
    <s v="KG"/>
    <n v="6250"/>
    <n v="187500"/>
    <n v="31"/>
  </r>
  <r>
    <x v="60"/>
    <d v="2022-05-01T00:00:00"/>
    <d v="2025-04-30T00:00:00"/>
    <n v="220"/>
    <n v="1"/>
    <n v="220"/>
    <s v="KG"/>
    <n v="1209.0899999999999"/>
    <n v="265999.8"/>
    <n v="24"/>
  </r>
  <r>
    <x v="49"/>
    <d v="2022-06-25T00:00:00"/>
    <d v="2025-06-24T00:00:00"/>
    <n v="50"/>
    <n v="1"/>
    <n v="50"/>
    <s v="KG"/>
    <n v="790"/>
    <n v="39500"/>
    <n v="67"/>
  </r>
  <r>
    <x v="141"/>
    <d v="2022-04-01T00:00:00"/>
    <d v="2027-03-31T00:00:00"/>
    <n v="25"/>
    <n v="1"/>
    <n v="25"/>
    <s v="KG"/>
    <n v="2200"/>
    <n v="55000"/>
    <n v="15"/>
  </r>
  <r>
    <x v="142"/>
    <d v="2022-06-01T00:00:00"/>
    <d v="2027-05-30T00:00:00"/>
    <n v="1050000"/>
    <n v="7"/>
    <n v="7350000"/>
    <s v="NO"/>
    <n v="0.12"/>
    <n v="126000"/>
    <n v="33"/>
  </r>
  <r>
    <x v="45"/>
    <d v="2022-05-01T00:00:00"/>
    <d v="2027-04-30T00:00:00"/>
    <n v="1050000"/>
    <n v="7"/>
    <n v="7350000"/>
    <s v="NO"/>
    <n v="0.12"/>
    <n v="126000"/>
    <n v="18"/>
  </r>
  <r>
    <x v="143"/>
    <d v="2022-02-01T00:00:00"/>
    <d v="2026-01-31T00:00:00"/>
    <n v="3"/>
    <n v="1"/>
    <n v="3"/>
    <s v="KG"/>
    <n v="55000"/>
    <n v="165000"/>
    <n v="24"/>
  </r>
  <r>
    <x v="117"/>
    <d v="2022-06-01T00:00:00"/>
    <d v="2027-05-30T00:00:00"/>
    <n v="1400000"/>
    <n v="7"/>
    <n v="9800000"/>
    <s v="NO"/>
    <n v="0.12"/>
    <n v="168000"/>
    <n v="30"/>
  </r>
  <r>
    <x v="60"/>
    <d v="2022-05-01T00:00:00"/>
    <d v="2025-04-30T00:00:00"/>
    <n v="275"/>
    <n v="1"/>
    <n v="275"/>
    <s v="KG"/>
    <n v="1036.3599999999999"/>
    <n v="284999"/>
    <n v="23"/>
  </r>
  <r>
    <x v="60"/>
    <d v="2022-05-01T00:00:00"/>
    <d v="2025-04-30T00:00:00"/>
    <n v="275"/>
    <n v="1"/>
    <n v="275"/>
    <s v="KG"/>
    <n v="1036.3599999999999"/>
    <n v="284999"/>
    <n v="27"/>
  </r>
  <r>
    <x v="144"/>
    <d v="2022-03-01T00:00:00"/>
    <d v="2027-02-28T00:00:00"/>
    <n v="10"/>
    <n v="1"/>
    <n v="10"/>
    <s v="KG"/>
    <n v="16000"/>
    <n v="160000"/>
    <n v="21"/>
  </r>
  <r>
    <x v="76"/>
    <d v="2022-04-01T00:00:00"/>
    <d v="2027-03-31T00:00:00"/>
    <n v="100"/>
    <n v="1"/>
    <n v="100"/>
    <s v="KG"/>
    <n v="3000"/>
    <n v="300000"/>
    <n v="10"/>
  </r>
  <r>
    <x v="115"/>
    <d v="2022-04-01T00:00:00"/>
    <d v="2025-03-30T00:00:00"/>
    <n v="50"/>
    <n v="1"/>
    <n v="50"/>
    <s v="KG"/>
    <n v="12800"/>
    <n v="640000"/>
    <n v="9"/>
  </r>
  <r>
    <x v="48"/>
    <d v="2022-03-01T00:00:00"/>
    <d v="2027-02-28T00:00:00"/>
    <n v="25"/>
    <n v="1"/>
    <n v="25"/>
    <s v="KG"/>
    <n v="45"/>
    <n v="1125"/>
    <n v="9"/>
  </r>
  <r>
    <x v="48"/>
    <d v="2022-04-01T00:00:00"/>
    <d v="2027-03-30T00:00:00"/>
    <n v="495"/>
    <n v="1"/>
    <n v="495"/>
    <s v="KG"/>
    <n v="40"/>
    <n v="19800"/>
    <n v="4"/>
  </r>
  <r>
    <x v="48"/>
    <d v="2022-05-01T00:00:00"/>
    <d v="2027-04-30T00:00:00"/>
    <n v="575"/>
    <n v="1"/>
    <n v="575"/>
    <s v="KG"/>
    <n v="45"/>
    <n v="25875"/>
    <n v="9"/>
  </r>
  <r>
    <x v="48"/>
    <d v="2022-05-01T00:00:00"/>
    <d v="2027-04-30T00:00:00"/>
    <n v="900"/>
    <n v="1"/>
    <n v="900"/>
    <s v="KG"/>
    <n v="45"/>
    <n v="40500"/>
    <n v="9"/>
  </r>
  <r>
    <x v="87"/>
    <d v="2022-05-01T00:00:00"/>
    <d v="2025-04-30T00:00:00"/>
    <n v="82.5"/>
    <n v="1"/>
    <n v="82.5"/>
    <s v="KG"/>
    <n v="3054.54"/>
    <n v="251999.55"/>
    <n v="12"/>
  </r>
  <r>
    <x v="58"/>
    <d v="2022-04-01T00:00:00"/>
    <d v="2027-03-31T00:00:00"/>
    <n v="400"/>
    <n v="1"/>
    <n v="400"/>
    <s v="KG"/>
    <n v="1410"/>
    <n v="564000"/>
    <n v="19"/>
  </r>
  <r>
    <x v="58"/>
    <d v="2022-05-01T00:00:00"/>
    <d v="2027-04-30T00:00:00"/>
    <n v="400"/>
    <n v="1"/>
    <n v="400"/>
    <s v="KG"/>
    <n v="1410"/>
    <n v="564000"/>
    <n v="30"/>
  </r>
  <r>
    <x v="41"/>
    <d v="2022-03-01T00:00:00"/>
    <d v="2027-02-28T00:00:00"/>
    <n v="25"/>
    <n v="1"/>
    <n v="25"/>
    <s v="KG"/>
    <n v="710"/>
    <n v="17750"/>
    <n v="13"/>
  </r>
  <r>
    <x v="20"/>
    <d v="2022-04-01T00:00:00"/>
    <d v="2025-03-30T00:00:00"/>
    <n v="20"/>
    <n v="1"/>
    <n v="20"/>
    <s v="KG"/>
    <n v="6200"/>
    <n v="124000"/>
    <n v="13"/>
  </r>
  <r>
    <x v="20"/>
    <d v="2021-10-01T00:00:00"/>
    <d v="2024-09-30T00:00:00"/>
    <n v="45"/>
    <n v="1"/>
    <n v="45"/>
    <s v="KG"/>
    <n v="6225"/>
    <n v="280125"/>
    <n v="17"/>
  </r>
  <r>
    <x v="59"/>
    <d v="2022-04-01T00:00:00"/>
    <d v="2027-03-31T00:00:00"/>
    <n v="200"/>
    <n v="1"/>
    <n v="200"/>
    <s v="KG"/>
    <n v="1535"/>
    <n v="307000"/>
    <n v="17"/>
  </r>
  <r>
    <x v="69"/>
    <d v="2022-02-10T00:00:00"/>
    <d v="2027-02-10T00:00:00"/>
    <n v="10"/>
    <n v="1"/>
    <n v="10"/>
    <s v="KG"/>
    <n v="1000"/>
    <n v="10000"/>
    <n v="8"/>
  </r>
  <r>
    <x v="26"/>
    <d v="2021-12-01T00:00:00"/>
    <d v="2026-11-30T00:00:00"/>
    <n v="25"/>
    <n v="1"/>
    <n v="25"/>
    <s v="KG"/>
    <n v="1100"/>
    <n v="27500"/>
    <n v="8"/>
  </r>
  <r>
    <x v="84"/>
    <d v="2022-05-01T00:00:00"/>
    <d v="2027-04-30T00:00:00"/>
    <n v="10"/>
    <n v="1"/>
    <n v="10"/>
    <s v="KG"/>
    <n v="5000"/>
    <n v="50000"/>
    <n v="13"/>
  </r>
  <r>
    <x v="24"/>
    <d v="2022-02-01T00:00:00"/>
    <d v="2025-01-30T00:00:00"/>
    <n v="25"/>
    <n v="1"/>
    <n v="25"/>
    <s v="KG"/>
    <n v="2200"/>
    <n v="55000"/>
    <n v="15"/>
  </r>
  <r>
    <x v="30"/>
    <d v="2021-12-01T00:00:00"/>
    <d v="2024-12-31T00:00:00"/>
    <n v="50"/>
    <n v="1"/>
    <n v="50"/>
    <s v="KG"/>
    <n v="3550"/>
    <n v="177500"/>
    <n v="14"/>
  </r>
  <r>
    <x v="145"/>
    <d v="2022-01-01T00:00:00"/>
    <d v="2026-12-30T00:00:00"/>
    <n v="150"/>
    <n v="1"/>
    <n v="150"/>
    <s v="KG"/>
    <n v="2700"/>
    <n v="405000"/>
    <n v="7"/>
  </r>
  <r>
    <x v="13"/>
    <d v="2021-03-01T00:00:00"/>
    <d v="2026-03-30T00:00:00"/>
    <n v="250"/>
    <n v="1"/>
    <n v="250"/>
    <s v="KG"/>
    <n v="55"/>
    <n v="13750"/>
    <n v="6"/>
  </r>
  <r>
    <x v="48"/>
    <d v="2022-05-01T00:00:00"/>
    <d v="2027-04-30T00:00:00"/>
    <n v="500"/>
    <n v="1"/>
    <n v="500"/>
    <s v="KG"/>
    <n v="45"/>
    <n v="22500"/>
    <n v="13"/>
  </r>
  <r>
    <x v="63"/>
    <d v="2022-02-01T00:00:00"/>
    <d v="2027-02-27T00:00:00"/>
    <n v="300"/>
    <n v="1"/>
    <n v="300"/>
    <s v="KG"/>
    <n v="155"/>
    <n v="46500"/>
    <n v="6"/>
  </r>
  <r>
    <x v="74"/>
    <d v="2022-06-01T00:00:00"/>
    <d v="2026-05-30T00:00:00"/>
    <n v="25"/>
    <n v="1"/>
    <n v="25"/>
    <s v="KG"/>
    <n v="4100"/>
    <n v="102500"/>
    <n v="29"/>
  </r>
  <r>
    <x v="85"/>
    <d v="2022-06-01T00:00:00"/>
    <d v="2026-05-31T00:00:00"/>
    <n v="0.5"/>
    <n v="1"/>
    <n v="0.5"/>
    <s v="KG"/>
    <n v="155000"/>
    <n v="77500"/>
    <n v="13"/>
  </r>
  <r>
    <x v="146"/>
    <d v="2022-05-01T00:00:00"/>
    <d v="2027-04-30T00:00:00"/>
    <n v="25"/>
    <n v="1"/>
    <n v="25"/>
    <s v="KG"/>
    <n v="2125"/>
    <n v="53125"/>
    <n v="0"/>
  </r>
  <r>
    <x v="79"/>
    <d v="2022-04-01T00:00:00"/>
    <d v="2027-03-31T00:00:00"/>
    <n v="750"/>
    <n v="1"/>
    <n v="750"/>
    <s v="KG"/>
    <n v="25"/>
    <n v="18750"/>
    <n v="9"/>
  </r>
  <r>
    <x v="62"/>
    <d v="2022-04-01T00:00:00"/>
    <d v="2027-03-30T00:00:00"/>
    <n v="10"/>
    <n v="1"/>
    <n v="10"/>
    <s v="KG"/>
    <n v="460"/>
    <n v="4600"/>
    <n v="1"/>
  </r>
  <r>
    <x v="147"/>
    <d v="2022-05-01T00:00:00"/>
    <d v="2027-04-30T00:00:00"/>
    <n v="12"/>
    <n v="1"/>
    <n v="12"/>
    <s v="KG"/>
    <n v="4350"/>
    <n v="52200"/>
    <n v="1"/>
  </r>
  <r>
    <x v="142"/>
    <d v="2022-06-01T00:00:00"/>
    <d v="2027-05-30T00:00:00"/>
    <n v="1050000"/>
    <n v="7"/>
    <n v="7350000"/>
    <s v="NO"/>
    <n v="0.115"/>
    <n v="120750"/>
    <n v="10"/>
  </r>
  <r>
    <x v="117"/>
    <d v="2022-06-01T00:00:00"/>
    <d v="2027-05-30T00:00:00"/>
    <n v="1050000"/>
    <n v="7"/>
    <n v="7350000"/>
    <s v="NO"/>
    <n v="0.115"/>
    <n v="120750"/>
    <n v="10"/>
  </r>
  <r>
    <x v="59"/>
    <d v="2022-04-01T00:00:00"/>
    <d v="2027-03-30T00:00:00"/>
    <n v="200"/>
    <n v="1"/>
    <n v="200"/>
    <s v="KG"/>
    <n v="1480"/>
    <n v="296000"/>
    <n v="8"/>
  </r>
  <r>
    <x v="115"/>
    <d v="2022-04-01T00:00:00"/>
    <d v="2025-03-30T00:00:00"/>
    <n v="75"/>
    <n v="1"/>
    <n v="75"/>
    <s v="KG"/>
    <n v="13150"/>
    <n v="986250"/>
    <n v="4"/>
  </r>
  <r>
    <x v="115"/>
    <d v="2022-04-01T00:00:00"/>
    <d v="2025-03-30T00:00:00"/>
    <n v="100"/>
    <n v="1"/>
    <n v="100"/>
    <s v="KG"/>
    <n v="12950"/>
    <n v="1295000"/>
    <n v="4"/>
  </r>
  <r>
    <x v="54"/>
    <d v="2022-04-01T00:00:00"/>
    <d v="2025-03-31T00:00:00"/>
    <n v="137.5"/>
    <n v="1"/>
    <n v="137.5"/>
    <s v="KG"/>
    <n v="1654.54"/>
    <n v="227499.25"/>
    <n v="6"/>
  </r>
  <r>
    <x v="22"/>
    <d v="2022-06-01T00:00:00"/>
    <d v="2027-05-30T00:00:00"/>
    <n v="100"/>
    <n v="1"/>
    <n v="100"/>
    <s v="KG"/>
    <n v="4450"/>
    <n v="445000"/>
    <n v="69"/>
  </r>
  <r>
    <x v="27"/>
    <d v="2022-04-01T00:00:00"/>
    <d v="2027-03-28T00:00:00"/>
    <n v="50"/>
    <n v="1"/>
    <n v="50"/>
    <s v="KG"/>
    <n v="1350"/>
    <n v="67500"/>
    <n v="29"/>
  </r>
  <r>
    <x v="76"/>
    <d v="2022-04-01T00:00:00"/>
    <d v="2027-03-31T00:00:00"/>
    <n v="25"/>
    <n v="1"/>
    <n v="25"/>
    <s v="KG"/>
    <n v="3000"/>
    <n v="75000"/>
    <n v="19"/>
  </r>
  <r>
    <x v="59"/>
    <d v="2022-03-01T00:00:00"/>
    <d v="2026-02-28T00:00:00"/>
    <n v="200"/>
    <n v="1"/>
    <n v="200"/>
    <s v="KG"/>
    <n v="1550"/>
    <n v="310000"/>
    <n v="4"/>
  </r>
  <r>
    <x v="62"/>
    <d v="2022-06-01T00:00:00"/>
    <d v="2027-05-31T00:00:00"/>
    <n v="10"/>
    <n v="1"/>
    <n v="10"/>
    <s v="KG"/>
    <n v="440"/>
    <n v="4400"/>
    <n v="25"/>
  </r>
  <r>
    <x v="64"/>
    <d v="2022-05-01T00:00:00"/>
    <d v="2027-04-30T00:00:00"/>
    <n v="1000"/>
    <n v="1"/>
    <n v="1000"/>
    <s v="KG"/>
    <n v="45"/>
    <n v="45000"/>
    <n v="7"/>
  </r>
  <r>
    <x v="8"/>
    <d v="2022-06-01T00:00:00"/>
    <d v="2027-05-31T00:00:00"/>
    <n v="500"/>
    <n v="1"/>
    <n v="500"/>
    <s v="KG"/>
    <n v="148"/>
    <n v="74000"/>
    <n v="3"/>
  </r>
  <r>
    <x v="87"/>
    <d v="2022-06-01T00:00:00"/>
    <d v="2025-05-30T00:00:00"/>
    <n v="110"/>
    <n v="1"/>
    <n v="110"/>
    <s v="KG"/>
    <n v="3100"/>
    <n v="341000"/>
    <n v="8"/>
  </r>
  <r>
    <x v="27"/>
    <d v="2022-04-01T00:00:00"/>
    <d v="2027-03-30T00:00:00"/>
    <n v="50"/>
    <n v="1"/>
    <n v="50"/>
    <s v="KG"/>
    <n v="1450"/>
    <n v="72500"/>
    <n v="3"/>
  </r>
  <r>
    <x v="54"/>
    <d v="2022-04-01T00:00:00"/>
    <d v="2025-03-30T00:00:00"/>
    <n v="165"/>
    <n v="1"/>
    <n v="165"/>
    <s v="KG"/>
    <n v="1654.54"/>
    <n v="272999.09999999998"/>
    <n v="5"/>
  </r>
  <r>
    <x v="52"/>
    <d v="2022-05-01T00:00:00"/>
    <d v="2026-04-30T00:00:00"/>
    <n v="50"/>
    <n v="1"/>
    <n v="50"/>
    <s v="KG"/>
    <n v="170"/>
    <n v="8500"/>
    <n v="2"/>
  </r>
  <r>
    <x v="26"/>
    <d v="2022-07-01T00:00:00"/>
    <d v="2027-06-30T00:00:00"/>
    <n v="50"/>
    <n v="1"/>
    <n v="50"/>
    <s v="KG"/>
    <n v="1075"/>
    <n v="53750"/>
    <n v="17"/>
  </r>
  <r>
    <x v="17"/>
    <d v="2022-07-01T00:00:00"/>
    <d v="2024-06-30T00:00:00"/>
    <n v="50"/>
    <n v="1"/>
    <n v="50"/>
    <s v="KG"/>
    <n v="1125"/>
    <n v="56250"/>
    <n v="18"/>
  </r>
  <r>
    <x v="11"/>
    <d v="2022-06-01T00:00:00"/>
    <d v="2026-05-31T00:00:00"/>
    <n v="10"/>
    <n v="1"/>
    <n v="10"/>
    <s v="KG"/>
    <n v="12500"/>
    <n v="125000"/>
    <n v="10"/>
  </r>
  <r>
    <x v="33"/>
    <d v="2022-04-01T00:00:00"/>
    <d v="2027-03-28T00:00:00"/>
    <n v="500"/>
    <n v="1"/>
    <n v="500"/>
    <s v="KG"/>
    <n v="324"/>
    <n v="162000"/>
    <n v="8"/>
  </r>
  <r>
    <x v="29"/>
    <d v="2022-07-01T00:00:00"/>
    <d v="2027-06-30T00:00:00"/>
    <n v="25"/>
    <n v="1"/>
    <n v="25"/>
    <s v="KG"/>
    <n v="7450"/>
    <n v="186250"/>
    <n v="24"/>
  </r>
  <r>
    <x v="46"/>
    <d v="2021-12-09T00:00:00"/>
    <d v="2024-11-30T00:00:00"/>
    <n v="50"/>
    <n v="1"/>
    <n v="50"/>
    <s v="KG"/>
    <n v="760"/>
    <n v="38000"/>
    <n v="15"/>
  </r>
  <r>
    <x v="19"/>
    <d v="2022-08-01T00:00:00"/>
    <d v="2027-07-30T00:00:00"/>
    <n v="200"/>
    <n v="1"/>
    <n v="200"/>
    <s v="KG"/>
    <n v="1400"/>
    <n v="280000"/>
    <n v="29"/>
  </r>
  <r>
    <x v="85"/>
    <d v="2022-07-01T00:00:00"/>
    <d v="2026-06-30T00:00:00"/>
    <n v="0.1"/>
    <n v="1"/>
    <n v="0.1"/>
    <s v="KG"/>
    <n v="155000"/>
    <n v="15500"/>
    <n v="12"/>
  </r>
  <r>
    <x v="10"/>
    <d v="2022-04-01T00:00:00"/>
    <d v="2026-03-31T00:00:00"/>
    <n v="100"/>
    <n v="1"/>
    <n v="100"/>
    <s v="KG"/>
    <n v="555"/>
    <n v="55500"/>
    <n v="19"/>
  </r>
  <r>
    <x v="10"/>
    <d v="2022-04-01T00:00:00"/>
    <d v="2026-03-31T00:00:00"/>
    <n v="500"/>
    <n v="1"/>
    <n v="500"/>
    <s v="KG"/>
    <n v="555"/>
    <n v="277500"/>
    <n v="19"/>
  </r>
  <r>
    <x v="121"/>
    <d v="2021-09-01T00:00:00"/>
    <d v="2026-08-31T00:00:00"/>
    <n v="10"/>
    <n v="1"/>
    <n v="10"/>
    <s v="KG"/>
    <n v="540"/>
    <n v="5400"/>
    <n v="11"/>
  </r>
  <r>
    <x v="126"/>
    <d v="2022-04-01T00:00:00"/>
    <d v="2027-03-28T00:00:00"/>
    <n v="24.87"/>
    <n v="1"/>
    <n v="24.87"/>
    <s v="KG"/>
    <n v="500"/>
    <n v="12435"/>
    <n v="37"/>
  </r>
  <r>
    <x v="131"/>
    <d v="2022-05-01T00:00:00"/>
    <d v="2026-04-30T00:00:00"/>
    <n v="100"/>
    <n v="1"/>
    <n v="100"/>
    <s v="KG"/>
    <n v="203"/>
    <n v="20300"/>
    <n v="13"/>
  </r>
  <r>
    <x v="122"/>
    <d v="2022-04-23T00:00:00"/>
    <d v="2027-03-28T00:00:00"/>
    <n v="300"/>
    <n v="1"/>
    <n v="300"/>
    <s v="KG"/>
    <n v="155"/>
    <n v="46500"/>
    <n v="13"/>
  </r>
  <r>
    <x v="8"/>
    <d v="2022-07-11T00:00:00"/>
    <d v="2027-06-30T00:00:00"/>
    <n v="1000"/>
    <n v="1"/>
    <n v="1000"/>
    <s v="KG"/>
    <n v="147"/>
    <n v="147000"/>
    <n v="13"/>
  </r>
  <r>
    <x v="24"/>
    <d v="2022-07-01T00:00:00"/>
    <d v="2027-06-30T00:00:00"/>
    <n v="25"/>
    <n v="1"/>
    <n v="25"/>
    <s v="KG"/>
    <n v="1950"/>
    <n v="48750"/>
    <n v="11"/>
  </r>
  <r>
    <x v="31"/>
    <d v="2022-06-01T00:00:00"/>
    <d v="2025-05-30T00:00:00"/>
    <n v="27.5"/>
    <n v="1"/>
    <n v="27.5"/>
    <s v="KG"/>
    <n v="2290.9"/>
    <n v="62999.75"/>
    <n v="3"/>
  </r>
  <r>
    <x v="76"/>
    <d v="2022-07-01T00:00:00"/>
    <d v="2027-06-30T00:00:00"/>
    <n v="25"/>
    <n v="1"/>
    <n v="25"/>
    <s v="KG"/>
    <n v="3000"/>
    <n v="75000"/>
    <n v="25"/>
  </r>
  <r>
    <x v="58"/>
    <d v="2022-07-01T00:00:00"/>
    <d v="2027-06-30T00:00:00"/>
    <n v="200"/>
    <n v="1"/>
    <n v="200"/>
    <s v="KG"/>
    <n v="1410"/>
    <n v="282000"/>
    <n v="29"/>
  </r>
  <r>
    <x v="60"/>
    <d v="2022-06-01T00:00:00"/>
    <d v="2025-05-30T00:00:00"/>
    <n v="412.5"/>
    <n v="1"/>
    <n v="412.5"/>
    <s v="KG"/>
    <n v="1036.3599999999999"/>
    <n v="427498.5"/>
    <n v="3"/>
  </r>
  <r>
    <x v="90"/>
    <d v="2022-11-15T00:00:00"/>
    <d v="2024-11-14T00:00:00"/>
    <n v="1"/>
    <n v="1"/>
    <n v="1"/>
    <s v="KG"/>
    <n v="500"/>
    <n v="500"/>
    <n v="217"/>
  </r>
  <r>
    <x v="23"/>
    <d v="2021-10-03T00:00:00"/>
    <d v="2024-10-02T00:00:00"/>
    <n v="25"/>
    <n v="1"/>
    <n v="25"/>
    <s v="KG"/>
    <n v="135"/>
    <n v="3375"/>
    <n v="5"/>
  </r>
  <r>
    <x v="44"/>
    <d v="2022-02-17T00:00:00"/>
    <d v="2027-02-17T00:00:00"/>
    <n v="1500"/>
    <n v="1"/>
    <n v="1500"/>
    <s v="KG"/>
    <n v="205"/>
    <n v="307500"/>
    <n v="9"/>
  </r>
  <r>
    <x v="24"/>
    <d v="2022-05-01T00:00:00"/>
    <d v="2027-04-30T00:00:00"/>
    <n v="75"/>
    <n v="1"/>
    <n v="75"/>
    <s v="KG"/>
    <n v="1900"/>
    <n v="142500"/>
    <n v="16"/>
  </r>
  <r>
    <x v="109"/>
    <d v="2022-06-01T00:00:00"/>
    <d v="2025-05-31T00:00:00"/>
    <n v="10"/>
    <n v="1"/>
    <n v="10"/>
    <s v="KG"/>
    <n v="13700"/>
    <n v="137000"/>
    <n v="14"/>
  </r>
  <r>
    <x v="148"/>
    <d v="2021-05-09T00:00:00"/>
    <d v="2026-05-09T00:00:00"/>
    <n v="1"/>
    <n v="1"/>
    <n v="1"/>
    <s v="KG"/>
    <n v="1750"/>
    <n v="1750"/>
    <n v="3"/>
  </r>
  <r>
    <x v="117"/>
    <d v="2022-06-01T00:00:00"/>
    <d v="2027-05-31T00:00:00"/>
    <n v="1750000"/>
    <n v="7"/>
    <n v="12250000"/>
    <s v="NO"/>
    <n v="0.112"/>
    <n v="196000"/>
    <n v="4"/>
  </r>
  <r>
    <x v="37"/>
    <d v="2022-06-01T00:00:00"/>
    <d v="2027-06-30T00:00:00"/>
    <n v="0.1"/>
    <n v="1"/>
    <n v="0.1"/>
    <s v="KG"/>
    <n v="380000"/>
    <n v="38000"/>
    <n v="13"/>
  </r>
  <r>
    <x v="34"/>
    <d v="2022-07-01T00:00:00"/>
    <d v="2026-06-30T00:00:00"/>
    <n v="25"/>
    <n v="1"/>
    <n v="25"/>
    <s v="KG"/>
    <n v="2025"/>
    <n v="50625"/>
    <n v="10"/>
  </r>
  <r>
    <x v="38"/>
    <d v="2022-08-01T00:00:00"/>
    <d v="2027-07-31T00:00:00"/>
    <n v="10"/>
    <n v="1"/>
    <n v="10"/>
    <s v="KG"/>
    <n v="9400"/>
    <n v="94000"/>
    <n v="27"/>
  </r>
  <r>
    <x v="60"/>
    <d v="2022-05-01T00:00:00"/>
    <d v="2025-04-30T00:00:00"/>
    <n v="110"/>
    <n v="1"/>
    <n v="110"/>
    <s v="KG"/>
    <n v="1036.3599999999999"/>
    <n v="113999.6"/>
    <n v="2"/>
  </r>
  <r>
    <x v="124"/>
    <d v="2022-06-01T00:00:00"/>
    <d v="2027-05-30T00:00:00"/>
    <n v="25"/>
    <n v="1"/>
    <n v="25"/>
    <s v="KG"/>
    <n v="5100"/>
    <n v="127500"/>
    <n v="10"/>
  </r>
  <r>
    <x v="20"/>
    <d v="2022-08-01T00:00:00"/>
    <d v="2027-07-31T00:00:00"/>
    <n v="50"/>
    <n v="1"/>
    <n v="50"/>
    <s v="KG"/>
    <n v="6400"/>
    <n v="320000"/>
    <n v="36"/>
  </r>
  <r>
    <x v="149"/>
    <d v="2022-07-16T00:00:00"/>
    <d v="2025-07-15T00:00:00"/>
    <n v="5"/>
    <n v="1"/>
    <n v="5"/>
    <s v="KG"/>
    <n v="925"/>
    <n v="4625"/>
    <n v="1"/>
  </r>
  <r>
    <x v="50"/>
    <d v="2022-01-01T00:00:00"/>
    <d v="2026-12-31T00:00:00"/>
    <n v="25"/>
    <n v="1"/>
    <n v="25"/>
    <s v="KG"/>
    <n v="580"/>
    <n v="14500"/>
    <n v="3"/>
  </r>
  <r>
    <x v="60"/>
    <d v="2022-06-01T00:00:00"/>
    <d v="2025-05-31T00:00:00"/>
    <n v="110"/>
    <n v="1"/>
    <n v="110"/>
    <s v="KG"/>
    <n v="1036.3599999999999"/>
    <n v="113999.6"/>
    <n v="2"/>
  </r>
  <r>
    <x v="46"/>
    <d v="2021-11-25T00:00:00"/>
    <d v="2024-11-30T00:00:00"/>
    <n v="225"/>
    <n v="1"/>
    <n v="225"/>
    <s v="KG"/>
    <n v="690"/>
    <n v="155250"/>
    <n v="21"/>
  </r>
  <r>
    <x v="46"/>
    <d v="2021-11-25T00:00:00"/>
    <d v="2024-11-30T00:00:00"/>
    <n v="275"/>
    <n v="1"/>
    <n v="275"/>
    <s v="KG"/>
    <n v="690"/>
    <n v="189750"/>
    <n v="6"/>
  </r>
  <r>
    <x v="49"/>
    <d v="2022-02-15T00:00:00"/>
    <d v="2027-02-14T00:00:00"/>
    <n v="300"/>
    <n v="1"/>
    <n v="300"/>
    <s v="KG"/>
    <n v="1125"/>
    <n v="337500"/>
    <n v="6"/>
  </r>
  <r>
    <x v="138"/>
    <d v="2021-04-05T00:00:00"/>
    <d v="2024-04-03T00:00:00"/>
    <n v="500"/>
    <n v="1"/>
    <n v="500"/>
    <s v="KG"/>
    <n v="250"/>
    <n v="125000"/>
    <n v="22"/>
  </r>
  <r>
    <x v="55"/>
    <d v="2022-07-01T00:00:00"/>
    <d v="2026-07-30T00:00:00"/>
    <n v="300"/>
    <n v="1"/>
    <n v="300"/>
    <s v="KG"/>
    <n v="950"/>
    <n v="285000"/>
    <n v="22"/>
  </r>
  <r>
    <x v="24"/>
    <d v="2022-06-01T00:00:00"/>
    <d v="2026-05-31T00:00:00"/>
    <n v="100"/>
    <n v="1"/>
    <n v="100"/>
    <s v="KG"/>
    <n v="1775"/>
    <n v="177500"/>
    <n v="4"/>
  </r>
  <r>
    <x v="9"/>
    <d v="2022-07-01T00:00:00"/>
    <d v="2025-06-30T00:00:00"/>
    <n v="5"/>
    <n v="1"/>
    <n v="5"/>
    <s v="KG"/>
    <n v="39000"/>
    <n v="195000"/>
    <n v="14"/>
  </r>
  <r>
    <x v="26"/>
    <d v="2022-07-01T00:00:00"/>
    <d v="2027-06-30T00:00:00"/>
    <n v="50"/>
    <n v="1"/>
    <n v="50"/>
    <s v="KG"/>
    <n v="1050"/>
    <n v="52500"/>
    <n v="25"/>
  </r>
  <r>
    <x v="26"/>
    <d v="2022-07-01T00:00:00"/>
    <d v="2027-06-30T00:00:00"/>
    <n v="50"/>
    <n v="1"/>
    <n v="50"/>
    <s v="KG"/>
    <n v="1050"/>
    <n v="52500"/>
    <n v="25"/>
  </r>
  <r>
    <x v="33"/>
    <d v="2022-07-01T00:00:00"/>
    <d v="2027-06-30T00:00:00"/>
    <n v="500"/>
    <n v="1"/>
    <n v="500"/>
    <s v="KG"/>
    <n v="303"/>
    <n v="151500"/>
    <n v="24"/>
  </r>
  <r>
    <x v="142"/>
    <d v="2022-05-01T00:00:00"/>
    <d v="2027-04-30T00:00:00"/>
    <n v="1050000"/>
    <n v="7"/>
    <n v="7350000"/>
    <s v="NO"/>
    <n v="0.109"/>
    <n v="114450"/>
    <n v="13"/>
  </r>
  <r>
    <x v="117"/>
    <d v="2022-04-01T00:00:00"/>
    <d v="2027-03-28T00:00:00"/>
    <n v="1050000"/>
    <n v="7"/>
    <n v="7350000"/>
    <s v="NO"/>
    <n v="0.109"/>
    <n v="114450"/>
    <n v="14"/>
  </r>
  <r>
    <x v="7"/>
    <d v="2022-06-01T00:00:00"/>
    <d v="2027-05-31T00:00:00"/>
    <n v="10"/>
    <n v="1"/>
    <n v="10"/>
    <s v="KG"/>
    <n v="9500"/>
    <n v="95000"/>
    <n v="6"/>
  </r>
  <r>
    <x v="87"/>
    <d v="2022-08-01T00:00:00"/>
    <d v="2025-07-30T00:00:00"/>
    <n v="27.5"/>
    <n v="1"/>
    <n v="27.5"/>
    <s v="KG"/>
    <n v="2727.2719999999999"/>
    <n v="74999.98"/>
    <n v="5"/>
  </r>
  <r>
    <x v="54"/>
    <d v="2022-07-01T00:00:00"/>
    <d v="2025-06-30T00:00:00"/>
    <n v="82.5"/>
    <n v="1"/>
    <n v="82.5"/>
    <s v="KG"/>
    <n v="1410.7139999999999"/>
    <n v="116383.905"/>
    <n v="5"/>
  </r>
  <r>
    <x v="60"/>
    <d v="2022-08-01T00:00:00"/>
    <d v="2025-07-30T00:00:00"/>
    <n v="137.5"/>
    <n v="1"/>
    <n v="137.5"/>
    <s v="KG"/>
    <n v="963.63599999999997"/>
    <n v="132499.95000000001"/>
    <n v="5"/>
  </r>
  <r>
    <x v="118"/>
    <d v="2021-08-01T00:00:00"/>
    <d v="2026-06-30T00:00:00"/>
    <n v="5"/>
    <n v="1"/>
    <n v="5"/>
    <s v="KG"/>
    <n v="650"/>
    <n v="3250"/>
    <n v="2"/>
  </r>
  <r>
    <x v="69"/>
    <d v="2022-02-10T00:00:00"/>
    <d v="2027-02-10T00:00:00"/>
    <n v="10"/>
    <n v="1"/>
    <n v="10"/>
    <s v="KG"/>
    <n v="1000"/>
    <n v="10000"/>
    <n v="2"/>
  </r>
  <r>
    <x v="43"/>
    <d v="2022-03-01T00:00:00"/>
    <d v="2025-03-28T00:00:00"/>
    <n v="500"/>
    <n v="1"/>
    <n v="500"/>
    <s v="KG"/>
    <n v="450"/>
    <n v="225000"/>
    <n v="2"/>
  </r>
  <r>
    <x v="85"/>
    <d v="2022-08-01T00:00:00"/>
    <d v="2026-07-30T00:00:00"/>
    <n v="0.2"/>
    <n v="1"/>
    <n v="0.2"/>
    <s v="KG"/>
    <n v="154000"/>
    <n v="30800"/>
    <n v="8"/>
  </r>
  <r>
    <x v="31"/>
    <d v="2022-07-01T00:00:00"/>
    <d v="2025-06-30T00:00:00"/>
    <n v="28.33"/>
    <n v="1"/>
    <n v="28.33"/>
    <s v="KG"/>
    <n v="2309.09"/>
    <n v="65416.519699999997"/>
    <n v="5"/>
  </r>
  <r>
    <x v="63"/>
    <d v="2022-08-01T00:00:00"/>
    <d v="2027-07-31T00:00:00"/>
    <n v="25"/>
    <n v="1"/>
    <n v="25"/>
    <s v="KG"/>
    <n v="190"/>
    <n v="4750"/>
    <n v="57"/>
  </r>
  <r>
    <x v="79"/>
    <d v="2022-07-01T00:00:00"/>
    <d v="2027-06-30T00:00:00"/>
    <n v="700"/>
    <n v="1"/>
    <n v="700"/>
    <s v="KG"/>
    <n v="24"/>
    <n v="16800"/>
    <n v="12"/>
  </r>
  <r>
    <x v="64"/>
    <d v="2022-08-26T00:00:00"/>
    <d v="2027-07-30T00:00:00"/>
    <n v="1475"/>
    <n v="1"/>
    <n v="1475"/>
    <s v="KG"/>
    <n v="46"/>
    <n v="67850"/>
    <n v="12"/>
  </r>
  <r>
    <x v="63"/>
    <d v="2022-08-01T00:00:00"/>
    <d v="2027-07-31T00:00:00"/>
    <n v="475"/>
    <n v="1"/>
    <n v="475"/>
    <s v="KG"/>
    <n v="190"/>
    <n v="90250"/>
    <n v="15"/>
  </r>
  <r>
    <x v="115"/>
    <d v="2022-07-01T00:00:00"/>
    <d v="2025-06-30T00:00:00"/>
    <n v="25"/>
    <n v="1"/>
    <n v="25"/>
    <s v="KG"/>
    <n v="12800"/>
    <n v="320000"/>
    <n v="17"/>
  </r>
  <r>
    <x v="115"/>
    <d v="2022-09-01T00:00:00"/>
    <d v="2025-08-31T00:00:00"/>
    <n v="25"/>
    <n v="1"/>
    <n v="25"/>
    <s v="KG"/>
    <n v="12800"/>
    <n v="320000"/>
    <n v="24"/>
  </r>
  <r>
    <x v="121"/>
    <d v="2022-07-01T00:00:00"/>
    <d v="2027-06-30T00:00:00"/>
    <n v="10"/>
    <n v="1"/>
    <n v="10"/>
    <s v="KG"/>
    <n v="560"/>
    <n v="5600"/>
    <n v="3"/>
  </r>
  <r>
    <x v="127"/>
    <d v="2022-01-13T00:00:00"/>
    <d v="2022-12-31T00:00:00"/>
    <n v="160"/>
    <n v="1"/>
    <n v="160"/>
    <s v="KG"/>
    <n v="110"/>
    <n v="17600"/>
    <n v="9"/>
  </r>
  <r>
    <x v="126"/>
    <d v="2022-07-01T00:00:00"/>
    <d v="2027-06-30T00:00:00"/>
    <n v="50"/>
    <n v="1"/>
    <n v="50"/>
    <s v="KG"/>
    <n v="590"/>
    <n v="29500"/>
    <n v="14"/>
  </r>
  <r>
    <x v="100"/>
    <d v="2022-01-01T00:00:00"/>
    <d v="2026-01-01T00:00:00"/>
    <n v="25"/>
    <n v="1"/>
    <n v="25"/>
    <s v="KG"/>
    <n v="1450"/>
    <n v="36250"/>
    <n v="3"/>
  </r>
  <r>
    <x v="35"/>
    <d v="2022-08-01T00:00:00"/>
    <d v="2025-07-30T00:00:00"/>
    <n v="80"/>
    <n v="1"/>
    <n v="80"/>
    <s v="KG"/>
    <n v="750"/>
    <n v="60000"/>
    <n v="33"/>
  </r>
  <r>
    <x v="35"/>
    <d v="2022-08-01T00:00:00"/>
    <d v="2025-07-30T00:00:00"/>
    <n v="220"/>
    <n v="1"/>
    <n v="220"/>
    <s v="KG"/>
    <n v="750"/>
    <n v="165000"/>
    <n v="33"/>
  </r>
  <r>
    <x v="148"/>
    <d v="2021-05-09T00:00:00"/>
    <d v="2026-05-09T00:00:00"/>
    <n v="1"/>
    <n v="1"/>
    <n v="1"/>
    <s v="KG"/>
    <n v="1750"/>
    <n v="1750"/>
    <n v="1"/>
  </r>
  <r>
    <x v="68"/>
    <d v="2021-12-03T00:00:00"/>
    <d v="2026-12-03T00:00:00"/>
    <n v="5"/>
    <n v="1"/>
    <n v="5"/>
    <s v="KG"/>
    <n v="2400"/>
    <n v="12000"/>
    <n v="1"/>
  </r>
  <r>
    <x v="13"/>
    <d v="2022-07-01T00:00:00"/>
    <d v="2027-06-30T00:00:00"/>
    <n v="250"/>
    <n v="1"/>
    <n v="250"/>
    <s v="KG"/>
    <n v="57"/>
    <n v="14250"/>
    <n v="2"/>
  </r>
  <r>
    <x v="122"/>
    <d v="2022-08-21T00:00:00"/>
    <d v="2027-07-30T00:00:00"/>
    <n v="300"/>
    <n v="1"/>
    <n v="300"/>
    <s v="KG"/>
    <n v="155"/>
    <n v="46500"/>
    <n v="17"/>
  </r>
  <r>
    <x v="15"/>
    <d v="2022-08-01T00:00:00"/>
    <d v="2025-07-30T00:00:00"/>
    <n v="1120"/>
    <n v="1"/>
    <n v="1120"/>
    <s v="KG"/>
    <n v="127"/>
    <n v="142240"/>
    <n v="13"/>
  </r>
  <r>
    <x v="8"/>
    <d v="2022-08-12T00:00:00"/>
    <d v="2027-07-30T00:00:00"/>
    <n v="1000"/>
    <n v="1"/>
    <n v="1000"/>
    <s v="KG"/>
    <n v="147"/>
    <n v="147000"/>
    <n v="17"/>
  </r>
  <r>
    <x v="80"/>
    <d v="2021-10-01T00:00:00"/>
    <d v="2026-09-30T00:00:00"/>
    <n v="60"/>
    <n v="1"/>
    <n v="60"/>
    <s v="KG"/>
    <n v="6250"/>
    <n v="375000"/>
    <n v="2"/>
  </r>
  <r>
    <x v="115"/>
    <d v="2022-07-01T00:00:00"/>
    <d v="2025-06-30T00:00:00"/>
    <n v="100"/>
    <n v="1"/>
    <n v="100"/>
    <s v="KG"/>
    <n v="13250"/>
    <n v="1325000"/>
    <n v="2"/>
  </r>
  <r>
    <x v="82"/>
    <d v="2022-04-30T00:00:00"/>
    <d v="2023-04-30T00:00:00"/>
    <n v="50"/>
    <n v="1"/>
    <n v="50"/>
    <s v="KG"/>
    <n v="300"/>
    <n v="15000"/>
    <n v="9"/>
  </r>
  <r>
    <x v="117"/>
    <d v="2022-09-01T00:00:00"/>
    <d v="2027-08-30T00:00:00"/>
    <n v="1050000"/>
    <n v="7"/>
    <n v="7350000"/>
    <s v="NO"/>
    <n v="0.1"/>
    <n v="105000"/>
    <n v="24"/>
  </r>
  <r>
    <x v="61"/>
    <d v="2022-07-01T00:00:00"/>
    <d v="2027-06-30T00:00:00"/>
    <n v="200"/>
    <n v="1"/>
    <n v="200"/>
    <s v="KG"/>
    <n v="20"/>
    <n v="4000"/>
    <n v="2"/>
  </r>
  <r>
    <x v="57"/>
    <d v="2022-04-01T00:00:00"/>
    <d v="2027-03-31T00:00:00"/>
    <n v="5"/>
    <n v="1"/>
    <n v="5"/>
    <s v="KG"/>
    <n v="3050"/>
    <n v="15250"/>
    <n v="7"/>
  </r>
  <r>
    <x v="50"/>
    <d v="2022-05-01T00:00:00"/>
    <d v="2027-04-30T00:00:00"/>
    <n v="50"/>
    <n v="1"/>
    <n v="50"/>
    <s v="KG"/>
    <n v="565"/>
    <n v="28250"/>
    <n v="9"/>
  </r>
  <r>
    <x v="116"/>
    <d v="2022-05-01T00:00:00"/>
    <d v="2025-04-30T00:00:00"/>
    <n v="5"/>
    <n v="1"/>
    <n v="5"/>
    <s v="KG"/>
    <n v="6200"/>
    <n v="31000"/>
    <n v="11"/>
  </r>
  <r>
    <x v="58"/>
    <d v="2022-04-01T00:00:00"/>
    <d v="2027-03-31T00:00:00"/>
    <n v="25"/>
    <n v="1"/>
    <n v="25"/>
    <s v="KG"/>
    <n v="1550"/>
    <n v="38750"/>
    <n v="11"/>
  </r>
  <r>
    <x v="100"/>
    <d v="2021-08-28T00:00:00"/>
    <d v="2026-08-31T00:00:00"/>
    <n v="25"/>
    <n v="1"/>
    <n v="25"/>
    <s v="KG"/>
    <n v="1700"/>
    <n v="42500"/>
    <n v="2"/>
  </r>
  <r>
    <x v="85"/>
    <d v="2022-08-01T00:00:00"/>
    <d v="2026-07-30T00:00:00"/>
    <n v="0.3"/>
    <n v="1"/>
    <n v="0.3"/>
    <s v="KG"/>
    <n v="154000"/>
    <n v="46200"/>
    <n v="10"/>
  </r>
  <r>
    <x v="40"/>
    <d v="2022-07-01T00:00:00"/>
    <d v="2026-06-30T00:00:00"/>
    <n v="10"/>
    <n v="1"/>
    <n v="10"/>
    <s v="KG"/>
    <n v="4700"/>
    <n v="47000"/>
    <n v="7"/>
  </r>
  <r>
    <x v="14"/>
    <d v="2022-08-01T00:00:00"/>
    <d v="2024-08-31T00:00:00"/>
    <n v="890"/>
    <n v="1"/>
    <n v="890"/>
    <s v="KG"/>
    <n v="62"/>
    <n v="55180"/>
    <n v="2"/>
  </r>
  <r>
    <x v="84"/>
    <d v="2022-07-01T00:00:00"/>
    <d v="2027-06-30T00:00:00"/>
    <n v="25"/>
    <n v="1"/>
    <n v="25"/>
    <s v="KG"/>
    <n v="4600"/>
    <n v="115000"/>
    <n v="21"/>
  </r>
  <r>
    <x v="29"/>
    <d v="2022-09-01T00:00:00"/>
    <d v="2026-08-31T00:00:00"/>
    <n v="25"/>
    <n v="1"/>
    <n v="25"/>
    <s v="KG"/>
    <n v="7250"/>
    <n v="181250"/>
    <n v="12"/>
  </r>
  <r>
    <x v="60"/>
    <d v="2022-05-01T00:00:00"/>
    <d v="2025-04-30T00:00:00"/>
    <n v="275"/>
    <n v="1"/>
    <n v="275"/>
    <s v="KG"/>
    <n v="1000"/>
    <n v="275000"/>
    <n v="4"/>
  </r>
  <r>
    <x v="80"/>
    <d v="2022-07-01T00:00:00"/>
    <d v="2027-06-30T00:00:00"/>
    <n v="50"/>
    <n v="1"/>
    <n v="50"/>
    <s v="KG"/>
    <n v="5750"/>
    <n v="287500"/>
    <n v="11"/>
  </r>
  <r>
    <x v="44"/>
    <d v="2022-02-20T00:00:00"/>
    <d v="2027-02-20T00:00:00"/>
    <n v="1500"/>
    <n v="1"/>
    <n v="1500"/>
    <s v="KG"/>
    <n v="200"/>
    <n v="300000"/>
    <n v="2"/>
  </r>
  <r>
    <x v="75"/>
    <d v="2022-01-01T00:00:00"/>
    <d v="2027-01-31T00:00:00"/>
    <n v="500"/>
    <n v="1"/>
    <n v="500"/>
    <s v="KG"/>
    <n v="905"/>
    <n v="452500"/>
    <n v="16"/>
  </r>
  <r>
    <x v="26"/>
    <d v="2022-07-01T00:00:00"/>
    <d v="2027-06-30T00:00:00"/>
    <n v="100"/>
    <n v="1"/>
    <n v="100"/>
    <s v="KG"/>
    <n v="1025"/>
    <n v="102500"/>
    <n v="10"/>
  </r>
  <r>
    <x v="117"/>
    <d v="2022-09-01T00:00:00"/>
    <d v="2027-08-30T00:00:00"/>
    <n v="1050000"/>
    <n v="7"/>
    <n v="7350000"/>
    <s v="NO"/>
    <n v="0.1"/>
    <n v="105000"/>
    <n v="21"/>
  </r>
  <r>
    <x v="20"/>
    <d v="2022-08-01T00:00:00"/>
    <d v="2025-07-31T00:00:00"/>
    <n v="25"/>
    <n v="1"/>
    <n v="25"/>
    <s v="KG"/>
    <n v="6400"/>
    <n v="160000"/>
    <n v="16"/>
  </r>
  <r>
    <x v="24"/>
    <d v="2022-06-01T00:00:00"/>
    <d v="2026-05-30T00:00:00"/>
    <n v="125"/>
    <n v="1"/>
    <n v="125"/>
    <s v="KG"/>
    <n v="1700"/>
    <n v="212500"/>
    <n v="10"/>
  </r>
  <r>
    <x v="10"/>
    <d v="2022-07-01T00:00:00"/>
    <d v="2026-06-30T00:00:00"/>
    <n v="650"/>
    <n v="1"/>
    <n v="650"/>
    <s v="KG"/>
    <n v="600"/>
    <n v="390000"/>
    <n v="4"/>
  </r>
  <r>
    <x v="10"/>
    <d v="2022-07-01T00:00:00"/>
    <d v="2026-06-30T00:00:00"/>
    <n v="1650"/>
    <n v="1"/>
    <n v="1650"/>
    <s v="KG"/>
    <n v="600"/>
    <n v="990000"/>
    <n v="4"/>
  </r>
  <r>
    <x v="54"/>
    <d v="2022-08-01T00:00:00"/>
    <d v="2025-07-30T00:00:00"/>
    <n v="55"/>
    <n v="1"/>
    <n v="55"/>
    <s v="KG"/>
    <n v="1392.857"/>
    <n v="76607.134999999995"/>
    <n v="6"/>
  </r>
  <r>
    <x v="31"/>
    <d v="2022-09-01T00:00:00"/>
    <d v="2025-08-30T00:00:00"/>
    <n v="56.66"/>
    <n v="1"/>
    <n v="56.66"/>
    <s v="KG"/>
    <n v="2290.9"/>
    <n v="129802.394"/>
    <n v="5"/>
  </r>
  <r>
    <x v="87"/>
    <d v="2022-10-01T00:00:00"/>
    <d v="2025-03-31T00:00:00"/>
    <n v="55"/>
    <n v="1"/>
    <n v="55"/>
    <s v="KG"/>
    <n v="3018.181"/>
    <n v="165999.95499999999"/>
    <n v="26"/>
  </r>
  <r>
    <x v="139"/>
    <d v="2022-09-01T00:00:00"/>
    <d v="2027-08-30T00:00:00"/>
    <n v="1"/>
    <n v="1"/>
    <n v="1"/>
    <s v="KG"/>
    <n v="550000"/>
    <n v="550000"/>
    <n v="18"/>
  </r>
  <r>
    <x v="80"/>
    <d v="2022-07-01T00:00:00"/>
    <d v="2027-06-30T00:00:00"/>
    <n v="50"/>
    <n v="1"/>
    <n v="50"/>
    <s v="KG"/>
    <n v="5750"/>
    <n v="287500"/>
    <n v="12"/>
  </r>
  <r>
    <x v="20"/>
    <d v="2022-09-01T00:00:00"/>
    <d v="2025-08-30T00:00:00"/>
    <n v="50"/>
    <n v="1"/>
    <n v="50"/>
    <s v="KG"/>
    <n v="6400"/>
    <n v="320000"/>
    <n v="27"/>
  </r>
  <r>
    <x v="38"/>
    <d v="2022-06-01T00:00:00"/>
    <d v="2025-05-31T00:00:00"/>
    <n v="10"/>
    <n v="1"/>
    <n v="10"/>
    <s v="KG"/>
    <n v="9350"/>
    <n v="93500"/>
    <n v="21"/>
  </r>
  <r>
    <x v="60"/>
    <d v="2022-09-01T00:00:00"/>
    <d v="2025-02-28T00:00:00"/>
    <n v="275"/>
    <n v="1"/>
    <n v="275"/>
    <s v="KG"/>
    <n v="963.63599999999997"/>
    <n v="264999.90000000002"/>
    <n v="7"/>
  </r>
  <r>
    <x v="125"/>
    <d v="2022-09-01T00:00:00"/>
    <d v="2024-08-30T00:00:00"/>
    <n v="1"/>
    <n v="1"/>
    <n v="1"/>
    <s v="KG"/>
    <n v="460"/>
    <n v="460"/>
    <n v="7"/>
  </r>
  <r>
    <x v="66"/>
    <d v="2021-11-10T00:00:00"/>
    <d v="2026-11-10T00:00:00"/>
    <n v="5"/>
    <n v="1"/>
    <n v="5"/>
    <s v="KG"/>
    <n v="1400"/>
    <n v="7000"/>
    <n v="1"/>
  </r>
  <r>
    <x v="69"/>
    <d v="2022-02-10T00:00:00"/>
    <d v="2027-02-10T00:00:00"/>
    <n v="10"/>
    <n v="1"/>
    <n v="10"/>
    <s v="KG"/>
    <n v="990"/>
    <n v="9900"/>
    <n v="1"/>
  </r>
  <r>
    <x v="68"/>
    <d v="2022-02-10T00:00:00"/>
    <d v="2027-02-10T00:00:00"/>
    <n v="10"/>
    <n v="1"/>
    <n v="10"/>
    <s v="KG"/>
    <n v="2350"/>
    <n v="23500"/>
    <n v="1"/>
  </r>
  <r>
    <x v="76"/>
    <d v="2022-06-01T00:00:00"/>
    <d v="2027-05-31T00:00:00"/>
    <n v="25"/>
    <n v="1"/>
    <n v="25"/>
    <s v="KG"/>
    <n v="2900"/>
    <n v="72500"/>
    <n v="14"/>
  </r>
  <r>
    <x v="16"/>
    <d v="2022-09-01T00:00:00"/>
    <d v="2024-08-30T00:00:00"/>
    <n v="25"/>
    <n v="1"/>
    <n v="25"/>
    <s v="KG"/>
    <n v="1125"/>
    <n v="28125"/>
    <n v="21"/>
  </r>
  <r>
    <x v="65"/>
    <d v="2022-08-01T00:00:00"/>
    <d v="2025-07-30T00:00:00"/>
    <n v="5"/>
    <n v="1"/>
    <n v="5"/>
    <s v="KG"/>
    <n v="7325"/>
    <n v="36625"/>
    <n v="12"/>
  </r>
  <r>
    <x v="33"/>
    <d v="2022-09-01T00:00:00"/>
    <d v="2027-08-31T00:00:00"/>
    <n v="500"/>
    <n v="1"/>
    <n v="500"/>
    <s v="KG"/>
    <n v="310"/>
    <n v="155000"/>
    <n v="24"/>
  </r>
  <r>
    <x v="10"/>
    <d v="2022-10-01T00:00:00"/>
    <d v="2026-09-30T00:00:00"/>
    <n v="600"/>
    <n v="1"/>
    <n v="600"/>
    <s v="KG"/>
    <n v="590"/>
    <n v="354000"/>
    <n v="17"/>
  </r>
  <r>
    <x v="10"/>
    <d v="2022-10-01T00:00:00"/>
    <d v="2026-09-30T00:00:00"/>
    <n v="650"/>
    <n v="1"/>
    <n v="650"/>
    <s v="KG"/>
    <n v="590"/>
    <n v="383500"/>
    <n v="17"/>
  </r>
  <r>
    <x v="10"/>
    <d v="2022-07-01T00:00:00"/>
    <d v="2026-06-30T00:00:00"/>
    <n v="950"/>
    <n v="1"/>
    <n v="950"/>
    <s v="KG"/>
    <n v="590"/>
    <n v="560500"/>
    <n v="17"/>
  </r>
  <r>
    <x v="130"/>
    <d v="2022-10-01T00:00:00"/>
    <d v="2024-09-30T00:00:00"/>
    <n v="10"/>
    <n v="1"/>
    <n v="10"/>
    <s v="KG"/>
    <n v="1200"/>
    <n v="12000"/>
    <n v="18"/>
  </r>
  <r>
    <x v="42"/>
    <d v="2022-07-16T00:00:00"/>
    <d v="2027-07-15T00:00:00"/>
    <n v="50"/>
    <n v="1"/>
    <n v="50"/>
    <s v="KG"/>
    <n v="695"/>
    <n v="34750"/>
    <n v="15"/>
  </r>
  <r>
    <x v="82"/>
    <d v="2022-08-01T00:00:00"/>
    <d v="2024-07-31T00:00:00"/>
    <n v="250"/>
    <n v="1"/>
    <n v="250"/>
    <s v="KG"/>
    <n v="265"/>
    <n v="66250"/>
    <n v="15"/>
  </r>
  <r>
    <x v="62"/>
    <d v="2022-07-01T00:00:00"/>
    <d v="2027-06-30T00:00:00"/>
    <n v="10"/>
    <n v="1"/>
    <n v="10"/>
    <s v="KG"/>
    <n v="445"/>
    <n v="4450"/>
    <n v="2"/>
  </r>
  <r>
    <x v="71"/>
    <d v="2021-01-01T00:00:00"/>
    <d v="2026-02-28T00:00:00"/>
    <n v="25"/>
    <n v="1"/>
    <n v="25"/>
    <s v="KG"/>
    <n v="340"/>
    <n v="8500"/>
    <n v="2"/>
  </r>
  <r>
    <x v="123"/>
    <d v="2021-08-01T00:00:00"/>
    <d v="2026-08-31T00:00:00"/>
    <n v="50"/>
    <n v="1"/>
    <n v="50"/>
    <s v="KG"/>
    <n v="250"/>
    <n v="12500"/>
    <n v="2"/>
  </r>
  <r>
    <x v="46"/>
    <d v="2022-06-08T00:00:00"/>
    <d v="2027-06-07T00:00:00"/>
    <n v="500"/>
    <n v="1"/>
    <n v="500"/>
    <s v="KG"/>
    <n v="715"/>
    <n v="357500"/>
    <n v="2"/>
  </r>
  <r>
    <x v="33"/>
    <d v="2022-10-01T00:00:00"/>
    <d v="2027-09-30T00:00:00"/>
    <n v="500"/>
    <n v="1"/>
    <n v="500"/>
    <s v="KG"/>
    <n v="305"/>
    <n v="152500"/>
    <n v="35"/>
  </r>
  <r>
    <x v="48"/>
    <d v="2022-03-01T00:00:00"/>
    <d v="2026-03-31T00:00:00"/>
    <n v="420"/>
    <n v="1"/>
    <n v="420"/>
    <s v="KG"/>
    <n v="42"/>
    <n v="17640"/>
    <n v="6"/>
  </r>
  <r>
    <x v="60"/>
    <d v="2022-10-01T00:00:00"/>
    <d v="2025-03-31T00:00:00"/>
    <n v="275"/>
    <n v="1"/>
    <n v="275"/>
    <s v="KG"/>
    <n v="963.63599999999997"/>
    <n v="264999.90000000002"/>
    <n v="5"/>
  </r>
  <r>
    <x v="12"/>
    <d v="2022-06-01T00:00:00"/>
    <d v="2027-05-31T00:00:00"/>
    <n v="1"/>
    <n v="1"/>
    <n v="1"/>
    <s v="KG"/>
    <n v="6200"/>
    <n v="6200"/>
    <n v="21"/>
  </r>
  <r>
    <x v="50"/>
    <d v="2022-07-01T00:00:00"/>
    <d v="2027-05-31T00:00:00"/>
    <n v="25"/>
    <n v="1"/>
    <n v="25"/>
    <s v="KG"/>
    <n v="555"/>
    <n v="13875"/>
    <n v="13"/>
  </r>
  <r>
    <x v="60"/>
    <d v="2022-10-01T00:00:00"/>
    <d v="2025-03-31T00:00:00"/>
    <n v="137.5"/>
    <n v="1"/>
    <n v="137.5"/>
    <s v="KG"/>
    <n v="963.63599999999997"/>
    <n v="132499.95000000001"/>
    <n v="25"/>
  </r>
  <r>
    <x v="20"/>
    <d v="2022-09-01T00:00:00"/>
    <d v="2025-08-31T00:00:00"/>
    <n v="50"/>
    <n v="1"/>
    <n v="50"/>
    <s v="KG"/>
    <n v="6400"/>
    <n v="320000"/>
    <n v="20"/>
  </r>
  <r>
    <x v="22"/>
    <d v="2022-10-01T00:00:00"/>
    <d v="2027-09-30T00:00:00"/>
    <n v="100"/>
    <n v="1"/>
    <n v="100"/>
    <s v="KG"/>
    <n v="4400"/>
    <n v="440000"/>
    <n v="26"/>
  </r>
  <r>
    <x v="139"/>
    <d v="2022-11-01T00:00:00"/>
    <d v="2027-10-30T00:00:00"/>
    <n v="1.5"/>
    <n v="1"/>
    <n v="1.5"/>
    <s v="KG"/>
    <n v="420000"/>
    <n v="630000"/>
    <n v="34"/>
  </r>
  <r>
    <x v="27"/>
    <d v="2022-07-01T00:00:00"/>
    <d v="2027-06-30T00:00:00"/>
    <n v="50"/>
    <n v="1"/>
    <n v="50"/>
    <s v="KG"/>
    <n v="1160"/>
    <n v="58000"/>
    <n v="8"/>
  </r>
  <r>
    <x v="31"/>
    <d v="2022-10-01T00:00:00"/>
    <d v="2025-03-31T00:00:00"/>
    <n v="28"/>
    <n v="1"/>
    <n v="28"/>
    <s v="KG"/>
    <n v="2218.181"/>
    <n v="62109.067999999999"/>
    <n v="8"/>
  </r>
  <r>
    <x v="87"/>
    <d v="2022-10-01T00:00:00"/>
    <d v="2025-03-31T00:00:00"/>
    <n v="28"/>
    <n v="1"/>
    <n v="28"/>
    <s v="KG"/>
    <n v="2690.9090000000001"/>
    <n v="75345.452000000005"/>
    <n v="8"/>
  </r>
  <r>
    <x v="117"/>
    <d v="2022-10-01T00:00:00"/>
    <d v="2027-09-30T00:00:00"/>
    <n v="1050000"/>
    <n v="7"/>
    <n v="7350000"/>
    <s v="NO"/>
    <n v="0.1"/>
    <n v="105000"/>
    <n v="26"/>
  </r>
  <r>
    <x v="80"/>
    <d v="2022-09-01T00:00:00"/>
    <d v="2027-08-31T00:00:00"/>
    <n v="25"/>
    <n v="1"/>
    <n v="25"/>
    <s v="KG"/>
    <n v="5750"/>
    <n v="143750"/>
    <n v="23"/>
  </r>
  <r>
    <x v="76"/>
    <d v="2022-07-01T00:00:00"/>
    <d v="2027-06-30T00:00:00"/>
    <n v="100"/>
    <n v="1"/>
    <n v="100"/>
    <s v="KG"/>
    <n v="2830"/>
    <n v="283000"/>
    <n v="8"/>
  </r>
  <r>
    <x v="58"/>
    <d v="2022-10-01T00:00:00"/>
    <d v="2027-09-30T00:00:00"/>
    <n v="650"/>
    <n v="1"/>
    <n v="650"/>
    <s v="KG"/>
    <n v="1490"/>
    <n v="968500"/>
    <n v="18"/>
  </r>
  <r>
    <x v="60"/>
    <d v="2022-10-01T00:00:00"/>
    <d v="2025-03-31T00:00:00"/>
    <n v="138"/>
    <n v="1"/>
    <n v="138"/>
    <s v="KG"/>
    <n v="963.63599999999997"/>
    <n v="132981.76800000001"/>
    <n v="5"/>
  </r>
  <r>
    <x v="31"/>
    <d v="2022-11-01T00:00:00"/>
    <d v="2025-04-30T00:00:00"/>
    <n v="81"/>
    <n v="1"/>
    <n v="81"/>
    <s v="KG"/>
    <n v="2218.181"/>
    <n v="179672.66099999999"/>
    <n v="34"/>
  </r>
  <r>
    <x v="60"/>
    <d v="2022-10-01T00:00:00"/>
    <d v="2025-03-31T00:00:00"/>
    <n v="413"/>
    <n v="1"/>
    <n v="413"/>
    <s v="KG"/>
    <n v="963.63599999999997"/>
    <n v="397981.66800000001"/>
    <n v="5"/>
  </r>
  <r>
    <x v="45"/>
    <d v="2022-11-01T00:00:00"/>
    <d v="2027-10-30T00:00:00"/>
    <n v="1050000"/>
    <n v="7"/>
    <n v="7350000"/>
    <s v="NO"/>
    <n v="0.1"/>
    <n v="105000"/>
    <n v="24"/>
  </r>
  <r>
    <x v="117"/>
    <d v="2022-11-01T00:00:00"/>
    <d v="2027-10-30T00:00:00"/>
    <n v="1225000"/>
    <n v="7"/>
    <n v="8575000"/>
    <s v="NO"/>
    <n v="0.1"/>
    <n v="122500"/>
    <n v="42"/>
  </r>
  <r>
    <x v="117"/>
    <d v="2022-11-01T00:00:00"/>
    <d v="2027-10-31T00:00:00"/>
    <n v="2275000"/>
    <n v="7"/>
    <n v="15925000"/>
    <s v="NO"/>
    <n v="0.1"/>
    <n v="227500"/>
    <n v="43"/>
  </r>
  <r>
    <x v="99"/>
    <d v="2021-10-01T00:00:00"/>
    <d v="2025-09-30T00:00:00"/>
    <n v="25"/>
    <n v="1"/>
    <n v="25"/>
    <s v="KG"/>
    <n v="1650"/>
    <n v="41250"/>
    <n v="18"/>
  </r>
  <r>
    <x v="37"/>
    <d v="2022-10-06T00:00:00"/>
    <d v="2027-10-05T00:00:00"/>
    <n v="0.5"/>
    <n v="1"/>
    <n v="0.5"/>
    <s v="KG"/>
    <n v="360000"/>
    <n v="180000"/>
    <n v="18"/>
  </r>
  <r>
    <x v="41"/>
    <d v="2022-09-01T00:00:00"/>
    <d v="2027-08-30T00:00:00"/>
    <n v="25"/>
    <n v="1"/>
    <n v="25"/>
    <s v="KG"/>
    <n v="715"/>
    <n v="17875"/>
    <n v="16"/>
  </r>
  <r>
    <x v="60"/>
    <d v="2022-10-01T00:00:00"/>
    <d v="2025-03-31T00:00:00"/>
    <n v="138"/>
    <n v="1"/>
    <n v="138"/>
    <s v="KG"/>
    <n v="963.63599999999997"/>
    <n v="132981.76800000001"/>
    <n v="1"/>
  </r>
  <r>
    <x v="9"/>
    <d v="2022-09-01T00:00:00"/>
    <d v="2026-08-31T00:00:00"/>
    <n v="5"/>
    <n v="1"/>
    <n v="5"/>
    <s v="KG"/>
    <n v="39500"/>
    <n v="197500"/>
    <n v="15"/>
  </r>
  <r>
    <x v="20"/>
    <d v="2022-09-01T00:00:00"/>
    <d v="2025-08-30T00:00:00"/>
    <n v="50"/>
    <n v="1"/>
    <n v="50"/>
    <s v="KG"/>
    <n v="6400"/>
    <n v="320000"/>
    <n v="24"/>
  </r>
  <r>
    <x v="20"/>
    <d v="2022-10-01T00:00:00"/>
    <d v="2025-09-30T00:00:00"/>
    <n v="75"/>
    <n v="1"/>
    <n v="75"/>
    <s v="KG"/>
    <n v="6400"/>
    <n v="480000"/>
    <n v="26"/>
  </r>
  <r>
    <x v="125"/>
    <d v="2022-11-01T00:00:00"/>
    <d v="2024-10-30T00:00:00"/>
    <n v="2"/>
    <n v="1"/>
    <n v="2"/>
    <s v="KG"/>
    <n v="460"/>
    <n v="920"/>
    <n v="16"/>
  </r>
  <r>
    <x v="64"/>
    <d v="2022-09-29T00:00:00"/>
    <d v="2027-09-28T00:00:00"/>
    <n v="75"/>
    <n v="1"/>
    <n v="75"/>
    <s v="KG"/>
    <n v="45"/>
    <n v="3375"/>
    <n v="2"/>
  </r>
  <r>
    <x v="61"/>
    <d v="2022-07-01T00:00:00"/>
    <d v="2027-06-30T00:00:00"/>
    <n v="250"/>
    <n v="1"/>
    <n v="250"/>
    <s v="KG"/>
    <n v="20"/>
    <n v="5000"/>
    <n v="2"/>
  </r>
  <r>
    <x v="64"/>
    <d v="2022-10-02T00:00:00"/>
    <d v="2027-10-01T00:00:00"/>
    <n v="925"/>
    <n v="1"/>
    <n v="925"/>
    <s v="KG"/>
    <n v="45"/>
    <n v="41625"/>
    <n v="2"/>
  </r>
  <r>
    <x v="48"/>
    <d v="2022-03-01T00:00:00"/>
    <d v="2026-03-31T00:00:00"/>
    <n v="1000"/>
    <n v="1"/>
    <n v="1000"/>
    <s v="KG"/>
    <n v="42"/>
    <n v="42000"/>
    <n v="1"/>
  </r>
  <r>
    <x v="17"/>
    <d v="2022-11-01T00:00:00"/>
    <d v="2024-10-30T00:00:00"/>
    <n v="50"/>
    <n v="1"/>
    <n v="50"/>
    <s v="KG"/>
    <n v="1125"/>
    <n v="56250"/>
    <n v="13"/>
  </r>
  <r>
    <x v="59"/>
    <d v="2022-05-01T00:00:00"/>
    <d v="2027-04-30T00:00:00"/>
    <n v="100"/>
    <n v="1"/>
    <n v="100"/>
    <s v="KG"/>
    <n v="1575"/>
    <n v="157500"/>
    <n v="27"/>
  </r>
  <r>
    <x v="59"/>
    <d v="2022-10-01T00:00:00"/>
    <d v="2027-09-30T00:00:00"/>
    <n v="150"/>
    <n v="1"/>
    <n v="150"/>
    <s v="KG"/>
    <n v="1575"/>
    <n v="236250"/>
    <n v="27"/>
  </r>
  <r>
    <x v="79"/>
    <d v="2022-11-01T00:00:00"/>
    <d v="2027-10-30T00:00:00"/>
    <n v="500"/>
    <n v="1"/>
    <n v="500"/>
    <s v="KG"/>
    <n v="21"/>
    <n v="10500"/>
    <n v="30"/>
  </r>
  <r>
    <x v="18"/>
    <d v="2022-10-01T00:00:00"/>
    <d v="2027-09-30T00:00:00"/>
    <n v="10"/>
    <n v="1"/>
    <n v="10"/>
    <s v="KG"/>
    <n v="5550"/>
    <n v="55500"/>
    <n v="18"/>
  </r>
  <r>
    <x v="38"/>
    <d v="2022-06-01T00:00:00"/>
    <d v="2025-05-31T00:00:00"/>
    <n v="30"/>
    <n v="1"/>
    <n v="30"/>
    <s v="KG"/>
    <n v="9100"/>
    <n v="273000"/>
    <n v="8"/>
  </r>
  <r>
    <x v="20"/>
    <d v="2022-11-01T00:00:00"/>
    <d v="2025-10-30T00:00:00"/>
    <n v="75"/>
    <n v="1"/>
    <n v="75"/>
    <s v="KG"/>
    <n v="6375"/>
    <n v="478125"/>
    <n v="36"/>
  </r>
  <r>
    <x v="39"/>
    <d v="2022-10-01T00:00:00"/>
    <d v="2027-09-30T00:00:00"/>
    <n v="10"/>
    <n v="1"/>
    <n v="10"/>
    <s v="KG"/>
    <n v="15950"/>
    <n v="159500"/>
    <n v="33"/>
  </r>
  <r>
    <x v="54"/>
    <d v="2022-11-01T00:00:00"/>
    <d v="2025-04-30T00:00:00"/>
    <n v="140"/>
    <n v="1"/>
    <n v="140"/>
    <s v="KG"/>
    <n v="1392.8570999999999"/>
    <n v="194999.99400000001"/>
    <n v="7"/>
  </r>
  <r>
    <x v="79"/>
    <d v="2022-07-01T00:00:00"/>
    <d v="2027-06-30T00:00:00"/>
    <n v="200"/>
    <n v="1"/>
    <n v="200"/>
    <s v="KG"/>
    <n v="24"/>
    <n v="4800"/>
    <n v="0"/>
  </r>
  <r>
    <x v="26"/>
    <d v="2022-07-01T00:00:00"/>
    <d v="2027-06-30T00:00:00"/>
    <n v="50"/>
    <n v="1"/>
    <n v="50"/>
    <s v="KG"/>
    <n v="1100"/>
    <n v="55000"/>
    <n v="21"/>
  </r>
  <r>
    <x v="80"/>
    <d v="2022-10-01T00:00:00"/>
    <d v="2027-09-30T00:00:00"/>
    <n v="10"/>
    <n v="1"/>
    <n v="10"/>
    <s v="KG"/>
    <n v="5600"/>
    <n v="56000"/>
    <n v="11"/>
  </r>
  <r>
    <x v="7"/>
    <d v="2022-11-01T00:00:00"/>
    <d v="2026-10-30T00:00:00"/>
    <n v="10"/>
    <n v="1"/>
    <n v="10"/>
    <s v="KG"/>
    <n v="10500"/>
    <n v="105000"/>
    <n v="23"/>
  </r>
  <r>
    <x v="24"/>
    <d v="2022-10-01T00:00:00"/>
    <d v="2027-09-30T00:00:00"/>
    <n v="75"/>
    <n v="1"/>
    <n v="75"/>
    <s v="KG"/>
    <n v="1650"/>
    <n v="123750"/>
    <n v="12"/>
  </r>
  <r>
    <x v="58"/>
    <d v="2022-10-01T00:00:00"/>
    <d v="2027-09-30T00:00:00"/>
    <n v="100"/>
    <n v="1"/>
    <n v="100"/>
    <s v="KG"/>
    <n v="1490"/>
    <n v="149000"/>
    <n v="33"/>
  </r>
  <r>
    <x v="76"/>
    <d v="2022-11-01T00:00:00"/>
    <d v="2027-10-30T00:00:00"/>
    <n v="100"/>
    <n v="1"/>
    <n v="100"/>
    <s v="KG"/>
    <n v="2830"/>
    <n v="283000"/>
    <n v="22"/>
  </r>
  <r>
    <x v="58"/>
    <d v="2022-09-01T00:00:00"/>
    <d v="2027-08-30T00:00:00"/>
    <n v="250"/>
    <n v="1"/>
    <n v="250"/>
    <s v="KG"/>
    <n v="1490"/>
    <n v="372500"/>
    <n v="33"/>
  </r>
  <r>
    <x v="58"/>
    <d v="2022-10-01T00:00:00"/>
    <d v="2027-09-30T00:00:00"/>
    <n v="350"/>
    <n v="1"/>
    <n v="350"/>
    <s v="KG"/>
    <n v="1490"/>
    <n v="521500"/>
    <n v="22"/>
  </r>
  <r>
    <x v="78"/>
    <d v="2022-10-01T00:00:00"/>
    <d v="2026-09-30T00:00:00"/>
    <n v="5"/>
    <n v="1"/>
    <n v="5"/>
    <s v="KG"/>
    <n v="8600"/>
    <n v="43000"/>
    <n v="9"/>
  </r>
  <r>
    <x v="68"/>
    <d v="2021-12-03T00:00:00"/>
    <d v="2026-12-03T00:00:00"/>
    <n v="10"/>
    <n v="1"/>
    <n v="10"/>
    <s v="KG"/>
    <n v="2350"/>
    <n v="23500"/>
    <n v="4"/>
  </r>
  <r>
    <x v="110"/>
    <d v="2021-06-20T00:00:00"/>
    <d v="2026-05-19T00:00:00"/>
    <n v="15"/>
    <n v="1"/>
    <n v="15"/>
    <s v="KG"/>
    <n v="3150"/>
    <n v="47250"/>
    <n v="4"/>
  </r>
  <r>
    <x v="43"/>
    <d v="2022-03-01T00:00:00"/>
    <d v="2025-03-31T00:00:00"/>
    <n v="500"/>
    <n v="1"/>
    <n v="500"/>
    <s v="KG"/>
    <n v="450"/>
    <n v="225000"/>
    <n v="4"/>
  </r>
  <r>
    <x v="77"/>
    <d v="2022-04-25T00:00:00"/>
    <d v="2027-04-24T00:00:00"/>
    <n v="0.5"/>
    <n v="1"/>
    <n v="0.5"/>
    <s v="KG"/>
    <n v="252000"/>
    <n v="126000"/>
    <n v="5"/>
  </r>
  <r>
    <x v="64"/>
    <d v="2022-09-25T00:00:00"/>
    <d v="2027-09-24T00:00:00"/>
    <n v="1000"/>
    <n v="1"/>
    <n v="1000"/>
    <s v="KG"/>
    <n v="45"/>
    <n v="45000"/>
    <n v="7"/>
  </r>
  <r>
    <x v="122"/>
    <d v="2022-09-19T00:00:00"/>
    <d v="2027-09-18T00:00:00"/>
    <n v="200"/>
    <n v="1"/>
    <n v="200"/>
    <s v="KG"/>
    <n v="155"/>
    <n v="31000"/>
    <n v="29"/>
  </r>
  <r>
    <x v="8"/>
    <d v="2022-12-04T00:00:00"/>
    <d v="2027-12-03T00:00:00"/>
    <n v="700"/>
    <n v="1"/>
    <n v="700"/>
    <s v="KG"/>
    <n v="147"/>
    <n v="102900"/>
    <n v="29"/>
  </r>
  <r>
    <x v="48"/>
    <d v="2022-12-01T00:00:00"/>
    <d v="2027-11-30T00:00:00"/>
    <n v="500"/>
    <n v="1"/>
    <n v="500"/>
    <s v="KG"/>
    <n v="45"/>
    <n v="22500"/>
    <n v="11"/>
  </r>
  <r>
    <x v="52"/>
    <d v="2022-12-01T00:00:00"/>
    <d v="2024-11-30T00:00:00"/>
    <n v="50"/>
    <n v="1"/>
    <n v="50"/>
    <s v="KG"/>
    <n v="1300"/>
    <n v="65000"/>
    <n v="14"/>
  </r>
  <r>
    <x v="44"/>
    <d v="2021-07-26T00:00:00"/>
    <d v="2026-07-25T00:00:00"/>
    <n v="600"/>
    <n v="1"/>
    <n v="600"/>
    <s v="KG"/>
    <n v="225"/>
    <n v="135000"/>
    <n v="14"/>
  </r>
  <r>
    <x v="85"/>
    <d v="2022-12-01T00:00:00"/>
    <d v="2026-11-30T00:00:00"/>
    <n v="0.2"/>
    <n v="1"/>
    <n v="0.2"/>
    <s v="KG"/>
    <n v="150"/>
    <n v="30"/>
    <n v="20"/>
  </r>
  <r>
    <x v="76"/>
    <d v="2022-11-01T00:00:00"/>
    <d v="2027-10-30T00:00:00"/>
    <n v="25"/>
    <n v="1"/>
    <n v="25"/>
    <s v="KG"/>
    <n v="2830"/>
    <n v="70750"/>
    <n v="15"/>
  </r>
  <r>
    <x v="58"/>
    <d v="2022-10-01T00:00:00"/>
    <d v="2027-09-30T00:00:00"/>
    <n v="200"/>
    <n v="1"/>
    <n v="200"/>
    <s v="KG"/>
    <n v="1490"/>
    <n v="298000"/>
    <n v="18"/>
  </r>
  <r>
    <x v="10"/>
    <d v="2022-04-01T00:00:00"/>
    <d v="2027-03-31T00:00:00"/>
    <n v="1500"/>
    <n v="1"/>
    <n v="1500"/>
    <s v="KG"/>
    <n v="550"/>
    <n v="825000"/>
    <n v="17"/>
  </r>
  <r>
    <x v="48"/>
    <d v="2022-03-01T00:00:00"/>
    <d v="2026-03-31T00:00:00"/>
    <n v="1000"/>
    <n v="1"/>
    <n v="1000"/>
    <s v="KG"/>
    <n v="42"/>
    <n v="42000"/>
    <n v="2"/>
  </r>
  <r>
    <x v="54"/>
    <d v="2022-12-01T00:00:00"/>
    <d v="2025-05-31T00:00:00"/>
    <n v="82.5"/>
    <n v="1"/>
    <n v="82.5"/>
    <s v="KG"/>
    <n v="1418.18"/>
    <n v="116999.85"/>
    <n v="12"/>
  </r>
  <r>
    <x v="29"/>
    <d v="2022-09-01T00:00:00"/>
    <d v="2027-08-30T00:00:00"/>
    <n v="25"/>
    <n v="1"/>
    <n v="25"/>
    <s v="KG"/>
    <n v="7250"/>
    <n v="181250"/>
    <n v="24"/>
  </r>
  <r>
    <x v="26"/>
    <d v="2023-01-01T00:00:00"/>
    <d v="2027-12-31T00:00:00"/>
    <n v="75"/>
    <n v="1"/>
    <n v="75"/>
    <s v="KG"/>
    <n v="1000"/>
    <n v="75000"/>
    <n v="58"/>
  </r>
  <r>
    <x v="80"/>
    <d v="2022-12-01T00:00:00"/>
    <d v="2027-11-30T00:00:00"/>
    <n v="25"/>
    <n v="1"/>
    <n v="25"/>
    <s v="KG"/>
    <n v="5550"/>
    <n v="138750"/>
    <n v="63"/>
  </r>
  <r>
    <x v="24"/>
    <d v="2022-12-01T00:00:00"/>
    <d v="2027-11-30T00:00:00"/>
    <n v="100"/>
    <n v="1"/>
    <n v="100"/>
    <s v="KG"/>
    <n v="1525"/>
    <n v="152500"/>
    <n v="58"/>
  </r>
  <r>
    <x v="38"/>
    <d v="2023-01-01T00:00:00"/>
    <d v="2027-12-31T00:00:00"/>
    <n v="20"/>
    <n v="1"/>
    <n v="20"/>
    <s v="KG"/>
    <n v="9300"/>
    <n v="186000"/>
    <n v="58"/>
  </r>
  <r>
    <x v="30"/>
    <d v="2022-10-01T00:00:00"/>
    <d v="2027-09-30T00:00:00"/>
    <n v="80"/>
    <n v="1"/>
    <n v="80"/>
    <s v="KG"/>
    <n v="4000"/>
    <n v="320000"/>
    <n v="13"/>
  </r>
  <r>
    <x v="76"/>
    <d v="2022-12-01T00:00:00"/>
    <d v="2027-11-30T00:00:00"/>
    <n v="20"/>
    <n v="1"/>
    <n v="20"/>
    <s v="KG"/>
    <n v="2830"/>
    <n v="56600"/>
    <n v="13"/>
  </r>
  <r>
    <x v="58"/>
    <d v="2022-10-01T00:00:00"/>
    <d v="2027-09-30T00:00:00"/>
    <n v="100"/>
    <n v="1"/>
    <n v="100"/>
    <s v="KG"/>
    <n v="1490"/>
    <n v="149000"/>
    <n v="12"/>
  </r>
  <r>
    <x v="142"/>
    <d v="2023-01-01T00:00:00"/>
    <d v="2027-12-31T00:00:00"/>
    <n v="1050000"/>
    <n v="7"/>
    <n v="7350000"/>
    <s v="NO"/>
    <n v="9.1999999999999998E-2"/>
    <n v="96600"/>
    <n v="25"/>
  </r>
  <r>
    <x v="150"/>
    <d v="2023-01-01T00:00:00"/>
    <d v="2027-12-31T00:00:00"/>
    <n v="1050000"/>
    <n v="7"/>
    <n v="7350000"/>
    <s v="NO"/>
    <n v="9.1999999999999998E-2"/>
    <n v="96600"/>
    <n v="28"/>
  </r>
  <r>
    <x v="31"/>
    <d v="2022-12-01T00:00:00"/>
    <d v="2025-11-30T00:00:00"/>
    <n v="54"/>
    <n v="1"/>
    <n v="54"/>
    <s v="KG"/>
    <n v="2259.25"/>
    <n v="121999.5"/>
    <n v="11"/>
  </r>
  <r>
    <x v="69"/>
    <d v="2022-02-10T00:00:00"/>
    <d v="2027-02-10T00:00:00"/>
    <n v="5"/>
    <n v="1"/>
    <n v="5"/>
    <s v="KG"/>
    <n v="990"/>
    <n v="4950"/>
    <n v="0"/>
  </r>
  <r>
    <x v="20"/>
    <d v="2022-12-01T00:00:00"/>
    <d v="2025-11-30T00:00:00"/>
    <n v="25"/>
    <n v="1"/>
    <n v="25"/>
    <s v="KG"/>
    <n v="6200"/>
    <n v="155000"/>
    <n v="18"/>
  </r>
  <r>
    <x v="41"/>
    <d v="2022-09-01T00:00:00"/>
    <d v="2027-08-31T00:00:00"/>
    <n v="25"/>
    <n v="1"/>
    <n v="25"/>
    <s v="KG"/>
    <n v="660"/>
    <n v="16500"/>
    <n v="30"/>
  </r>
  <r>
    <x v="10"/>
    <d v="2023-01-01T00:00:00"/>
    <d v="2027-12-31T00:00:00"/>
    <n v="1500"/>
    <n v="1"/>
    <n v="1500"/>
    <s v="KG"/>
    <n v="615"/>
    <n v="922500"/>
    <n v="2"/>
  </r>
  <r>
    <x v="48"/>
    <d v="2022-12-01T00:00:00"/>
    <d v="2027-11-30T00:00:00"/>
    <n v="500"/>
    <n v="1"/>
    <n v="500"/>
    <s v="KG"/>
    <n v="45"/>
    <n v="22500"/>
    <n v="2"/>
  </r>
  <r>
    <x v="48"/>
    <d v="2022-12-01T00:00:00"/>
    <d v="2027-11-30T00:00:00"/>
    <n v="1000"/>
    <n v="1"/>
    <n v="1000"/>
    <s v="KG"/>
    <n v="45"/>
    <n v="45000"/>
    <n v="2"/>
  </r>
  <r>
    <x v="33"/>
    <d v="2023-01-01T00:00:00"/>
    <d v="2027-12-31T00:00:00"/>
    <n v="990"/>
    <n v="1"/>
    <n v="990"/>
    <s v="KG"/>
    <n v="290"/>
    <n v="287100"/>
    <n v="61"/>
  </r>
  <r>
    <x v="151"/>
    <d v="2022-07-11T00:00:00"/>
    <d v="2027-07-11T00:00:00"/>
    <n v="5"/>
    <n v="1"/>
    <n v="5"/>
    <s v="KG"/>
    <n v="1350"/>
    <n v="6750"/>
    <n v="2"/>
  </r>
  <r>
    <x v="59"/>
    <d v="2022-11-01T00:00:00"/>
    <d v="2027-10-31T00:00:00"/>
    <n v="300"/>
    <n v="1"/>
    <n v="300"/>
    <s v="KG"/>
    <n v="1485"/>
    <n v="445500"/>
    <n v="9"/>
  </r>
  <r>
    <x v="17"/>
    <d v="2023-02-01T00:00:00"/>
    <d v="2025-01-31T00:00:00"/>
    <n v="50"/>
    <n v="1"/>
    <n v="50"/>
    <s v="KG"/>
    <n v="1125"/>
    <n v="56250"/>
    <n v="17"/>
  </r>
  <r>
    <x v="19"/>
    <d v="2023-02-01T00:00:00"/>
    <d v="2028-01-31T00:00:00"/>
    <n v="100"/>
    <n v="1"/>
    <n v="100"/>
    <s v="KG"/>
    <n v="1450"/>
    <n v="145000"/>
    <n v="23"/>
  </r>
  <r>
    <x v="69"/>
    <d v="2023-01-05T00:00:00"/>
    <d v="2028-01-04T00:00:00"/>
    <n v="20"/>
    <n v="1"/>
    <n v="20"/>
    <s v="KG"/>
    <n v="990"/>
    <n v="19800"/>
    <n v="0"/>
  </r>
  <r>
    <x v="77"/>
    <d v="2022-12-01T00:00:00"/>
    <d v="2025-11-30T00:00:00"/>
    <n v="0.5"/>
    <n v="1"/>
    <n v="0.5"/>
    <s v="KG"/>
    <n v="250000"/>
    <n v="125000"/>
    <n v="9"/>
  </r>
  <r>
    <x v="78"/>
    <d v="2022-08-18T00:00:00"/>
    <d v="2025-08-17T00:00:00"/>
    <n v="20"/>
    <n v="1"/>
    <n v="20"/>
    <s v="KG"/>
    <n v="8500"/>
    <n v="170000"/>
    <n v="11"/>
  </r>
  <r>
    <x v="152"/>
    <d v="2023-01-01T00:00:00"/>
    <d v="2027-12-31T00:00:00"/>
    <n v="10"/>
    <n v="1"/>
    <n v="10"/>
    <s v="KG"/>
    <n v="7900"/>
    <n v="79000"/>
    <n v="14"/>
  </r>
  <r>
    <x v="64"/>
    <d v="2022-12-10T00:00:00"/>
    <d v="2024-12-09T00:00:00"/>
    <n v="750"/>
    <n v="1"/>
    <n v="750"/>
    <s v="KG"/>
    <n v="45"/>
    <n v="33750"/>
    <n v="1"/>
  </r>
  <r>
    <x v="64"/>
    <d v="2022-12-15T00:00:00"/>
    <d v="2024-12-14T00:00:00"/>
    <n v="900"/>
    <n v="1"/>
    <n v="900"/>
    <s v="KG"/>
    <n v="45"/>
    <n v="40500"/>
    <n v="14"/>
  </r>
  <r>
    <x v="48"/>
    <d v="2022-03-01T00:00:00"/>
    <d v="2026-03-31T00:00:00"/>
    <n v="1000"/>
    <n v="1"/>
    <n v="1000"/>
    <s v="KG"/>
    <n v="42"/>
    <n v="42000"/>
    <n v="1"/>
  </r>
  <r>
    <x v="30"/>
    <d v="2022-08-28T00:00:00"/>
    <d v="2025-08-27T00:00:00"/>
    <n v="50"/>
    <n v="1"/>
    <n v="50"/>
    <s v="KG"/>
    <n v="3900"/>
    <n v="195000"/>
    <n v="12"/>
  </r>
  <r>
    <x v="54"/>
    <d v="2023-01-01T00:00:00"/>
    <d v="2025-12-01T00:00:00"/>
    <n v="28"/>
    <n v="1"/>
    <n v="28"/>
    <s v="KG"/>
    <n v="1321.4280000000001"/>
    <n v="36999.983999999997"/>
    <n v="3"/>
  </r>
  <r>
    <x v="31"/>
    <d v="2022-12-01T00:00:00"/>
    <d v="2025-11-30T00:00:00"/>
    <n v="56.66"/>
    <n v="1"/>
    <n v="56.66"/>
    <s v="KG"/>
    <n v="2100.25"/>
    <n v="119000.16499999999"/>
    <n v="7"/>
  </r>
  <r>
    <x v="31"/>
    <d v="2022-07-01T00:00:00"/>
    <d v="2025-06-30T00:00:00"/>
    <n v="55"/>
    <n v="1"/>
    <n v="55"/>
    <s v="KG"/>
    <n v="2163.64"/>
    <n v="119000.2"/>
    <n v="4"/>
  </r>
  <r>
    <x v="31"/>
    <d v="2022-10-01T00:00:00"/>
    <d v="2025-09-30T00:00:00"/>
    <n v="82.5"/>
    <n v="1"/>
    <n v="82.5"/>
    <s v="KG"/>
    <n v="2163.64"/>
    <n v="178500.3"/>
    <n v="4"/>
  </r>
  <r>
    <x v="54"/>
    <d v="2023-01-01T00:00:00"/>
    <d v="2025-12-31T00:00:00"/>
    <n v="280"/>
    <n v="1"/>
    <n v="280"/>
    <s v="KG"/>
    <n v="1321.4280000000001"/>
    <n v="369999.84"/>
    <n v="3"/>
  </r>
  <r>
    <x v="60"/>
    <d v="2023-02-01T00:00:00"/>
    <d v="2026-01-31T00:00:00"/>
    <n v="440"/>
    <n v="1"/>
    <n v="440"/>
    <s v="KG"/>
    <n v="890.90899999999999"/>
    <n v="391999.96"/>
    <n v="3"/>
  </r>
  <r>
    <x v="17"/>
    <d v="2023-02-01T00:00:00"/>
    <d v="2028-01-31T00:00:00"/>
    <n v="15"/>
    <n v="1"/>
    <n v="15"/>
    <s v="KG"/>
    <n v="1020"/>
    <n v="15300"/>
    <n v="0"/>
  </r>
  <r>
    <x v="14"/>
    <d v="2022-11-11T00:00:00"/>
    <d v="2024-11-10T00:00:00"/>
    <n v="250"/>
    <n v="1"/>
    <n v="250"/>
    <s v="KG"/>
    <n v="72"/>
    <n v="18000"/>
    <n v="5"/>
  </r>
  <r>
    <x v="14"/>
    <d v="2022-12-08T00:00:00"/>
    <d v="2024-12-07T00:00:00"/>
    <n v="750"/>
    <n v="1"/>
    <n v="750"/>
    <s v="KG"/>
    <n v="72"/>
    <n v="54000"/>
    <n v="5"/>
  </r>
  <r>
    <x v="117"/>
    <d v="2022-12-01T00:00:00"/>
    <d v="2027-11-30T00:00:00"/>
    <n v="1050000"/>
    <n v="7"/>
    <n v="7350000"/>
    <s v="NO"/>
    <n v="0.08"/>
    <n v="84000"/>
    <n v="1"/>
  </r>
  <r>
    <x v="59"/>
    <d v="2023-02-01T00:00:00"/>
    <d v="2028-01-31T00:00:00"/>
    <n v="300"/>
    <n v="1"/>
    <n v="300"/>
    <s v="KG"/>
    <n v="1480"/>
    <n v="444000"/>
    <n v="7"/>
  </r>
  <r>
    <x v="58"/>
    <d v="2022-10-31T00:00:00"/>
    <d v="2027-09-30T00:00:00"/>
    <n v="100"/>
    <n v="1"/>
    <n v="100"/>
    <s v="KG"/>
    <n v="1450"/>
    <n v="145000"/>
    <n v="18"/>
  </r>
  <r>
    <x v="10"/>
    <d v="2022-11-01T00:00:00"/>
    <d v="2027-10-31T00:00:00"/>
    <n v="500"/>
    <n v="1"/>
    <n v="500"/>
    <s v="KG"/>
    <n v="570"/>
    <n v="285000"/>
    <n v="0"/>
  </r>
  <r>
    <x v="10"/>
    <d v="2022-11-01T00:00:00"/>
    <d v="2027-10-31T00:00:00"/>
    <n v="500"/>
    <n v="1"/>
    <n v="500"/>
    <s v="KG"/>
    <n v="570"/>
    <n v="285000"/>
    <n v="0"/>
  </r>
  <r>
    <x v="20"/>
    <d v="2022-12-01T00:00:00"/>
    <d v="2025-11-30T00:00:00"/>
    <n v="100"/>
    <n v="1"/>
    <n v="100"/>
    <s v="KG"/>
    <n v="5500"/>
    <n v="550000"/>
    <n v="14"/>
  </r>
  <r>
    <x v="27"/>
    <d v="2022-12-31T00:00:00"/>
    <d v="2027-11-30T00:00:00"/>
    <n v="50"/>
    <n v="1"/>
    <n v="50"/>
    <s v="KG"/>
    <n v="900"/>
    <n v="45000"/>
    <n v="16"/>
  </r>
  <r>
    <x v="109"/>
    <d v="2022-04-01T00:00:00"/>
    <d v="2026-03-31T00:00:00"/>
    <n v="5"/>
    <n v="1"/>
    <n v="5"/>
    <s v="KG"/>
    <n v="11650"/>
    <n v="58250"/>
    <n v="10"/>
  </r>
  <r>
    <x v="91"/>
    <d v="2022-05-02T00:00:00"/>
    <d v="2024-05-01T00:00:00"/>
    <n v="1"/>
    <n v="1"/>
    <n v="1"/>
    <s v="KG"/>
    <n v="530"/>
    <n v="530"/>
    <n v="7"/>
  </r>
  <r>
    <x v="55"/>
    <d v="2022-10-01T00:00:00"/>
    <d v="2026-09-30T00:00:00"/>
    <n v="25"/>
    <n v="1"/>
    <n v="25"/>
    <s v="KG"/>
    <n v="700"/>
    <n v="17500"/>
    <n v="4"/>
  </r>
  <r>
    <x v="24"/>
    <d v="2023-01-01T00:00:00"/>
    <d v="2027-12-31T00:00:00"/>
    <n v="100"/>
    <n v="1"/>
    <n v="100"/>
    <s v="KG"/>
    <n v="1200"/>
    <n v="120000"/>
    <n v="7"/>
  </r>
  <r>
    <x v="126"/>
    <d v="2022-12-01T00:00:00"/>
    <d v="2027-11-30T00:00:00"/>
    <n v="50"/>
    <n v="1"/>
    <n v="50"/>
    <s v="KG"/>
    <n v="545"/>
    <n v="27250"/>
    <n v="3"/>
  </r>
  <r>
    <x v="20"/>
    <d v="2022-09-01T00:00:00"/>
    <d v="2025-08-31T00:00:00"/>
    <n v="25"/>
    <n v="1"/>
    <n v="25"/>
    <s v="KG"/>
    <n v="5950"/>
    <n v="148750"/>
    <n v="1"/>
  </r>
  <r>
    <x v="26"/>
    <d v="2023-02-01T00:00:00"/>
    <d v="2028-01-31T00:00:00"/>
    <n v="50"/>
    <n v="1"/>
    <n v="50"/>
    <s v="KG"/>
    <n v="1010"/>
    <n v="50500"/>
    <n v="9"/>
  </r>
  <r>
    <x v="31"/>
    <d v="2023-03-01T00:00:00"/>
    <d v="2026-02-28T00:00:00"/>
    <n v="220"/>
    <n v="1"/>
    <n v="220"/>
    <s v="KG"/>
    <n v="2145.4540000000002"/>
    <n v="471999.88"/>
    <n v="11"/>
  </r>
  <r>
    <x v="64"/>
    <d v="2023-02-19T00:00:00"/>
    <d v="2025-02-18T00:00:00"/>
    <n v="50"/>
    <n v="1"/>
    <n v="50"/>
    <s v="KG"/>
    <n v="45"/>
    <n v="2250"/>
    <n v="7"/>
  </r>
  <r>
    <x v="64"/>
    <d v="2022-01-28T00:00:00"/>
    <d v="2024-01-27T00:00:00"/>
    <n v="150"/>
    <n v="1"/>
    <n v="150"/>
    <s v="KG"/>
    <n v="45"/>
    <n v="6750"/>
    <n v="7"/>
  </r>
  <r>
    <x v="64"/>
    <d v="2022-12-15T00:00:00"/>
    <d v="2024-12-14T00:00:00"/>
    <n v="200"/>
    <n v="1"/>
    <n v="200"/>
    <s v="KG"/>
    <n v="45"/>
    <n v="9000"/>
    <n v="0"/>
  </r>
  <r>
    <x v="33"/>
    <d v="2022-03-01T00:00:00"/>
    <d v="2027-02-28T00:00:00"/>
    <n v="50"/>
    <n v="1"/>
    <n v="50"/>
    <s v="KG"/>
    <n v="290"/>
    <n v="14500"/>
    <n v="1"/>
  </r>
  <r>
    <x v="64"/>
    <d v="2023-02-19T00:00:00"/>
    <d v="2025-02-18T00:00:00"/>
    <n v="850"/>
    <n v="1"/>
    <n v="850"/>
    <s v="KG"/>
    <n v="45"/>
    <n v="38250"/>
    <n v="9"/>
  </r>
  <r>
    <x v="46"/>
    <d v="2022-02-13T00:00:00"/>
    <d v="2025-02-12T00:00:00"/>
    <n v="90"/>
    <n v="1"/>
    <n v="90"/>
    <s v="KG"/>
    <n v="725"/>
    <n v="65250"/>
    <n v="1"/>
  </r>
  <r>
    <x v="33"/>
    <d v="2021-10-01T00:00:00"/>
    <d v="2026-09-30T00:00:00"/>
    <n v="400"/>
    <n v="1"/>
    <n v="400"/>
    <s v="KG"/>
    <n v="290"/>
    <n v="116000"/>
    <n v="1"/>
  </r>
  <r>
    <x v="8"/>
    <d v="2023-02-01T00:00:00"/>
    <d v="2028-02-28T00:00:00"/>
    <n v="200"/>
    <n v="1"/>
    <n v="200"/>
    <s v="KG"/>
    <n v="145"/>
    <n v="29000"/>
    <n v="0"/>
  </r>
  <r>
    <x v="8"/>
    <d v="2023-01-01T00:00:00"/>
    <d v="2028-01-31T00:00:00"/>
    <n v="400"/>
    <n v="1"/>
    <n v="400"/>
    <s v="KG"/>
    <n v="145"/>
    <n v="58000"/>
    <n v="0"/>
  </r>
  <r>
    <x v="117"/>
    <d v="2022-12-31T00:00:00"/>
    <d v="2027-11-30T00:00:00"/>
    <n v="3500000"/>
    <n v="7"/>
    <n v="24500000"/>
    <s v="NO"/>
    <n v="0.08"/>
    <n v="280000"/>
    <n v="2"/>
  </r>
  <r>
    <x v="63"/>
    <d v="2022-09-01T00:00:00"/>
    <d v="2027-08-31T00:00:00"/>
    <n v="100"/>
    <n v="1"/>
    <n v="100"/>
    <s v="KG"/>
    <n v="155"/>
    <n v="15500"/>
    <n v="2"/>
  </r>
  <r>
    <x v="64"/>
    <d v="2023-02-19T00:00:00"/>
    <d v="2025-02-18T00:00:00"/>
    <n v="250"/>
    <n v="1"/>
    <n v="250"/>
    <s v="KG"/>
    <n v="45"/>
    <n v="1125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42AED-6DB6-45B3-BA01-56C44FD66D6A}" name="PivotTable6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7" firstHeaderRow="1" firstDataRow="1" firstDataCol="1"/>
  <pivotFields count="24">
    <pivotField showAll="0"/>
    <pivotField showAll="0"/>
    <pivotField numFmtId="14" showAll="0"/>
    <pivotField axis="axisRow" dataField="1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83599-6ED0-494E-B20A-24CAF292D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7" firstHeaderRow="1" firstDataRow="1" firstDataCol="1"/>
  <pivotFields count="10">
    <pivotField axis="axisRow" showAll="0">
      <items count="154">
        <item x="21"/>
        <item x="127"/>
        <item x="30"/>
        <item x="35"/>
        <item x="25"/>
        <item x="76"/>
        <item x="17"/>
        <item x="92"/>
        <item x="128"/>
        <item x="89"/>
        <item x="93"/>
        <item x="58"/>
        <item x="38"/>
        <item x="106"/>
        <item x="18"/>
        <item x="54"/>
        <item x="87"/>
        <item x="60"/>
        <item x="31"/>
        <item x="2"/>
        <item x="113"/>
        <item x="112"/>
        <item x="24"/>
        <item x="79"/>
        <item x="36"/>
        <item x="116"/>
        <item x="120"/>
        <item x="5"/>
        <item x="131"/>
        <item x="43"/>
        <item x="148"/>
        <item x="0"/>
        <item x="110"/>
        <item x="151"/>
        <item x="70"/>
        <item x="68"/>
        <item x="67"/>
        <item x="69"/>
        <item x="118"/>
        <item x="96"/>
        <item x="66"/>
        <item x="55"/>
        <item x="97"/>
        <item x="49"/>
        <item x="94"/>
        <item x="139"/>
        <item x="137"/>
        <item x="103"/>
        <item x="48"/>
        <item x="14"/>
        <item x="108"/>
        <item x="41"/>
        <item x="56"/>
        <item x="111"/>
        <item x="19"/>
        <item x="26"/>
        <item x="57"/>
        <item x="149"/>
        <item x="83"/>
        <item x="90"/>
        <item x="119"/>
        <item x="91"/>
        <item x="125"/>
        <item x="45"/>
        <item x="142"/>
        <item x="117"/>
        <item x="150"/>
        <item x="130"/>
        <item x="16"/>
        <item x="27"/>
        <item x="100"/>
        <item x="78"/>
        <item x="109"/>
        <item x="80"/>
        <item x="126"/>
        <item x="39"/>
        <item x="42"/>
        <item x="47"/>
        <item x="46"/>
        <item x="99"/>
        <item x="15"/>
        <item x="88"/>
        <item x="44"/>
        <item x="138"/>
        <item x="152"/>
        <item x="73"/>
        <item x="123"/>
        <item x="1"/>
        <item x="134"/>
        <item x="4"/>
        <item x="101"/>
        <item x="63"/>
        <item x="64"/>
        <item x="95"/>
        <item x="147"/>
        <item x="33"/>
        <item x="62"/>
        <item x="85"/>
        <item x="34"/>
        <item x="8"/>
        <item x="122"/>
        <item x="9"/>
        <item x="102"/>
        <item x="81"/>
        <item x="50"/>
        <item x="145"/>
        <item x="98"/>
        <item x="28"/>
        <item x="7"/>
        <item x="144"/>
        <item x="53"/>
        <item x="12"/>
        <item x="32"/>
        <item x="72"/>
        <item x="40"/>
        <item x="10"/>
        <item x="105"/>
        <item x="146"/>
        <item x="29"/>
        <item x="133"/>
        <item x="23"/>
        <item x="75"/>
        <item x="132"/>
        <item x="84"/>
        <item x="143"/>
        <item x="121"/>
        <item x="135"/>
        <item x="61"/>
        <item x="124"/>
        <item x="115"/>
        <item x="51"/>
        <item x="11"/>
        <item x="59"/>
        <item x="86"/>
        <item x="3"/>
        <item x="6"/>
        <item x="52"/>
        <item x="82"/>
        <item x="13"/>
        <item x="104"/>
        <item x="20"/>
        <item x="136"/>
        <item x="77"/>
        <item x="71"/>
        <item x="74"/>
        <item x="141"/>
        <item x="22"/>
        <item x="114"/>
        <item x="129"/>
        <item x="140"/>
        <item x="65"/>
        <item x="37"/>
        <item x="10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Average of lead tim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67FD6-3E52-4103-9FED-DC11811608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7" firstHeaderRow="1" firstDataRow="1" firstDataCol="1"/>
  <pivotFields count="24">
    <pivotField showAll="0"/>
    <pivotField showAll="0"/>
    <pivotField numFmtId="14" showAll="0"/>
    <pivotField axis="axisRow" dataField="1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E1891-440B-42C8-8140-69E06FA789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7" firstHeaderRow="1" firstDataRow="1" firstDataCol="1"/>
  <pivotFields count="24">
    <pivotField showAll="0"/>
    <pivotField showAll="0"/>
    <pivotField numFmtId="14" showAll="0"/>
    <pivotField axis="axisRow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Sum of Total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9EE2D2-7855-41E1-891F-8E7AB244CD39}" name="Table7" displayName="Table7" ref="D4:E187" totalsRowShown="0">
  <autoFilter ref="D4:E187" xr:uid="{C19EE2D2-7855-41E1-891F-8E7AB244CD39}"/>
  <sortState xmlns:xlrd2="http://schemas.microsoft.com/office/spreadsheetml/2017/richdata2" ref="D5:E187">
    <sortCondition descending="1" ref="E4:E187"/>
  </sortState>
  <tableColumns count="2">
    <tableColumn id="1" xr3:uid="{26DB55DD-B9A5-476C-B89D-1A5E690D9944}" name="Item name" dataDxfId="43"/>
    <tableColumn id="2" xr3:uid="{89B740A7-57C2-4B4B-A922-09012A67A60F}" name="Coun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F6AA1F-047B-4613-A165-957C5B4270BF}" name="Table3" displayName="Table3" ref="D4:D150" totalsRowShown="0">
  <autoFilter ref="D4:D150" xr:uid="{11F6AA1F-047B-4613-A165-957C5B4270BF}">
    <filterColumn colId="0">
      <filters>
        <filter val="ATENOLOL"/>
        <filter val="BLENDED PELLETS OF RABEPRAZOLE EC 20MG &amp; DOMPERIDONE SR 30MG"/>
        <filter val="EHG CAPSULE SHELLS  (PINK/CT #2)"/>
        <filter val="METFORMIN HYDROCHLORIDE"/>
        <filter val="PARACETAMOL"/>
        <filter val="TELMISARTAN"/>
      </filters>
    </filterColumn>
  </autoFilter>
  <tableColumns count="1">
    <tableColumn id="1" xr3:uid="{8F9EA7D7-DB20-4D4A-96A4-CD28F10027AC}" name="Item Name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93AB97-5C21-4BCB-A841-7DA998223A13}" name="Table6" displayName="Table6" ref="D153:G159" totalsRowShown="0" headerRowBorderDxfId="40" tableBorderDxfId="39" totalsRowBorderDxfId="38">
  <autoFilter ref="D153:G159" xr:uid="{F893AB97-5C21-4BCB-A841-7DA998223A13}"/>
  <tableColumns count="4">
    <tableColumn id="1" xr3:uid="{546D5A33-33CB-4E80-9F25-71A264FA28C0}" name="Item Name" dataDxfId="37"/>
    <tableColumn id="2" xr3:uid="{2326E89C-3A9E-47AA-BCAB-90D6EEC47694}" name="Average Lead time (months)" dataDxfId="36"/>
    <tableColumn id="3" xr3:uid="{2A7B0A9F-E71A-4DF2-AE3D-1FC22C7AA8D0}" name="Average lead time (days)" dataDxfId="35">
      <calculatedColumnFormula>Table6[[#This Row],[Average Lead time (months)]]*30.44</calculatedColumnFormula>
    </tableColumn>
    <tableColumn id="4" xr3:uid="{0237D00A-A55A-4FA5-93FF-40689618F50D}" name="Average lead time (weeks)" dataDxfId="34">
      <calculatedColumnFormula>Table6[[#This Row],[Average lead time (days)]]/7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BC3E24-5A0B-464E-BBB6-1661C04BCDAD}" name="Table8" displayName="Table8" ref="D161:E167" totalsRowShown="0" tableBorderDxfId="33">
  <autoFilter ref="D161:E167" xr:uid="{74BC3E24-5A0B-464E-BBB6-1661C04BCDAD}"/>
  <tableColumns count="2">
    <tableColumn id="1" xr3:uid="{AE7CD7D5-C51B-4FAF-94CA-822A165B9197}" name="Item Name" dataDxfId="32"/>
    <tableColumn id="2" xr3:uid="{1595F176-7D57-4D7A-AD0A-624C5D3B1ACD}" name="Average lead time (weeks)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29322-2324-4A00-85B0-D9867214F1DB}" name="Table1" displayName="Table1" ref="A1:N959" totalsRowShown="0" headerRowDxfId="30" headerRowBorderDxfId="29" tableBorderDxfId="28" totalsRowBorderDxfId="27">
  <autoFilter ref="A1:N959" xr:uid="{EC729322-2324-4A00-85B0-D9867214F1DB}"/>
  <sortState xmlns:xlrd2="http://schemas.microsoft.com/office/spreadsheetml/2017/richdata2" ref="A2:N959">
    <sortCondition ref="C1:C959"/>
  </sortState>
  <tableColumns count="14">
    <tableColumn id="1" xr3:uid="{2F1B8DFA-24CA-4599-8515-2705A21F3353}" name="PO_DT" dataDxfId="26"/>
    <tableColumn id="4" xr3:uid="{B2DCB4D4-BB7D-4A48-AF5C-5AF0E2228D67}" name="PO_QTY" dataDxfId="25"/>
    <tableColumn id="6" xr3:uid="{B4BFA1C5-8B1A-4966-9558-0E9D5FEAACCF}" name="RCV Date" dataDxfId="24"/>
    <tableColumn id="7" xr3:uid="{498421D3-4E6D-4083-8664-491113148277}" name="Item Name" dataDxfId="23"/>
    <tableColumn id="10" xr3:uid="{16543729-B40C-4922-9EF2-EF65CD5754B8}" name="Mfg Date" dataDxfId="22"/>
    <tableColumn id="11" xr3:uid="{EE35359B-57BC-4AE3-A112-61A7F23D8939}" name="Exp Date" dataDxfId="21"/>
    <tableColumn id="12" xr3:uid="{14477300-DDD3-4C51-AD51-28B960E69D0E}" name="Received Qty." dataDxfId="20"/>
    <tableColumn id="13" xr3:uid="{C5FDF9BA-8532-446D-AA08-E9A646D77429}" name="Unit" dataDxfId="19"/>
    <tableColumn id="32" xr3:uid="{7376D7CF-8FCA-40A8-92CA-173B2B6EABA3}" name="Total rcv qty" dataDxfId="18">
      <calculatedColumnFormula>Table1[[#This Row],[Received Qty.]]*Table1[[#This Row],[Unit]]</calculatedColumnFormula>
    </tableColumn>
    <tableColumn id="14" xr3:uid="{6C984400-01C0-41F0-95E6-0B2C7151566A}" name="Unit2" dataDxfId="17"/>
    <tableColumn id="15" xr3:uid="{9887654F-D519-4963-BFCC-72313EC229AA}" name="Basic Rate" dataDxfId="16"/>
    <tableColumn id="16" xr3:uid="{A638ECCE-5485-4871-B614-58E44591947E}" name="Total Amount" dataDxfId="15"/>
    <tableColumn id="2" xr3:uid="{D35D5160-B2F3-4D5A-BE03-73CDF7D5BC86}" name="lead time" dataDxfId="14">
      <calculatedColumnFormula>_xlfn.DAYS(Table1[[#This Row],[RCV Date]],Table1[[#This Row],[PO_DT]])</calculatedColumnFormula>
    </tableColumn>
    <tableColumn id="3" xr3:uid="{FEE0F162-8817-4F74-B173-7AE3CD0DC2EA}" name="expiry(days)" dataDxfId="13">
      <calculatedColumnFormula>_xlfn.DAYS(Table1[[#This Row],[Exp Date]],Table1[[#This Row],[Mfg Date]])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4FED11-AB46-4B7A-B441-2A5B99EF2EBA}" name="Table4" displayName="Table4" ref="E3:I186" totalsRowShown="0" headerRowDxfId="12">
  <autoFilter ref="E3:I186" xr:uid="{544FED11-AB46-4B7A-B441-2A5B99EF2EBA}"/>
  <sortState xmlns:xlrd2="http://schemas.microsoft.com/office/spreadsheetml/2017/richdata2" ref="E4:I186">
    <sortCondition descending="1" ref="G3:G186"/>
  </sortState>
  <tableColumns count="5">
    <tableColumn id="1" xr3:uid="{255C3B84-618E-4FE4-A444-E4F2DED8E155}" name="RM Name" dataDxfId="11"/>
    <tableColumn id="2" xr3:uid="{DB5E88BE-CB39-481B-8C97-73A7377C7723}" name="Issue Frequency" dataDxfId="10"/>
    <tableColumn id="3" xr3:uid="{05F6F62C-908A-43E5-B792-63187C86D335}" name="% contribution" dataDxfId="9">
      <calculatedColumnFormula>Table4[[#This Row],[Issue Frequency]]/SUM(Table4[Issue Frequency])</calculatedColumnFormula>
    </tableColumn>
    <tableColumn id="4" xr3:uid="{1A49F727-843F-4766-A120-79C979AD241E}" name="cumulative %" dataDxfId="8" dataCellStyle="Percent"/>
    <tableColumn id="5" xr3:uid="{4A66BECC-8AAB-4015-924C-3585A1AEAD9D}" name="VED" dataDxfId="7">
      <calculatedColumnFormula>IF(Table4[[#This Row],[cumulative %]]&lt;0.4,"V",IF(Table4[[#This Row],[cumulative %]]&lt;0.75,"E","D"))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D286-829E-4F71-9EB4-8687FF39CC62}" name="Table2" displayName="Table2" ref="E3:I186" totalsRowShown="0" headerRowDxfId="6">
  <autoFilter ref="E3:I186" xr:uid="{E22AD286-829E-4F71-9EB4-8687FF39CC62}"/>
  <sortState xmlns:xlrd2="http://schemas.microsoft.com/office/spreadsheetml/2017/richdata2" ref="E4:I186">
    <sortCondition descending="1" ref="G3:G186"/>
  </sortState>
  <tableColumns count="5">
    <tableColumn id="1" xr3:uid="{64FA221F-958A-4A01-8DF1-85F4565620AA}" name="RM name" dataDxfId="5"/>
    <tableColumn id="2" xr3:uid="{9DED56CE-11C2-49B1-865A-049C77510D2D}" name="Total issue amount" dataDxfId="4"/>
    <tableColumn id="3" xr3:uid="{8BA51219-C2A5-4691-AF73-3862209E8FFA}" name="% contribution" dataDxfId="3" dataCellStyle="Percent">
      <calculatedColumnFormula>Table2[[#This Row],[Total issue amount]]/SUM(Table2[Total issue amount])</calculatedColumnFormula>
    </tableColumn>
    <tableColumn id="7" xr3:uid="{87F67C2F-A173-493C-861F-229D25F80AC5}" name="cumulative %" dataDxfId="2" dataCellStyle="Percent"/>
    <tableColumn id="8" xr3:uid="{03DD8486-5D56-4882-A68E-CF2668BB65AE}" name="ABC" dataDxfId="1">
      <calculatedColumnFormula>IF(Table2[[#This Row],[cumulative %]]&lt;0.86,"A",IF(Table2[[#This Row],[cumulative %]]&lt;0.97,"B","C"))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F0C9E0-1943-4C1D-9919-F754805F902F}" name="Table5" displayName="Table5" ref="A1:C184" totalsRowShown="0" headerRowDxfId="0">
  <autoFilter ref="A1:C184" xr:uid="{CFF0C9E0-1943-4C1D-9919-F754805F902F}"/>
  <tableColumns count="3">
    <tableColumn id="1" xr3:uid="{6179FDF1-D6F2-4B99-A7F6-02619A1B7C01}" name="RM name"/>
    <tableColumn id="2" xr3:uid="{26B44252-554A-4D4E-9977-CE327B87EEF0}" name="ABC"/>
    <tableColumn id="3" xr3:uid="{3733841D-421E-4436-8BAA-1EE146FB21A9}" name="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BFB-064A-4D7D-A4BB-D497C38D4283}">
  <dimension ref="A3:E187"/>
  <sheetViews>
    <sheetView topLeftCell="B37" workbookViewId="0">
      <selection activeCell="A10" sqref="A10"/>
    </sheetView>
  </sheetViews>
  <sheetFormatPr defaultRowHeight="14.4" x14ac:dyDescent="0.3"/>
  <cols>
    <col min="1" max="1" width="71.44140625" bestFit="1" customWidth="1"/>
    <col min="2" max="2" width="18.33203125" bestFit="1" customWidth="1"/>
    <col min="4" max="4" width="71.44140625" bestFit="1" customWidth="1"/>
    <col min="5" max="5" width="10.44140625" customWidth="1"/>
  </cols>
  <sheetData>
    <row r="3" spans="1:5" x14ac:dyDescent="0.3">
      <c r="A3" s="12" t="s">
        <v>252</v>
      </c>
      <c r="B3" t="s">
        <v>259</v>
      </c>
    </row>
    <row r="4" spans="1:5" x14ac:dyDescent="0.3">
      <c r="A4" s="13" t="s">
        <v>44</v>
      </c>
      <c r="B4">
        <v>4</v>
      </c>
      <c r="D4" s="13" t="s">
        <v>255</v>
      </c>
      <c r="E4" t="s">
        <v>272</v>
      </c>
    </row>
    <row r="5" spans="1:5" x14ac:dyDescent="0.3">
      <c r="A5" s="13" t="s">
        <v>164</v>
      </c>
      <c r="B5">
        <v>2</v>
      </c>
      <c r="D5" s="13" t="s">
        <v>14</v>
      </c>
      <c r="E5">
        <v>76</v>
      </c>
    </row>
    <row r="6" spans="1:5" x14ac:dyDescent="0.3">
      <c r="A6" s="13" t="s">
        <v>24</v>
      </c>
      <c r="B6">
        <v>10</v>
      </c>
      <c r="D6" s="13" t="s">
        <v>10</v>
      </c>
      <c r="E6">
        <v>46</v>
      </c>
    </row>
    <row r="7" spans="1:5" x14ac:dyDescent="0.3">
      <c r="A7" s="13" t="s">
        <v>36</v>
      </c>
      <c r="B7">
        <v>7</v>
      </c>
      <c r="D7" s="13" t="s">
        <v>73</v>
      </c>
      <c r="E7">
        <v>35</v>
      </c>
    </row>
    <row r="8" spans="1:5" x14ac:dyDescent="0.3">
      <c r="A8" s="13" t="s">
        <v>21</v>
      </c>
      <c r="B8">
        <v>8</v>
      </c>
      <c r="D8" s="13" t="s">
        <v>81</v>
      </c>
      <c r="E8">
        <v>33</v>
      </c>
    </row>
    <row r="9" spans="1:5" x14ac:dyDescent="0.3">
      <c r="A9" s="13" t="s">
        <v>84</v>
      </c>
      <c r="B9">
        <v>16</v>
      </c>
      <c r="D9" s="13" t="s">
        <v>63</v>
      </c>
      <c r="E9">
        <v>31</v>
      </c>
    </row>
    <row r="10" spans="1:5" x14ac:dyDescent="0.3">
      <c r="A10" s="13" t="s">
        <v>140</v>
      </c>
      <c r="B10">
        <v>1</v>
      </c>
      <c r="D10" s="13" t="s">
        <v>71</v>
      </c>
      <c r="E10">
        <v>30</v>
      </c>
    </row>
    <row r="11" spans="1:5" x14ac:dyDescent="0.3">
      <c r="A11" s="13" t="s">
        <v>32</v>
      </c>
      <c r="B11">
        <v>9</v>
      </c>
      <c r="D11" s="13" t="s">
        <v>27</v>
      </c>
      <c r="E11">
        <v>29</v>
      </c>
    </row>
    <row r="12" spans="1:5" x14ac:dyDescent="0.3">
      <c r="A12" s="13" t="s">
        <v>110</v>
      </c>
      <c r="B12">
        <v>2</v>
      </c>
      <c r="D12" s="13" t="s">
        <v>19</v>
      </c>
      <c r="E12">
        <v>25</v>
      </c>
    </row>
    <row r="13" spans="1:5" x14ac:dyDescent="0.3">
      <c r="A13" s="13" t="s">
        <v>170</v>
      </c>
      <c r="B13">
        <v>3</v>
      </c>
      <c r="D13" s="13" t="s">
        <v>29</v>
      </c>
      <c r="E13">
        <v>25</v>
      </c>
    </row>
    <row r="14" spans="1:5" x14ac:dyDescent="0.3">
      <c r="A14" s="13" t="s">
        <v>97</v>
      </c>
      <c r="B14">
        <v>4</v>
      </c>
      <c r="D14" s="13" t="s">
        <v>46</v>
      </c>
      <c r="E14">
        <v>23</v>
      </c>
    </row>
    <row r="15" spans="1:5" x14ac:dyDescent="0.3">
      <c r="A15" s="13" t="s">
        <v>103</v>
      </c>
      <c r="B15">
        <v>3</v>
      </c>
      <c r="D15" s="13" t="s">
        <v>66</v>
      </c>
      <c r="E15">
        <v>21</v>
      </c>
    </row>
    <row r="16" spans="1:5" x14ac:dyDescent="0.3">
      <c r="A16" s="13" t="s">
        <v>42</v>
      </c>
      <c r="B16">
        <v>1</v>
      </c>
      <c r="D16" s="13" t="s">
        <v>55</v>
      </c>
      <c r="E16">
        <v>21</v>
      </c>
    </row>
    <row r="17" spans="1:5" x14ac:dyDescent="0.3">
      <c r="A17" s="13" t="s">
        <v>73</v>
      </c>
      <c r="B17">
        <v>35</v>
      </c>
      <c r="D17" s="13" t="s">
        <v>48</v>
      </c>
      <c r="E17">
        <v>20</v>
      </c>
    </row>
    <row r="18" spans="1:5" x14ac:dyDescent="0.3">
      <c r="A18" s="13" t="s">
        <v>39</v>
      </c>
      <c r="B18">
        <v>17</v>
      </c>
      <c r="D18" s="13" t="s">
        <v>35</v>
      </c>
      <c r="E18">
        <v>19</v>
      </c>
    </row>
    <row r="19" spans="1:5" x14ac:dyDescent="0.3">
      <c r="A19" s="13" t="s">
        <v>139</v>
      </c>
      <c r="B19">
        <v>1</v>
      </c>
      <c r="D19" s="13" t="s">
        <v>149</v>
      </c>
      <c r="E19">
        <v>19</v>
      </c>
    </row>
    <row r="20" spans="1:5" x14ac:dyDescent="0.3">
      <c r="A20" s="13" t="s">
        <v>126</v>
      </c>
      <c r="B20">
        <v>1</v>
      </c>
      <c r="D20" s="13" t="s">
        <v>26</v>
      </c>
      <c r="E20">
        <v>18</v>
      </c>
    </row>
    <row r="21" spans="1:5" x14ac:dyDescent="0.3">
      <c r="A21" s="13" t="s">
        <v>18</v>
      </c>
      <c r="B21">
        <v>7</v>
      </c>
      <c r="D21" s="13" t="s">
        <v>74</v>
      </c>
      <c r="E21">
        <v>18</v>
      </c>
    </row>
    <row r="22" spans="1:5" x14ac:dyDescent="0.3">
      <c r="A22" s="13" t="s">
        <v>66</v>
      </c>
      <c r="B22">
        <v>21</v>
      </c>
      <c r="D22" s="13" t="s">
        <v>39</v>
      </c>
      <c r="E22">
        <v>17</v>
      </c>
    </row>
    <row r="23" spans="1:5" x14ac:dyDescent="0.3">
      <c r="A23" s="13" t="s">
        <v>102</v>
      </c>
      <c r="B23">
        <v>12</v>
      </c>
      <c r="D23" s="13" t="s">
        <v>53</v>
      </c>
      <c r="E23">
        <v>17</v>
      </c>
    </row>
    <row r="24" spans="1:5" x14ac:dyDescent="0.3">
      <c r="A24" s="13" t="s">
        <v>81</v>
      </c>
      <c r="B24">
        <v>33</v>
      </c>
      <c r="D24" s="13" t="s">
        <v>165</v>
      </c>
      <c r="E24">
        <v>17</v>
      </c>
    </row>
    <row r="25" spans="1:5" x14ac:dyDescent="0.3">
      <c r="A25" s="13" t="s">
        <v>19</v>
      </c>
      <c r="B25">
        <v>25</v>
      </c>
      <c r="D25" s="13" t="s">
        <v>84</v>
      </c>
      <c r="E25">
        <v>16</v>
      </c>
    </row>
    <row r="26" spans="1:5" x14ac:dyDescent="0.3">
      <c r="A26" s="13" t="s">
        <v>117</v>
      </c>
      <c r="B26">
        <v>1</v>
      </c>
      <c r="D26" s="13" t="s">
        <v>20</v>
      </c>
      <c r="E26">
        <v>16</v>
      </c>
    </row>
    <row r="27" spans="1:5" x14ac:dyDescent="0.3">
      <c r="A27" s="13" t="s">
        <v>145</v>
      </c>
      <c r="B27">
        <v>1</v>
      </c>
      <c r="D27" s="13" t="s">
        <v>78</v>
      </c>
      <c r="E27">
        <v>15</v>
      </c>
    </row>
    <row r="28" spans="1:5" x14ac:dyDescent="0.3">
      <c r="A28" s="13" t="s">
        <v>143</v>
      </c>
      <c r="B28">
        <v>1</v>
      </c>
      <c r="D28" s="13" t="s">
        <v>16</v>
      </c>
      <c r="E28">
        <v>15</v>
      </c>
    </row>
    <row r="29" spans="1:5" x14ac:dyDescent="0.3">
      <c r="A29" s="13" t="s">
        <v>46</v>
      </c>
      <c r="B29">
        <v>23</v>
      </c>
      <c r="D29" s="13" t="s">
        <v>91</v>
      </c>
      <c r="E29">
        <v>15</v>
      </c>
    </row>
    <row r="30" spans="1:5" x14ac:dyDescent="0.3">
      <c r="A30" s="13" t="s">
        <v>100</v>
      </c>
      <c r="B30">
        <v>10</v>
      </c>
      <c r="D30" s="13" t="s">
        <v>28</v>
      </c>
      <c r="E30">
        <v>13</v>
      </c>
    </row>
    <row r="31" spans="1:5" x14ac:dyDescent="0.3">
      <c r="A31" s="13" t="s">
        <v>153</v>
      </c>
      <c r="B31">
        <v>1</v>
      </c>
      <c r="D31" s="13" t="s">
        <v>102</v>
      </c>
      <c r="E31">
        <v>12</v>
      </c>
    </row>
    <row r="32" spans="1:5" x14ac:dyDescent="0.3">
      <c r="A32" s="13" t="s">
        <v>58</v>
      </c>
      <c r="B32">
        <v>4</v>
      </c>
      <c r="D32" s="13" t="s">
        <v>12</v>
      </c>
      <c r="E32">
        <v>12</v>
      </c>
    </row>
    <row r="33" spans="1:5" x14ac:dyDescent="0.3">
      <c r="A33" s="13" t="s">
        <v>141</v>
      </c>
      <c r="B33">
        <v>1</v>
      </c>
      <c r="D33" s="13" t="s">
        <v>37</v>
      </c>
      <c r="E33">
        <v>12</v>
      </c>
    </row>
    <row r="34" spans="1:5" x14ac:dyDescent="0.3">
      <c r="A34" s="13" t="s">
        <v>147</v>
      </c>
      <c r="B34">
        <v>3</v>
      </c>
      <c r="D34" s="13" t="s">
        <v>150</v>
      </c>
      <c r="E34">
        <v>12</v>
      </c>
    </row>
    <row r="35" spans="1:5" x14ac:dyDescent="0.3">
      <c r="A35" s="13" t="s">
        <v>155</v>
      </c>
      <c r="B35">
        <v>1</v>
      </c>
      <c r="D35" s="13" t="s">
        <v>93</v>
      </c>
      <c r="E35">
        <v>12</v>
      </c>
    </row>
    <row r="36" spans="1:5" x14ac:dyDescent="0.3">
      <c r="A36" s="13" t="s">
        <v>120</v>
      </c>
      <c r="B36">
        <v>1</v>
      </c>
      <c r="D36" s="13" t="s">
        <v>62</v>
      </c>
      <c r="E36">
        <v>11</v>
      </c>
    </row>
    <row r="37" spans="1:5" x14ac:dyDescent="0.3">
      <c r="A37" s="13" t="s">
        <v>168</v>
      </c>
      <c r="B37">
        <v>2</v>
      </c>
      <c r="D37" s="13" t="s">
        <v>15</v>
      </c>
      <c r="E37">
        <v>11</v>
      </c>
    </row>
    <row r="38" spans="1:5" x14ac:dyDescent="0.3">
      <c r="A38" s="13" t="s">
        <v>41</v>
      </c>
      <c r="B38">
        <v>1</v>
      </c>
      <c r="D38" s="13" t="s">
        <v>24</v>
      </c>
      <c r="E38">
        <v>10</v>
      </c>
    </row>
    <row r="39" spans="1:5" x14ac:dyDescent="0.3">
      <c r="A39" s="13" t="s">
        <v>35</v>
      </c>
      <c r="B39">
        <v>19</v>
      </c>
      <c r="D39" s="13" t="s">
        <v>100</v>
      </c>
      <c r="E39">
        <v>10</v>
      </c>
    </row>
    <row r="40" spans="1:5" x14ac:dyDescent="0.3">
      <c r="A40" s="13" t="s">
        <v>189</v>
      </c>
      <c r="B40">
        <v>2</v>
      </c>
      <c r="D40" s="13" t="s">
        <v>76</v>
      </c>
      <c r="E40">
        <v>10</v>
      </c>
    </row>
    <row r="41" spans="1:5" x14ac:dyDescent="0.3">
      <c r="A41" s="13" t="s">
        <v>119</v>
      </c>
      <c r="B41">
        <v>2</v>
      </c>
      <c r="D41" s="13" t="s">
        <v>82</v>
      </c>
      <c r="E41">
        <v>10</v>
      </c>
    </row>
    <row r="42" spans="1:5" x14ac:dyDescent="0.3">
      <c r="A42" s="13" t="s">
        <v>133</v>
      </c>
      <c r="B42">
        <v>5</v>
      </c>
      <c r="D42" s="13" t="s">
        <v>32</v>
      </c>
      <c r="E42">
        <v>9</v>
      </c>
    </row>
    <row r="43" spans="1:5" x14ac:dyDescent="0.3">
      <c r="A43" s="13" t="s">
        <v>203</v>
      </c>
      <c r="B43">
        <v>1</v>
      </c>
      <c r="D43" s="13" t="s">
        <v>51</v>
      </c>
      <c r="E43">
        <v>9</v>
      </c>
    </row>
    <row r="44" spans="1:5" x14ac:dyDescent="0.3">
      <c r="A44" s="13" t="s">
        <v>77</v>
      </c>
      <c r="B44">
        <v>1</v>
      </c>
      <c r="D44" s="13" t="s">
        <v>23</v>
      </c>
      <c r="E44">
        <v>9</v>
      </c>
    </row>
    <row r="45" spans="1:5" x14ac:dyDescent="0.3">
      <c r="A45" s="13" t="s">
        <v>76</v>
      </c>
      <c r="B45">
        <v>10</v>
      </c>
      <c r="D45" s="13" t="s">
        <v>106</v>
      </c>
      <c r="E45">
        <v>9</v>
      </c>
    </row>
    <row r="46" spans="1:5" x14ac:dyDescent="0.3">
      <c r="A46" s="13" t="s">
        <v>79</v>
      </c>
      <c r="B46">
        <v>4</v>
      </c>
      <c r="D46" s="13" t="s">
        <v>69</v>
      </c>
      <c r="E46">
        <v>9</v>
      </c>
    </row>
    <row r="47" spans="1:5" x14ac:dyDescent="0.3">
      <c r="A47" s="13" t="s">
        <v>78</v>
      </c>
      <c r="B47">
        <v>15</v>
      </c>
      <c r="D47" s="13" t="s">
        <v>92</v>
      </c>
      <c r="E47">
        <v>9</v>
      </c>
    </row>
    <row r="48" spans="1:5" x14ac:dyDescent="0.3">
      <c r="A48" s="13" t="s">
        <v>148</v>
      </c>
      <c r="B48">
        <v>4</v>
      </c>
      <c r="D48" s="13" t="s">
        <v>30</v>
      </c>
      <c r="E48">
        <v>9</v>
      </c>
    </row>
    <row r="49" spans="1:5" x14ac:dyDescent="0.3">
      <c r="A49" s="13" t="s">
        <v>107</v>
      </c>
      <c r="B49">
        <v>2</v>
      </c>
      <c r="D49" s="13" t="s">
        <v>54</v>
      </c>
      <c r="E49">
        <v>9</v>
      </c>
    </row>
    <row r="50" spans="1:5" x14ac:dyDescent="0.3">
      <c r="A50" s="13" t="s">
        <v>172</v>
      </c>
      <c r="B50">
        <v>1</v>
      </c>
      <c r="D50" s="13" t="s">
        <v>38</v>
      </c>
      <c r="E50">
        <v>9</v>
      </c>
    </row>
    <row r="51" spans="1:5" x14ac:dyDescent="0.3">
      <c r="A51" s="13" t="s">
        <v>80</v>
      </c>
      <c r="B51">
        <v>5</v>
      </c>
      <c r="D51" s="13" t="s">
        <v>21</v>
      </c>
      <c r="E51">
        <v>8</v>
      </c>
    </row>
    <row r="52" spans="1:5" x14ac:dyDescent="0.3">
      <c r="A52" s="13" t="s">
        <v>65</v>
      </c>
      <c r="B52">
        <v>5</v>
      </c>
      <c r="D52" s="13" t="s">
        <v>56</v>
      </c>
      <c r="E52">
        <v>8</v>
      </c>
    </row>
    <row r="53" spans="1:5" x14ac:dyDescent="0.3">
      <c r="A53" s="13" t="s">
        <v>192</v>
      </c>
      <c r="B53">
        <v>1</v>
      </c>
      <c r="D53" s="13" t="s">
        <v>45</v>
      </c>
      <c r="E53">
        <v>8</v>
      </c>
    </row>
    <row r="54" spans="1:5" x14ac:dyDescent="0.3">
      <c r="A54" s="13" t="s">
        <v>108</v>
      </c>
      <c r="B54">
        <v>3</v>
      </c>
      <c r="D54" s="13" t="s">
        <v>22</v>
      </c>
      <c r="E54">
        <v>8</v>
      </c>
    </row>
    <row r="55" spans="1:5" x14ac:dyDescent="0.3">
      <c r="A55" s="13" t="s">
        <v>56</v>
      </c>
      <c r="B55">
        <v>8</v>
      </c>
      <c r="D55" s="13" t="s">
        <v>49</v>
      </c>
      <c r="E55">
        <v>8</v>
      </c>
    </row>
    <row r="56" spans="1:5" x14ac:dyDescent="0.3">
      <c r="A56" s="13" t="s">
        <v>105</v>
      </c>
      <c r="B56">
        <v>1</v>
      </c>
      <c r="D56" s="13" t="s">
        <v>36</v>
      </c>
      <c r="E56">
        <v>7</v>
      </c>
    </row>
    <row r="57" spans="1:5" x14ac:dyDescent="0.3">
      <c r="A57" s="13" t="s">
        <v>90</v>
      </c>
      <c r="B57">
        <v>5</v>
      </c>
      <c r="D57" s="13" t="s">
        <v>18</v>
      </c>
      <c r="E57">
        <v>7</v>
      </c>
    </row>
    <row r="58" spans="1:5" x14ac:dyDescent="0.3">
      <c r="A58" s="13" t="s">
        <v>176</v>
      </c>
      <c r="B58">
        <v>1</v>
      </c>
      <c r="D58" s="13" t="s">
        <v>40</v>
      </c>
      <c r="E58">
        <v>7</v>
      </c>
    </row>
    <row r="59" spans="1:5" x14ac:dyDescent="0.3">
      <c r="A59" s="13" t="s">
        <v>123</v>
      </c>
      <c r="B59">
        <v>4</v>
      </c>
      <c r="D59" s="13" t="s">
        <v>132</v>
      </c>
      <c r="E59">
        <v>6</v>
      </c>
    </row>
    <row r="60" spans="1:5" x14ac:dyDescent="0.3">
      <c r="A60" s="13" t="s">
        <v>63</v>
      </c>
      <c r="B60">
        <v>31</v>
      </c>
      <c r="D60" s="13" t="s">
        <v>47</v>
      </c>
      <c r="E60">
        <v>6</v>
      </c>
    </row>
    <row r="61" spans="1:5" x14ac:dyDescent="0.3">
      <c r="A61" s="13" t="s">
        <v>16</v>
      </c>
      <c r="B61">
        <v>15</v>
      </c>
      <c r="D61" s="13" t="s">
        <v>70</v>
      </c>
      <c r="E61">
        <v>6</v>
      </c>
    </row>
    <row r="62" spans="1:5" x14ac:dyDescent="0.3">
      <c r="A62" s="13" t="s">
        <v>127</v>
      </c>
      <c r="B62">
        <v>1</v>
      </c>
      <c r="D62" s="13" t="s">
        <v>85</v>
      </c>
      <c r="E62">
        <v>6</v>
      </c>
    </row>
    <row r="63" spans="1:5" x14ac:dyDescent="0.3">
      <c r="A63" s="13" t="s">
        <v>40</v>
      </c>
      <c r="B63">
        <v>7</v>
      </c>
      <c r="D63" s="13" t="s">
        <v>83</v>
      </c>
      <c r="E63">
        <v>6</v>
      </c>
    </row>
    <row r="64" spans="1:5" x14ac:dyDescent="0.3">
      <c r="A64" s="13" t="s">
        <v>68</v>
      </c>
      <c r="B64">
        <v>3</v>
      </c>
      <c r="D64" s="13" t="s">
        <v>133</v>
      </c>
      <c r="E64">
        <v>5</v>
      </c>
    </row>
    <row r="65" spans="1:5" x14ac:dyDescent="0.3">
      <c r="A65" s="13" t="s">
        <v>142</v>
      </c>
      <c r="B65">
        <v>2</v>
      </c>
      <c r="D65" s="13" t="s">
        <v>80</v>
      </c>
      <c r="E65">
        <v>5</v>
      </c>
    </row>
    <row r="66" spans="1:5" x14ac:dyDescent="0.3">
      <c r="A66" s="13" t="s">
        <v>59</v>
      </c>
      <c r="B66">
        <v>5</v>
      </c>
      <c r="D66" s="13" t="s">
        <v>65</v>
      </c>
      <c r="E66">
        <v>5</v>
      </c>
    </row>
    <row r="67" spans="1:5" x14ac:dyDescent="0.3">
      <c r="A67" s="13" t="s">
        <v>48</v>
      </c>
      <c r="B67">
        <v>20</v>
      </c>
      <c r="D67" s="13" t="s">
        <v>90</v>
      </c>
      <c r="E67">
        <v>5</v>
      </c>
    </row>
    <row r="68" spans="1:5" x14ac:dyDescent="0.3">
      <c r="A68" s="13" t="s">
        <v>72</v>
      </c>
      <c r="B68">
        <v>2</v>
      </c>
      <c r="D68" s="13" t="s">
        <v>59</v>
      </c>
      <c r="E68">
        <v>5</v>
      </c>
    </row>
    <row r="69" spans="1:5" x14ac:dyDescent="0.3">
      <c r="A69" s="13" t="s">
        <v>190</v>
      </c>
      <c r="B69">
        <v>2</v>
      </c>
      <c r="D69" s="13" t="s">
        <v>112</v>
      </c>
      <c r="E69">
        <v>5</v>
      </c>
    </row>
    <row r="70" spans="1:5" x14ac:dyDescent="0.3">
      <c r="A70" s="13" t="s">
        <v>104</v>
      </c>
      <c r="B70">
        <v>2</v>
      </c>
      <c r="D70" s="13" t="s">
        <v>125</v>
      </c>
      <c r="E70">
        <v>5</v>
      </c>
    </row>
    <row r="71" spans="1:5" x14ac:dyDescent="0.3">
      <c r="A71" s="13" t="s">
        <v>96</v>
      </c>
      <c r="B71">
        <v>2</v>
      </c>
      <c r="D71" s="13" t="s">
        <v>157</v>
      </c>
      <c r="E71">
        <v>5</v>
      </c>
    </row>
    <row r="72" spans="1:5" x14ac:dyDescent="0.3">
      <c r="A72" s="13" t="s">
        <v>151</v>
      </c>
      <c r="B72">
        <v>1</v>
      </c>
      <c r="D72" s="13" t="s">
        <v>25</v>
      </c>
      <c r="E72">
        <v>5</v>
      </c>
    </row>
    <row r="73" spans="1:5" x14ac:dyDescent="0.3">
      <c r="A73" s="13" t="s">
        <v>95</v>
      </c>
      <c r="B73">
        <v>2</v>
      </c>
      <c r="D73" s="13" t="s">
        <v>152</v>
      </c>
      <c r="E73">
        <v>5</v>
      </c>
    </row>
    <row r="74" spans="1:5" x14ac:dyDescent="0.3">
      <c r="A74" s="13" t="s">
        <v>161</v>
      </c>
      <c r="B74">
        <v>3</v>
      </c>
      <c r="D74" s="13" t="s">
        <v>33</v>
      </c>
      <c r="E74">
        <v>5</v>
      </c>
    </row>
    <row r="75" spans="1:5" x14ac:dyDescent="0.3">
      <c r="A75" s="13" t="s">
        <v>51</v>
      </c>
      <c r="B75">
        <v>9</v>
      </c>
      <c r="D75" s="13" t="s">
        <v>44</v>
      </c>
      <c r="E75">
        <v>4</v>
      </c>
    </row>
    <row r="76" spans="1:5" x14ac:dyDescent="0.3">
      <c r="A76" s="13" t="s">
        <v>184</v>
      </c>
      <c r="B76">
        <v>4</v>
      </c>
      <c r="D76" s="13" t="s">
        <v>97</v>
      </c>
      <c r="E76">
        <v>4</v>
      </c>
    </row>
    <row r="77" spans="1:5" x14ac:dyDescent="0.3">
      <c r="A77" s="13" t="s">
        <v>149</v>
      </c>
      <c r="B77">
        <v>19</v>
      </c>
      <c r="D77" s="13" t="s">
        <v>58</v>
      </c>
      <c r="E77">
        <v>4</v>
      </c>
    </row>
    <row r="78" spans="1:5" x14ac:dyDescent="0.3">
      <c r="A78" s="13" t="s">
        <v>191</v>
      </c>
      <c r="B78">
        <v>1</v>
      </c>
      <c r="D78" s="13" t="s">
        <v>79</v>
      </c>
      <c r="E78">
        <v>4</v>
      </c>
    </row>
    <row r="79" spans="1:5" x14ac:dyDescent="0.3">
      <c r="A79" s="13" t="s">
        <v>205</v>
      </c>
      <c r="B79">
        <v>1</v>
      </c>
      <c r="D79" s="13" t="s">
        <v>148</v>
      </c>
      <c r="E79">
        <v>4</v>
      </c>
    </row>
    <row r="80" spans="1:5" x14ac:dyDescent="0.3">
      <c r="A80" s="13" t="s">
        <v>162</v>
      </c>
      <c r="B80">
        <v>2</v>
      </c>
      <c r="D80" s="13" t="s">
        <v>123</v>
      </c>
      <c r="E80">
        <v>4</v>
      </c>
    </row>
    <row r="81" spans="1:5" x14ac:dyDescent="0.3">
      <c r="A81" s="13" t="s">
        <v>171</v>
      </c>
      <c r="B81">
        <v>3</v>
      </c>
      <c r="D81" s="13" t="s">
        <v>184</v>
      </c>
      <c r="E81">
        <v>4</v>
      </c>
    </row>
    <row r="82" spans="1:5" x14ac:dyDescent="0.3">
      <c r="A82" s="13" t="s">
        <v>31</v>
      </c>
      <c r="B82">
        <v>3</v>
      </c>
      <c r="D82" s="13" t="s">
        <v>89</v>
      </c>
      <c r="E82">
        <v>4</v>
      </c>
    </row>
    <row r="83" spans="1:5" x14ac:dyDescent="0.3">
      <c r="A83" s="13" t="s">
        <v>23</v>
      </c>
      <c r="B83">
        <v>9</v>
      </c>
      <c r="D83" s="13" t="s">
        <v>163</v>
      </c>
      <c r="E83">
        <v>4</v>
      </c>
    </row>
    <row r="84" spans="1:5" x14ac:dyDescent="0.3">
      <c r="A84" s="13" t="s">
        <v>112</v>
      </c>
      <c r="B84">
        <v>5</v>
      </c>
      <c r="D84" s="13" t="s">
        <v>57</v>
      </c>
      <c r="E84">
        <v>4</v>
      </c>
    </row>
    <row r="85" spans="1:5" x14ac:dyDescent="0.3">
      <c r="A85" s="13" t="s">
        <v>89</v>
      </c>
      <c r="B85">
        <v>4</v>
      </c>
      <c r="D85" s="13" t="s">
        <v>98</v>
      </c>
      <c r="E85">
        <v>4</v>
      </c>
    </row>
    <row r="86" spans="1:5" x14ac:dyDescent="0.3">
      <c r="A86" s="13" t="s">
        <v>132</v>
      </c>
      <c r="B86">
        <v>6</v>
      </c>
      <c r="D86" s="13" t="s">
        <v>160</v>
      </c>
      <c r="E86">
        <v>4</v>
      </c>
    </row>
    <row r="87" spans="1:5" x14ac:dyDescent="0.3">
      <c r="A87" s="13" t="s">
        <v>60</v>
      </c>
      <c r="B87">
        <v>1</v>
      </c>
      <c r="D87" s="13" t="s">
        <v>61</v>
      </c>
      <c r="E87">
        <v>4</v>
      </c>
    </row>
    <row r="88" spans="1:5" x14ac:dyDescent="0.3">
      <c r="A88" s="13" t="s">
        <v>91</v>
      </c>
      <c r="B88">
        <v>15</v>
      </c>
      <c r="D88" s="13" t="s">
        <v>99</v>
      </c>
      <c r="E88">
        <v>4</v>
      </c>
    </row>
    <row r="89" spans="1:5" x14ac:dyDescent="0.3">
      <c r="A89" s="13" t="s">
        <v>163</v>
      </c>
      <c r="B89">
        <v>4</v>
      </c>
      <c r="D89" s="13" t="s">
        <v>170</v>
      </c>
      <c r="E89">
        <v>3</v>
      </c>
    </row>
    <row r="90" spans="1:5" x14ac:dyDescent="0.3">
      <c r="A90" s="13" t="s">
        <v>45</v>
      </c>
      <c r="B90">
        <v>8</v>
      </c>
      <c r="D90" s="13" t="s">
        <v>103</v>
      </c>
      <c r="E90">
        <v>3</v>
      </c>
    </row>
    <row r="91" spans="1:5" x14ac:dyDescent="0.3">
      <c r="A91" s="13" t="s">
        <v>57</v>
      </c>
      <c r="B91">
        <v>4</v>
      </c>
      <c r="D91" s="13" t="s">
        <v>147</v>
      </c>
      <c r="E91">
        <v>3</v>
      </c>
    </row>
    <row r="92" spans="1:5" x14ac:dyDescent="0.3">
      <c r="A92" s="13" t="s">
        <v>43</v>
      </c>
      <c r="B92">
        <v>1</v>
      </c>
      <c r="D92" s="13" t="s">
        <v>108</v>
      </c>
      <c r="E92">
        <v>3</v>
      </c>
    </row>
    <row r="93" spans="1:5" x14ac:dyDescent="0.3">
      <c r="A93" s="13" t="s">
        <v>55</v>
      </c>
      <c r="B93">
        <v>21</v>
      </c>
      <c r="D93" s="13" t="s">
        <v>68</v>
      </c>
      <c r="E93">
        <v>3</v>
      </c>
    </row>
    <row r="94" spans="1:5" x14ac:dyDescent="0.3">
      <c r="A94" s="13" t="s">
        <v>125</v>
      </c>
      <c r="B94">
        <v>5</v>
      </c>
      <c r="D94" s="13" t="s">
        <v>161</v>
      </c>
      <c r="E94">
        <v>3</v>
      </c>
    </row>
    <row r="95" spans="1:5" x14ac:dyDescent="0.3">
      <c r="A95" s="13" t="s">
        <v>12</v>
      </c>
      <c r="B95">
        <v>12</v>
      </c>
      <c r="D95" s="13" t="s">
        <v>171</v>
      </c>
      <c r="E95">
        <v>3</v>
      </c>
    </row>
    <row r="96" spans="1:5" x14ac:dyDescent="0.3">
      <c r="A96" s="13" t="s">
        <v>101</v>
      </c>
      <c r="B96">
        <v>2</v>
      </c>
      <c r="D96" s="13" t="s">
        <v>31</v>
      </c>
      <c r="E96">
        <v>3</v>
      </c>
    </row>
    <row r="97" spans="1:5" x14ac:dyDescent="0.3">
      <c r="A97" s="13" t="s">
        <v>53</v>
      </c>
      <c r="B97">
        <v>17</v>
      </c>
      <c r="D97" s="13" t="s">
        <v>109</v>
      </c>
      <c r="E97">
        <v>3</v>
      </c>
    </row>
    <row r="98" spans="1:5" x14ac:dyDescent="0.3">
      <c r="A98" s="13" t="s">
        <v>109</v>
      </c>
      <c r="B98">
        <v>3</v>
      </c>
      <c r="D98" s="13" t="s">
        <v>159</v>
      </c>
      <c r="E98">
        <v>3</v>
      </c>
    </row>
    <row r="99" spans="1:5" x14ac:dyDescent="0.3">
      <c r="A99" s="13" t="s">
        <v>226</v>
      </c>
      <c r="B99">
        <v>1</v>
      </c>
      <c r="D99" s="13" t="s">
        <v>67</v>
      </c>
      <c r="E99">
        <v>3</v>
      </c>
    </row>
    <row r="100" spans="1:5" x14ac:dyDescent="0.3">
      <c r="A100" s="13" t="s">
        <v>86</v>
      </c>
      <c r="B100">
        <v>2</v>
      </c>
      <c r="D100" s="13" t="s">
        <v>122</v>
      </c>
      <c r="E100">
        <v>3</v>
      </c>
    </row>
    <row r="101" spans="1:5" x14ac:dyDescent="0.3">
      <c r="A101" s="13" t="s">
        <v>159</v>
      </c>
      <c r="B101">
        <v>3</v>
      </c>
      <c r="D101" s="13" t="s">
        <v>164</v>
      </c>
      <c r="E101">
        <v>2</v>
      </c>
    </row>
    <row r="102" spans="1:5" x14ac:dyDescent="0.3">
      <c r="A102" s="13" t="s">
        <v>118</v>
      </c>
      <c r="B102">
        <v>1</v>
      </c>
      <c r="D102" s="13" t="s">
        <v>110</v>
      </c>
      <c r="E102">
        <v>2</v>
      </c>
    </row>
    <row r="103" spans="1:5" x14ac:dyDescent="0.3">
      <c r="A103" s="13" t="s">
        <v>173</v>
      </c>
      <c r="B103">
        <v>1</v>
      </c>
      <c r="D103" s="13" t="s">
        <v>168</v>
      </c>
      <c r="E103">
        <v>2</v>
      </c>
    </row>
    <row r="104" spans="1:5" x14ac:dyDescent="0.3">
      <c r="A104" s="13" t="s">
        <v>115</v>
      </c>
      <c r="B104">
        <v>1</v>
      </c>
      <c r="D104" s="13" t="s">
        <v>189</v>
      </c>
      <c r="E104">
        <v>2</v>
      </c>
    </row>
    <row r="105" spans="1:5" x14ac:dyDescent="0.3">
      <c r="A105" s="13" t="s">
        <v>129</v>
      </c>
      <c r="B105">
        <v>2</v>
      </c>
      <c r="D105" s="13" t="s">
        <v>119</v>
      </c>
      <c r="E105">
        <v>2</v>
      </c>
    </row>
    <row r="106" spans="1:5" x14ac:dyDescent="0.3">
      <c r="A106" s="13" t="s">
        <v>82</v>
      </c>
      <c r="B106">
        <v>10</v>
      </c>
      <c r="D106" s="13" t="s">
        <v>107</v>
      </c>
      <c r="E106">
        <v>2</v>
      </c>
    </row>
    <row r="107" spans="1:5" x14ac:dyDescent="0.3">
      <c r="A107" s="13" t="s">
        <v>71</v>
      </c>
      <c r="B107">
        <v>30</v>
      </c>
      <c r="D107" s="13" t="s">
        <v>142</v>
      </c>
      <c r="E107">
        <v>2</v>
      </c>
    </row>
    <row r="108" spans="1:5" x14ac:dyDescent="0.3">
      <c r="A108" s="13" t="s">
        <v>137</v>
      </c>
      <c r="B108">
        <v>1</v>
      </c>
      <c r="D108" s="13" t="s">
        <v>72</v>
      </c>
      <c r="E108">
        <v>2</v>
      </c>
    </row>
    <row r="109" spans="1:5" x14ac:dyDescent="0.3">
      <c r="A109" s="13" t="s">
        <v>106</v>
      </c>
      <c r="B109">
        <v>9</v>
      </c>
      <c r="D109" s="13" t="s">
        <v>190</v>
      </c>
      <c r="E109">
        <v>2</v>
      </c>
    </row>
    <row r="110" spans="1:5" x14ac:dyDescent="0.3">
      <c r="A110" s="13" t="s">
        <v>146</v>
      </c>
      <c r="B110">
        <v>1</v>
      </c>
      <c r="D110" s="13" t="s">
        <v>104</v>
      </c>
      <c r="E110">
        <v>2</v>
      </c>
    </row>
    <row r="111" spans="1:5" x14ac:dyDescent="0.3">
      <c r="A111" s="13" t="s">
        <v>187</v>
      </c>
      <c r="B111">
        <v>1</v>
      </c>
      <c r="D111" s="13" t="s">
        <v>96</v>
      </c>
      <c r="E111">
        <v>2</v>
      </c>
    </row>
    <row r="112" spans="1:5" x14ac:dyDescent="0.3">
      <c r="A112" s="13" t="s">
        <v>29</v>
      </c>
      <c r="B112">
        <v>25</v>
      </c>
      <c r="D112" s="13" t="s">
        <v>95</v>
      </c>
      <c r="E112">
        <v>2</v>
      </c>
    </row>
    <row r="113" spans="1:5" x14ac:dyDescent="0.3">
      <c r="A113" s="13" t="s">
        <v>165</v>
      </c>
      <c r="B113">
        <v>17</v>
      </c>
      <c r="D113" s="13" t="s">
        <v>162</v>
      </c>
      <c r="E113">
        <v>2</v>
      </c>
    </row>
    <row r="114" spans="1:5" x14ac:dyDescent="0.3">
      <c r="A114" s="13" t="s">
        <v>14</v>
      </c>
      <c r="B114">
        <v>76</v>
      </c>
      <c r="D114" s="13" t="s">
        <v>101</v>
      </c>
      <c r="E114">
        <v>2</v>
      </c>
    </row>
    <row r="115" spans="1:5" x14ac:dyDescent="0.3">
      <c r="A115" s="13" t="s">
        <v>69</v>
      </c>
      <c r="B115">
        <v>9</v>
      </c>
      <c r="D115" s="13" t="s">
        <v>86</v>
      </c>
      <c r="E115">
        <v>2</v>
      </c>
    </row>
    <row r="116" spans="1:5" x14ac:dyDescent="0.3">
      <c r="A116" s="13" t="s">
        <v>130</v>
      </c>
      <c r="B116">
        <v>1</v>
      </c>
      <c r="D116" s="13" t="s">
        <v>129</v>
      </c>
      <c r="E116">
        <v>2</v>
      </c>
    </row>
    <row r="117" spans="1:5" x14ac:dyDescent="0.3">
      <c r="A117" s="13" t="s">
        <v>92</v>
      </c>
      <c r="B117">
        <v>9</v>
      </c>
      <c r="D117" s="13" t="s">
        <v>94</v>
      </c>
      <c r="E117">
        <v>2</v>
      </c>
    </row>
    <row r="118" spans="1:5" x14ac:dyDescent="0.3">
      <c r="A118" s="13" t="s">
        <v>30</v>
      </c>
      <c r="B118">
        <v>9</v>
      </c>
      <c r="D118" s="13" t="s">
        <v>34</v>
      </c>
      <c r="E118">
        <v>2</v>
      </c>
    </row>
    <row r="119" spans="1:5" x14ac:dyDescent="0.3">
      <c r="A119" s="13" t="s">
        <v>20</v>
      </c>
      <c r="B119">
        <v>16</v>
      </c>
      <c r="D119" s="13" t="s">
        <v>87</v>
      </c>
      <c r="E119">
        <v>2</v>
      </c>
    </row>
    <row r="120" spans="1:5" x14ac:dyDescent="0.3">
      <c r="A120" s="13" t="s">
        <v>28</v>
      </c>
      <c r="B120">
        <v>13</v>
      </c>
      <c r="D120" s="13" t="s">
        <v>50</v>
      </c>
      <c r="E120">
        <v>2</v>
      </c>
    </row>
    <row r="121" spans="1:5" x14ac:dyDescent="0.3">
      <c r="A121" s="13" t="s">
        <v>157</v>
      </c>
      <c r="B121">
        <v>5</v>
      </c>
      <c r="D121" s="13" t="s">
        <v>186</v>
      </c>
      <c r="E121">
        <v>2</v>
      </c>
    </row>
    <row r="122" spans="1:5" x14ac:dyDescent="0.3">
      <c r="A122" s="13" t="s">
        <v>138</v>
      </c>
      <c r="B122">
        <v>1</v>
      </c>
      <c r="D122" s="13" t="s">
        <v>183</v>
      </c>
      <c r="E122">
        <v>2</v>
      </c>
    </row>
    <row r="123" spans="1:5" x14ac:dyDescent="0.3">
      <c r="A123" s="13" t="s">
        <v>37</v>
      </c>
      <c r="B123">
        <v>12</v>
      </c>
      <c r="D123" s="13" t="s">
        <v>188</v>
      </c>
      <c r="E123">
        <v>2</v>
      </c>
    </row>
    <row r="124" spans="1:5" x14ac:dyDescent="0.3">
      <c r="A124" s="13" t="s">
        <v>124</v>
      </c>
      <c r="B124">
        <v>1</v>
      </c>
      <c r="D124" s="13" t="s">
        <v>182</v>
      </c>
      <c r="E124">
        <v>2</v>
      </c>
    </row>
    <row r="125" spans="1:5" x14ac:dyDescent="0.3">
      <c r="A125" s="13" t="s">
        <v>94</v>
      </c>
      <c r="B125">
        <v>2</v>
      </c>
      <c r="D125" s="13" t="s">
        <v>17</v>
      </c>
      <c r="E125">
        <v>2</v>
      </c>
    </row>
    <row r="126" spans="1:5" x14ac:dyDescent="0.3">
      <c r="A126" s="13" t="s">
        <v>54</v>
      </c>
      <c r="B126">
        <v>9</v>
      </c>
      <c r="D126" s="13" t="s">
        <v>174</v>
      </c>
      <c r="E126">
        <v>2</v>
      </c>
    </row>
    <row r="127" spans="1:5" x14ac:dyDescent="0.3">
      <c r="A127" s="13" t="s">
        <v>185</v>
      </c>
      <c r="B127">
        <v>1</v>
      </c>
      <c r="D127" s="13" t="s">
        <v>64</v>
      </c>
      <c r="E127">
        <v>2</v>
      </c>
    </row>
    <row r="128" spans="1:5" x14ac:dyDescent="0.3">
      <c r="A128" s="13" t="s">
        <v>111</v>
      </c>
      <c r="B128">
        <v>1</v>
      </c>
      <c r="D128" s="13" t="s">
        <v>113</v>
      </c>
      <c r="E128">
        <v>2</v>
      </c>
    </row>
    <row r="129" spans="1:5" x14ac:dyDescent="0.3">
      <c r="A129" s="13" t="s">
        <v>25</v>
      </c>
      <c r="B129">
        <v>5</v>
      </c>
      <c r="D129" s="13" t="s">
        <v>158</v>
      </c>
      <c r="E129">
        <v>2</v>
      </c>
    </row>
    <row r="130" spans="1:5" x14ac:dyDescent="0.3">
      <c r="A130" s="13" t="s">
        <v>22</v>
      </c>
      <c r="B130">
        <v>8</v>
      </c>
      <c r="D130" s="13" t="s">
        <v>75</v>
      </c>
      <c r="E130">
        <v>2</v>
      </c>
    </row>
    <row r="131" spans="1:5" x14ac:dyDescent="0.3">
      <c r="A131" s="13" t="s">
        <v>181</v>
      </c>
      <c r="B131">
        <v>1</v>
      </c>
      <c r="D131" s="13" t="s">
        <v>166</v>
      </c>
      <c r="E131">
        <v>2</v>
      </c>
    </row>
    <row r="132" spans="1:5" x14ac:dyDescent="0.3">
      <c r="A132" s="13" t="s">
        <v>67</v>
      </c>
      <c r="B132">
        <v>3</v>
      </c>
      <c r="D132" s="13" t="s">
        <v>88</v>
      </c>
      <c r="E132">
        <v>2</v>
      </c>
    </row>
    <row r="133" spans="1:5" x14ac:dyDescent="0.3">
      <c r="A133" s="13" t="s">
        <v>34</v>
      </c>
      <c r="B133">
        <v>2</v>
      </c>
      <c r="D133" s="13" t="s">
        <v>140</v>
      </c>
      <c r="E133">
        <v>1</v>
      </c>
    </row>
    <row r="134" spans="1:5" x14ac:dyDescent="0.3">
      <c r="A134" s="13" t="s">
        <v>47</v>
      </c>
      <c r="B134">
        <v>6</v>
      </c>
      <c r="D134" s="13" t="s">
        <v>42</v>
      </c>
      <c r="E134">
        <v>1</v>
      </c>
    </row>
    <row r="135" spans="1:5" x14ac:dyDescent="0.3">
      <c r="A135" s="13" t="s">
        <v>87</v>
      </c>
      <c r="B135">
        <v>2</v>
      </c>
      <c r="D135" s="13" t="s">
        <v>139</v>
      </c>
      <c r="E135">
        <v>1</v>
      </c>
    </row>
    <row r="136" spans="1:5" x14ac:dyDescent="0.3">
      <c r="A136" s="13" t="s">
        <v>50</v>
      </c>
      <c r="B136">
        <v>2</v>
      </c>
      <c r="D136" s="13" t="s">
        <v>126</v>
      </c>
      <c r="E136">
        <v>1</v>
      </c>
    </row>
    <row r="137" spans="1:5" x14ac:dyDescent="0.3">
      <c r="A137" s="13" t="s">
        <v>10</v>
      </c>
      <c r="B137">
        <v>46</v>
      </c>
      <c r="D137" s="13" t="s">
        <v>117</v>
      </c>
      <c r="E137">
        <v>1</v>
      </c>
    </row>
    <row r="138" spans="1:5" x14ac:dyDescent="0.3">
      <c r="A138" s="13" t="s">
        <v>122</v>
      </c>
      <c r="B138">
        <v>3</v>
      </c>
      <c r="D138" s="13" t="s">
        <v>145</v>
      </c>
      <c r="E138">
        <v>1</v>
      </c>
    </row>
    <row r="139" spans="1:5" x14ac:dyDescent="0.3">
      <c r="A139" s="13" t="s">
        <v>186</v>
      </c>
      <c r="B139">
        <v>2</v>
      </c>
      <c r="D139" s="13" t="s">
        <v>143</v>
      </c>
      <c r="E139">
        <v>1</v>
      </c>
    </row>
    <row r="140" spans="1:5" x14ac:dyDescent="0.3">
      <c r="A140" s="13" t="s">
        <v>26</v>
      </c>
      <c r="B140">
        <v>18</v>
      </c>
      <c r="D140" s="13" t="s">
        <v>153</v>
      </c>
      <c r="E140">
        <v>1</v>
      </c>
    </row>
    <row r="141" spans="1:5" x14ac:dyDescent="0.3">
      <c r="A141" s="13" t="s">
        <v>183</v>
      </c>
      <c r="B141">
        <v>2</v>
      </c>
      <c r="D141" s="13" t="s">
        <v>141</v>
      </c>
      <c r="E141">
        <v>1</v>
      </c>
    </row>
    <row r="142" spans="1:5" x14ac:dyDescent="0.3">
      <c r="A142" s="13" t="s">
        <v>188</v>
      </c>
      <c r="B142">
        <v>2</v>
      </c>
      <c r="D142" s="13" t="s">
        <v>155</v>
      </c>
      <c r="E142">
        <v>1</v>
      </c>
    </row>
    <row r="143" spans="1:5" x14ac:dyDescent="0.3">
      <c r="A143" s="13" t="s">
        <v>182</v>
      </c>
      <c r="B143">
        <v>2</v>
      </c>
      <c r="D143" s="13" t="s">
        <v>120</v>
      </c>
      <c r="E143">
        <v>1</v>
      </c>
    </row>
    <row r="144" spans="1:5" x14ac:dyDescent="0.3">
      <c r="A144" s="13" t="s">
        <v>167</v>
      </c>
      <c r="B144">
        <v>1</v>
      </c>
      <c r="D144" s="13" t="s">
        <v>41</v>
      </c>
      <c r="E144">
        <v>1</v>
      </c>
    </row>
    <row r="145" spans="1:5" x14ac:dyDescent="0.3">
      <c r="A145" s="13" t="s">
        <v>17</v>
      </c>
      <c r="B145">
        <v>2</v>
      </c>
      <c r="D145" s="13" t="s">
        <v>203</v>
      </c>
      <c r="E145">
        <v>1</v>
      </c>
    </row>
    <row r="146" spans="1:5" x14ac:dyDescent="0.3">
      <c r="A146" s="13" t="s">
        <v>156</v>
      </c>
      <c r="B146">
        <v>1</v>
      </c>
      <c r="D146" s="13" t="s">
        <v>77</v>
      </c>
      <c r="E146">
        <v>1</v>
      </c>
    </row>
    <row r="147" spans="1:5" x14ac:dyDescent="0.3">
      <c r="A147" s="13" t="s">
        <v>62</v>
      </c>
      <c r="B147">
        <v>11</v>
      </c>
      <c r="D147" s="13" t="s">
        <v>172</v>
      </c>
      <c r="E147">
        <v>1</v>
      </c>
    </row>
    <row r="148" spans="1:5" x14ac:dyDescent="0.3">
      <c r="A148" s="13" t="s">
        <v>169</v>
      </c>
      <c r="B148">
        <v>1</v>
      </c>
      <c r="D148" s="13" t="s">
        <v>192</v>
      </c>
      <c r="E148">
        <v>1</v>
      </c>
    </row>
    <row r="149" spans="1:5" x14ac:dyDescent="0.3">
      <c r="A149" s="13" t="s">
        <v>98</v>
      </c>
      <c r="B149">
        <v>4</v>
      </c>
      <c r="D149" s="13" t="s">
        <v>105</v>
      </c>
      <c r="E149">
        <v>1</v>
      </c>
    </row>
    <row r="150" spans="1:5" x14ac:dyDescent="0.3">
      <c r="A150" s="13" t="s">
        <v>180</v>
      </c>
      <c r="B150">
        <v>1</v>
      </c>
      <c r="D150" s="13" t="s">
        <v>176</v>
      </c>
      <c r="E150">
        <v>1</v>
      </c>
    </row>
    <row r="151" spans="1:5" x14ac:dyDescent="0.3">
      <c r="A151" s="13" t="s">
        <v>152</v>
      </c>
      <c r="B151">
        <v>5</v>
      </c>
      <c r="D151" s="13" t="s">
        <v>127</v>
      </c>
      <c r="E151">
        <v>1</v>
      </c>
    </row>
    <row r="152" spans="1:5" x14ac:dyDescent="0.3">
      <c r="A152" s="13" t="s">
        <v>174</v>
      </c>
      <c r="B152">
        <v>2</v>
      </c>
      <c r="D152" s="13" t="s">
        <v>151</v>
      </c>
      <c r="E152">
        <v>1</v>
      </c>
    </row>
    <row r="153" spans="1:5" x14ac:dyDescent="0.3">
      <c r="A153" s="13" t="s">
        <v>70</v>
      </c>
      <c r="B153">
        <v>6</v>
      </c>
      <c r="D153" s="13" t="s">
        <v>191</v>
      </c>
      <c r="E153">
        <v>1</v>
      </c>
    </row>
    <row r="154" spans="1:5" x14ac:dyDescent="0.3">
      <c r="A154" s="13" t="s">
        <v>160</v>
      </c>
      <c r="B154">
        <v>4</v>
      </c>
      <c r="D154" s="13" t="s">
        <v>205</v>
      </c>
      <c r="E154">
        <v>1</v>
      </c>
    </row>
    <row r="155" spans="1:5" x14ac:dyDescent="0.3">
      <c r="A155" s="13" t="s">
        <v>131</v>
      </c>
      <c r="B155">
        <v>1</v>
      </c>
      <c r="D155" s="13" t="s">
        <v>60</v>
      </c>
      <c r="E155">
        <v>1</v>
      </c>
    </row>
    <row r="156" spans="1:5" x14ac:dyDescent="0.3">
      <c r="A156" s="13" t="s">
        <v>150</v>
      </c>
      <c r="B156">
        <v>12</v>
      </c>
      <c r="D156" s="13" t="s">
        <v>43</v>
      </c>
      <c r="E156">
        <v>1</v>
      </c>
    </row>
    <row r="157" spans="1:5" x14ac:dyDescent="0.3">
      <c r="A157" s="13" t="s">
        <v>64</v>
      </c>
      <c r="B157">
        <v>2</v>
      </c>
      <c r="D157" s="13" t="s">
        <v>226</v>
      </c>
      <c r="E157">
        <v>1</v>
      </c>
    </row>
    <row r="158" spans="1:5" x14ac:dyDescent="0.3">
      <c r="A158" s="13" t="s">
        <v>33</v>
      </c>
      <c r="B158">
        <v>5</v>
      </c>
      <c r="D158" s="13" t="s">
        <v>118</v>
      </c>
      <c r="E158">
        <v>1</v>
      </c>
    </row>
    <row r="159" spans="1:5" x14ac:dyDescent="0.3">
      <c r="A159" s="13" t="s">
        <v>74</v>
      </c>
      <c r="B159">
        <v>18</v>
      </c>
      <c r="D159" s="13" t="s">
        <v>173</v>
      </c>
      <c r="E159">
        <v>1</v>
      </c>
    </row>
    <row r="160" spans="1:5" x14ac:dyDescent="0.3">
      <c r="A160" s="13" t="s">
        <v>193</v>
      </c>
      <c r="B160">
        <v>1</v>
      </c>
      <c r="D160" s="13" t="s">
        <v>115</v>
      </c>
      <c r="E160">
        <v>1</v>
      </c>
    </row>
    <row r="161" spans="1:5" x14ac:dyDescent="0.3">
      <c r="A161" s="13" t="s">
        <v>194</v>
      </c>
      <c r="B161">
        <v>1</v>
      </c>
      <c r="D161" s="13" t="s">
        <v>137</v>
      </c>
      <c r="E161">
        <v>1</v>
      </c>
    </row>
    <row r="162" spans="1:5" x14ac:dyDescent="0.3">
      <c r="A162" s="13" t="s">
        <v>93</v>
      </c>
      <c r="B162">
        <v>12</v>
      </c>
      <c r="D162" s="13" t="s">
        <v>146</v>
      </c>
      <c r="E162">
        <v>1</v>
      </c>
    </row>
    <row r="163" spans="1:5" x14ac:dyDescent="0.3">
      <c r="A163" s="13" t="s">
        <v>114</v>
      </c>
      <c r="B163">
        <v>1</v>
      </c>
      <c r="D163" s="13" t="s">
        <v>187</v>
      </c>
      <c r="E163">
        <v>1</v>
      </c>
    </row>
    <row r="164" spans="1:5" x14ac:dyDescent="0.3">
      <c r="A164" s="13" t="s">
        <v>121</v>
      </c>
      <c r="B164">
        <v>1</v>
      </c>
      <c r="D164" s="13" t="s">
        <v>130</v>
      </c>
      <c r="E164">
        <v>1</v>
      </c>
    </row>
    <row r="165" spans="1:5" x14ac:dyDescent="0.3">
      <c r="A165" s="13" t="s">
        <v>61</v>
      </c>
      <c r="B165">
        <v>4</v>
      </c>
      <c r="D165" s="13" t="s">
        <v>138</v>
      </c>
      <c r="E165">
        <v>1</v>
      </c>
    </row>
    <row r="166" spans="1:5" x14ac:dyDescent="0.3">
      <c r="A166" s="13" t="s">
        <v>99</v>
      </c>
      <c r="B166">
        <v>4</v>
      </c>
      <c r="D166" s="13" t="s">
        <v>124</v>
      </c>
      <c r="E166">
        <v>1</v>
      </c>
    </row>
    <row r="167" spans="1:5" x14ac:dyDescent="0.3">
      <c r="A167" s="13" t="s">
        <v>15</v>
      </c>
      <c r="B167">
        <v>11</v>
      </c>
      <c r="D167" s="13" t="s">
        <v>185</v>
      </c>
      <c r="E167">
        <v>1</v>
      </c>
    </row>
    <row r="168" spans="1:5" x14ac:dyDescent="0.3">
      <c r="A168" s="13" t="s">
        <v>113</v>
      </c>
      <c r="B168">
        <v>2</v>
      </c>
      <c r="D168" s="13" t="s">
        <v>111</v>
      </c>
      <c r="E168">
        <v>1</v>
      </c>
    </row>
    <row r="169" spans="1:5" x14ac:dyDescent="0.3">
      <c r="A169" s="13" t="s">
        <v>134</v>
      </c>
      <c r="B169">
        <v>1</v>
      </c>
      <c r="D169" s="13" t="s">
        <v>181</v>
      </c>
      <c r="E169">
        <v>1</v>
      </c>
    </row>
    <row r="170" spans="1:5" x14ac:dyDescent="0.3">
      <c r="A170" s="13" t="s">
        <v>158</v>
      </c>
      <c r="B170">
        <v>2</v>
      </c>
      <c r="D170" s="13" t="s">
        <v>167</v>
      </c>
      <c r="E170">
        <v>1</v>
      </c>
    </row>
    <row r="171" spans="1:5" x14ac:dyDescent="0.3">
      <c r="A171" s="13" t="s">
        <v>136</v>
      </c>
      <c r="B171">
        <v>1</v>
      </c>
      <c r="D171" s="13" t="s">
        <v>156</v>
      </c>
      <c r="E171">
        <v>1</v>
      </c>
    </row>
    <row r="172" spans="1:5" x14ac:dyDescent="0.3">
      <c r="A172" s="13" t="s">
        <v>154</v>
      </c>
      <c r="B172">
        <v>1</v>
      </c>
      <c r="D172" s="13" t="s">
        <v>169</v>
      </c>
      <c r="E172">
        <v>1</v>
      </c>
    </row>
    <row r="173" spans="1:5" x14ac:dyDescent="0.3">
      <c r="A173" s="13" t="s">
        <v>27</v>
      </c>
      <c r="B173">
        <v>29</v>
      </c>
      <c r="D173" s="13" t="s">
        <v>180</v>
      </c>
      <c r="E173">
        <v>1</v>
      </c>
    </row>
    <row r="174" spans="1:5" x14ac:dyDescent="0.3">
      <c r="A174" s="13" t="s">
        <v>175</v>
      </c>
      <c r="B174">
        <v>1</v>
      </c>
      <c r="D174" s="13" t="s">
        <v>131</v>
      </c>
      <c r="E174">
        <v>1</v>
      </c>
    </row>
    <row r="175" spans="1:5" x14ac:dyDescent="0.3">
      <c r="A175" s="13" t="s">
        <v>85</v>
      </c>
      <c r="B175">
        <v>6</v>
      </c>
      <c r="D175" s="13" t="s">
        <v>193</v>
      </c>
      <c r="E175">
        <v>1</v>
      </c>
    </row>
    <row r="176" spans="1:5" x14ac:dyDescent="0.3">
      <c r="A176" s="13" t="s">
        <v>75</v>
      </c>
      <c r="B176">
        <v>2</v>
      </c>
      <c r="D176" s="13" t="s">
        <v>194</v>
      </c>
      <c r="E176">
        <v>1</v>
      </c>
    </row>
    <row r="177" spans="1:5" x14ac:dyDescent="0.3">
      <c r="A177" s="13" t="s">
        <v>83</v>
      </c>
      <c r="B177">
        <v>6</v>
      </c>
      <c r="D177" s="13" t="s">
        <v>114</v>
      </c>
      <c r="E177">
        <v>1</v>
      </c>
    </row>
    <row r="178" spans="1:5" x14ac:dyDescent="0.3">
      <c r="A178" s="13" t="s">
        <v>179</v>
      </c>
      <c r="B178">
        <v>1</v>
      </c>
      <c r="D178" s="13" t="s">
        <v>121</v>
      </c>
      <c r="E178">
        <v>1</v>
      </c>
    </row>
    <row r="179" spans="1:5" x14ac:dyDescent="0.3">
      <c r="A179" s="13" t="s">
        <v>49</v>
      </c>
      <c r="B179">
        <v>8</v>
      </c>
      <c r="D179" s="13" t="s">
        <v>134</v>
      </c>
      <c r="E179">
        <v>1</v>
      </c>
    </row>
    <row r="180" spans="1:5" x14ac:dyDescent="0.3">
      <c r="A180" s="13" t="s">
        <v>144</v>
      </c>
      <c r="B180">
        <v>1</v>
      </c>
      <c r="D180" s="13" t="s">
        <v>136</v>
      </c>
      <c r="E180">
        <v>1</v>
      </c>
    </row>
    <row r="181" spans="1:5" x14ac:dyDescent="0.3">
      <c r="A181" s="13" t="s">
        <v>166</v>
      </c>
      <c r="B181">
        <v>2</v>
      </c>
      <c r="D181" s="13" t="s">
        <v>154</v>
      </c>
      <c r="E181">
        <v>1</v>
      </c>
    </row>
    <row r="182" spans="1:5" x14ac:dyDescent="0.3">
      <c r="A182" s="13" t="s">
        <v>135</v>
      </c>
      <c r="B182">
        <v>1</v>
      </c>
      <c r="D182" s="13" t="s">
        <v>175</v>
      </c>
      <c r="E182">
        <v>1</v>
      </c>
    </row>
    <row r="183" spans="1:5" x14ac:dyDescent="0.3">
      <c r="A183" s="13" t="s">
        <v>178</v>
      </c>
      <c r="B183">
        <v>1</v>
      </c>
      <c r="D183" s="13" t="s">
        <v>179</v>
      </c>
      <c r="E183">
        <v>1</v>
      </c>
    </row>
    <row r="184" spans="1:5" x14ac:dyDescent="0.3">
      <c r="A184" s="13" t="s">
        <v>88</v>
      </c>
      <c r="B184">
        <v>2</v>
      </c>
      <c r="D184" s="13" t="s">
        <v>144</v>
      </c>
      <c r="E184">
        <v>1</v>
      </c>
    </row>
    <row r="185" spans="1:5" x14ac:dyDescent="0.3">
      <c r="A185" s="13" t="s">
        <v>38</v>
      </c>
      <c r="B185">
        <v>9</v>
      </c>
      <c r="D185" s="13" t="s">
        <v>135</v>
      </c>
      <c r="E185">
        <v>1</v>
      </c>
    </row>
    <row r="186" spans="1:5" x14ac:dyDescent="0.3">
      <c r="A186" s="13" t="s">
        <v>128</v>
      </c>
      <c r="B186">
        <v>1</v>
      </c>
      <c r="D186" s="13" t="s">
        <v>178</v>
      </c>
      <c r="E186">
        <v>1</v>
      </c>
    </row>
    <row r="187" spans="1:5" x14ac:dyDescent="0.3">
      <c r="A187" s="13" t="s">
        <v>253</v>
      </c>
      <c r="B187">
        <v>1190</v>
      </c>
      <c r="D187" s="13" t="s">
        <v>128</v>
      </c>
      <c r="E187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34FD-BDFF-4329-B398-126CDCD814E9}">
  <dimension ref="A3:G167"/>
  <sheetViews>
    <sheetView topLeftCell="C1" workbookViewId="0">
      <selection activeCell="E170" sqref="E170"/>
    </sheetView>
  </sheetViews>
  <sheetFormatPr defaultRowHeight="14.4" x14ac:dyDescent="0.3"/>
  <cols>
    <col min="1" max="1" width="64.21875" bestFit="1" customWidth="1"/>
    <col min="2" max="2" width="18.5546875" bestFit="1" customWidth="1"/>
    <col min="4" max="4" width="64.21875" bestFit="1" customWidth="1"/>
    <col min="5" max="5" width="26.6640625" customWidth="1"/>
    <col min="6" max="6" width="24.33203125" bestFit="1" customWidth="1"/>
    <col min="7" max="7" width="25.21875" bestFit="1" customWidth="1"/>
  </cols>
  <sheetData>
    <row r="3" spans="1:4" x14ac:dyDescent="0.3">
      <c r="A3" s="12" t="s">
        <v>252</v>
      </c>
      <c r="B3" t="s">
        <v>283</v>
      </c>
    </row>
    <row r="4" spans="1:4" x14ac:dyDescent="0.3">
      <c r="A4" s="13" t="s">
        <v>44</v>
      </c>
      <c r="B4">
        <v>21.25</v>
      </c>
      <c r="D4" s="13" t="s">
        <v>3</v>
      </c>
    </row>
    <row r="5" spans="1:4" hidden="1" x14ac:dyDescent="0.3">
      <c r="A5" s="13" t="s">
        <v>164</v>
      </c>
      <c r="B5">
        <v>6.5</v>
      </c>
      <c r="D5" s="13" t="s">
        <v>96</v>
      </c>
    </row>
    <row r="6" spans="1:4" hidden="1" x14ac:dyDescent="0.3">
      <c r="A6" s="13" t="s">
        <v>24</v>
      </c>
      <c r="B6">
        <v>16.399999999999999</v>
      </c>
      <c r="D6" s="13" t="s">
        <v>36</v>
      </c>
    </row>
    <row r="7" spans="1:4" hidden="1" x14ac:dyDescent="0.3">
      <c r="A7" s="13" t="s">
        <v>36</v>
      </c>
      <c r="B7">
        <v>50.333333333333336</v>
      </c>
      <c r="D7" s="13" t="s">
        <v>110</v>
      </c>
    </row>
    <row r="8" spans="1:4" hidden="1" x14ac:dyDescent="0.3">
      <c r="A8" s="13" t="s">
        <v>21</v>
      </c>
      <c r="B8">
        <v>13.666666666666666</v>
      </c>
      <c r="D8" s="13" t="s">
        <v>51</v>
      </c>
    </row>
    <row r="9" spans="1:4" hidden="1" x14ac:dyDescent="0.3">
      <c r="A9" s="13" t="s">
        <v>84</v>
      </c>
      <c r="B9">
        <v>17.8</v>
      </c>
      <c r="D9" s="13" t="s">
        <v>34</v>
      </c>
    </row>
    <row r="10" spans="1:4" x14ac:dyDescent="0.3">
      <c r="A10" s="13" t="s">
        <v>32</v>
      </c>
      <c r="B10">
        <v>17.777777777777779</v>
      </c>
      <c r="D10" s="13" t="s">
        <v>73</v>
      </c>
    </row>
    <row r="11" spans="1:4" hidden="1" x14ac:dyDescent="0.3">
      <c r="A11" s="13" t="s">
        <v>110</v>
      </c>
      <c r="B11">
        <v>43</v>
      </c>
      <c r="D11" s="13" t="s">
        <v>104</v>
      </c>
    </row>
    <row r="12" spans="1:4" hidden="1" x14ac:dyDescent="0.3">
      <c r="A12" s="13" t="s">
        <v>170</v>
      </c>
      <c r="B12">
        <v>23.5</v>
      </c>
      <c r="D12" s="13" t="s">
        <v>28</v>
      </c>
    </row>
    <row r="13" spans="1:4" hidden="1" x14ac:dyDescent="0.3">
      <c r="A13" s="13" t="s">
        <v>97</v>
      </c>
      <c r="B13">
        <v>7.333333333333333</v>
      </c>
      <c r="D13" s="13" t="s">
        <v>49</v>
      </c>
    </row>
    <row r="14" spans="1:4" hidden="1" x14ac:dyDescent="0.3">
      <c r="A14" s="13" t="s">
        <v>103</v>
      </c>
      <c r="B14">
        <v>13</v>
      </c>
      <c r="D14" s="13" t="s">
        <v>205</v>
      </c>
    </row>
    <row r="15" spans="1:4" hidden="1" x14ac:dyDescent="0.3">
      <c r="A15" s="13" t="s">
        <v>73</v>
      </c>
      <c r="B15">
        <v>37.424242424242422</v>
      </c>
      <c r="D15" s="13" t="s">
        <v>22</v>
      </c>
    </row>
    <row r="16" spans="1:4" hidden="1" x14ac:dyDescent="0.3">
      <c r="A16" s="13" t="s">
        <v>39</v>
      </c>
      <c r="B16">
        <v>15.6</v>
      </c>
      <c r="D16" s="13" t="s">
        <v>59</v>
      </c>
    </row>
    <row r="17" spans="1:4" hidden="1" x14ac:dyDescent="0.3">
      <c r="A17" s="13" t="s">
        <v>126</v>
      </c>
      <c r="B17">
        <v>2</v>
      </c>
      <c r="D17" s="13" t="s">
        <v>180</v>
      </c>
    </row>
    <row r="18" spans="1:4" hidden="1" x14ac:dyDescent="0.3">
      <c r="A18" s="13" t="s">
        <v>18</v>
      </c>
      <c r="B18">
        <v>13.571428571428571</v>
      </c>
      <c r="D18" s="13" t="s">
        <v>170</v>
      </c>
    </row>
    <row r="19" spans="1:4" hidden="1" x14ac:dyDescent="0.3">
      <c r="A19" s="13" t="s">
        <v>66</v>
      </c>
      <c r="B19">
        <v>12.35</v>
      </c>
      <c r="D19" s="13" t="s">
        <v>37</v>
      </c>
    </row>
    <row r="20" spans="1:4" hidden="1" x14ac:dyDescent="0.3">
      <c r="A20" s="13" t="s">
        <v>102</v>
      </c>
      <c r="B20">
        <v>16.7</v>
      </c>
      <c r="D20" s="13" t="s">
        <v>31</v>
      </c>
    </row>
    <row r="21" spans="1:4" hidden="1" x14ac:dyDescent="0.3">
      <c r="A21" s="13" t="s">
        <v>81</v>
      </c>
      <c r="B21">
        <v>14.678571428571429</v>
      </c>
      <c r="D21" s="13" t="s">
        <v>33</v>
      </c>
    </row>
    <row r="22" spans="1:4" hidden="1" x14ac:dyDescent="0.3">
      <c r="A22" s="13" t="s">
        <v>19</v>
      </c>
      <c r="B22">
        <v>17.681818181818183</v>
      </c>
      <c r="D22" s="13" t="s">
        <v>44</v>
      </c>
    </row>
    <row r="23" spans="1:4" hidden="1" x14ac:dyDescent="0.3">
      <c r="A23" s="13" t="s">
        <v>117</v>
      </c>
      <c r="B23" t="e">
        <v>#NUM!</v>
      </c>
      <c r="D23" s="13" t="s">
        <v>181</v>
      </c>
    </row>
    <row r="24" spans="1:4" hidden="1" x14ac:dyDescent="0.3">
      <c r="A24" s="13" t="s">
        <v>145</v>
      </c>
      <c r="B24">
        <v>20</v>
      </c>
      <c r="D24" s="13" t="s">
        <v>88</v>
      </c>
    </row>
    <row r="25" spans="1:4" hidden="1" x14ac:dyDescent="0.3">
      <c r="A25" s="13" t="s">
        <v>143</v>
      </c>
      <c r="B25">
        <v>4</v>
      </c>
      <c r="D25" s="13" t="s">
        <v>184</v>
      </c>
    </row>
    <row r="26" spans="1:4" hidden="1" x14ac:dyDescent="0.3">
      <c r="A26" s="13" t="s">
        <v>46</v>
      </c>
      <c r="B26">
        <v>16.478260869565219</v>
      </c>
      <c r="D26" s="13" t="s">
        <v>145</v>
      </c>
    </row>
    <row r="27" spans="1:4" x14ac:dyDescent="0.3">
      <c r="A27" s="13" t="s">
        <v>100</v>
      </c>
      <c r="B27">
        <v>15.333333333333334</v>
      </c>
      <c r="D27" s="13" t="s">
        <v>149</v>
      </c>
    </row>
    <row r="28" spans="1:4" hidden="1" x14ac:dyDescent="0.3">
      <c r="A28" s="13" t="s">
        <v>58</v>
      </c>
      <c r="B28">
        <v>14.25</v>
      </c>
      <c r="D28" s="13" t="s">
        <v>45</v>
      </c>
    </row>
    <row r="29" spans="1:4" hidden="1" x14ac:dyDescent="0.3">
      <c r="A29" s="13" t="s">
        <v>147</v>
      </c>
      <c r="B29">
        <v>13.333333333333334</v>
      </c>
      <c r="D29" s="13" t="s">
        <v>90</v>
      </c>
    </row>
    <row r="30" spans="1:4" hidden="1" x14ac:dyDescent="0.3">
      <c r="A30" s="13" t="s">
        <v>155</v>
      </c>
      <c r="B30">
        <v>8</v>
      </c>
      <c r="D30" s="13" t="s">
        <v>101</v>
      </c>
    </row>
    <row r="31" spans="1:4" hidden="1" x14ac:dyDescent="0.3">
      <c r="A31" s="13" t="s">
        <v>120</v>
      </c>
      <c r="B31" t="e">
        <v>#NUM!</v>
      </c>
      <c r="D31" s="13" t="s">
        <v>64</v>
      </c>
    </row>
    <row r="32" spans="1:4" hidden="1" x14ac:dyDescent="0.3">
      <c r="A32" s="13" t="s">
        <v>168</v>
      </c>
      <c r="B32">
        <v>14</v>
      </c>
      <c r="D32" s="13" t="s">
        <v>48</v>
      </c>
    </row>
    <row r="33" spans="1:4" hidden="1" x14ac:dyDescent="0.3">
      <c r="A33" s="13" t="s">
        <v>35</v>
      </c>
      <c r="B33">
        <v>3.8947368421052633</v>
      </c>
      <c r="D33" s="13" t="s">
        <v>171</v>
      </c>
    </row>
    <row r="34" spans="1:4" x14ac:dyDescent="0.3">
      <c r="A34" s="13" t="s">
        <v>189</v>
      </c>
      <c r="B34">
        <v>2</v>
      </c>
      <c r="D34" s="13" t="s">
        <v>27</v>
      </c>
    </row>
    <row r="35" spans="1:4" hidden="1" x14ac:dyDescent="0.3">
      <c r="A35" s="13" t="s">
        <v>119</v>
      </c>
      <c r="B35" t="e">
        <v>#NUM!</v>
      </c>
      <c r="D35" s="13" t="s">
        <v>99</v>
      </c>
    </row>
    <row r="36" spans="1:4" hidden="1" x14ac:dyDescent="0.3">
      <c r="A36" s="13" t="s">
        <v>133</v>
      </c>
      <c r="B36">
        <v>6.333333333333333</v>
      </c>
      <c r="D36" s="13" t="s">
        <v>83</v>
      </c>
    </row>
    <row r="37" spans="1:4" hidden="1" x14ac:dyDescent="0.3">
      <c r="A37" s="13" t="s">
        <v>203</v>
      </c>
      <c r="B37">
        <v>2</v>
      </c>
      <c r="D37" s="13" t="s">
        <v>65</v>
      </c>
    </row>
    <row r="38" spans="1:4" hidden="1" x14ac:dyDescent="0.3">
      <c r="A38" s="13" t="s">
        <v>77</v>
      </c>
      <c r="B38">
        <v>1</v>
      </c>
      <c r="D38" s="13" t="s">
        <v>175</v>
      </c>
    </row>
    <row r="39" spans="1:4" hidden="1" x14ac:dyDescent="0.3">
      <c r="A39" s="13" t="s">
        <v>76</v>
      </c>
      <c r="B39">
        <v>2.7777777777777777</v>
      </c>
      <c r="D39" s="13" t="s">
        <v>84</v>
      </c>
    </row>
    <row r="40" spans="1:4" hidden="1" x14ac:dyDescent="0.3">
      <c r="A40" s="13" t="s">
        <v>79</v>
      </c>
      <c r="B40">
        <v>5</v>
      </c>
      <c r="D40" s="13" t="s">
        <v>32</v>
      </c>
    </row>
    <row r="41" spans="1:4" hidden="1" x14ac:dyDescent="0.3">
      <c r="A41" s="13" t="s">
        <v>78</v>
      </c>
      <c r="B41">
        <v>4.5714285714285712</v>
      </c>
      <c r="D41" s="13" t="s">
        <v>19</v>
      </c>
    </row>
    <row r="42" spans="1:4" hidden="1" x14ac:dyDescent="0.3">
      <c r="A42" s="13" t="s">
        <v>148</v>
      </c>
      <c r="B42">
        <v>3</v>
      </c>
      <c r="D42" s="13" t="s">
        <v>86</v>
      </c>
    </row>
    <row r="43" spans="1:4" hidden="1" x14ac:dyDescent="0.3">
      <c r="A43" s="13" t="s">
        <v>107</v>
      </c>
      <c r="B43">
        <v>1.5</v>
      </c>
      <c r="D43" s="13" t="s">
        <v>87</v>
      </c>
    </row>
    <row r="44" spans="1:4" hidden="1" x14ac:dyDescent="0.3">
      <c r="A44" s="13" t="s">
        <v>80</v>
      </c>
      <c r="B44">
        <v>3.4</v>
      </c>
      <c r="D44" s="13" t="s">
        <v>55</v>
      </c>
    </row>
    <row r="45" spans="1:4" hidden="1" x14ac:dyDescent="0.3">
      <c r="A45" s="13" t="s">
        <v>65</v>
      </c>
      <c r="B45">
        <v>18</v>
      </c>
      <c r="D45" s="13" t="s">
        <v>82</v>
      </c>
    </row>
    <row r="46" spans="1:4" hidden="1" x14ac:dyDescent="0.3">
      <c r="A46" s="13" t="s">
        <v>108</v>
      </c>
      <c r="B46">
        <v>11</v>
      </c>
      <c r="D46" s="13" t="s">
        <v>102</v>
      </c>
    </row>
    <row r="47" spans="1:4" hidden="1" x14ac:dyDescent="0.3">
      <c r="A47" s="13" t="s">
        <v>56</v>
      </c>
      <c r="B47">
        <v>16.666666666666668</v>
      </c>
      <c r="D47" s="13" t="s">
        <v>56</v>
      </c>
    </row>
    <row r="48" spans="1:4" hidden="1" x14ac:dyDescent="0.3">
      <c r="A48" s="13" t="s">
        <v>105</v>
      </c>
      <c r="B48">
        <v>7</v>
      </c>
      <c r="D48" s="13" t="s">
        <v>150</v>
      </c>
    </row>
    <row r="49" spans="1:4" hidden="1" x14ac:dyDescent="0.3">
      <c r="A49" s="13" t="s">
        <v>90</v>
      </c>
      <c r="B49">
        <v>19.333333333333332</v>
      </c>
      <c r="D49" s="13" t="s">
        <v>46</v>
      </c>
    </row>
    <row r="50" spans="1:4" hidden="1" x14ac:dyDescent="0.3">
      <c r="A50" s="13" t="s">
        <v>176</v>
      </c>
      <c r="B50">
        <v>4</v>
      </c>
      <c r="D50" s="13" t="s">
        <v>24</v>
      </c>
    </row>
    <row r="51" spans="1:4" x14ac:dyDescent="0.3">
      <c r="A51" s="13" t="s">
        <v>123</v>
      </c>
      <c r="B51">
        <v>9.6666666666666661</v>
      </c>
      <c r="D51" s="13" t="s">
        <v>29</v>
      </c>
    </row>
    <row r="52" spans="1:4" hidden="1" x14ac:dyDescent="0.3">
      <c r="A52" s="13" t="s">
        <v>63</v>
      </c>
      <c r="B52">
        <v>13.423076923076923</v>
      </c>
      <c r="D52" s="13" t="s">
        <v>163</v>
      </c>
    </row>
    <row r="53" spans="1:4" hidden="1" x14ac:dyDescent="0.3">
      <c r="A53" s="13" t="s">
        <v>16</v>
      </c>
      <c r="B53">
        <v>7.1428571428571432</v>
      </c>
      <c r="D53" s="13" t="s">
        <v>74</v>
      </c>
    </row>
    <row r="54" spans="1:4" hidden="1" x14ac:dyDescent="0.3">
      <c r="A54" s="13" t="s">
        <v>127</v>
      </c>
      <c r="B54">
        <v>2</v>
      </c>
      <c r="D54" s="13" t="s">
        <v>30</v>
      </c>
    </row>
    <row r="55" spans="1:4" hidden="1" x14ac:dyDescent="0.3">
      <c r="A55" s="13" t="s">
        <v>40</v>
      </c>
      <c r="B55">
        <v>15</v>
      </c>
      <c r="D55" s="13" t="s">
        <v>39</v>
      </c>
    </row>
    <row r="56" spans="1:4" hidden="1" x14ac:dyDescent="0.3">
      <c r="A56" s="13" t="s">
        <v>68</v>
      </c>
      <c r="B56">
        <v>15.333333333333334</v>
      </c>
      <c r="D56" s="13" t="s">
        <v>157</v>
      </c>
    </row>
    <row r="57" spans="1:4" hidden="1" x14ac:dyDescent="0.3">
      <c r="A57" s="13" t="s">
        <v>142</v>
      </c>
      <c r="B57">
        <v>5.5</v>
      </c>
      <c r="D57" s="13" t="s">
        <v>100</v>
      </c>
    </row>
    <row r="58" spans="1:4" hidden="1" x14ac:dyDescent="0.3">
      <c r="A58" s="13" t="s">
        <v>59</v>
      </c>
      <c r="B58">
        <v>26.2</v>
      </c>
      <c r="D58" s="13" t="s">
        <v>68</v>
      </c>
    </row>
    <row r="59" spans="1:4" hidden="1" x14ac:dyDescent="0.3">
      <c r="A59" s="13" t="s">
        <v>48</v>
      </c>
      <c r="B59">
        <v>18.95</v>
      </c>
      <c r="D59" s="13" t="s">
        <v>23</v>
      </c>
    </row>
    <row r="60" spans="1:4" hidden="1" x14ac:dyDescent="0.3">
      <c r="A60" s="13" t="s">
        <v>72</v>
      </c>
      <c r="B60">
        <v>10.5</v>
      </c>
      <c r="D60" s="13" t="s">
        <v>40</v>
      </c>
    </row>
    <row r="61" spans="1:4" hidden="1" x14ac:dyDescent="0.3">
      <c r="A61" s="13" t="s">
        <v>190</v>
      </c>
      <c r="B61">
        <v>1</v>
      </c>
      <c r="D61" s="13" t="s">
        <v>169</v>
      </c>
    </row>
    <row r="62" spans="1:4" hidden="1" x14ac:dyDescent="0.3">
      <c r="A62" s="13" t="s">
        <v>104</v>
      </c>
      <c r="B62">
        <v>33</v>
      </c>
      <c r="D62" s="13" t="s">
        <v>98</v>
      </c>
    </row>
    <row r="63" spans="1:4" hidden="1" x14ac:dyDescent="0.3">
      <c r="A63" s="13" t="s">
        <v>96</v>
      </c>
      <c r="B63">
        <v>109.5</v>
      </c>
      <c r="D63" s="13" t="s">
        <v>179</v>
      </c>
    </row>
    <row r="64" spans="1:4" hidden="1" x14ac:dyDescent="0.3">
      <c r="A64" s="13" t="s">
        <v>151</v>
      </c>
      <c r="B64">
        <v>10</v>
      </c>
      <c r="D64" s="13" t="s">
        <v>38</v>
      </c>
    </row>
    <row r="65" spans="1:4" hidden="1" x14ac:dyDescent="0.3">
      <c r="A65" s="13" t="s">
        <v>95</v>
      </c>
      <c r="B65">
        <v>4.5</v>
      </c>
      <c r="D65" s="13" t="s">
        <v>26</v>
      </c>
    </row>
    <row r="66" spans="1:4" x14ac:dyDescent="0.3">
      <c r="A66" s="13" t="s">
        <v>161</v>
      </c>
      <c r="B66">
        <v>11.333333333333334</v>
      </c>
      <c r="D66" s="13" t="s">
        <v>81</v>
      </c>
    </row>
    <row r="67" spans="1:4" hidden="1" x14ac:dyDescent="0.3">
      <c r="A67" s="13" t="s">
        <v>51</v>
      </c>
      <c r="B67">
        <v>39.571428571428569</v>
      </c>
      <c r="D67" s="13" t="s">
        <v>125</v>
      </c>
    </row>
    <row r="68" spans="1:4" hidden="1" x14ac:dyDescent="0.3">
      <c r="A68" s="13" t="s">
        <v>184</v>
      </c>
      <c r="B68">
        <v>20.25</v>
      </c>
      <c r="D68" s="13" t="s">
        <v>91</v>
      </c>
    </row>
    <row r="69" spans="1:4" hidden="1" x14ac:dyDescent="0.3">
      <c r="A69" s="13" t="s">
        <v>149</v>
      </c>
      <c r="B69">
        <v>19.8</v>
      </c>
      <c r="D69" s="13" t="s">
        <v>58</v>
      </c>
    </row>
    <row r="70" spans="1:4" hidden="1" x14ac:dyDescent="0.3">
      <c r="A70" s="13" t="s">
        <v>205</v>
      </c>
      <c r="B70">
        <v>28</v>
      </c>
      <c r="D70" s="13" t="s">
        <v>168</v>
      </c>
    </row>
    <row r="71" spans="1:4" hidden="1" x14ac:dyDescent="0.3">
      <c r="A71" s="13" t="s">
        <v>171</v>
      </c>
      <c r="B71">
        <v>18.666666666666668</v>
      </c>
      <c r="D71" s="13" t="s">
        <v>132</v>
      </c>
    </row>
    <row r="72" spans="1:4" hidden="1" x14ac:dyDescent="0.3">
      <c r="A72" s="13" t="s">
        <v>31</v>
      </c>
      <c r="B72">
        <v>21.5</v>
      </c>
      <c r="D72" s="13" t="s">
        <v>226</v>
      </c>
    </row>
    <row r="73" spans="1:4" hidden="1" x14ac:dyDescent="0.3">
      <c r="A73" s="13" t="s">
        <v>23</v>
      </c>
      <c r="B73">
        <v>15.111111111111111</v>
      </c>
      <c r="D73" s="13" t="s">
        <v>122</v>
      </c>
    </row>
    <row r="74" spans="1:4" hidden="1" x14ac:dyDescent="0.3">
      <c r="A74" s="13" t="s">
        <v>112</v>
      </c>
      <c r="B74">
        <v>7.2</v>
      </c>
      <c r="D74" s="13" t="s">
        <v>21</v>
      </c>
    </row>
    <row r="75" spans="1:4" hidden="1" x14ac:dyDescent="0.3">
      <c r="A75" s="13" t="s">
        <v>89</v>
      </c>
      <c r="B75">
        <v>13</v>
      </c>
      <c r="D75" s="13" t="s">
        <v>62</v>
      </c>
    </row>
    <row r="76" spans="1:4" hidden="1" x14ac:dyDescent="0.3">
      <c r="A76" s="13" t="s">
        <v>132</v>
      </c>
      <c r="B76">
        <v>14</v>
      </c>
      <c r="D76" s="13" t="s">
        <v>18</v>
      </c>
    </row>
    <row r="77" spans="1:4" x14ac:dyDescent="0.3">
      <c r="A77" s="13" t="s">
        <v>91</v>
      </c>
      <c r="B77">
        <v>14.333333333333334</v>
      </c>
      <c r="D77" s="13" t="s">
        <v>10</v>
      </c>
    </row>
    <row r="78" spans="1:4" hidden="1" x14ac:dyDescent="0.3">
      <c r="A78" s="13" t="s">
        <v>163</v>
      </c>
      <c r="B78">
        <v>16.25</v>
      </c>
      <c r="D78" s="13" t="s">
        <v>63</v>
      </c>
    </row>
    <row r="79" spans="1:4" hidden="1" x14ac:dyDescent="0.3">
      <c r="A79" s="13" t="s">
        <v>45</v>
      </c>
      <c r="B79">
        <v>19.625</v>
      </c>
      <c r="D79" s="13" t="s">
        <v>147</v>
      </c>
    </row>
    <row r="80" spans="1:4" hidden="1" x14ac:dyDescent="0.3">
      <c r="A80" s="13" t="s">
        <v>57</v>
      </c>
      <c r="B80">
        <v>12</v>
      </c>
      <c r="D80" s="13" t="s">
        <v>103</v>
      </c>
    </row>
    <row r="81" spans="1:4" hidden="1" x14ac:dyDescent="0.3">
      <c r="A81" s="13" t="s">
        <v>43</v>
      </c>
      <c r="B81">
        <v>3</v>
      </c>
      <c r="D81" s="13" t="s">
        <v>89</v>
      </c>
    </row>
    <row r="82" spans="1:4" hidden="1" x14ac:dyDescent="0.3">
      <c r="A82" s="13" t="s">
        <v>55</v>
      </c>
      <c r="B82">
        <v>16.789473684210527</v>
      </c>
      <c r="D82" s="13" t="s">
        <v>67</v>
      </c>
    </row>
    <row r="83" spans="1:4" hidden="1" x14ac:dyDescent="0.3">
      <c r="A83" s="13" t="s">
        <v>125</v>
      </c>
      <c r="B83">
        <v>14.6</v>
      </c>
      <c r="D83" s="13" t="s">
        <v>66</v>
      </c>
    </row>
    <row r="84" spans="1:4" hidden="1" x14ac:dyDescent="0.3">
      <c r="A84" s="13" t="s">
        <v>12</v>
      </c>
      <c r="B84">
        <v>7.583333333333333</v>
      </c>
      <c r="D84" s="13" t="s">
        <v>57</v>
      </c>
    </row>
    <row r="85" spans="1:4" hidden="1" x14ac:dyDescent="0.3">
      <c r="A85" s="13" t="s">
        <v>101</v>
      </c>
      <c r="B85">
        <v>19</v>
      </c>
      <c r="D85" s="13" t="s">
        <v>109</v>
      </c>
    </row>
    <row r="86" spans="1:4" hidden="1" x14ac:dyDescent="0.3">
      <c r="A86" s="13" t="s">
        <v>53</v>
      </c>
      <c r="B86">
        <v>6.5625</v>
      </c>
      <c r="D86" s="13" t="s">
        <v>129</v>
      </c>
    </row>
    <row r="87" spans="1:4" hidden="1" x14ac:dyDescent="0.3">
      <c r="A87" s="13" t="s">
        <v>109</v>
      </c>
      <c r="B87">
        <v>12</v>
      </c>
      <c r="D87" s="13" t="s">
        <v>94</v>
      </c>
    </row>
    <row r="88" spans="1:4" hidden="1" x14ac:dyDescent="0.3">
      <c r="A88" s="13" t="s">
        <v>226</v>
      </c>
      <c r="B88">
        <v>14</v>
      </c>
      <c r="D88" s="13" t="s">
        <v>92</v>
      </c>
    </row>
    <row r="89" spans="1:4" hidden="1" x14ac:dyDescent="0.3">
      <c r="A89" s="13" t="s">
        <v>86</v>
      </c>
      <c r="B89">
        <v>17</v>
      </c>
      <c r="D89" s="13" t="s">
        <v>161</v>
      </c>
    </row>
    <row r="90" spans="1:4" hidden="1" x14ac:dyDescent="0.3">
      <c r="A90" s="13" t="s">
        <v>159</v>
      </c>
      <c r="B90">
        <v>2.5</v>
      </c>
      <c r="D90" s="13" t="s">
        <v>160</v>
      </c>
    </row>
    <row r="91" spans="1:4" hidden="1" x14ac:dyDescent="0.3">
      <c r="A91" s="13" t="s">
        <v>118</v>
      </c>
      <c r="B91" t="e">
        <v>#NUM!</v>
      </c>
      <c r="D91" s="13" t="s">
        <v>108</v>
      </c>
    </row>
    <row r="92" spans="1:4" hidden="1" x14ac:dyDescent="0.3">
      <c r="A92" s="13" t="s">
        <v>173</v>
      </c>
      <c r="B92">
        <v>0</v>
      </c>
      <c r="D92" s="13" t="s">
        <v>124</v>
      </c>
    </row>
    <row r="93" spans="1:4" hidden="1" x14ac:dyDescent="0.3">
      <c r="A93" s="13" t="s">
        <v>115</v>
      </c>
      <c r="B93" t="e">
        <v>#NUM!</v>
      </c>
      <c r="D93" s="13" t="s">
        <v>72</v>
      </c>
    </row>
    <row r="94" spans="1:4" hidden="1" x14ac:dyDescent="0.3">
      <c r="A94" s="13" t="s">
        <v>129</v>
      </c>
      <c r="B94">
        <v>11.5</v>
      </c>
      <c r="D94" s="13" t="s">
        <v>47</v>
      </c>
    </row>
    <row r="95" spans="1:4" hidden="1" x14ac:dyDescent="0.3">
      <c r="A95" s="13" t="s">
        <v>82</v>
      </c>
      <c r="B95">
        <v>16.75</v>
      </c>
      <c r="D95" s="13" t="s">
        <v>151</v>
      </c>
    </row>
    <row r="96" spans="1:4" hidden="1" x14ac:dyDescent="0.3">
      <c r="A96" s="13" t="s">
        <v>71</v>
      </c>
      <c r="B96">
        <v>6.2222222222222223</v>
      </c>
      <c r="D96" s="13" t="s">
        <v>123</v>
      </c>
    </row>
    <row r="97" spans="1:4" hidden="1" x14ac:dyDescent="0.3">
      <c r="A97" s="13" t="s">
        <v>106</v>
      </c>
      <c r="B97">
        <v>7.833333333333333</v>
      </c>
      <c r="D97" s="13" t="s">
        <v>50</v>
      </c>
    </row>
    <row r="98" spans="1:4" hidden="1" x14ac:dyDescent="0.3">
      <c r="A98" s="13" t="s">
        <v>187</v>
      </c>
      <c r="B98">
        <v>1</v>
      </c>
      <c r="D98" s="13" t="s">
        <v>54</v>
      </c>
    </row>
    <row r="99" spans="1:4" hidden="1" x14ac:dyDescent="0.3">
      <c r="A99" s="13" t="s">
        <v>29</v>
      </c>
      <c r="B99">
        <v>16.272727272727273</v>
      </c>
      <c r="D99" s="13" t="s">
        <v>155</v>
      </c>
    </row>
    <row r="100" spans="1:4" hidden="1" x14ac:dyDescent="0.3">
      <c r="A100" s="13" t="s">
        <v>69</v>
      </c>
      <c r="B100">
        <v>5.875</v>
      </c>
      <c r="D100" s="13" t="s">
        <v>106</v>
      </c>
    </row>
    <row r="101" spans="1:4" hidden="1" x14ac:dyDescent="0.3">
      <c r="A101" s="13" t="s">
        <v>92</v>
      </c>
      <c r="B101">
        <v>11.444444444444445</v>
      </c>
      <c r="D101" s="13" t="s">
        <v>85</v>
      </c>
    </row>
    <row r="102" spans="1:4" hidden="1" x14ac:dyDescent="0.3">
      <c r="A102" s="13" t="s">
        <v>30</v>
      </c>
      <c r="B102">
        <v>15.857142857142858</v>
      </c>
      <c r="D102" s="13" t="s">
        <v>61</v>
      </c>
    </row>
    <row r="103" spans="1:4" hidden="1" x14ac:dyDescent="0.3">
      <c r="A103" s="13" t="s">
        <v>28</v>
      </c>
      <c r="B103">
        <v>31.5</v>
      </c>
      <c r="D103" s="13" t="s">
        <v>12</v>
      </c>
    </row>
    <row r="104" spans="1:4" hidden="1" x14ac:dyDescent="0.3">
      <c r="A104" s="13" t="s">
        <v>157</v>
      </c>
      <c r="B104">
        <v>15.5</v>
      </c>
      <c r="D104" s="13" t="s">
        <v>97</v>
      </c>
    </row>
    <row r="105" spans="1:4" hidden="1" x14ac:dyDescent="0.3">
      <c r="A105" s="13" t="s">
        <v>37</v>
      </c>
      <c r="B105">
        <v>22.545454545454547</v>
      </c>
      <c r="D105" s="13" t="s">
        <v>112</v>
      </c>
    </row>
    <row r="106" spans="1:4" hidden="1" x14ac:dyDescent="0.3">
      <c r="A106" s="13" t="s">
        <v>124</v>
      </c>
      <c r="B106">
        <v>11</v>
      </c>
      <c r="D106" s="13" t="s">
        <v>16</v>
      </c>
    </row>
    <row r="107" spans="1:4" hidden="1" x14ac:dyDescent="0.3">
      <c r="A107" s="13" t="s">
        <v>94</v>
      </c>
      <c r="B107">
        <v>11.5</v>
      </c>
      <c r="D107" s="13" t="s">
        <v>105</v>
      </c>
    </row>
    <row r="108" spans="1:4" hidden="1" x14ac:dyDescent="0.3">
      <c r="A108" s="13" t="s">
        <v>54</v>
      </c>
      <c r="B108">
        <v>8.7777777777777786</v>
      </c>
      <c r="D108" s="13" t="s">
        <v>185</v>
      </c>
    </row>
    <row r="109" spans="1:4" hidden="1" x14ac:dyDescent="0.3">
      <c r="A109" s="13" t="s">
        <v>185</v>
      </c>
      <c r="B109">
        <v>7</v>
      </c>
      <c r="D109" s="13" t="s">
        <v>111</v>
      </c>
    </row>
    <row r="110" spans="1:4" hidden="1" x14ac:dyDescent="0.3">
      <c r="A110" s="13" t="s">
        <v>111</v>
      </c>
      <c r="B110">
        <v>7</v>
      </c>
      <c r="D110" s="13" t="s">
        <v>178</v>
      </c>
    </row>
    <row r="111" spans="1:4" hidden="1" x14ac:dyDescent="0.3">
      <c r="A111" s="13" t="s">
        <v>25</v>
      </c>
      <c r="B111">
        <v>6.2</v>
      </c>
      <c r="D111" s="13" t="s">
        <v>53</v>
      </c>
    </row>
    <row r="112" spans="1:4" hidden="1" x14ac:dyDescent="0.3">
      <c r="A112" s="13" t="s">
        <v>22</v>
      </c>
      <c r="B112">
        <v>27.125</v>
      </c>
      <c r="D112" s="13" t="s">
        <v>164</v>
      </c>
    </row>
    <row r="113" spans="1:4" hidden="1" x14ac:dyDescent="0.3">
      <c r="A113" s="13" t="s">
        <v>181</v>
      </c>
      <c r="B113">
        <v>21</v>
      </c>
      <c r="D113" s="13" t="s">
        <v>15</v>
      </c>
    </row>
    <row r="114" spans="1:4" hidden="1" x14ac:dyDescent="0.3">
      <c r="A114" s="13" t="s">
        <v>67</v>
      </c>
      <c r="B114">
        <v>12.666666666666666</v>
      </c>
      <c r="D114" s="13" t="s">
        <v>133</v>
      </c>
    </row>
    <row r="115" spans="1:4" hidden="1" x14ac:dyDescent="0.3">
      <c r="A115" s="13" t="s">
        <v>34</v>
      </c>
      <c r="B115">
        <v>38</v>
      </c>
      <c r="D115" s="13" t="s">
        <v>71</v>
      </c>
    </row>
    <row r="116" spans="1:4" hidden="1" x14ac:dyDescent="0.3">
      <c r="A116" s="13" t="s">
        <v>47</v>
      </c>
      <c r="B116">
        <v>10.166666666666666</v>
      </c>
      <c r="D116" s="13" t="s">
        <v>25</v>
      </c>
    </row>
    <row r="117" spans="1:4" hidden="1" x14ac:dyDescent="0.3">
      <c r="A117" s="13" t="s">
        <v>87</v>
      </c>
      <c r="B117">
        <v>17</v>
      </c>
      <c r="D117" s="13" t="s">
        <v>144</v>
      </c>
    </row>
    <row r="118" spans="1:4" hidden="1" x14ac:dyDescent="0.3">
      <c r="A118" s="13" t="s">
        <v>50</v>
      </c>
      <c r="B118">
        <v>9</v>
      </c>
      <c r="D118" s="13" t="s">
        <v>69</v>
      </c>
    </row>
    <row r="119" spans="1:4" hidden="1" x14ac:dyDescent="0.3">
      <c r="A119" s="13" t="s">
        <v>10</v>
      </c>
      <c r="B119">
        <v>13.452380952380953</v>
      </c>
      <c r="D119" s="13" t="s">
        <v>142</v>
      </c>
    </row>
    <row r="120" spans="1:4" hidden="1" x14ac:dyDescent="0.3">
      <c r="A120" s="13" t="s">
        <v>122</v>
      </c>
      <c r="B120">
        <v>14</v>
      </c>
      <c r="D120" s="13" t="s">
        <v>93</v>
      </c>
    </row>
    <row r="121" spans="1:4" hidden="1" x14ac:dyDescent="0.3">
      <c r="A121" s="13" t="s">
        <v>186</v>
      </c>
      <c r="B121">
        <v>0</v>
      </c>
      <c r="D121" s="13" t="s">
        <v>79</v>
      </c>
    </row>
    <row r="122" spans="1:4" hidden="1" x14ac:dyDescent="0.3">
      <c r="A122" s="13" t="s">
        <v>26</v>
      </c>
      <c r="B122">
        <v>14.6875</v>
      </c>
      <c r="D122" s="13" t="s">
        <v>152</v>
      </c>
    </row>
    <row r="123" spans="1:4" hidden="1" x14ac:dyDescent="0.3">
      <c r="A123" s="13" t="s">
        <v>167</v>
      </c>
      <c r="B123">
        <v>1</v>
      </c>
      <c r="D123" s="13" t="s">
        <v>78</v>
      </c>
    </row>
    <row r="124" spans="1:4" hidden="1" x14ac:dyDescent="0.3">
      <c r="A124" s="13" t="s">
        <v>17</v>
      </c>
      <c r="B124">
        <v>4.5</v>
      </c>
      <c r="D124" s="13" t="s">
        <v>95</v>
      </c>
    </row>
    <row r="125" spans="1:4" hidden="1" x14ac:dyDescent="0.3">
      <c r="A125" s="13" t="s">
        <v>62</v>
      </c>
      <c r="B125">
        <v>13.6</v>
      </c>
      <c r="D125" s="13" t="s">
        <v>17</v>
      </c>
    </row>
    <row r="126" spans="1:4" hidden="1" x14ac:dyDescent="0.3">
      <c r="A126" s="13" t="s">
        <v>169</v>
      </c>
      <c r="B126">
        <v>15</v>
      </c>
      <c r="D126" s="13" t="s">
        <v>70</v>
      </c>
    </row>
    <row r="127" spans="1:4" hidden="1" x14ac:dyDescent="0.3">
      <c r="A127" s="13" t="s">
        <v>98</v>
      </c>
      <c r="B127">
        <v>15</v>
      </c>
      <c r="D127" s="13" t="s">
        <v>143</v>
      </c>
    </row>
    <row r="128" spans="1:4" hidden="1" x14ac:dyDescent="0.3">
      <c r="A128" s="13" t="s">
        <v>180</v>
      </c>
      <c r="B128">
        <v>24</v>
      </c>
      <c r="D128" s="13" t="s">
        <v>176</v>
      </c>
    </row>
    <row r="129" spans="1:4" hidden="1" x14ac:dyDescent="0.3">
      <c r="A129" s="13" t="s">
        <v>152</v>
      </c>
      <c r="B129">
        <v>5</v>
      </c>
      <c r="D129" s="13" t="s">
        <v>35</v>
      </c>
    </row>
    <row r="130" spans="1:4" hidden="1" x14ac:dyDescent="0.3">
      <c r="A130" s="13" t="s">
        <v>174</v>
      </c>
      <c r="B130">
        <v>2</v>
      </c>
      <c r="D130" s="13" t="s">
        <v>80</v>
      </c>
    </row>
    <row r="131" spans="1:4" hidden="1" x14ac:dyDescent="0.3">
      <c r="A131" s="13" t="s">
        <v>70</v>
      </c>
      <c r="B131">
        <v>4.166666666666667</v>
      </c>
      <c r="D131" s="13" t="s">
        <v>148</v>
      </c>
    </row>
    <row r="132" spans="1:4" hidden="1" x14ac:dyDescent="0.3">
      <c r="A132" s="13" t="s">
        <v>160</v>
      </c>
      <c r="B132">
        <v>11.333333333333334</v>
      </c>
      <c r="D132" s="13" t="s">
        <v>43</v>
      </c>
    </row>
    <row r="133" spans="1:4" hidden="1" x14ac:dyDescent="0.3">
      <c r="A133" s="13" t="s">
        <v>150</v>
      </c>
      <c r="B133">
        <v>16.666666666666668</v>
      </c>
      <c r="D133" s="13" t="s">
        <v>113</v>
      </c>
    </row>
    <row r="134" spans="1:4" hidden="1" x14ac:dyDescent="0.3">
      <c r="A134" s="13" t="s">
        <v>64</v>
      </c>
      <c r="B134">
        <v>19</v>
      </c>
      <c r="D134" s="13" t="s">
        <v>128</v>
      </c>
    </row>
    <row r="135" spans="1:4" hidden="1" x14ac:dyDescent="0.3">
      <c r="A135" s="13" t="s">
        <v>33</v>
      </c>
      <c r="B135">
        <v>21.5</v>
      </c>
      <c r="D135" s="13" t="s">
        <v>76</v>
      </c>
    </row>
    <row r="136" spans="1:4" hidden="1" x14ac:dyDescent="0.3">
      <c r="A136" s="13" t="s">
        <v>74</v>
      </c>
      <c r="B136">
        <v>15.888888888888889</v>
      </c>
      <c r="D136" s="13" t="s">
        <v>159</v>
      </c>
    </row>
    <row r="137" spans="1:4" hidden="1" x14ac:dyDescent="0.3">
      <c r="A137" s="13" t="s">
        <v>93</v>
      </c>
      <c r="B137">
        <v>5.2727272727272725</v>
      </c>
      <c r="D137" s="13" t="s">
        <v>166</v>
      </c>
    </row>
    <row r="138" spans="1:4" hidden="1" x14ac:dyDescent="0.3">
      <c r="A138" s="13" t="s">
        <v>114</v>
      </c>
      <c r="B138" t="e">
        <v>#NUM!</v>
      </c>
      <c r="D138" s="13" t="s">
        <v>126</v>
      </c>
    </row>
    <row r="139" spans="1:4" hidden="1" x14ac:dyDescent="0.3">
      <c r="A139" s="13" t="s">
        <v>121</v>
      </c>
      <c r="B139" t="e">
        <v>#NUM!</v>
      </c>
      <c r="D139" s="13" t="s">
        <v>189</v>
      </c>
    </row>
    <row r="140" spans="1:4" hidden="1" x14ac:dyDescent="0.3">
      <c r="A140" s="13" t="s">
        <v>61</v>
      </c>
      <c r="B140">
        <v>7.75</v>
      </c>
      <c r="D140" s="13" t="s">
        <v>203</v>
      </c>
    </row>
    <row r="141" spans="1:4" hidden="1" x14ac:dyDescent="0.3">
      <c r="A141" s="13" t="s">
        <v>99</v>
      </c>
      <c r="B141">
        <v>18.25</v>
      </c>
      <c r="D141" s="13" t="s">
        <v>127</v>
      </c>
    </row>
    <row r="142" spans="1:4" hidden="1" x14ac:dyDescent="0.3">
      <c r="A142" s="13" t="s">
        <v>15</v>
      </c>
      <c r="B142">
        <v>6.375</v>
      </c>
      <c r="D142" s="13" t="s">
        <v>174</v>
      </c>
    </row>
    <row r="143" spans="1:4" hidden="1" x14ac:dyDescent="0.3">
      <c r="A143" s="13" t="s">
        <v>113</v>
      </c>
      <c r="B143">
        <v>3</v>
      </c>
      <c r="D143" s="13" t="s">
        <v>107</v>
      </c>
    </row>
    <row r="144" spans="1:4" hidden="1" x14ac:dyDescent="0.3">
      <c r="A144" s="13" t="s">
        <v>27</v>
      </c>
      <c r="B144">
        <v>18.344827586206897</v>
      </c>
      <c r="D144" s="13" t="s">
        <v>75</v>
      </c>
    </row>
    <row r="145" spans="1:7" hidden="1" x14ac:dyDescent="0.3">
      <c r="A145" s="13" t="s">
        <v>175</v>
      </c>
      <c r="B145">
        <v>18</v>
      </c>
      <c r="D145" s="13" t="s">
        <v>77</v>
      </c>
    </row>
    <row r="146" spans="1:7" hidden="1" x14ac:dyDescent="0.3">
      <c r="A146" s="13" t="s">
        <v>85</v>
      </c>
      <c r="B146">
        <v>7.833333333333333</v>
      </c>
      <c r="D146" s="13" t="s">
        <v>190</v>
      </c>
    </row>
    <row r="147" spans="1:7" hidden="1" x14ac:dyDescent="0.3">
      <c r="A147" s="13" t="s">
        <v>75</v>
      </c>
      <c r="B147">
        <v>1.5</v>
      </c>
      <c r="D147" s="13" t="s">
        <v>187</v>
      </c>
    </row>
    <row r="148" spans="1:7" hidden="1" x14ac:dyDescent="0.3">
      <c r="A148" s="13" t="s">
        <v>83</v>
      </c>
      <c r="B148">
        <v>18.2</v>
      </c>
      <c r="D148" s="13" t="s">
        <v>167</v>
      </c>
    </row>
    <row r="149" spans="1:7" hidden="1" x14ac:dyDescent="0.3">
      <c r="A149" s="13" t="s">
        <v>179</v>
      </c>
      <c r="B149">
        <v>15</v>
      </c>
      <c r="D149" s="13" t="s">
        <v>173</v>
      </c>
    </row>
    <row r="150" spans="1:7" hidden="1" x14ac:dyDescent="0.3">
      <c r="A150" s="13" t="s">
        <v>49</v>
      </c>
      <c r="B150">
        <v>30.857142857142858</v>
      </c>
      <c r="D150" s="13" t="s">
        <v>186</v>
      </c>
    </row>
    <row r="151" spans="1:7" x14ac:dyDescent="0.3">
      <c r="A151" s="13" t="s">
        <v>144</v>
      </c>
      <c r="B151">
        <v>6</v>
      </c>
    </row>
    <row r="152" spans="1:7" x14ac:dyDescent="0.3">
      <c r="A152" s="13" t="s">
        <v>166</v>
      </c>
      <c r="B152">
        <v>2.5</v>
      </c>
    </row>
    <row r="153" spans="1:7" x14ac:dyDescent="0.3">
      <c r="A153" s="13" t="s">
        <v>178</v>
      </c>
      <c r="B153">
        <v>7</v>
      </c>
      <c r="D153" s="33" t="s">
        <v>3</v>
      </c>
      <c r="E153" s="34" t="s">
        <v>284</v>
      </c>
      <c r="F153" s="39" t="s">
        <v>294</v>
      </c>
      <c r="G153" s="39" t="s">
        <v>295</v>
      </c>
    </row>
    <row r="154" spans="1:7" x14ac:dyDescent="0.3">
      <c r="A154" s="13" t="s">
        <v>88</v>
      </c>
      <c r="B154">
        <v>21</v>
      </c>
      <c r="D154" s="30" t="s">
        <v>73</v>
      </c>
      <c r="E154" s="36">
        <v>1.2294429180105919</v>
      </c>
      <c r="F154">
        <f>Table6[[#This Row],[Average Lead time (months)]]*30.44</f>
        <v>37.424242424242422</v>
      </c>
      <c r="G154">
        <f>Table6[[#This Row],[Average lead time (days)]]/7</f>
        <v>5.3463203463203461</v>
      </c>
    </row>
    <row r="155" spans="1:7" x14ac:dyDescent="0.3">
      <c r="A155" s="13" t="s">
        <v>38</v>
      </c>
      <c r="B155">
        <v>15</v>
      </c>
      <c r="D155" s="31" t="s">
        <v>149</v>
      </c>
      <c r="E155" s="37">
        <v>0.65045992115637319</v>
      </c>
      <c r="F155">
        <f>Table6[[#This Row],[Average Lead time (months)]]*30.44</f>
        <v>19.8</v>
      </c>
      <c r="G155">
        <f>Table6[[#This Row],[Average lead time (days)]]/7</f>
        <v>2.8285714285714287</v>
      </c>
    </row>
    <row r="156" spans="1:7" x14ac:dyDescent="0.3">
      <c r="A156" s="13" t="s">
        <v>128</v>
      </c>
      <c r="B156">
        <v>3</v>
      </c>
      <c r="D156" s="30" t="s">
        <v>27</v>
      </c>
      <c r="E156" s="36">
        <v>0.60265530835108072</v>
      </c>
      <c r="F156">
        <f>Table6[[#This Row],[Average Lead time (months)]]*30.44</f>
        <v>18.344827586206897</v>
      </c>
      <c r="G156">
        <f>Table6[[#This Row],[Average lead time (days)]]/7</f>
        <v>2.6206896551724137</v>
      </c>
    </row>
    <row r="157" spans="1:7" x14ac:dyDescent="0.3">
      <c r="A157" s="13" t="s">
        <v>253</v>
      </c>
      <c r="B157" t="e">
        <v>#NUM!</v>
      </c>
      <c r="D157" s="31" t="s">
        <v>29</v>
      </c>
      <c r="E157" s="37">
        <v>0.53458368175845183</v>
      </c>
      <c r="F157">
        <f>Table6[[#This Row],[Average Lead time (months)]]*30.44</f>
        <v>16.272727272727273</v>
      </c>
      <c r="G157">
        <f>Table6[[#This Row],[Average lead time (days)]]/7</f>
        <v>2.3246753246753249</v>
      </c>
    </row>
    <row r="158" spans="1:7" x14ac:dyDescent="0.3">
      <c r="D158" s="30" t="s">
        <v>81</v>
      </c>
      <c r="E158" s="36">
        <v>0.4822132532382204</v>
      </c>
      <c r="F158">
        <f>Table6[[#This Row],[Average Lead time (months)]]*30.44</f>
        <v>14.678571428571429</v>
      </c>
      <c r="G158">
        <f>Table6[[#This Row],[Average lead time (days)]]/7</f>
        <v>2.0969387755102042</v>
      </c>
    </row>
    <row r="159" spans="1:7" x14ac:dyDescent="0.3">
      <c r="D159" s="35" t="s">
        <v>10</v>
      </c>
      <c r="E159" s="38">
        <v>0.44193104311369752</v>
      </c>
      <c r="F159">
        <f>Table6[[#This Row],[Average Lead time (months)]]*30.44</f>
        <v>13.452380952380953</v>
      </c>
      <c r="G159">
        <f>Table6[[#This Row],[Average lead time (days)]]/7</f>
        <v>1.9217687074829932</v>
      </c>
    </row>
    <row r="161" spans="4:5" x14ac:dyDescent="0.3">
      <c r="D161" s="32" t="s">
        <v>3</v>
      </c>
      <c r="E161" t="s">
        <v>295</v>
      </c>
    </row>
    <row r="162" spans="4:5" x14ac:dyDescent="0.3">
      <c r="D162" s="30" t="s">
        <v>73</v>
      </c>
      <c r="E162" s="40">
        <v>5.3463203463203461</v>
      </c>
    </row>
    <row r="163" spans="4:5" x14ac:dyDescent="0.3">
      <c r="D163" s="31" t="s">
        <v>149</v>
      </c>
      <c r="E163" s="40">
        <v>2.8285714285714287</v>
      </c>
    </row>
    <row r="164" spans="4:5" x14ac:dyDescent="0.3">
      <c r="D164" s="30" t="s">
        <v>27</v>
      </c>
      <c r="E164" s="40">
        <v>2.6206896551724137</v>
      </c>
    </row>
    <row r="165" spans="4:5" x14ac:dyDescent="0.3">
      <c r="D165" s="31" t="s">
        <v>29</v>
      </c>
      <c r="E165" s="40">
        <v>2.3246753246753249</v>
      </c>
    </row>
    <row r="166" spans="4:5" x14ac:dyDescent="0.3">
      <c r="D166" s="30" t="s">
        <v>81</v>
      </c>
      <c r="E166" s="40">
        <v>2.0969387755102042</v>
      </c>
    </row>
    <row r="167" spans="4:5" x14ac:dyDescent="0.3">
      <c r="D167" s="31" t="s">
        <v>10</v>
      </c>
      <c r="E167" s="40">
        <v>1.9217687074829932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997B-EEDE-47DA-B67F-0F66DCEF46C9}">
  <dimension ref="A1:N959"/>
  <sheetViews>
    <sheetView zoomScale="87" zoomScaleNormal="87" workbookViewId="0">
      <selection activeCell="D12" sqref="D12"/>
    </sheetView>
  </sheetViews>
  <sheetFormatPr defaultRowHeight="14.4" x14ac:dyDescent="0.3"/>
  <cols>
    <col min="1" max="1" width="12.44140625" style="16" bestFit="1" customWidth="1"/>
    <col min="2" max="2" width="13.44140625" bestFit="1" customWidth="1"/>
    <col min="3" max="3" width="14.6640625" bestFit="1" customWidth="1"/>
    <col min="4" max="4" width="71.44140625" bestFit="1" customWidth="1"/>
    <col min="5" max="6" width="14.109375" bestFit="1" customWidth="1"/>
    <col min="7" max="7" width="15" customWidth="1"/>
    <col min="8" max="8" width="9" bestFit="1" customWidth="1"/>
    <col min="9" max="9" width="16.44140625" bestFit="1" customWidth="1"/>
    <col min="11" max="11" width="12.21875" customWidth="1"/>
    <col min="12" max="12" width="14.5546875" customWidth="1"/>
    <col min="13" max="13" width="14.109375" bestFit="1" customWidth="1"/>
  </cols>
  <sheetData>
    <row r="1" spans="1:14" x14ac:dyDescent="0.3">
      <c r="A1" s="27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251</v>
      </c>
      <c r="J1" s="6" t="s">
        <v>250</v>
      </c>
      <c r="K1" s="6" t="s">
        <v>8</v>
      </c>
      <c r="L1" s="6" t="s">
        <v>9</v>
      </c>
      <c r="M1" s="5" t="s">
        <v>273</v>
      </c>
      <c r="N1" s="5" t="s">
        <v>274</v>
      </c>
    </row>
    <row r="2" spans="1:14" x14ac:dyDescent="0.3">
      <c r="A2" s="4">
        <v>44170</v>
      </c>
      <c r="B2" s="3">
        <v>3000</v>
      </c>
      <c r="C2" s="2">
        <v>44201</v>
      </c>
      <c r="D2" s="1" t="s">
        <v>10</v>
      </c>
      <c r="E2" s="2">
        <v>44166</v>
      </c>
      <c r="F2" s="2">
        <v>45991</v>
      </c>
      <c r="G2" s="1">
        <v>800</v>
      </c>
      <c r="H2" s="1">
        <v>1</v>
      </c>
      <c r="I2" s="1">
        <f>Table1[[#This Row],[Received Qty.]]*Table1[[#This Row],[Unit]]</f>
        <v>800</v>
      </c>
      <c r="J2" s="1" t="s">
        <v>11</v>
      </c>
      <c r="K2" s="1">
        <v>425</v>
      </c>
      <c r="L2" s="1">
        <v>340000</v>
      </c>
      <c r="M2" s="15">
        <f>_xlfn.DAYS(Table1[[#This Row],[RCV Date]],Table1[[#This Row],[PO_DT]])</f>
        <v>31</v>
      </c>
      <c r="N2" s="15">
        <f>_xlfn.DAYS(Table1[[#This Row],[Exp Date]],Table1[[#This Row],[Mfg Date]])</f>
        <v>1825</v>
      </c>
    </row>
    <row r="3" spans="1:14" x14ac:dyDescent="0.3">
      <c r="A3" s="4">
        <v>44170</v>
      </c>
      <c r="B3" s="3">
        <v>3000</v>
      </c>
      <c r="C3" s="2">
        <v>44201</v>
      </c>
      <c r="D3" s="1" t="s">
        <v>10</v>
      </c>
      <c r="E3" s="2">
        <v>44166</v>
      </c>
      <c r="F3" s="2">
        <v>45991</v>
      </c>
      <c r="G3" s="1">
        <v>2200</v>
      </c>
      <c r="H3" s="1">
        <v>1</v>
      </c>
      <c r="I3" s="1">
        <f>Table1[[#This Row],[Received Qty.]]*Table1[[#This Row],[Unit]]</f>
        <v>2200</v>
      </c>
      <c r="J3" s="1" t="s">
        <v>11</v>
      </c>
      <c r="K3" s="1">
        <v>425</v>
      </c>
      <c r="L3" s="1">
        <v>935000</v>
      </c>
      <c r="M3" s="1">
        <f>_xlfn.DAYS(Table1[[#This Row],[RCV Date]],Table1[[#This Row],[PO_DT]])</f>
        <v>31</v>
      </c>
      <c r="N3" s="1">
        <f>_xlfn.DAYS(Table1[[#This Row],[Exp Date]],Table1[[#This Row],[Mfg Date]])</f>
        <v>1825</v>
      </c>
    </row>
    <row r="4" spans="1:14" x14ac:dyDescent="0.3">
      <c r="A4" s="4">
        <v>44200</v>
      </c>
      <c r="B4" s="3">
        <v>800</v>
      </c>
      <c r="C4" s="2">
        <v>44202</v>
      </c>
      <c r="D4" s="1" t="s">
        <v>12</v>
      </c>
      <c r="E4" s="2">
        <v>44166</v>
      </c>
      <c r="F4" s="2">
        <v>45260</v>
      </c>
      <c r="G4" s="1">
        <v>800</v>
      </c>
      <c r="H4" s="1">
        <v>1</v>
      </c>
      <c r="I4" s="1">
        <f>Table1[[#This Row],[Received Qty.]]*Table1[[#This Row],[Unit]]</f>
        <v>800</v>
      </c>
      <c r="J4" s="1" t="s">
        <v>11</v>
      </c>
      <c r="K4" s="1">
        <v>128</v>
      </c>
      <c r="L4" s="1">
        <v>102400</v>
      </c>
      <c r="M4" s="1">
        <f>_xlfn.DAYS(Table1[[#This Row],[RCV Date]],Table1[[#This Row],[PO_DT]])</f>
        <v>2</v>
      </c>
      <c r="N4" s="1">
        <f>_xlfn.DAYS(Table1[[#This Row],[Exp Date]],Table1[[#This Row],[Mfg Date]])</f>
        <v>1094</v>
      </c>
    </row>
    <row r="5" spans="1:14" x14ac:dyDescent="0.3">
      <c r="A5" s="4">
        <v>44193</v>
      </c>
      <c r="B5" s="3">
        <v>500</v>
      </c>
      <c r="C5" s="2">
        <v>44207</v>
      </c>
      <c r="D5" s="1" t="s">
        <v>15</v>
      </c>
      <c r="E5" s="2">
        <v>44166</v>
      </c>
      <c r="F5" s="1" t="s">
        <v>13</v>
      </c>
      <c r="G5" s="1">
        <v>500</v>
      </c>
      <c r="H5" s="1">
        <v>1</v>
      </c>
      <c r="I5" s="1">
        <f>Table1[[#This Row],[Received Qty.]]*Table1[[#This Row],[Unit]]</f>
        <v>500</v>
      </c>
      <c r="J5" s="1" t="s">
        <v>11</v>
      </c>
      <c r="K5" s="1">
        <v>52</v>
      </c>
      <c r="L5" s="1">
        <v>26000</v>
      </c>
      <c r="M5" s="1">
        <f>_xlfn.DAYS(Table1[[#This Row],[RCV Date]],Table1[[#This Row],[PO_DT]])</f>
        <v>14</v>
      </c>
      <c r="N5" s="1" t="e">
        <f>_xlfn.DAYS(Table1[[#This Row],[Exp Date]],Table1[[#This Row],[Mfg Date]])</f>
        <v>#VALUE!</v>
      </c>
    </row>
    <row r="6" spans="1:14" x14ac:dyDescent="0.3">
      <c r="A6" s="4">
        <v>44197</v>
      </c>
      <c r="B6" s="3">
        <v>1250</v>
      </c>
      <c r="C6" s="2">
        <v>44210</v>
      </c>
      <c r="D6" s="1" t="s">
        <v>16</v>
      </c>
      <c r="E6" s="2">
        <v>44171</v>
      </c>
      <c r="F6" s="2">
        <v>44900</v>
      </c>
      <c r="G6" s="1">
        <v>1250</v>
      </c>
      <c r="H6" s="1">
        <v>1</v>
      </c>
      <c r="I6" s="1">
        <f>Table1[[#This Row],[Received Qty.]]*Table1[[#This Row],[Unit]]</f>
        <v>1250</v>
      </c>
      <c r="J6" s="1" t="s">
        <v>11</v>
      </c>
      <c r="K6" s="1">
        <v>62</v>
      </c>
      <c r="L6" s="1">
        <v>77500</v>
      </c>
      <c r="M6" s="1">
        <f>_xlfn.DAYS(Table1[[#This Row],[RCV Date]],Table1[[#This Row],[PO_DT]])</f>
        <v>13</v>
      </c>
      <c r="N6" s="1">
        <f>_xlfn.DAYS(Table1[[#This Row],[Exp Date]],Table1[[#This Row],[Mfg Date]])</f>
        <v>729</v>
      </c>
    </row>
    <row r="7" spans="1:14" x14ac:dyDescent="0.3">
      <c r="A7" s="4">
        <v>44209</v>
      </c>
      <c r="B7" s="3">
        <v>220</v>
      </c>
      <c r="C7" s="2">
        <v>44212</v>
      </c>
      <c r="D7" s="1" t="s">
        <v>19</v>
      </c>
      <c r="E7" s="2">
        <v>44166</v>
      </c>
      <c r="F7" s="2">
        <v>45260</v>
      </c>
      <c r="G7" s="1">
        <v>220</v>
      </c>
      <c r="H7" s="1">
        <v>1</v>
      </c>
      <c r="I7" s="1">
        <f>Table1[[#This Row],[Received Qty.]]*Table1[[#This Row],[Unit]]</f>
        <v>220</v>
      </c>
      <c r="J7" s="1" t="s">
        <v>11</v>
      </c>
      <c r="K7" s="1">
        <v>2486.36</v>
      </c>
      <c r="L7" s="1">
        <v>546999.19999999995</v>
      </c>
      <c r="M7" s="1">
        <f>_xlfn.DAYS(Table1[[#This Row],[RCV Date]],Table1[[#This Row],[PO_DT]])</f>
        <v>3</v>
      </c>
      <c r="N7" s="1">
        <f>_xlfn.DAYS(Table1[[#This Row],[Exp Date]],Table1[[#This Row],[Mfg Date]])</f>
        <v>1094</v>
      </c>
    </row>
    <row r="8" spans="1:14" x14ac:dyDescent="0.3">
      <c r="A8" s="4">
        <v>44208</v>
      </c>
      <c r="B8" s="3">
        <v>25</v>
      </c>
      <c r="C8" s="2">
        <v>44212</v>
      </c>
      <c r="D8" s="1" t="s">
        <v>17</v>
      </c>
      <c r="E8" s="2">
        <v>44044</v>
      </c>
      <c r="F8" s="2">
        <v>45138</v>
      </c>
      <c r="G8" s="1">
        <v>25</v>
      </c>
      <c r="H8" s="1">
        <v>1</v>
      </c>
      <c r="I8" s="1">
        <f>Table1[[#This Row],[Received Qty.]]*Table1[[#This Row],[Unit]]</f>
        <v>25</v>
      </c>
      <c r="J8" s="1" t="s">
        <v>11</v>
      </c>
      <c r="K8" s="1">
        <v>130</v>
      </c>
      <c r="L8" s="1">
        <v>3250</v>
      </c>
      <c r="M8" s="1">
        <f>_xlfn.DAYS(Table1[[#This Row],[RCV Date]],Table1[[#This Row],[PO_DT]])</f>
        <v>4</v>
      </c>
      <c r="N8" s="1">
        <f>_xlfn.DAYS(Table1[[#This Row],[Exp Date]],Table1[[#This Row],[Mfg Date]])</f>
        <v>1094</v>
      </c>
    </row>
    <row r="9" spans="1:14" x14ac:dyDescent="0.3">
      <c r="A9" s="4">
        <v>44204</v>
      </c>
      <c r="B9" s="3">
        <v>10</v>
      </c>
      <c r="C9" s="2">
        <v>44212</v>
      </c>
      <c r="D9" s="1" t="s">
        <v>18</v>
      </c>
      <c r="E9" s="2">
        <v>44166</v>
      </c>
      <c r="F9" s="2">
        <v>45991</v>
      </c>
      <c r="G9" s="1">
        <v>10</v>
      </c>
      <c r="H9" s="1">
        <v>1</v>
      </c>
      <c r="I9" s="1">
        <f>Table1[[#This Row],[Received Qty.]]*Table1[[#This Row],[Unit]]</f>
        <v>10</v>
      </c>
      <c r="J9" s="1" t="s">
        <v>11</v>
      </c>
      <c r="K9" s="1">
        <v>6000</v>
      </c>
      <c r="L9" s="1">
        <v>60000</v>
      </c>
      <c r="M9" s="1">
        <f>_xlfn.DAYS(Table1[[#This Row],[RCV Date]],Table1[[#This Row],[PO_DT]])</f>
        <v>8</v>
      </c>
      <c r="N9" s="1">
        <f>_xlfn.DAYS(Table1[[#This Row],[Exp Date]],Table1[[#This Row],[Mfg Date]])</f>
        <v>1825</v>
      </c>
    </row>
    <row r="10" spans="1:14" x14ac:dyDescent="0.3">
      <c r="A10" s="4">
        <v>44208</v>
      </c>
      <c r="B10" s="3">
        <v>5</v>
      </c>
      <c r="C10" s="2">
        <v>44215</v>
      </c>
      <c r="D10" s="1" t="s">
        <v>21</v>
      </c>
      <c r="E10" s="2">
        <v>44105</v>
      </c>
      <c r="F10" s="2">
        <v>45930</v>
      </c>
      <c r="G10" s="1">
        <v>5</v>
      </c>
      <c r="H10" s="1">
        <v>1</v>
      </c>
      <c r="I10" s="1">
        <f>Table1[[#This Row],[Received Qty.]]*Table1[[#This Row],[Unit]]</f>
        <v>5</v>
      </c>
      <c r="J10" s="1" t="s">
        <v>11</v>
      </c>
      <c r="K10" s="1">
        <v>20000</v>
      </c>
      <c r="L10" s="1">
        <v>100000</v>
      </c>
      <c r="M10" s="1">
        <f>_xlfn.DAYS(Table1[[#This Row],[RCV Date]],Table1[[#This Row],[PO_DT]])</f>
        <v>7</v>
      </c>
      <c r="N10" s="1">
        <f>_xlfn.DAYS(Table1[[#This Row],[Exp Date]],Table1[[#This Row],[Mfg Date]])</f>
        <v>1825</v>
      </c>
    </row>
    <row r="11" spans="1:14" x14ac:dyDescent="0.3">
      <c r="A11" s="4">
        <v>44204</v>
      </c>
      <c r="B11" s="3">
        <v>10</v>
      </c>
      <c r="C11" s="2">
        <v>44216</v>
      </c>
      <c r="D11" s="1" t="s">
        <v>22</v>
      </c>
      <c r="E11" s="2">
        <v>44136</v>
      </c>
      <c r="F11" s="2">
        <v>45960</v>
      </c>
      <c r="G11" s="1">
        <v>10</v>
      </c>
      <c r="H11" s="1">
        <v>1</v>
      </c>
      <c r="I11" s="1">
        <f>Table1[[#This Row],[Received Qty.]]*Table1[[#This Row],[Unit]]</f>
        <v>10</v>
      </c>
      <c r="J11" s="1" t="s">
        <v>11</v>
      </c>
      <c r="K11" s="1">
        <v>12000</v>
      </c>
      <c r="L11" s="1">
        <v>120000</v>
      </c>
      <c r="M11" s="1">
        <f>_xlfn.DAYS(Table1[[#This Row],[RCV Date]],Table1[[#This Row],[PO_DT]])</f>
        <v>12</v>
      </c>
      <c r="N11" s="1">
        <f>_xlfn.DAYS(Table1[[#This Row],[Exp Date]],Table1[[#This Row],[Mfg Date]])</f>
        <v>1824</v>
      </c>
    </row>
    <row r="12" spans="1:14" x14ac:dyDescent="0.3">
      <c r="A12" s="4">
        <v>44209</v>
      </c>
      <c r="B12" s="3">
        <v>50</v>
      </c>
      <c r="C12" s="2">
        <v>44218</v>
      </c>
      <c r="D12" s="1" t="s">
        <v>23</v>
      </c>
      <c r="E12" s="2">
        <v>44166</v>
      </c>
      <c r="F12" s="2">
        <v>45626</v>
      </c>
      <c r="G12" s="1">
        <v>50</v>
      </c>
      <c r="H12" s="1">
        <v>1</v>
      </c>
      <c r="I12" s="1">
        <f>Table1[[#This Row],[Received Qty.]]*Table1[[#This Row],[Unit]]</f>
        <v>50</v>
      </c>
      <c r="J12" s="1" t="s">
        <v>11</v>
      </c>
      <c r="K12" s="1">
        <v>550</v>
      </c>
      <c r="L12" s="1">
        <v>27500</v>
      </c>
      <c r="M12" s="1">
        <f>_xlfn.DAYS(Table1[[#This Row],[RCV Date]],Table1[[#This Row],[PO_DT]])</f>
        <v>9</v>
      </c>
      <c r="N12" s="1">
        <f>_xlfn.DAYS(Table1[[#This Row],[Exp Date]],Table1[[#This Row],[Mfg Date]])</f>
        <v>1460</v>
      </c>
    </row>
    <row r="13" spans="1:14" x14ac:dyDescent="0.3">
      <c r="A13" s="4">
        <v>44209</v>
      </c>
      <c r="B13" s="3">
        <v>50</v>
      </c>
      <c r="C13" s="2">
        <v>44218</v>
      </c>
      <c r="D13" s="1" t="s">
        <v>25</v>
      </c>
      <c r="E13" s="2">
        <v>43983</v>
      </c>
      <c r="F13" s="2">
        <v>45443</v>
      </c>
      <c r="G13" s="1">
        <v>50</v>
      </c>
      <c r="H13" s="1">
        <v>1</v>
      </c>
      <c r="I13" s="1">
        <f>Table1[[#This Row],[Received Qty.]]*Table1[[#This Row],[Unit]]</f>
        <v>50</v>
      </c>
      <c r="J13" s="1" t="s">
        <v>11</v>
      </c>
      <c r="K13" s="1">
        <v>2500</v>
      </c>
      <c r="L13" s="1">
        <v>125000</v>
      </c>
      <c r="M13" s="1">
        <f>_xlfn.DAYS(Table1[[#This Row],[RCV Date]],Table1[[#This Row],[PO_DT]])</f>
        <v>9</v>
      </c>
      <c r="N13" s="1">
        <f>_xlfn.DAYS(Table1[[#This Row],[Exp Date]],Table1[[#This Row],[Mfg Date]])</f>
        <v>1460</v>
      </c>
    </row>
    <row r="14" spans="1:14" x14ac:dyDescent="0.3">
      <c r="A14" s="4">
        <v>44209</v>
      </c>
      <c r="B14" s="3">
        <v>50</v>
      </c>
      <c r="C14" s="2">
        <v>44218</v>
      </c>
      <c r="D14" s="1" t="s">
        <v>24</v>
      </c>
      <c r="E14" s="2">
        <v>43965</v>
      </c>
      <c r="F14" s="2">
        <v>45046</v>
      </c>
      <c r="G14" s="1">
        <v>50</v>
      </c>
      <c r="H14" s="1">
        <v>1</v>
      </c>
      <c r="I14" s="1">
        <f>Table1[[#This Row],[Received Qty.]]*Table1[[#This Row],[Unit]]</f>
        <v>50</v>
      </c>
      <c r="J14" s="1" t="s">
        <v>11</v>
      </c>
      <c r="K14" s="1">
        <v>3550</v>
      </c>
      <c r="L14" s="1">
        <v>177500</v>
      </c>
      <c r="M14" s="1">
        <f>_xlfn.DAYS(Table1[[#This Row],[RCV Date]],Table1[[#This Row],[PO_DT]])</f>
        <v>9</v>
      </c>
      <c r="N14" s="1">
        <f>_xlfn.DAYS(Table1[[#This Row],[Exp Date]],Table1[[#This Row],[Mfg Date]])</f>
        <v>1081</v>
      </c>
    </row>
    <row r="15" spans="1:14" x14ac:dyDescent="0.3">
      <c r="A15" s="4">
        <v>44209</v>
      </c>
      <c r="B15" s="3">
        <v>25</v>
      </c>
      <c r="C15" s="2">
        <v>44219</v>
      </c>
      <c r="D15" s="1" t="s">
        <v>26</v>
      </c>
      <c r="E15" s="2">
        <v>44166</v>
      </c>
      <c r="F15" s="2">
        <v>45991</v>
      </c>
      <c r="G15" s="1">
        <v>25</v>
      </c>
      <c r="H15" s="1">
        <v>1</v>
      </c>
      <c r="I15" s="1">
        <f>Table1[[#This Row],[Received Qty.]]*Table1[[#This Row],[Unit]]</f>
        <v>25</v>
      </c>
      <c r="J15" s="1" t="s">
        <v>11</v>
      </c>
      <c r="K15" s="1">
        <v>6950</v>
      </c>
      <c r="L15" s="1">
        <v>173750</v>
      </c>
      <c r="M15" s="1">
        <f>_xlfn.DAYS(Table1[[#This Row],[RCV Date]],Table1[[#This Row],[PO_DT]])</f>
        <v>10</v>
      </c>
      <c r="N15" s="1">
        <f>_xlfn.DAYS(Table1[[#This Row],[Exp Date]],Table1[[#This Row],[Mfg Date]])</f>
        <v>1825</v>
      </c>
    </row>
    <row r="16" spans="1:14" x14ac:dyDescent="0.3">
      <c r="A16" s="4">
        <v>44135</v>
      </c>
      <c r="B16" s="3">
        <v>2000</v>
      </c>
      <c r="C16" s="2">
        <v>44221</v>
      </c>
      <c r="D16" s="1" t="s">
        <v>28</v>
      </c>
      <c r="E16" s="2">
        <v>44186</v>
      </c>
      <c r="F16" s="2">
        <v>46012</v>
      </c>
      <c r="G16" s="1">
        <v>2000</v>
      </c>
      <c r="H16" s="1">
        <v>1</v>
      </c>
      <c r="I16" s="1">
        <f>Table1[[#This Row],[Received Qty.]]*Table1[[#This Row],[Unit]]</f>
        <v>2000</v>
      </c>
      <c r="J16" s="1" t="s">
        <v>11</v>
      </c>
      <c r="K16" s="1">
        <v>106</v>
      </c>
      <c r="L16" s="1">
        <v>212000</v>
      </c>
      <c r="M16" s="1">
        <f>_xlfn.DAYS(Table1[[#This Row],[RCV Date]],Table1[[#This Row],[PO_DT]])</f>
        <v>86</v>
      </c>
      <c r="N16" s="1">
        <f>_xlfn.DAYS(Table1[[#This Row],[Exp Date]],Table1[[#This Row],[Mfg Date]])</f>
        <v>1826</v>
      </c>
    </row>
    <row r="17" spans="1:14" x14ac:dyDescent="0.3">
      <c r="A17" s="4">
        <v>44207</v>
      </c>
      <c r="B17" s="3">
        <v>50</v>
      </c>
      <c r="C17" s="2">
        <v>44221</v>
      </c>
      <c r="D17" s="1" t="s">
        <v>27</v>
      </c>
      <c r="E17" s="2">
        <v>44166</v>
      </c>
      <c r="F17" s="2">
        <v>45260</v>
      </c>
      <c r="G17" s="1">
        <v>50</v>
      </c>
      <c r="H17" s="1">
        <v>1</v>
      </c>
      <c r="I17" s="1">
        <f>Table1[[#This Row],[Received Qty.]]*Table1[[#This Row],[Unit]]</f>
        <v>50</v>
      </c>
      <c r="J17" s="1" t="s">
        <v>11</v>
      </c>
      <c r="K17" s="1">
        <v>5600</v>
      </c>
      <c r="L17" s="1">
        <v>280000</v>
      </c>
      <c r="M17" s="1">
        <f>_xlfn.DAYS(Table1[[#This Row],[RCV Date]],Table1[[#This Row],[PO_DT]])</f>
        <v>14</v>
      </c>
      <c r="N17" s="1">
        <f>_xlfn.DAYS(Table1[[#This Row],[Exp Date]],Table1[[#This Row],[Mfg Date]])</f>
        <v>1094</v>
      </c>
    </row>
    <row r="18" spans="1:14" x14ac:dyDescent="0.3">
      <c r="A18" s="4">
        <v>44212</v>
      </c>
      <c r="B18" s="3">
        <v>2500</v>
      </c>
      <c r="C18" s="2">
        <v>44223</v>
      </c>
      <c r="D18" s="1" t="s">
        <v>29</v>
      </c>
      <c r="E18" s="2">
        <v>44075</v>
      </c>
      <c r="F18" s="2">
        <v>45900</v>
      </c>
      <c r="G18" s="1">
        <v>1000</v>
      </c>
      <c r="H18" s="1">
        <v>1</v>
      </c>
      <c r="I18" s="1">
        <f>Table1[[#This Row],[Received Qty.]]*Table1[[#This Row],[Unit]]</f>
        <v>1000</v>
      </c>
      <c r="J18" s="1" t="s">
        <v>11</v>
      </c>
      <c r="K18" s="1">
        <v>200</v>
      </c>
      <c r="L18" s="1">
        <v>200000</v>
      </c>
      <c r="M18" s="1">
        <f>_xlfn.DAYS(Table1[[#This Row],[RCV Date]],Table1[[#This Row],[PO_DT]])</f>
        <v>11</v>
      </c>
      <c r="N18" s="1">
        <f>_xlfn.DAYS(Table1[[#This Row],[Exp Date]],Table1[[#This Row],[Mfg Date]])</f>
        <v>1825</v>
      </c>
    </row>
    <row r="19" spans="1:14" x14ac:dyDescent="0.3">
      <c r="A19" s="4">
        <v>44212</v>
      </c>
      <c r="B19" s="3">
        <v>2500</v>
      </c>
      <c r="C19" s="2">
        <v>44223</v>
      </c>
      <c r="D19" s="1" t="s">
        <v>29</v>
      </c>
      <c r="E19" s="2">
        <v>44075</v>
      </c>
      <c r="F19" s="2">
        <v>45900</v>
      </c>
      <c r="G19" s="1">
        <v>1500</v>
      </c>
      <c r="H19" s="1">
        <v>1</v>
      </c>
      <c r="I19" s="1">
        <f>Table1[[#This Row],[Received Qty.]]*Table1[[#This Row],[Unit]]</f>
        <v>1500</v>
      </c>
      <c r="J19" s="1" t="s">
        <v>11</v>
      </c>
      <c r="K19" s="1">
        <v>200</v>
      </c>
      <c r="L19" s="1">
        <v>300000</v>
      </c>
      <c r="M19" s="1">
        <f>_xlfn.DAYS(Table1[[#This Row],[RCV Date]],Table1[[#This Row],[PO_DT]])</f>
        <v>11</v>
      </c>
      <c r="N19" s="1">
        <f>_xlfn.DAYS(Table1[[#This Row],[Exp Date]],Table1[[#This Row],[Mfg Date]])</f>
        <v>1825</v>
      </c>
    </row>
    <row r="20" spans="1:14" x14ac:dyDescent="0.3">
      <c r="A20" s="4">
        <v>44217</v>
      </c>
      <c r="B20" s="3">
        <v>75</v>
      </c>
      <c r="C20" s="2">
        <v>44223</v>
      </c>
      <c r="D20" s="1" t="s">
        <v>30</v>
      </c>
      <c r="E20" s="2">
        <v>44166</v>
      </c>
      <c r="F20" s="2">
        <v>45626</v>
      </c>
      <c r="G20" s="1">
        <v>75</v>
      </c>
      <c r="H20" s="1">
        <v>1</v>
      </c>
      <c r="I20" s="1">
        <f>Table1[[#This Row],[Received Qty.]]*Table1[[#This Row],[Unit]]</f>
        <v>75</v>
      </c>
      <c r="J20" s="1" t="s">
        <v>11</v>
      </c>
      <c r="K20" s="1">
        <v>2125</v>
      </c>
      <c r="L20" s="1">
        <v>159375</v>
      </c>
      <c r="M20" s="1">
        <f>_xlfn.DAYS(Table1[[#This Row],[RCV Date]],Table1[[#This Row],[PO_DT]])</f>
        <v>6</v>
      </c>
      <c r="N20" s="1">
        <f>_xlfn.DAYS(Table1[[#This Row],[Exp Date]],Table1[[#This Row],[Mfg Date]])</f>
        <v>1460</v>
      </c>
    </row>
    <row r="21" spans="1:14" x14ac:dyDescent="0.3">
      <c r="A21" s="4">
        <v>44202</v>
      </c>
      <c r="B21" s="3">
        <v>50</v>
      </c>
      <c r="C21" s="2">
        <v>44224</v>
      </c>
      <c r="D21" s="1" t="s">
        <v>32</v>
      </c>
      <c r="E21" s="2">
        <v>44197</v>
      </c>
      <c r="F21" s="2">
        <v>44926</v>
      </c>
      <c r="G21" s="1">
        <v>50</v>
      </c>
      <c r="H21" s="1">
        <v>1</v>
      </c>
      <c r="I21" s="1">
        <f>Table1[[#This Row],[Received Qty.]]*Table1[[#This Row],[Unit]]</f>
        <v>50</v>
      </c>
      <c r="J21" s="1" t="s">
        <v>11</v>
      </c>
      <c r="K21" s="1">
        <v>1125</v>
      </c>
      <c r="L21" s="1">
        <v>56250</v>
      </c>
      <c r="M21" s="1">
        <f>_xlfn.DAYS(Table1[[#This Row],[RCV Date]],Table1[[#This Row],[PO_DT]])</f>
        <v>22</v>
      </c>
      <c r="N21" s="1">
        <f>_xlfn.DAYS(Table1[[#This Row],[Exp Date]],Table1[[#This Row],[Mfg Date]])</f>
        <v>729</v>
      </c>
    </row>
    <row r="22" spans="1:14" x14ac:dyDescent="0.3">
      <c r="A22" s="4">
        <v>44172</v>
      </c>
      <c r="B22" s="3">
        <v>30</v>
      </c>
      <c r="C22" s="2">
        <v>44224</v>
      </c>
      <c r="D22" s="1" t="s">
        <v>33</v>
      </c>
      <c r="E22" s="2">
        <v>44166</v>
      </c>
      <c r="F22" s="2">
        <v>45991</v>
      </c>
      <c r="G22" s="1">
        <v>30</v>
      </c>
      <c r="H22" s="1">
        <v>1</v>
      </c>
      <c r="I22" s="1">
        <f>Table1[[#This Row],[Received Qty.]]*Table1[[#This Row],[Unit]]</f>
        <v>30</v>
      </c>
      <c r="J22" s="1" t="s">
        <v>11</v>
      </c>
      <c r="K22" s="1">
        <v>12900</v>
      </c>
      <c r="L22" s="1">
        <v>387000</v>
      </c>
      <c r="M22" s="1">
        <f>_xlfn.DAYS(Table1[[#This Row],[RCV Date]],Table1[[#This Row],[PO_DT]])</f>
        <v>52</v>
      </c>
      <c r="N22" s="1">
        <f>_xlfn.DAYS(Table1[[#This Row],[Exp Date]],Table1[[#This Row],[Mfg Date]])</f>
        <v>1825</v>
      </c>
    </row>
    <row r="23" spans="1:14" x14ac:dyDescent="0.3">
      <c r="A23" s="4">
        <v>44202</v>
      </c>
      <c r="B23" s="3">
        <v>25</v>
      </c>
      <c r="C23" s="2">
        <v>44224</v>
      </c>
      <c r="D23" s="1" t="s">
        <v>31</v>
      </c>
      <c r="E23" s="2">
        <v>44166</v>
      </c>
      <c r="F23" s="2">
        <v>44895</v>
      </c>
      <c r="G23" s="1">
        <v>25</v>
      </c>
      <c r="H23" s="1">
        <v>1</v>
      </c>
      <c r="I23" s="1">
        <f>Table1[[#This Row],[Received Qty.]]*Table1[[#This Row],[Unit]]</f>
        <v>25</v>
      </c>
      <c r="J23" s="1" t="s">
        <v>11</v>
      </c>
      <c r="K23" s="1">
        <v>1125</v>
      </c>
      <c r="L23" s="1">
        <v>28125</v>
      </c>
      <c r="M23" s="1">
        <f>_xlfn.DAYS(Table1[[#This Row],[RCV Date]],Table1[[#This Row],[PO_DT]])</f>
        <v>22</v>
      </c>
      <c r="N23" s="1">
        <f>_xlfn.DAYS(Table1[[#This Row],[Exp Date]],Table1[[#This Row],[Mfg Date]])</f>
        <v>729</v>
      </c>
    </row>
    <row r="24" spans="1:14" x14ac:dyDescent="0.3">
      <c r="A24" s="4">
        <v>44225</v>
      </c>
      <c r="B24" s="3">
        <v>200</v>
      </c>
      <c r="C24" s="2">
        <v>44228</v>
      </c>
      <c r="D24" s="1" t="s">
        <v>35</v>
      </c>
      <c r="E24" s="2">
        <v>44194</v>
      </c>
      <c r="F24" s="2">
        <v>45258</v>
      </c>
      <c r="G24" s="1">
        <v>200</v>
      </c>
      <c r="H24" s="1">
        <v>1</v>
      </c>
      <c r="I24" s="1">
        <f>Table1[[#This Row],[Received Qty.]]*Table1[[#This Row],[Unit]]</f>
        <v>200</v>
      </c>
      <c r="J24" s="1" t="s">
        <v>11</v>
      </c>
      <c r="K24" s="1">
        <v>440</v>
      </c>
      <c r="L24" s="1">
        <v>88000</v>
      </c>
      <c r="M24" s="1">
        <f>_xlfn.DAYS(Table1[[#This Row],[RCV Date]],Table1[[#This Row],[PO_DT]])</f>
        <v>3</v>
      </c>
      <c r="N24" s="1">
        <f>_xlfn.DAYS(Table1[[#This Row],[Exp Date]],Table1[[#This Row],[Mfg Date]])</f>
        <v>1064</v>
      </c>
    </row>
    <row r="25" spans="1:14" x14ac:dyDescent="0.3">
      <c r="A25" s="4">
        <v>44218</v>
      </c>
      <c r="B25" s="3">
        <v>100</v>
      </c>
      <c r="C25" s="2">
        <v>44228</v>
      </c>
      <c r="D25" s="1" t="s">
        <v>36</v>
      </c>
      <c r="E25" s="2">
        <v>44166</v>
      </c>
      <c r="F25" s="2">
        <v>45260</v>
      </c>
      <c r="G25" s="1">
        <v>100</v>
      </c>
      <c r="H25" s="1">
        <v>1</v>
      </c>
      <c r="I25" s="1">
        <f>Table1[[#This Row],[Received Qty.]]*Table1[[#This Row],[Unit]]</f>
        <v>100</v>
      </c>
      <c r="J25" s="1" t="s">
        <v>11</v>
      </c>
      <c r="K25" s="1">
        <v>750</v>
      </c>
      <c r="L25" s="1">
        <v>75000</v>
      </c>
      <c r="M25" s="1">
        <f>_xlfn.DAYS(Table1[[#This Row],[RCV Date]],Table1[[#This Row],[PO_DT]])</f>
        <v>10</v>
      </c>
      <c r="N25" s="1">
        <f>_xlfn.DAYS(Table1[[#This Row],[Exp Date]],Table1[[#This Row],[Mfg Date]])</f>
        <v>1094</v>
      </c>
    </row>
    <row r="26" spans="1:14" x14ac:dyDescent="0.3">
      <c r="A26" s="4">
        <v>44173</v>
      </c>
      <c r="B26" s="3">
        <v>10</v>
      </c>
      <c r="C26" s="2">
        <v>44228</v>
      </c>
      <c r="D26" s="1" t="s">
        <v>34</v>
      </c>
      <c r="E26" s="2">
        <v>44197</v>
      </c>
      <c r="F26" s="2">
        <v>46022</v>
      </c>
      <c r="G26" s="1">
        <v>10</v>
      </c>
      <c r="H26" s="1">
        <v>1</v>
      </c>
      <c r="I26" s="1">
        <f>Table1[[#This Row],[Received Qty.]]*Table1[[#This Row],[Unit]]</f>
        <v>10</v>
      </c>
      <c r="J26" s="1" t="s">
        <v>11</v>
      </c>
      <c r="K26" s="1">
        <v>7300</v>
      </c>
      <c r="L26" s="1">
        <v>73000</v>
      </c>
      <c r="M26" s="1">
        <f>_xlfn.DAYS(Table1[[#This Row],[RCV Date]],Table1[[#This Row],[PO_DT]])</f>
        <v>55</v>
      </c>
      <c r="N26" s="1">
        <f>_xlfn.DAYS(Table1[[#This Row],[Exp Date]],Table1[[#This Row],[Mfg Date]])</f>
        <v>1825</v>
      </c>
    </row>
    <row r="27" spans="1:14" x14ac:dyDescent="0.3">
      <c r="A27" s="4">
        <v>44165</v>
      </c>
      <c r="B27" s="3">
        <v>5</v>
      </c>
      <c r="C27" s="2">
        <v>44228</v>
      </c>
      <c r="D27" s="1" t="s">
        <v>37</v>
      </c>
      <c r="E27" s="2">
        <v>44166</v>
      </c>
      <c r="F27" s="2">
        <v>45260</v>
      </c>
      <c r="G27" s="1">
        <v>5</v>
      </c>
      <c r="H27" s="1">
        <v>1</v>
      </c>
      <c r="I27" s="1">
        <f>Table1[[#This Row],[Received Qty.]]*Table1[[#This Row],[Unit]]</f>
        <v>5</v>
      </c>
      <c r="J27" s="1" t="s">
        <v>11</v>
      </c>
      <c r="K27" s="1">
        <v>40000</v>
      </c>
      <c r="L27" s="1">
        <v>200000</v>
      </c>
      <c r="M27" s="1">
        <f>_xlfn.DAYS(Table1[[#This Row],[RCV Date]],Table1[[#This Row],[PO_DT]])</f>
        <v>63</v>
      </c>
      <c r="N27" s="1">
        <f>_xlfn.DAYS(Table1[[#This Row],[Exp Date]],Table1[[#This Row],[Mfg Date]])</f>
        <v>1094</v>
      </c>
    </row>
    <row r="28" spans="1:14" x14ac:dyDescent="0.3">
      <c r="A28" s="4">
        <v>44226</v>
      </c>
      <c r="B28" s="3">
        <v>150</v>
      </c>
      <c r="C28" s="2">
        <v>44229</v>
      </c>
      <c r="D28" s="1" t="s">
        <v>15</v>
      </c>
      <c r="E28" s="2">
        <v>44166</v>
      </c>
      <c r="F28" s="2">
        <v>45991</v>
      </c>
      <c r="G28" s="1">
        <v>150</v>
      </c>
      <c r="H28" s="1">
        <v>1</v>
      </c>
      <c r="I28" s="1">
        <f>Table1[[#This Row],[Received Qty.]]*Table1[[#This Row],[Unit]]</f>
        <v>150</v>
      </c>
      <c r="J28" s="1" t="s">
        <v>11</v>
      </c>
      <c r="K28" s="1">
        <v>51</v>
      </c>
      <c r="L28" s="1">
        <v>7650</v>
      </c>
      <c r="M28" s="1">
        <f>_xlfn.DAYS(Table1[[#This Row],[RCV Date]],Table1[[#This Row],[PO_DT]])</f>
        <v>3</v>
      </c>
      <c r="N28" s="1">
        <f>_xlfn.DAYS(Table1[[#This Row],[Exp Date]],Table1[[#This Row],[Mfg Date]])</f>
        <v>1825</v>
      </c>
    </row>
    <row r="29" spans="1:14" x14ac:dyDescent="0.3">
      <c r="A29" s="4">
        <v>44226</v>
      </c>
      <c r="B29" s="3">
        <v>50</v>
      </c>
      <c r="C29" s="2">
        <v>44229</v>
      </c>
      <c r="D29" s="1" t="s">
        <v>43</v>
      </c>
      <c r="E29" s="2">
        <v>44122</v>
      </c>
      <c r="F29" s="2">
        <v>45947</v>
      </c>
      <c r="G29" s="1">
        <v>50</v>
      </c>
      <c r="H29" s="1">
        <v>1</v>
      </c>
      <c r="I29" s="1">
        <f>Table1[[#This Row],[Received Qty.]]*Table1[[#This Row],[Unit]]</f>
        <v>50</v>
      </c>
      <c r="J29" s="1" t="s">
        <v>11</v>
      </c>
      <c r="K29" s="1">
        <v>550</v>
      </c>
      <c r="L29" s="1">
        <v>27500</v>
      </c>
      <c r="M29" s="1">
        <f>_xlfn.DAYS(Table1[[#This Row],[RCV Date]],Table1[[#This Row],[PO_DT]])</f>
        <v>3</v>
      </c>
      <c r="N29" s="1">
        <f>_xlfn.DAYS(Table1[[#This Row],[Exp Date]],Table1[[#This Row],[Mfg Date]])</f>
        <v>1825</v>
      </c>
    </row>
    <row r="30" spans="1:14" x14ac:dyDescent="0.3">
      <c r="A30" s="4">
        <v>44225</v>
      </c>
      <c r="B30" s="3">
        <v>25</v>
      </c>
      <c r="C30" s="2">
        <v>44229</v>
      </c>
      <c r="D30" s="1" t="s">
        <v>40</v>
      </c>
      <c r="E30" s="2">
        <v>44105</v>
      </c>
      <c r="F30" s="2">
        <v>45930</v>
      </c>
      <c r="G30" s="1">
        <v>25</v>
      </c>
      <c r="H30" s="1">
        <v>1</v>
      </c>
      <c r="I30" s="1">
        <f>Table1[[#This Row],[Received Qty.]]*Table1[[#This Row],[Unit]]</f>
        <v>25</v>
      </c>
      <c r="J30" s="1" t="s">
        <v>11</v>
      </c>
      <c r="K30" s="1">
        <v>655</v>
      </c>
      <c r="L30" s="1">
        <v>16375</v>
      </c>
      <c r="M30" s="1">
        <f>_xlfn.DAYS(Table1[[#This Row],[RCV Date]],Table1[[#This Row],[PO_DT]])</f>
        <v>4</v>
      </c>
      <c r="N30" s="1">
        <f>_xlfn.DAYS(Table1[[#This Row],[Exp Date]],Table1[[#This Row],[Mfg Date]])</f>
        <v>1825</v>
      </c>
    </row>
    <row r="31" spans="1:14" x14ac:dyDescent="0.3">
      <c r="A31" s="4">
        <v>44224</v>
      </c>
      <c r="B31" s="3">
        <v>10</v>
      </c>
      <c r="C31" s="2">
        <v>44229</v>
      </c>
      <c r="D31" s="1" t="s">
        <v>39</v>
      </c>
      <c r="E31" s="2">
        <v>44105</v>
      </c>
      <c r="F31" s="2">
        <v>45565</v>
      </c>
      <c r="G31" s="1">
        <v>10</v>
      </c>
      <c r="H31" s="1">
        <v>1</v>
      </c>
      <c r="I31" s="1">
        <f>Table1[[#This Row],[Received Qty.]]*Table1[[#This Row],[Unit]]</f>
        <v>10</v>
      </c>
      <c r="J31" s="1" t="s">
        <v>11</v>
      </c>
      <c r="K31" s="1">
        <v>10400</v>
      </c>
      <c r="L31" s="1">
        <v>104000</v>
      </c>
      <c r="M31" s="1">
        <f>_xlfn.DAYS(Table1[[#This Row],[RCV Date]],Table1[[#This Row],[PO_DT]])</f>
        <v>5</v>
      </c>
      <c r="N31" s="1">
        <f>_xlfn.DAYS(Table1[[#This Row],[Exp Date]],Table1[[#This Row],[Mfg Date]])</f>
        <v>1460</v>
      </c>
    </row>
    <row r="32" spans="1:14" x14ac:dyDescent="0.3">
      <c r="A32" s="4">
        <v>44224</v>
      </c>
      <c r="B32" s="3">
        <v>0.1</v>
      </c>
      <c r="C32" s="2">
        <v>44229</v>
      </c>
      <c r="D32" s="1" t="s">
        <v>38</v>
      </c>
      <c r="E32" s="2">
        <v>44146</v>
      </c>
      <c r="F32" s="2">
        <v>45971</v>
      </c>
      <c r="G32" s="1">
        <v>0.1</v>
      </c>
      <c r="H32" s="1">
        <v>1</v>
      </c>
      <c r="I32" s="1">
        <f>Table1[[#This Row],[Received Qty.]]*Table1[[#This Row],[Unit]]</f>
        <v>0.1</v>
      </c>
      <c r="J32" s="1" t="s">
        <v>11</v>
      </c>
      <c r="K32" s="1">
        <v>407000</v>
      </c>
      <c r="L32" s="1">
        <v>40700</v>
      </c>
      <c r="M32" s="1">
        <f>_xlfn.DAYS(Table1[[#This Row],[RCV Date]],Table1[[#This Row],[PO_DT]])</f>
        <v>5</v>
      </c>
      <c r="N32" s="1">
        <f>_xlfn.DAYS(Table1[[#This Row],[Exp Date]],Table1[[#This Row],[Mfg Date]])</f>
        <v>1825</v>
      </c>
    </row>
    <row r="33" spans="1:14" x14ac:dyDescent="0.3">
      <c r="A33" s="4">
        <v>44207</v>
      </c>
      <c r="B33" s="3">
        <v>325</v>
      </c>
      <c r="C33" s="2">
        <v>44232</v>
      </c>
      <c r="D33" s="1" t="s">
        <v>44</v>
      </c>
      <c r="E33" s="2">
        <v>44136</v>
      </c>
      <c r="F33" s="2">
        <v>45961</v>
      </c>
      <c r="G33" s="1">
        <v>325</v>
      </c>
      <c r="H33" s="1">
        <v>1</v>
      </c>
      <c r="I33" s="1">
        <f>Table1[[#This Row],[Received Qty.]]*Table1[[#This Row],[Unit]]</f>
        <v>325</v>
      </c>
      <c r="J33" s="1" t="s">
        <v>11</v>
      </c>
      <c r="K33" s="1">
        <v>950</v>
      </c>
      <c r="L33" s="1">
        <v>308750</v>
      </c>
      <c r="M33" s="1">
        <f>_xlfn.DAYS(Table1[[#This Row],[RCV Date]],Table1[[#This Row],[PO_DT]])</f>
        <v>25</v>
      </c>
      <c r="N33" s="1">
        <f>_xlfn.DAYS(Table1[[#This Row],[Exp Date]],Table1[[#This Row],[Mfg Date]])</f>
        <v>1825</v>
      </c>
    </row>
    <row r="34" spans="1:14" x14ac:dyDescent="0.3">
      <c r="A34" s="4">
        <v>44209</v>
      </c>
      <c r="B34" s="3">
        <v>5</v>
      </c>
      <c r="C34" s="2">
        <v>44232</v>
      </c>
      <c r="D34" s="1" t="s">
        <v>37</v>
      </c>
      <c r="E34" s="2">
        <v>44075</v>
      </c>
      <c r="F34" s="2">
        <v>45169</v>
      </c>
      <c r="G34" s="1">
        <v>5</v>
      </c>
      <c r="H34" s="1">
        <v>1</v>
      </c>
      <c r="I34" s="1">
        <f>Table1[[#This Row],[Received Qty.]]*Table1[[#This Row],[Unit]]</f>
        <v>5</v>
      </c>
      <c r="J34" s="1" t="s">
        <v>11</v>
      </c>
      <c r="K34" s="1">
        <v>38400</v>
      </c>
      <c r="L34" s="1">
        <v>192000</v>
      </c>
      <c r="M34" s="1">
        <f>_xlfn.DAYS(Table1[[#This Row],[RCV Date]],Table1[[#This Row],[PO_DT]])</f>
        <v>23</v>
      </c>
      <c r="N34" s="1">
        <f>_xlfn.DAYS(Table1[[#This Row],[Exp Date]],Table1[[#This Row],[Mfg Date]])</f>
        <v>1094</v>
      </c>
    </row>
    <row r="35" spans="1:14" x14ac:dyDescent="0.3">
      <c r="A35" s="4">
        <v>44224</v>
      </c>
      <c r="B35" s="3">
        <v>10</v>
      </c>
      <c r="C35" s="2">
        <v>44233</v>
      </c>
      <c r="D35" s="1" t="s">
        <v>45</v>
      </c>
      <c r="E35" s="2">
        <v>44136</v>
      </c>
      <c r="F35" s="2">
        <v>45961</v>
      </c>
      <c r="G35" s="1">
        <v>10</v>
      </c>
      <c r="H35" s="1">
        <v>1</v>
      </c>
      <c r="I35" s="1">
        <f>Table1[[#This Row],[Received Qty.]]*Table1[[#This Row],[Unit]]</f>
        <v>10</v>
      </c>
      <c r="J35" s="1" t="s">
        <v>11</v>
      </c>
      <c r="K35" s="1">
        <v>17400</v>
      </c>
      <c r="L35" s="1">
        <v>174000</v>
      </c>
      <c r="M35" s="1">
        <f>_xlfn.DAYS(Table1[[#This Row],[RCV Date]],Table1[[#This Row],[PO_DT]])</f>
        <v>9</v>
      </c>
      <c r="N35" s="1">
        <f>_xlfn.DAYS(Table1[[#This Row],[Exp Date]],Table1[[#This Row],[Mfg Date]])</f>
        <v>1825</v>
      </c>
    </row>
    <row r="36" spans="1:14" x14ac:dyDescent="0.3">
      <c r="A36" s="4">
        <v>44207</v>
      </c>
      <c r="B36" s="3">
        <v>100</v>
      </c>
      <c r="C36" s="2">
        <v>44235</v>
      </c>
      <c r="D36" s="1" t="s">
        <v>49</v>
      </c>
      <c r="E36" s="2">
        <v>44136</v>
      </c>
      <c r="F36" s="2">
        <v>45230</v>
      </c>
      <c r="G36" s="1">
        <v>100</v>
      </c>
      <c r="H36" s="1">
        <v>1</v>
      </c>
      <c r="I36" s="1">
        <f>Table1[[#This Row],[Received Qty.]]*Table1[[#This Row],[Unit]]</f>
        <v>100</v>
      </c>
      <c r="J36" s="1" t="s">
        <v>11</v>
      </c>
      <c r="K36" s="1">
        <v>5600</v>
      </c>
      <c r="L36" s="1">
        <v>560000</v>
      </c>
      <c r="M36" s="1">
        <f>_xlfn.DAYS(Table1[[#This Row],[RCV Date]],Table1[[#This Row],[PO_DT]])</f>
        <v>28</v>
      </c>
      <c r="N36" s="1">
        <f>_xlfn.DAYS(Table1[[#This Row],[Exp Date]],Table1[[#This Row],[Mfg Date]])</f>
        <v>1094</v>
      </c>
    </row>
    <row r="37" spans="1:14" x14ac:dyDescent="0.3">
      <c r="A37" s="4">
        <v>44208</v>
      </c>
      <c r="B37" s="3">
        <v>100</v>
      </c>
      <c r="C37" s="2">
        <v>44235</v>
      </c>
      <c r="D37" s="1" t="s">
        <v>46</v>
      </c>
      <c r="E37" s="2">
        <v>44166</v>
      </c>
      <c r="F37" s="2">
        <v>45991</v>
      </c>
      <c r="G37" s="1">
        <v>100</v>
      </c>
      <c r="H37" s="1">
        <v>1</v>
      </c>
      <c r="I37" s="1">
        <f>Table1[[#This Row],[Received Qty.]]*Table1[[#This Row],[Unit]]</f>
        <v>100</v>
      </c>
      <c r="J37" s="1" t="s">
        <v>11</v>
      </c>
      <c r="K37" s="1">
        <v>980</v>
      </c>
      <c r="L37" s="1">
        <v>98000</v>
      </c>
      <c r="M37" s="1">
        <f>_xlfn.DAYS(Table1[[#This Row],[RCV Date]],Table1[[#This Row],[PO_DT]])</f>
        <v>27</v>
      </c>
      <c r="N37" s="1">
        <f>_xlfn.DAYS(Table1[[#This Row],[Exp Date]],Table1[[#This Row],[Mfg Date]])</f>
        <v>1825</v>
      </c>
    </row>
    <row r="38" spans="1:14" x14ac:dyDescent="0.3">
      <c r="A38" s="4">
        <v>44208</v>
      </c>
      <c r="B38" s="3">
        <v>100</v>
      </c>
      <c r="C38" s="2">
        <v>44235</v>
      </c>
      <c r="D38" s="1" t="s">
        <v>48</v>
      </c>
      <c r="E38" s="2">
        <v>44166</v>
      </c>
      <c r="F38" s="2">
        <v>45991</v>
      </c>
      <c r="G38" s="1">
        <v>100</v>
      </c>
      <c r="H38" s="1">
        <v>1</v>
      </c>
      <c r="I38" s="1">
        <f>Table1[[#This Row],[Received Qty.]]*Table1[[#This Row],[Unit]]</f>
        <v>100</v>
      </c>
      <c r="J38" s="1" t="s">
        <v>11</v>
      </c>
      <c r="K38" s="1">
        <v>1190</v>
      </c>
      <c r="L38" s="1">
        <v>119000</v>
      </c>
      <c r="M38" s="1">
        <f>_xlfn.DAYS(Table1[[#This Row],[RCV Date]],Table1[[#This Row],[PO_DT]])</f>
        <v>27</v>
      </c>
      <c r="N38" s="1">
        <f>_xlfn.DAYS(Table1[[#This Row],[Exp Date]],Table1[[#This Row],[Mfg Date]])</f>
        <v>1825</v>
      </c>
    </row>
    <row r="39" spans="1:14" x14ac:dyDescent="0.3">
      <c r="A39" s="4">
        <v>44210</v>
      </c>
      <c r="B39" s="3">
        <v>75</v>
      </c>
      <c r="C39" s="2">
        <v>44235</v>
      </c>
      <c r="D39" s="1" t="s">
        <v>47</v>
      </c>
      <c r="E39" s="2">
        <v>44166</v>
      </c>
      <c r="F39" s="2">
        <v>45991</v>
      </c>
      <c r="G39" s="1">
        <v>50</v>
      </c>
      <c r="H39" s="1">
        <v>1</v>
      </c>
      <c r="I39" s="1">
        <f>Table1[[#This Row],[Received Qty.]]*Table1[[#This Row],[Unit]]</f>
        <v>50</v>
      </c>
      <c r="J39" s="1" t="s">
        <v>11</v>
      </c>
      <c r="K39" s="1">
        <v>975</v>
      </c>
      <c r="L39" s="1">
        <v>48750</v>
      </c>
      <c r="M39" s="1">
        <f>_xlfn.DAYS(Table1[[#This Row],[RCV Date]],Table1[[#This Row],[PO_DT]])</f>
        <v>25</v>
      </c>
      <c r="N39" s="1">
        <f>_xlfn.DAYS(Table1[[#This Row],[Exp Date]],Table1[[#This Row],[Mfg Date]])</f>
        <v>1825</v>
      </c>
    </row>
    <row r="40" spans="1:14" x14ac:dyDescent="0.3">
      <c r="A40" s="4">
        <v>44224</v>
      </c>
      <c r="B40" s="3">
        <v>50</v>
      </c>
      <c r="C40" s="2">
        <v>44235</v>
      </c>
      <c r="D40" s="1" t="s">
        <v>50</v>
      </c>
      <c r="E40" s="2">
        <v>44044</v>
      </c>
      <c r="F40" s="2">
        <v>45504</v>
      </c>
      <c r="G40" s="1">
        <v>50</v>
      </c>
      <c r="H40" s="1">
        <v>1</v>
      </c>
      <c r="I40" s="1">
        <f>Table1[[#This Row],[Received Qty.]]*Table1[[#This Row],[Unit]]</f>
        <v>50</v>
      </c>
      <c r="J40" s="1" t="s">
        <v>11</v>
      </c>
      <c r="K40" s="1">
        <v>4090</v>
      </c>
      <c r="L40" s="1">
        <v>204500</v>
      </c>
      <c r="M40" s="1">
        <f>_xlfn.DAYS(Table1[[#This Row],[RCV Date]],Table1[[#This Row],[PO_DT]])</f>
        <v>11</v>
      </c>
      <c r="N40" s="1">
        <f>_xlfn.DAYS(Table1[[#This Row],[Exp Date]],Table1[[#This Row],[Mfg Date]])</f>
        <v>1460</v>
      </c>
    </row>
    <row r="41" spans="1:14" x14ac:dyDescent="0.3">
      <c r="A41" s="4">
        <v>44225</v>
      </c>
      <c r="B41" s="3">
        <v>2100000</v>
      </c>
      <c r="C41" s="2">
        <v>44236</v>
      </c>
      <c r="D41" s="1" t="s">
        <v>51</v>
      </c>
      <c r="E41" s="2">
        <v>44197</v>
      </c>
      <c r="F41" s="2">
        <v>46022</v>
      </c>
      <c r="G41" s="1">
        <v>2100000</v>
      </c>
      <c r="H41" s="1">
        <v>7</v>
      </c>
      <c r="I41" s="1">
        <f>Table1[[#This Row],[Received Qty.]]*Table1[[#This Row],[Unit]]</f>
        <v>14700000</v>
      </c>
      <c r="J41" s="1" t="s">
        <v>52</v>
      </c>
      <c r="K41" s="1">
        <v>9.4E-2</v>
      </c>
      <c r="L41" s="1">
        <v>197400</v>
      </c>
      <c r="M41" s="1">
        <f>_xlfn.DAYS(Table1[[#This Row],[RCV Date]],Table1[[#This Row],[PO_DT]])</f>
        <v>11</v>
      </c>
      <c r="N41" s="1">
        <f>_xlfn.DAYS(Table1[[#This Row],[Exp Date]],Table1[[#This Row],[Mfg Date]])</f>
        <v>1825</v>
      </c>
    </row>
    <row r="42" spans="1:14" x14ac:dyDescent="0.3">
      <c r="A42" s="4">
        <v>44225</v>
      </c>
      <c r="B42" s="3">
        <v>1000</v>
      </c>
      <c r="C42" s="2">
        <v>44236</v>
      </c>
      <c r="D42" s="1" t="s">
        <v>53</v>
      </c>
      <c r="E42" s="2">
        <v>44105</v>
      </c>
      <c r="F42" s="2">
        <v>45910</v>
      </c>
      <c r="G42" s="1">
        <v>1000</v>
      </c>
      <c r="H42" s="1">
        <v>1</v>
      </c>
      <c r="I42" s="1">
        <f>Table1[[#This Row],[Received Qty.]]*Table1[[#This Row],[Unit]]</f>
        <v>1000</v>
      </c>
      <c r="J42" s="1" t="s">
        <v>11</v>
      </c>
      <c r="K42" s="1">
        <v>145</v>
      </c>
      <c r="L42" s="1">
        <v>145000</v>
      </c>
      <c r="M42" s="1">
        <f>_xlfn.DAYS(Table1[[#This Row],[RCV Date]],Table1[[#This Row],[PO_DT]])</f>
        <v>11</v>
      </c>
      <c r="N42" s="1">
        <f>_xlfn.DAYS(Table1[[#This Row],[Exp Date]],Table1[[#This Row],[Mfg Date]])</f>
        <v>1805</v>
      </c>
    </row>
    <row r="43" spans="1:14" x14ac:dyDescent="0.3">
      <c r="A43" s="4">
        <v>44225</v>
      </c>
      <c r="B43" s="3">
        <v>125</v>
      </c>
      <c r="C43" s="2">
        <v>44237</v>
      </c>
      <c r="D43" s="1" t="s">
        <v>27</v>
      </c>
      <c r="E43" s="2">
        <v>44197</v>
      </c>
      <c r="F43" s="2">
        <v>45291</v>
      </c>
      <c r="G43" s="1">
        <v>125</v>
      </c>
      <c r="H43" s="1">
        <v>1</v>
      </c>
      <c r="I43" s="1">
        <f>Table1[[#This Row],[Received Qty.]]*Table1[[#This Row],[Unit]]</f>
        <v>125</v>
      </c>
      <c r="J43" s="1" t="s">
        <v>11</v>
      </c>
      <c r="K43" s="1">
        <v>5400</v>
      </c>
      <c r="L43" s="1">
        <v>675000</v>
      </c>
      <c r="M43" s="1">
        <f>_xlfn.DAYS(Table1[[#This Row],[RCV Date]],Table1[[#This Row],[PO_DT]])</f>
        <v>12</v>
      </c>
      <c r="N43" s="1">
        <f>_xlfn.DAYS(Table1[[#This Row],[Exp Date]],Table1[[#This Row],[Mfg Date]])</f>
        <v>1094</v>
      </c>
    </row>
    <row r="44" spans="1:14" x14ac:dyDescent="0.3">
      <c r="A44" s="4">
        <v>44233</v>
      </c>
      <c r="B44" s="3">
        <v>50</v>
      </c>
      <c r="C44" s="2">
        <v>44237</v>
      </c>
      <c r="D44" s="1" t="s">
        <v>54</v>
      </c>
      <c r="E44" s="2">
        <v>44197</v>
      </c>
      <c r="F44" s="2">
        <v>46022</v>
      </c>
      <c r="G44" s="1">
        <v>50</v>
      </c>
      <c r="H44" s="1">
        <v>1</v>
      </c>
      <c r="I44" s="1">
        <f>Table1[[#This Row],[Received Qty.]]*Table1[[#This Row],[Unit]]</f>
        <v>50</v>
      </c>
      <c r="J44" s="1" t="s">
        <v>11</v>
      </c>
      <c r="K44" s="1">
        <v>1180</v>
      </c>
      <c r="L44" s="1">
        <v>59000</v>
      </c>
      <c r="M44" s="1">
        <f>_xlfn.DAYS(Table1[[#This Row],[RCV Date]],Table1[[#This Row],[PO_DT]])</f>
        <v>4</v>
      </c>
      <c r="N44" s="1">
        <f>_xlfn.DAYS(Table1[[#This Row],[Exp Date]],Table1[[#This Row],[Mfg Date]])</f>
        <v>1825</v>
      </c>
    </row>
    <row r="45" spans="1:14" x14ac:dyDescent="0.3">
      <c r="A45" s="4">
        <v>44225</v>
      </c>
      <c r="B45" s="3">
        <v>5</v>
      </c>
      <c r="C45" s="2">
        <v>44237</v>
      </c>
      <c r="D45" s="1" t="s">
        <v>45</v>
      </c>
      <c r="E45" s="2">
        <v>44075</v>
      </c>
      <c r="F45" s="2">
        <v>45900</v>
      </c>
      <c r="G45" s="1">
        <v>5</v>
      </c>
      <c r="H45" s="1">
        <v>1</v>
      </c>
      <c r="I45" s="1">
        <f>Table1[[#This Row],[Received Qty.]]*Table1[[#This Row],[Unit]]</f>
        <v>5</v>
      </c>
      <c r="J45" s="1" t="s">
        <v>11</v>
      </c>
      <c r="K45" s="1">
        <v>17400</v>
      </c>
      <c r="L45" s="1">
        <v>87000</v>
      </c>
      <c r="M45" s="1">
        <f>_xlfn.DAYS(Table1[[#This Row],[RCV Date]],Table1[[#This Row],[PO_DT]])</f>
        <v>12</v>
      </c>
      <c r="N45" s="1">
        <f>_xlfn.DAYS(Table1[[#This Row],[Exp Date]],Table1[[#This Row],[Mfg Date]])</f>
        <v>1825</v>
      </c>
    </row>
    <row r="46" spans="1:14" x14ac:dyDescent="0.3">
      <c r="A46" s="4">
        <v>44207</v>
      </c>
      <c r="B46" s="3">
        <v>2000</v>
      </c>
      <c r="C46" s="2">
        <v>44238</v>
      </c>
      <c r="D46" s="1" t="s">
        <v>10</v>
      </c>
      <c r="E46" s="2">
        <v>44197</v>
      </c>
      <c r="F46" s="2">
        <v>46022</v>
      </c>
      <c r="G46" s="1">
        <v>2000</v>
      </c>
      <c r="H46" s="1">
        <v>1</v>
      </c>
      <c r="I46" s="1">
        <f>Table1[[#This Row],[Received Qty.]]*Table1[[#This Row],[Unit]]</f>
        <v>2000</v>
      </c>
      <c r="J46" s="1" t="s">
        <v>11</v>
      </c>
      <c r="K46" s="1">
        <v>500</v>
      </c>
      <c r="L46" s="1">
        <v>1000000</v>
      </c>
      <c r="M46" s="1">
        <f>_xlfn.DAYS(Table1[[#This Row],[RCV Date]],Table1[[#This Row],[PO_DT]])</f>
        <v>31</v>
      </c>
      <c r="N46" s="1">
        <f>_xlfn.DAYS(Table1[[#This Row],[Exp Date]],Table1[[#This Row],[Mfg Date]])</f>
        <v>1825</v>
      </c>
    </row>
    <row r="47" spans="1:14" x14ac:dyDescent="0.3">
      <c r="A47" s="4">
        <v>44225</v>
      </c>
      <c r="B47" s="3">
        <v>1000</v>
      </c>
      <c r="C47" s="2">
        <v>44238</v>
      </c>
      <c r="D47" s="1" t="s">
        <v>55</v>
      </c>
      <c r="E47" s="2">
        <v>43996</v>
      </c>
      <c r="F47" s="2">
        <v>45821</v>
      </c>
      <c r="G47" s="1">
        <v>500</v>
      </c>
      <c r="H47" s="1">
        <v>1</v>
      </c>
      <c r="I47" s="1">
        <f>Table1[[#This Row],[Received Qty.]]*Table1[[#This Row],[Unit]]</f>
        <v>500</v>
      </c>
      <c r="J47" s="1" t="s">
        <v>11</v>
      </c>
      <c r="K47" s="1">
        <v>500</v>
      </c>
      <c r="L47" s="1">
        <v>250000</v>
      </c>
      <c r="M47" s="1">
        <f>_xlfn.DAYS(Table1[[#This Row],[RCV Date]],Table1[[#This Row],[PO_DT]])</f>
        <v>13</v>
      </c>
      <c r="N47" s="1">
        <f>_xlfn.DAYS(Table1[[#This Row],[Exp Date]],Table1[[#This Row],[Mfg Date]])</f>
        <v>1825</v>
      </c>
    </row>
    <row r="48" spans="1:14" x14ac:dyDescent="0.3">
      <c r="A48" s="4">
        <v>44231</v>
      </c>
      <c r="B48" s="3">
        <v>200</v>
      </c>
      <c r="C48" s="2">
        <v>44239</v>
      </c>
      <c r="D48" s="1" t="s">
        <v>56</v>
      </c>
      <c r="E48" s="2">
        <v>44105</v>
      </c>
      <c r="F48" s="2">
        <v>45230</v>
      </c>
      <c r="G48" s="1">
        <v>200</v>
      </c>
      <c r="H48" s="1">
        <v>1</v>
      </c>
      <c r="I48" s="1">
        <f>Table1[[#This Row],[Received Qty.]]*Table1[[#This Row],[Unit]]</f>
        <v>200</v>
      </c>
      <c r="J48" s="1" t="s">
        <v>11</v>
      </c>
      <c r="K48" s="1">
        <v>800</v>
      </c>
      <c r="L48" s="1">
        <v>160000</v>
      </c>
      <c r="M48" s="1">
        <f>_xlfn.DAYS(Table1[[#This Row],[RCV Date]],Table1[[#This Row],[PO_DT]])</f>
        <v>8</v>
      </c>
      <c r="N48" s="1">
        <f>_xlfn.DAYS(Table1[[#This Row],[Exp Date]],Table1[[#This Row],[Mfg Date]])</f>
        <v>1125</v>
      </c>
    </row>
    <row r="49" spans="1:14" x14ac:dyDescent="0.3">
      <c r="A49" s="4">
        <v>44219</v>
      </c>
      <c r="B49" s="3">
        <v>200</v>
      </c>
      <c r="C49" s="2">
        <v>44240</v>
      </c>
      <c r="D49" s="1" t="s">
        <v>58</v>
      </c>
      <c r="E49" s="2">
        <v>44197</v>
      </c>
      <c r="F49" s="2">
        <v>46022</v>
      </c>
      <c r="G49" s="1">
        <v>200</v>
      </c>
      <c r="H49" s="1">
        <v>1</v>
      </c>
      <c r="I49" s="1">
        <f>Table1[[#This Row],[Received Qty.]]*Table1[[#This Row],[Unit]]</f>
        <v>200</v>
      </c>
      <c r="J49" s="1" t="s">
        <v>11</v>
      </c>
      <c r="K49" s="1">
        <v>505</v>
      </c>
      <c r="L49" s="1">
        <v>101000</v>
      </c>
      <c r="M49" s="1">
        <f>_xlfn.DAYS(Table1[[#This Row],[RCV Date]],Table1[[#This Row],[PO_DT]])</f>
        <v>21</v>
      </c>
      <c r="N49" s="1">
        <f>_xlfn.DAYS(Table1[[#This Row],[Exp Date]],Table1[[#This Row],[Mfg Date]])</f>
        <v>1825</v>
      </c>
    </row>
    <row r="50" spans="1:14" x14ac:dyDescent="0.3">
      <c r="A50" s="4">
        <v>44240</v>
      </c>
      <c r="B50" s="3">
        <v>25</v>
      </c>
      <c r="C50" s="2">
        <v>44240</v>
      </c>
      <c r="D50" s="1" t="s">
        <v>57</v>
      </c>
      <c r="E50" s="2">
        <v>43994</v>
      </c>
      <c r="F50" s="2">
        <v>45088</v>
      </c>
      <c r="G50" s="1">
        <v>25</v>
      </c>
      <c r="H50" s="1">
        <v>1</v>
      </c>
      <c r="I50" s="1">
        <f>Table1[[#This Row],[Received Qty.]]*Table1[[#This Row],[Unit]]</f>
        <v>25</v>
      </c>
      <c r="J50" s="1" t="s">
        <v>11</v>
      </c>
      <c r="K50" s="1">
        <v>520</v>
      </c>
      <c r="L50" s="1">
        <v>13000</v>
      </c>
      <c r="M50" s="1">
        <f>_xlfn.DAYS(Table1[[#This Row],[RCV Date]],Table1[[#This Row],[PO_DT]])</f>
        <v>0</v>
      </c>
      <c r="N50" s="1">
        <f>_xlfn.DAYS(Table1[[#This Row],[Exp Date]],Table1[[#This Row],[Mfg Date]])</f>
        <v>1094</v>
      </c>
    </row>
    <row r="51" spans="1:14" x14ac:dyDescent="0.3">
      <c r="A51" s="4">
        <v>44207</v>
      </c>
      <c r="B51" s="3">
        <v>200</v>
      </c>
      <c r="C51" s="2">
        <v>44242</v>
      </c>
      <c r="D51" s="1" t="s">
        <v>59</v>
      </c>
      <c r="E51" s="2">
        <v>44197</v>
      </c>
      <c r="F51" s="2">
        <v>46022</v>
      </c>
      <c r="G51" s="1">
        <v>200</v>
      </c>
      <c r="H51" s="1">
        <v>1</v>
      </c>
      <c r="I51" s="1">
        <f>Table1[[#This Row],[Received Qty.]]*Table1[[#This Row],[Unit]]</f>
        <v>200</v>
      </c>
      <c r="J51" s="1" t="s">
        <v>11</v>
      </c>
      <c r="K51" s="1">
        <v>1350</v>
      </c>
      <c r="L51" s="1">
        <v>270000</v>
      </c>
      <c r="M51" s="1">
        <f>_xlfn.DAYS(Table1[[#This Row],[RCV Date]],Table1[[#This Row],[PO_DT]])</f>
        <v>35</v>
      </c>
      <c r="N51" s="1">
        <f>_xlfn.DAYS(Table1[[#This Row],[Exp Date]],Table1[[#This Row],[Mfg Date]])</f>
        <v>1825</v>
      </c>
    </row>
    <row r="52" spans="1:14" x14ac:dyDescent="0.3">
      <c r="A52" s="4">
        <v>44243</v>
      </c>
      <c r="B52" s="3">
        <v>50</v>
      </c>
      <c r="C52" s="2">
        <v>44244</v>
      </c>
      <c r="D52" s="1" t="s">
        <v>61</v>
      </c>
      <c r="E52" s="2">
        <v>44197</v>
      </c>
      <c r="F52" s="2">
        <v>45657</v>
      </c>
      <c r="G52" s="1">
        <v>50</v>
      </c>
      <c r="H52" s="1">
        <v>1</v>
      </c>
      <c r="I52" s="1">
        <f>Table1[[#This Row],[Received Qty.]]*Table1[[#This Row],[Unit]]</f>
        <v>50</v>
      </c>
      <c r="J52" s="1" t="s">
        <v>11</v>
      </c>
      <c r="K52" s="1">
        <v>120</v>
      </c>
      <c r="L52" s="1">
        <v>6000</v>
      </c>
      <c r="M52" s="1">
        <f>_xlfn.DAYS(Table1[[#This Row],[RCV Date]],Table1[[#This Row],[PO_DT]])</f>
        <v>1</v>
      </c>
      <c r="N52" s="1">
        <f>_xlfn.DAYS(Table1[[#This Row],[Exp Date]],Table1[[#This Row],[Mfg Date]])</f>
        <v>1460</v>
      </c>
    </row>
    <row r="53" spans="1:14" x14ac:dyDescent="0.3">
      <c r="A53" s="4">
        <v>44130</v>
      </c>
      <c r="B53" s="3">
        <v>5</v>
      </c>
      <c r="C53" s="2">
        <v>44249</v>
      </c>
      <c r="D53" s="1" t="s">
        <v>22</v>
      </c>
      <c r="E53" s="2">
        <v>44228</v>
      </c>
      <c r="F53" s="2">
        <v>45688</v>
      </c>
      <c r="G53" s="1">
        <v>5</v>
      </c>
      <c r="H53" s="1">
        <v>1</v>
      </c>
      <c r="I53" s="1">
        <f>Table1[[#This Row],[Received Qty.]]*Table1[[#This Row],[Unit]]</f>
        <v>5</v>
      </c>
      <c r="J53" s="1" t="s">
        <v>11</v>
      </c>
      <c r="K53" s="1">
        <v>9000</v>
      </c>
      <c r="L53" s="1">
        <v>45000</v>
      </c>
      <c r="M53" s="1">
        <f>_xlfn.DAYS(Table1[[#This Row],[RCV Date]],Table1[[#This Row],[PO_DT]])</f>
        <v>119</v>
      </c>
      <c r="N53" s="1">
        <f>_xlfn.DAYS(Table1[[#This Row],[Exp Date]],Table1[[#This Row],[Mfg Date]])</f>
        <v>1460</v>
      </c>
    </row>
    <row r="54" spans="1:14" x14ac:dyDescent="0.3">
      <c r="A54" s="4">
        <v>44249</v>
      </c>
      <c r="B54" s="3">
        <v>800</v>
      </c>
      <c r="C54" s="2">
        <v>44251</v>
      </c>
      <c r="D54" s="1" t="s">
        <v>12</v>
      </c>
      <c r="E54" s="2">
        <v>44166</v>
      </c>
      <c r="F54" s="2">
        <v>45260</v>
      </c>
      <c r="G54" s="1">
        <v>320</v>
      </c>
      <c r="H54" s="1">
        <v>1</v>
      </c>
      <c r="I54" s="1">
        <f>Table1[[#This Row],[Received Qty.]]*Table1[[#This Row],[Unit]]</f>
        <v>320</v>
      </c>
      <c r="J54" s="1" t="s">
        <v>11</v>
      </c>
      <c r="K54" s="1">
        <v>120</v>
      </c>
      <c r="L54" s="1">
        <v>38400</v>
      </c>
      <c r="M54" s="1">
        <f>_xlfn.DAYS(Table1[[#This Row],[RCV Date]],Table1[[#This Row],[PO_DT]])</f>
        <v>2</v>
      </c>
      <c r="N54" s="1">
        <f>_xlfn.DAYS(Table1[[#This Row],[Exp Date]],Table1[[#This Row],[Mfg Date]])</f>
        <v>1094</v>
      </c>
    </row>
    <row r="55" spans="1:14" x14ac:dyDescent="0.3">
      <c r="A55" s="4">
        <v>44249</v>
      </c>
      <c r="B55" s="3">
        <v>800</v>
      </c>
      <c r="C55" s="2">
        <v>44251</v>
      </c>
      <c r="D55" s="1" t="s">
        <v>12</v>
      </c>
      <c r="E55" s="2">
        <v>44166</v>
      </c>
      <c r="F55" s="2">
        <v>45260</v>
      </c>
      <c r="G55" s="1">
        <v>480</v>
      </c>
      <c r="H55" s="1">
        <v>1</v>
      </c>
      <c r="I55" s="1">
        <f>Table1[[#This Row],[Received Qty.]]*Table1[[#This Row],[Unit]]</f>
        <v>480</v>
      </c>
      <c r="J55" s="1" t="s">
        <v>11</v>
      </c>
      <c r="K55" s="1">
        <v>120</v>
      </c>
      <c r="L55" s="1">
        <v>57600</v>
      </c>
      <c r="M55" s="1">
        <f>_xlfn.DAYS(Table1[[#This Row],[RCV Date]],Table1[[#This Row],[PO_DT]])</f>
        <v>2</v>
      </c>
      <c r="N55" s="1">
        <f>_xlfn.DAYS(Table1[[#This Row],[Exp Date]],Table1[[#This Row],[Mfg Date]])</f>
        <v>1094</v>
      </c>
    </row>
    <row r="56" spans="1:14" x14ac:dyDescent="0.3">
      <c r="A56" s="4">
        <v>44230</v>
      </c>
      <c r="B56" s="3">
        <v>2000</v>
      </c>
      <c r="C56" s="2">
        <v>44252</v>
      </c>
      <c r="D56" s="1" t="s">
        <v>63</v>
      </c>
      <c r="E56" s="2">
        <v>44228</v>
      </c>
      <c r="F56" s="2">
        <v>46053</v>
      </c>
      <c r="G56" s="1">
        <v>2000</v>
      </c>
      <c r="H56" s="1">
        <v>1</v>
      </c>
      <c r="I56" s="1">
        <f>Table1[[#This Row],[Received Qty.]]*Table1[[#This Row],[Unit]]</f>
        <v>2000</v>
      </c>
      <c r="J56" s="1" t="s">
        <v>11</v>
      </c>
      <c r="K56" s="1">
        <v>80</v>
      </c>
      <c r="L56" s="1">
        <v>160000</v>
      </c>
      <c r="M56" s="1">
        <f>_xlfn.DAYS(Table1[[#This Row],[RCV Date]],Table1[[#This Row],[PO_DT]])</f>
        <v>22</v>
      </c>
      <c r="N56" s="1">
        <f>_xlfn.DAYS(Table1[[#This Row],[Exp Date]],Table1[[#This Row],[Mfg Date]])</f>
        <v>1825</v>
      </c>
    </row>
    <row r="57" spans="1:14" x14ac:dyDescent="0.3">
      <c r="A57" s="4">
        <v>44245</v>
      </c>
      <c r="B57" s="3">
        <v>150</v>
      </c>
      <c r="C57" s="2">
        <v>44253</v>
      </c>
      <c r="D57" s="1" t="s">
        <v>65</v>
      </c>
      <c r="E57" s="2">
        <v>44068</v>
      </c>
      <c r="F57" s="2">
        <v>45894</v>
      </c>
      <c r="G57" s="1">
        <v>150</v>
      </c>
      <c r="H57" s="1">
        <v>1</v>
      </c>
      <c r="I57" s="1">
        <f>Table1[[#This Row],[Received Qty.]]*Table1[[#This Row],[Unit]]</f>
        <v>150</v>
      </c>
      <c r="J57" s="1" t="s">
        <v>11</v>
      </c>
      <c r="K57" s="1">
        <v>775</v>
      </c>
      <c r="L57" s="1">
        <v>116250</v>
      </c>
      <c r="M57" s="1">
        <f>_xlfn.DAYS(Table1[[#This Row],[RCV Date]],Table1[[#This Row],[PO_DT]])</f>
        <v>8</v>
      </c>
      <c r="N57" s="1">
        <f>_xlfn.DAYS(Table1[[#This Row],[Exp Date]],Table1[[#This Row],[Mfg Date]])</f>
        <v>1826</v>
      </c>
    </row>
    <row r="58" spans="1:14" x14ac:dyDescent="0.3">
      <c r="A58" s="4">
        <v>44238</v>
      </c>
      <c r="B58" s="3">
        <v>25</v>
      </c>
      <c r="C58" s="2">
        <v>44253</v>
      </c>
      <c r="D58" s="1" t="s">
        <v>64</v>
      </c>
      <c r="E58" s="2">
        <v>44105</v>
      </c>
      <c r="F58" s="2">
        <v>45930</v>
      </c>
      <c r="G58" s="1">
        <v>25</v>
      </c>
      <c r="H58" s="1">
        <v>1</v>
      </c>
      <c r="I58" s="1">
        <f>Table1[[#This Row],[Received Qty.]]*Table1[[#This Row],[Unit]]</f>
        <v>25</v>
      </c>
      <c r="J58" s="1" t="s">
        <v>11</v>
      </c>
      <c r="K58" s="1">
        <v>2750</v>
      </c>
      <c r="L58" s="1">
        <v>68750</v>
      </c>
      <c r="M58" s="1">
        <f>_xlfn.DAYS(Table1[[#This Row],[RCV Date]],Table1[[#This Row],[PO_DT]])</f>
        <v>15</v>
      </c>
      <c r="N58" s="1">
        <f>_xlfn.DAYS(Table1[[#This Row],[Exp Date]],Table1[[#This Row],[Mfg Date]])</f>
        <v>1825</v>
      </c>
    </row>
    <row r="59" spans="1:14" x14ac:dyDescent="0.3">
      <c r="A59" s="4">
        <v>44243</v>
      </c>
      <c r="B59" s="3">
        <v>168</v>
      </c>
      <c r="C59" s="2">
        <v>44257</v>
      </c>
      <c r="D59" s="1" t="s">
        <v>66</v>
      </c>
      <c r="E59" s="2">
        <v>44228</v>
      </c>
      <c r="F59" s="2">
        <v>45322</v>
      </c>
      <c r="G59" s="1">
        <v>168</v>
      </c>
      <c r="H59" s="1">
        <v>1</v>
      </c>
      <c r="I59" s="1">
        <f>Table1[[#This Row],[Received Qty.]]*Table1[[#This Row],[Unit]]</f>
        <v>168</v>
      </c>
      <c r="J59" s="1" t="s">
        <v>11</v>
      </c>
      <c r="K59" s="1">
        <v>1375</v>
      </c>
      <c r="L59" s="1">
        <v>231000</v>
      </c>
      <c r="M59" s="1">
        <f>_xlfn.DAYS(Table1[[#This Row],[RCV Date]],Table1[[#This Row],[PO_DT]])</f>
        <v>14</v>
      </c>
      <c r="N59" s="1">
        <f>_xlfn.DAYS(Table1[[#This Row],[Exp Date]],Table1[[#This Row],[Mfg Date]])</f>
        <v>1094</v>
      </c>
    </row>
    <row r="60" spans="1:14" x14ac:dyDescent="0.3">
      <c r="A60" s="4">
        <v>44225</v>
      </c>
      <c r="B60" s="3">
        <v>100</v>
      </c>
      <c r="C60" s="2">
        <v>44257</v>
      </c>
      <c r="D60" s="1" t="s">
        <v>57</v>
      </c>
      <c r="E60" s="2">
        <v>43994</v>
      </c>
      <c r="F60" s="2">
        <v>45088</v>
      </c>
      <c r="G60" s="1">
        <v>100</v>
      </c>
      <c r="H60" s="1">
        <v>1</v>
      </c>
      <c r="I60" s="1">
        <f>Table1[[#This Row],[Received Qty.]]*Table1[[#This Row],[Unit]]</f>
        <v>100</v>
      </c>
      <c r="J60" s="1" t="s">
        <v>11</v>
      </c>
      <c r="K60" s="1">
        <v>650</v>
      </c>
      <c r="L60" s="1">
        <v>65000</v>
      </c>
      <c r="M60" s="1">
        <f>_xlfn.DAYS(Table1[[#This Row],[RCV Date]],Table1[[#This Row],[PO_DT]])</f>
        <v>32</v>
      </c>
      <c r="N60" s="1">
        <f>_xlfn.DAYS(Table1[[#This Row],[Exp Date]],Table1[[#This Row],[Mfg Date]])</f>
        <v>1094</v>
      </c>
    </row>
    <row r="61" spans="1:14" x14ac:dyDescent="0.3">
      <c r="A61" s="4">
        <v>44243</v>
      </c>
      <c r="B61" s="3">
        <v>26.7</v>
      </c>
      <c r="C61" s="2">
        <v>44257</v>
      </c>
      <c r="D61" s="1" t="s">
        <v>67</v>
      </c>
      <c r="E61" s="2">
        <v>44228</v>
      </c>
      <c r="F61" s="2">
        <v>45322</v>
      </c>
      <c r="G61" s="1">
        <v>26.7</v>
      </c>
      <c r="H61" s="1">
        <v>1</v>
      </c>
      <c r="I61" s="1">
        <f>Table1[[#This Row],[Received Qty.]]*Table1[[#This Row],[Unit]]</f>
        <v>26.7</v>
      </c>
      <c r="J61" s="1" t="s">
        <v>11</v>
      </c>
      <c r="K61" s="1">
        <v>449.44</v>
      </c>
      <c r="L61" s="1">
        <v>12000.048000000001</v>
      </c>
      <c r="M61" s="1">
        <f>_xlfn.DAYS(Table1[[#This Row],[RCV Date]],Table1[[#This Row],[PO_DT]])</f>
        <v>14</v>
      </c>
      <c r="N61" s="1">
        <f>_xlfn.DAYS(Table1[[#This Row],[Exp Date]],Table1[[#This Row],[Mfg Date]])</f>
        <v>1094</v>
      </c>
    </row>
    <row r="62" spans="1:14" x14ac:dyDescent="0.3">
      <c r="A62" s="4">
        <v>44233</v>
      </c>
      <c r="B62" s="3">
        <v>1000</v>
      </c>
      <c r="C62" s="2">
        <v>44258</v>
      </c>
      <c r="D62" s="1" t="s">
        <v>10</v>
      </c>
      <c r="E62" s="2">
        <v>44228</v>
      </c>
      <c r="F62" s="2">
        <v>46053</v>
      </c>
      <c r="G62" s="1">
        <v>1000</v>
      </c>
      <c r="H62" s="1">
        <v>1</v>
      </c>
      <c r="I62" s="1">
        <f>Table1[[#This Row],[Received Qty.]]*Table1[[#This Row],[Unit]]</f>
        <v>1000</v>
      </c>
      <c r="J62" s="1" t="s">
        <v>11</v>
      </c>
      <c r="K62" s="1">
        <v>565</v>
      </c>
      <c r="L62" s="1">
        <v>565000</v>
      </c>
      <c r="M62" s="1">
        <f>_xlfn.DAYS(Table1[[#This Row],[RCV Date]],Table1[[#This Row],[PO_DT]])</f>
        <v>25</v>
      </c>
      <c r="N62" s="1">
        <f>_xlfn.DAYS(Table1[[#This Row],[Exp Date]],Table1[[#This Row],[Mfg Date]])</f>
        <v>1825</v>
      </c>
    </row>
    <row r="63" spans="1:14" x14ac:dyDescent="0.3">
      <c r="A63" s="4">
        <v>44251</v>
      </c>
      <c r="B63" s="3">
        <v>25</v>
      </c>
      <c r="C63" s="2">
        <v>44258</v>
      </c>
      <c r="D63" s="1" t="s">
        <v>68</v>
      </c>
      <c r="E63" s="2">
        <v>44105</v>
      </c>
      <c r="F63" s="2">
        <v>45930</v>
      </c>
      <c r="G63" s="1">
        <v>25</v>
      </c>
      <c r="H63" s="1">
        <v>1</v>
      </c>
      <c r="I63" s="1">
        <f>Table1[[#This Row],[Received Qty.]]*Table1[[#This Row],[Unit]]</f>
        <v>25</v>
      </c>
      <c r="J63" s="1" t="s">
        <v>11</v>
      </c>
      <c r="K63" s="1">
        <v>580</v>
      </c>
      <c r="L63" s="1">
        <v>14500</v>
      </c>
      <c r="M63" s="1">
        <f>_xlfn.DAYS(Table1[[#This Row],[RCV Date]],Table1[[#This Row],[PO_DT]])</f>
        <v>7</v>
      </c>
      <c r="N63" s="1">
        <f>_xlfn.DAYS(Table1[[#This Row],[Exp Date]],Table1[[#This Row],[Mfg Date]])</f>
        <v>1825</v>
      </c>
    </row>
    <row r="64" spans="1:14" x14ac:dyDescent="0.3">
      <c r="A64" s="4">
        <v>44253</v>
      </c>
      <c r="B64" s="3">
        <v>5</v>
      </c>
      <c r="C64" s="2">
        <v>44263</v>
      </c>
      <c r="D64" s="1" t="s">
        <v>39</v>
      </c>
      <c r="E64" s="2">
        <v>44197</v>
      </c>
      <c r="F64" s="2">
        <v>45291</v>
      </c>
      <c r="G64" s="1">
        <v>5</v>
      </c>
      <c r="H64" s="1">
        <v>1</v>
      </c>
      <c r="I64" s="1">
        <f>Table1[[#This Row],[Received Qty.]]*Table1[[#This Row],[Unit]]</f>
        <v>5</v>
      </c>
      <c r="J64" s="1" t="s">
        <v>11</v>
      </c>
      <c r="K64" s="1">
        <v>9500</v>
      </c>
      <c r="L64" s="1">
        <v>47500</v>
      </c>
      <c r="M64" s="1">
        <f>_xlfn.DAYS(Table1[[#This Row],[RCV Date]],Table1[[#This Row],[PO_DT]])</f>
        <v>10</v>
      </c>
      <c r="N64" s="1">
        <f>_xlfn.DAYS(Table1[[#This Row],[Exp Date]],Table1[[#This Row],[Mfg Date]])</f>
        <v>1094</v>
      </c>
    </row>
    <row r="65" spans="1:14" x14ac:dyDescent="0.3">
      <c r="A65" s="4">
        <v>44258</v>
      </c>
      <c r="B65" s="3">
        <v>1250</v>
      </c>
      <c r="C65" s="2">
        <v>44264</v>
      </c>
      <c r="D65" s="1" t="s">
        <v>16</v>
      </c>
      <c r="E65" s="2">
        <v>44241</v>
      </c>
      <c r="F65" s="2">
        <v>44970</v>
      </c>
      <c r="G65" s="1">
        <v>500</v>
      </c>
      <c r="H65" s="1">
        <v>1</v>
      </c>
      <c r="I65" s="1">
        <f>Table1[[#This Row],[Received Qty.]]*Table1[[#This Row],[Unit]]</f>
        <v>500</v>
      </c>
      <c r="J65" s="1" t="s">
        <v>11</v>
      </c>
      <c r="K65" s="1">
        <v>64</v>
      </c>
      <c r="L65" s="1">
        <v>32000</v>
      </c>
      <c r="M65" s="1">
        <f>_xlfn.DAYS(Table1[[#This Row],[RCV Date]],Table1[[#This Row],[PO_DT]])</f>
        <v>6</v>
      </c>
      <c r="N65" s="1">
        <f>_xlfn.DAYS(Table1[[#This Row],[Exp Date]],Table1[[#This Row],[Mfg Date]])</f>
        <v>729</v>
      </c>
    </row>
    <row r="66" spans="1:14" x14ac:dyDescent="0.3">
      <c r="A66" s="4">
        <v>44258</v>
      </c>
      <c r="B66" s="3">
        <v>1250</v>
      </c>
      <c r="C66" s="2">
        <v>44264</v>
      </c>
      <c r="D66" s="1" t="s">
        <v>16</v>
      </c>
      <c r="E66" s="2">
        <v>44249</v>
      </c>
      <c r="F66" s="2">
        <v>44613</v>
      </c>
      <c r="G66" s="1">
        <v>750</v>
      </c>
      <c r="H66" s="1">
        <v>1</v>
      </c>
      <c r="I66" s="1">
        <f>Table1[[#This Row],[Received Qty.]]*Table1[[#This Row],[Unit]]</f>
        <v>750</v>
      </c>
      <c r="J66" s="1" t="s">
        <v>11</v>
      </c>
      <c r="K66" s="1">
        <v>64</v>
      </c>
      <c r="L66" s="1">
        <v>48000</v>
      </c>
      <c r="M66" s="1">
        <f>_xlfn.DAYS(Table1[[#This Row],[RCV Date]],Table1[[#This Row],[PO_DT]])</f>
        <v>6</v>
      </c>
      <c r="N66" s="1">
        <f>_xlfn.DAYS(Table1[[#This Row],[Exp Date]],Table1[[#This Row],[Mfg Date]])</f>
        <v>364</v>
      </c>
    </row>
    <row r="67" spans="1:14" x14ac:dyDescent="0.3">
      <c r="A67" s="4">
        <v>44264</v>
      </c>
      <c r="B67" s="3">
        <v>25</v>
      </c>
      <c r="C67" s="2">
        <v>44265</v>
      </c>
      <c r="D67" s="1" t="s">
        <v>69</v>
      </c>
      <c r="E67" s="2">
        <v>43831</v>
      </c>
      <c r="F67" s="2">
        <v>45961</v>
      </c>
      <c r="G67" s="1">
        <v>25</v>
      </c>
      <c r="H67" s="1">
        <v>1</v>
      </c>
      <c r="I67" s="1">
        <f>Table1[[#This Row],[Received Qty.]]*Table1[[#This Row],[Unit]]</f>
        <v>25</v>
      </c>
      <c r="J67" s="1" t="s">
        <v>11</v>
      </c>
      <c r="K67" s="1">
        <v>300</v>
      </c>
      <c r="L67" s="1">
        <v>7500</v>
      </c>
      <c r="M67" s="1">
        <f>_xlfn.DAYS(Table1[[#This Row],[RCV Date]],Table1[[#This Row],[PO_DT]])</f>
        <v>1</v>
      </c>
      <c r="N67" s="1">
        <f>_xlfn.DAYS(Table1[[#This Row],[Exp Date]],Table1[[#This Row],[Mfg Date]])</f>
        <v>2130</v>
      </c>
    </row>
    <row r="68" spans="1:14" x14ac:dyDescent="0.3">
      <c r="A68" s="4">
        <v>44264</v>
      </c>
      <c r="B68" s="3">
        <v>2000</v>
      </c>
      <c r="C68" s="2">
        <v>44267</v>
      </c>
      <c r="D68" s="1" t="s">
        <v>71</v>
      </c>
      <c r="E68" s="2">
        <v>44247</v>
      </c>
      <c r="F68" s="2">
        <v>46041</v>
      </c>
      <c r="G68" s="1">
        <v>2000</v>
      </c>
      <c r="H68" s="1">
        <v>1</v>
      </c>
      <c r="I68" s="1">
        <f>Table1[[#This Row],[Received Qty.]]*Table1[[#This Row],[Unit]]</f>
        <v>2000</v>
      </c>
      <c r="J68" s="1" t="s">
        <v>11</v>
      </c>
      <c r="K68" s="1">
        <v>32</v>
      </c>
      <c r="L68" s="1">
        <v>64000</v>
      </c>
      <c r="M68" s="1">
        <f>_xlfn.DAYS(Table1[[#This Row],[RCV Date]],Table1[[#This Row],[PO_DT]])</f>
        <v>3</v>
      </c>
      <c r="N68" s="1">
        <f>_xlfn.DAYS(Table1[[#This Row],[Exp Date]],Table1[[#This Row],[Mfg Date]])</f>
        <v>1794</v>
      </c>
    </row>
    <row r="69" spans="1:14" x14ac:dyDescent="0.3">
      <c r="A69" s="4">
        <v>44264</v>
      </c>
      <c r="B69" s="3">
        <v>300</v>
      </c>
      <c r="C69" s="2">
        <v>44267</v>
      </c>
      <c r="D69" s="1" t="s">
        <v>70</v>
      </c>
      <c r="E69" s="2">
        <v>44228</v>
      </c>
      <c r="F69" s="2">
        <v>46053</v>
      </c>
      <c r="G69" s="1">
        <v>300</v>
      </c>
      <c r="H69" s="1">
        <v>1</v>
      </c>
      <c r="I69" s="1">
        <f>Table1[[#This Row],[Received Qty.]]*Table1[[#This Row],[Unit]]</f>
        <v>300</v>
      </c>
      <c r="J69" s="1" t="s">
        <v>11</v>
      </c>
      <c r="K69" s="1">
        <v>19</v>
      </c>
      <c r="L69" s="1">
        <v>5700</v>
      </c>
      <c r="M69" s="1">
        <f>_xlfn.DAYS(Table1[[#This Row],[RCV Date]],Table1[[#This Row],[PO_DT]])</f>
        <v>3</v>
      </c>
      <c r="N69" s="1">
        <f>_xlfn.DAYS(Table1[[#This Row],[Exp Date]],Table1[[#This Row],[Mfg Date]])</f>
        <v>1825</v>
      </c>
    </row>
    <row r="70" spans="1:14" x14ac:dyDescent="0.3">
      <c r="A70" s="4">
        <v>44264</v>
      </c>
      <c r="B70" s="3">
        <v>300</v>
      </c>
      <c r="C70" s="2">
        <v>44267</v>
      </c>
      <c r="D70" s="1" t="s">
        <v>15</v>
      </c>
      <c r="E70" s="2">
        <v>44228</v>
      </c>
      <c r="F70" s="2">
        <v>46053</v>
      </c>
      <c r="G70" s="1">
        <v>300</v>
      </c>
      <c r="H70" s="1">
        <v>1</v>
      </c>
      <c r="I70" s="1">
        <f>Table1[[#This Row],[Received Qty.]]*Table1[[#This Row],[Unit]]</f>
        <v>300</v>
      </c>
      <c r="J70" s="1" t="s">
        <v>11</v>
      </c>
      <c r="K70" s="1">
        <v>50</v>
      </c>
      <c r="L70" s="1">
        <v>15000</v>
      </c>
      <c r="M70" s="1">
        <f>_xlfn.DAYS(Table1[[#This Row],[RCV Date]],Table1[[#This Row],[PO_DT]])</f>
        <v>3</v>
      </c>
      <c r="N70" s="1">
        <f>_xlfn.DAYS(Table1[[#This Row],[Exp Date]],Table1[[#This Row],[Mfg Date]])</f>
        <v>1825</v>
      </c>
    </row>
    <row r="71" spans="1:14" x14ac:dyDescent="0.3">
      <c r="A71" s="4">
        <v>44249</v>
      </c>
      <c r="B71" s="3">
        <v>25</v>
      </c>
      <c r="C71" s="2">
        <v>44267</v>
      </c>
      <c r="D71" s="1" t="s">
        <v>27</v>
      </c>
      <c r="E71" s="2">
        <v>44228</v>
      </c>
      <c r="F71" s="2">
        <v>45322</v>
      </c>
      <c r="G71" s="1">
        <v>25</v>
      </c>
      <c r="H71" s="1">
        <v>1</v>
      </c>
      <c r="I71" s="1">
        <f>Table1[[#This Row],[Received Qty.]]*Table1[[#This Row],[Unit]]</f>
        <v>25</v>
      </c>
      <c r="J71" s="1" t="s">
        <v>11</v>
      </c>
      <c r="K71" s="1">
        <v>5400</v>
      </c>
      <c r="L71" s="1">
        <v>135000</v>
      </c>
      <c r="M71" s="1">
        <f>_xlfn.DAYS(Table1[[#This Row],[RCV Date]],Table1[[#This Row],[PO_DT]])</f>
        <v>18</v>
      </c>
      <c r="N71" s="1">
        <f>_xlfn.DAYS(Table1[[#This Row],[Exp Date]],Table1[[#This Row],[Mfg Date]])</f>
        <v>1094</v>
      </c>
    </row>
    <row r="72" spans="1:14" x14ac:dyDescent="0.3">
      <c r="A72" s="4">
        <v>44253</v>
      </c>
      <c r="B72" s="3">
        <v>5</v>
      </c>
      <c r="C72" s="2">
        <v>44267</v>
      </c>
      <c r="D72" s="1" t="s">
        <v>72</v>
      </c>
      <c r="E72" s="2">
        <v>44228</v>
      </c>
      <c r="F72" s="2">
        <v>46053</v>
      </c>
      <c r="G72" s="1">
        <v>5</v>
      </c>
      <c r="H72" s="1">
        <v>1</v>
      </c>
      <c r="I72" s="1">
        <f>Table1[[#This Row],[Received Qty.]]*Table1[[#This Row],[Unit]]</f>
        <v>5</v>
      </c>
      <c r="J72" s="1" t="s">
        <v>11</v>
      </c>
      <c r="K72" s="1">
        <v>3500</v>
      </c>
      <c r="L72" s="1">
        <v>17500</v>
      </c>
      <c r="M72" s="1">
        <f>_xlfn.DAYS(Table1[[#This Row],[RCV Date]],Table1[[#This Row],[PO_DT]])</f>
        <v>14</v>
      </c>
      <c r="N72" s="1">
        <f>_xlfn.DAYS(Table1[[#This Row],[Exp Date]],Table1[[#This Row],[Mfg Date]])</f>
        <v>1825</v>
      </c>
    </row>
    <row r="73" spans="1:14" x14ac:dyDescent="0.3">
      <c r="A73" s="4">
        <v>44253</v>
      </c>
      <c r="B73" s="3">
        <v>600</v>
      </c>
      <c r="C73" s="2">
        <v>44268</v>
      </c>
      <c r="D73" s="1" t="s">
        <v>73</v>
      </c>
      <c r="E73" s="2">
        <v>44166</v>
      </c>
      <c r="F73" s="2">
        <v>45991</v>
      </c>
      <c r="G73" s="1">
        <v>100</v>
      </c>
      <c r="H73" s="1">
        <v>1</v>
      </c>
      <c r="I73" s="1">
        <f>Table1[[#This Row],[Received Qty.]]*Table1[[#This Row],[Unit]]</f>
        <v>100</v>
      </c>
      <c r="J73" s="1" t="s">
        <v>11</v>
      </c>
      <c r="K73" s="1">
        <v>1325</v>
      </c>
      <c r="L73" s="1">
        <v>132500</v>
      </c>
      <c r="M73" s="1">
        <f>_xlfn.DAYS(Table1[[#This Row],[RCV Date]],Table1[[#This Row],[PO_DT]])</f>
        <v>15</v>
      </c>
      <c r="N73" s="1">
        <f>_xlfn.DAYS(Table1[[#This Row],[Exp Date]],Table1[[#This Row],[Mfg Date]])</f>
        <v>1825</v>
      </c>
    </row>
    <row r="74" spans="1:14" x14ac:dyDescent="0.3">
      <c r="A74" s="4">
        <v>44253</v>
      </c>
      <c r="B74" s="3">
        <v>600</v>
      </c>
      <c r="C74" s="2">
        <v>44268</v>
      </c>
      <c r="D74" s="1" t="s">
        <v>73</v>
      </c>
      <c r="E74" s="2">
        <v>44166</v>
      </c>
      <c r="F74" s="2">
        <v>45991</v>
      </c>
      <c r="G74" s="1">
        <v>300</v>
      </c>
      <c r="H74" s="1">
        <v>1</v>
      </c>
      <c r="I74" s="1">
        <f>Table1[[#This Row],[Received Qty.]]*Table1[[#This Row],[Unit]]</f>
        <v>300</v>
      </c>
      <c r="J74" s="1" t="s">
        <v>11</v>
      </c>
      <c r="K74" s="1">
        <v>1325</v>
      </c>
      <c r="L74" s="1">
        <v>397500</v>
      </c>
      <c r="M74" s="1">
        <f>_xlfn.DAYS(Table1[[#This Row],[RCV Date]],Table1[[#This Row],[PO_DT]])</f>
        <v>15</v>
      </c>
      <c r="N74" s="1">
        <f>_xlfn.DAYS(Table1[[#This Row],[Exp Date]],Table1[[#This Row],[Mfg Date]])</f>
        <v>1825</v>
      </c>
    </row>
    <row r="75" spans="1:14" x14ac:dyDescent="0.3">
      <c r="A75" s="4">
        <v>44244</v>
      </c>
      <c r="B75" s="3">
        <v>250</v>
      </c>
      <c r="C75" s="2">
        <v>44268</v>
      </c>
      <c r="D75" s="1" t="s">
        <v>44</v>
      </c>
      <c r="E75" s="2">
        <v>44197</v>
      </c>
      <c r="F75" s="2">
        <v>46022</v>
      </c>
      <c r="G75" s="1">
        <v>250</v>
      </c>
      <c r="H75" s="1">
        <v>1</v>
      </c>
      <c r="I75" s="1">
        <f>Table1[[#This Row],[Received Qty.]]*Table1[[#This Row],[Unit]]</f>
        <v>250</v>
      </c>
      <c r="J75" s="1" t="s">
        <v>11</v>
      </c>
      <c r="K75" s="1">
        <v>870</v>
      </c>
      <c r="L75" s="1">
        <v>217500</v>
      </c>
      <c r="M75" s="1">
        <f>_xlfn.DAYS(Table1[[#This Row],[RCV Date]],Table1[[#This Row],[PO_DT]])</f>
        <v>24</v>
      </c>
      <c r="N75" s="1">
        <f>_xlfn.DAYS(Table1[[#This Row],[Exp Date]],Table1[[#This Row],[Mfg Date]])</f>
        <v>1825</v>
      </c>
    </row>
    <row r="76" spans="1:14" x14ac:dyDescent="0.3">
      <c r="A76" s="4">
        <v>44254</v>
      </c>
      <c r="B76" s="3">
        <v>200</v>
      </c>
      <c r="C76" s="2">
        <v>44268</v>
      </c>
      <c r="D76" s="1" t="s">
        <v>74</v>
      </c>
      <c r="E76" s="2">
        <v>44228</v>
      </c>
      <c r="F76" s="2">
        <v>46053</v>
      </c>
      <c r="G76" s="1">
        <v>200</v>
      </c>
      <c r="H76" s="1">
        <v>1</v>
      </c>
      <c r="I76" s="1">
        <f>Table1[[#This Row],[Received Qty.]]*Table1[[#This Row],[Unit]]</f>
        <v>200</v>
      </c>
      <c r="J76" s="1" t="s">
        <v>11</v>
      </c>
      <c r="K76" s="1">
        <v>1300</v>
      </c>
      <c r="L76" s="1">
        <v>260000</v>
      </c>
      <c r="M76" s="1">
        <f>_xlfn.DAYS(Table1[[#This Row],[RCV Date]],Table1[[#This Row],[PO_DT]])</f>
        <v>14</v>
      </c>
      <c r="N76" s="1">
        <f>_xlfn.DAYS(Table1[[#This Row],[Exp Date]],Table1[[#This Row],[Mfg Date]])</f>
        <v>1825</v>
      </c>
    </row>
    <row r="77" spans="1:14" x14ac:dyDescent="0.3">
      <c r="A77" s="4">
        <v>44263</v>
      </c>
      <c r="B77" s="3">
        <v>1600</v>
      </c>
      <c r="C77" s="2">
        <v>44271</v>
      </c>
      <c r="D77" s="1" t="s">
        <v>10</v>
      </c>
      <c r="E77" s="2">
        <v>44228</v>
      </c>
      <c r="F77" s="2">
        <v>46053</v>
      </c>
      <c r="G77" s="1">
        <v>1600</v>
      </c>
      <c r="H77" s="1">
        <v>1</v>
      </c>
      <c r="I77" s="1">
        <f>Table1[[#This Row],[Received Qty.]]*Table1[[#This Row],[Unit]]</f>
        <v>1600</v>
      </c>
      <c r="J77" s="1" t="s">
        <v>11</v>
      </c>
      <c r="K77" s="1">
        <v>650</v>
      </c>
      <c r="L77" s="1">
        <v>1040000</v>
      </c>
      <c r="M77" s="1">
        <f>_xlfn.DAYS(Table1[[#This Row],[RCV Date]],Table1[[#This Row],[PO_DT]])</f>
        <v>8</v>
      </c>
      <c r="N77" s="1">
        <f>_xlfn.DAYS(Table1[[#This Row],[Exp Date]],Table1[[#This Row],[Mfg Date]])</f>
        <v>1825</v>
      </c>
    </row>
    <row r="78" spans="1:14" x14ac:dyDescent="0.3">
      <c r="A78" s="4">
        <v>44270</v>
      </c>
      <c r="B78" s="3">
        <v>50</v>
      </c>
      <c r="C78" s="2">
        <v>44271</v>
      </c>
      <c r="D78" s="1" t="s">
        <v>75</v>
      </c>
      <c r="E78" s="2">
        <v>43922</v>
      </c>
      <c r="F78" s="2">
        <v>45777</v>
      </c>
      <c r="G78" s="1">
        <v>50</v>
      </c>
      <c r="H78" s="1">
        <v>1</v>
      </c>
      <c r="I78" s="1">
        <f>Table1[[#This Row],[Received Qty.]]*Table1[[#This Row],[Unit]]</f>
        <v>50</v>
      </c>
      <c r="J78" s="1" t="s">
        <v>11</v>
      </c>
      <c r="K78" s="1">
        <v>240</v>
      </c>
      <c r="L78" s="1">
        <v>12000</v>
      </c>
      <c r="M78" s="1">
        <f>_xlfn.DAYS(Table1[[#This Row],[RCV Date]],Table1[[#This Row],[PO_DT]])</f>
        <v>1</v>
      </c>
      <c r="N78" s="1">
        <f>_xlfn.DAYS(Table1[[#This Row],[Exp Date]],Table1[[#This Row],[Mfg Date]])</f>
        <v>1855</v>
      </c>
    </row>
    <row r="79" spans="1:14" x14ac:dyDescent="0.3">
      <c r="A79" s="4">
        <v>44270</v>
      </c>
      <c r="B79" s="3">
        <v>10</v>
      </c>
      <c r="C79" s="2">
        <v>44271</v>
      </c>
      <c r="D79" s="1" t="s">
        <v>78</v>
      </c>
      <c r="E79" s="2">
        <v>43876</v>
      </c>
      <c r="F79" s="2">
        <v>45698</v>
      </c>
      <c r="G79" s="1">
        <v>10</v>
      </c>
      <c r="H79" s="1">
        <v>1</v>
      </c>
      <c r="I79" s="1">
        <f>Table1[[#This Row],[Received Qty.]]*Table1[[#This Row],[Unit]]</f>
        <v>10</v>
      </c>
      <c r="J79" s="1" t="s">
        <v>11</v>
      </c>
      <c r="K79" s="1">
        <v>900</v>
      </c>
      <c r="L79" s="1">
        <v>9000</v>
      </c>
      <c r="M79" s="1">
        <f>_xlfn.DAYS(Table1[[#This Row],[RCV Date]],Table1[[#This Row],[PO_DT]])</f>
        <v>1</v>
      </c>
      <c r="N79" s="1">
        <f>_xlfn.DAYS(Table1[[#This Row],[Exp Date]],Table1[[#This Row],[Mfg Date]])</f>
        <v>1822</v>
      </c>
    </row>
    <row r="80" spans="1:14" x14ac:dyDescent="0.3">
      <c r="A80" s="4">
        <v>44270</v>
      </c>
      <c r="B80" s="3">
        <v>10</v>
      </c>
      <c r="C80" s="2">
        <v>44271</v>
      </c>
      <c r="D80" s="1" t="s">
        <v>77</v>
      </c>
      <c r="E80" s="2">
        <v>43956</v>
      </c>
      <c r="F80" s="2">
        <v>45787</v>
      </c>
      <c r="G80" s="1">
        <v>10</v>
      </c>
      <c r="H80" s="1">
        <v>1</v>
      </c>
      <c r="I80" s="1">
        <f>Table1[[#This Row],[Received Qty.]]*Table1[[#This Row],[Unit]]</f>
        <v>10</v>
      </c>
      <c r="J80" s="1" t="s">
        <v>11</v>
      </c>
      <c r="K80" s="1">
        <v>1040</v>
      </c>
      <c r="L80" s="1">
        <v>10400</v>
      </c>
      <c r="M80" s="1">
        <f>_xlfn.DAYS(Table1[[#This Row],[RCV Date]],Table1[[#This Row],[PO_DT]])</f>
        <v>1</v>
      </c>
      <c r="N80" s="1">
        <f>_xlfn.DAYS(Table1[[#This Row],[Exp Date]],Table1[[#This Row],[Mfg Date]])</f>
        <v>1831</v>
      </c>
    </row>
    <row r="81" spans="1:14" x14ac:dyDescent="0.3">
      <c r="A81" s="4">
        <v>44270</v>
      </c>
      <c r="B81" s="3">
        <v>5</v>
      </c>
      <c r="C81" s="2">
        <v>44271</v>
      </c>
      <c r="D81" s="1" t="s">
        <v>76</v>
      </c>
      <c r="E81" s="2">
        <v>43777</v>
      </c>
      <c r="F81" s="2">
        <v>45604</v>
      </c>
      <c r="G81" s="1">
        <v>3</v>
      </c>
      <c r="H81" s="1">
        <v>1</v>
      </c>
      <c r="I81" s="1">
        <f>Table1[[#This Row],[Received Qty.]]*Table1[[#This Row],[Unit]]</f>
        <v>3</v>
      </c>
      <c r="J81" s="1" t="s">
        <v>11</v>
      </c>
      <c r="K81" s="1">
        <v>2300</v>
      </c>
      <c r="L81" s="1">
        <v>6900</v>
      </c>
      <c r="M81" s="1">
        <f>_xlfn.DAYS(Table1[[#This Row],[RCV Date]],Table1[[#This Row],[PO_DT]])</f>
        <v>1</v>
      </c>
      <c r="N81" s="1">
        <f>_xlfn.DAYS(Table1[[#This Row],[Exp Date]],Table1[[#This Row],[Mfg Date]])</f>
        <v>1827</v>
      </c>
    </row>
    <row r="82" spans="1:14" x14ac:dyDescent="0.3">
      <c r="A82" s="4">
        <v>44263</v>
      </c>
      <c r="B82" s="3">
        <v>101.7</v>
      </c>
      <c r="C82" s="2">
        <v>44272</v>
      </c>
      <c r="D82" s="1" t="s">
        <v>46</v>
      </c>
      <c r="E82" s="2">
        <v>44105</v>
      </c>
      <c r="F82" s="2">
        <v>45565</v>
      </c>
      <c r="G82" s="1">
        <v>101.7</v>
      </c>
      <c r="H82" s="1">
        <v>1</v>
      </c>
      <c r="I82" s="1">
        <f>Table1[[#This Row],[Received Qty.]]*Table1[[#This Row],[Unit]]</f>
        <v>101.7</v>
      </c>
      <c r="J82" s="1" t="s">
        <v>11</v>
      </c>
      <c r="K82" s="1">
        <v>1090</v>
      </c>
      <c r="L82" s="1">
        <v>110853</v>
      </c>
      <c r="M82" s="1">
        <f>_xlfn.DAYS(Table1[[#This Row],[RCV Date]],Table1[[#This Row],[PO_DT]])</f>
        <v>9</v>
      </c>
      <c r="N82" s="1">
        <f>_xlfn.DAYS(Table1[[#This Row],[Exp Date]],Table1[[#This Row],[Mfg Date]])</f>
        <v>1460</v>
      </c>
    </row>
    <row r="83" spans="1:14" x14ac:dyDescent="0.3">
      <c r="A83" s="4">
        <v>44263</v>
      </c>
      <c r="B83" s="3">
        <v>75</v>
      </c>
      <c r="C83" s="2">
        <v>44272</v>
      </c>
      <c r="D83" s="1" t="s">
        <v>48</v>
      </c>
      <c r="E83" s="2">
        <v>44197</v>
      </c>
      <c r="F83" s="2">
        <v>46022</v>
      </c>
      <c r="G83" s="1">
        <v>75</v>
      </c>
      <c r="H83" s="1">
        <v>1</v>
      </c>
      <c r="I83" s="1">
        <f>Table1[[#This Row],[Received Qty.]]*Table1[[#This Row],[Unit]]</f>
        <v>75</v>
      </c>
      <c r="J83" s="1" t="s">
        <v>11</v>
      </c>
      <c r="K83" s="1">
        <v>1140</v>
      </c>
      <c r="L83" s="1">
        <v>85500</v>
      </c>
      <c r="M83" s="1">
        <f>_xlfn.DAYS(Table1[[#This Row],[RCV Date]],Table1[[#This Row],[PO_DT]])</f>
        <v>9</v>
      </c>
      <c r="N83" s="1">
        <f>_xlfn.DAYS(Table1[[#This Row],[Exp Date]],Table1[[#This Row],[Mfg Date]])</f>
        <v>1825</v>
      </c>
    </row>
    <row r="84" spans="1:14" x14ac:dyDescent="0.3">
      <c r="A84" s="4">
        <v>44270</v>
      </c>
      <c r="B84" s="3">
        <v>3</v>
      </c>
      <c r="C84" s="2">
        <v>44273</v>
      </c>
      <c r="D84" s="1" t="s">
        <v>79</v>
      </c>
      <c r="E84" s="2">
        <v>44197</v>
      </c>
      <c r="F84" s="2">
        <v>46053</v>
      </c>
      <c r="G84" s="1">
        <v>3</v>
      </c>
      <c r="H84" s="1">
        <v>1</v>
      </c>
      <c r="I84" s="1">
        <f>Table1[[#This Row],[Received Qty.]]*Table1[[#This Row],[Unit]]</f>
        <v>3</v>
      </c>
      <c r="J84" s="1" t="s">
        <v>11</v>
      </c>
      <c r="K84" s="1">
        <v>1400</v>
      </c>
      <c r="L84" s="1">
        <v>4200</v>
      </c>
      <c r="M84" s="1">
        <f>_xlfn.DAYS(Table1[[#This Row],[RCV Date]],Table1[[#This Row],[PO_DT]])</f>
        <v>3</v>
      </c>
      <c r="N84" s="1">
        <f>_xlfn.DAYS(Table1[[#This Row],[Exp Date]],Table1[[#This Row],[Mfg Date]])</f>
        <v>1856</v>
      </c>
    </row>
    <row r="85" spans="1:14" x14ac:dyDescent="0.3">
      <c r="A85" s="4">
        <v>44270</v>
      </c>
      <c r="B85" s="3">
        <v>2</v>
      </c>
      <c r="C85" s="2">
        <v>44273</v>
      </c>
      <c r="D85" s="1" t="s">
        <v>80</v>
      </c>
      <c r="E85" s="2">
        <v>43814</v>
      </c>
      <c r="F85" s="2">
        <v>45640</v>
      </c>
      <c r="G85" s="1">
        <v>2</v>
      </c>
      <c r="H85" s="1">
        <v>1</v>
      </c>
      <c r="I85" s="1">
        <f>Table1[[#This Row],[Received Qty.]]*Table1[[#This Row],[Unit]]</f>
        <v>2</v>
      </c>
      <c r="J85" s="1" t="s">
        <v>11</v>
      </c>
      <c r="K85" s="1">
        <v>1400</v>
      </c>
      <c r="L85" s="1">
        <v>2800</v>
      </c>
      <c r="M85" s="1">
        <f>_xlfn.DAYS(Table1[[#This Row],[RCV Date]],Table1[[#This Row],[PO_DT]])</f>
        <v>3</v>
      </c>
      <c r="N85" s="1">
        <f>_xlfn.DAYS(Table1[[#This Row],[Exp Date]],Table1[[#This Row],[Mfg Date]])</f>
        <v>1826</v>
      </c>
    </row>
    <row r="86" spans="1:14" x14ac:dyDescent="0.3">
      <c r="A86" s="4">
        <v>44257</v>
      </c>
      <c r="B86" s="3">
        <v>300.8</v>
      </c>
      <c r="C86" s="2">
        <v>44274</v>
      </c>
      <c r="D86" s="1" t="s">
        <v>81</v>
      </c>
      <c r="E86" s="2">
        <v>44197</v>
      </c>
      <c r="F86" s="2">
        <v>45291</v>
      </c>
      <c r="G86" s="1">
        <v>300.8</v>
      </c>
      <c r="H86" s="1">
        <v>1</v>
      </c>
      <c r="I86" s="1">
        <f>Table1[[#This Row],[Received Qty.]]*Table1[[#This Row],[Unit]]</f>
        <v>300.8</v>
      </c>
      <c r="J86" s="1" t="s">
        <v>11</v>
      </c>
      <c r="K86" s="1">
        <v>1032.72</v>
      </c>
      <c r="L86" s="1">
        <v>310642.17599999998</v>
      </c>
      <c r="M86" s="1">
        <f>_xlfn.DAYS(Table1[[#This Row],[RCV Date]],Table1[[#This Row],[PO_DT]])</f>
        <v>17</v>
      </c>
      <c r="N86" s="1">
        <f>_xlfn.DAYS(Table1[[#This Row],[Exp Date]],Table1[[#This Row],[Mfg Date]])</f>
        <v>1094</v>
      </c>
    </row>
    <row r="87" spans="1:14" x14ac:dyDescent="0.3">
      <c r="A87" s="4">
        <v>44267</v>
      </c>
      <c r="B87" s="3">
        <v>500</v>
      </c>
      <c r="C87" s="2">
        <v>44278</v>
      </c>
      <c r="D87" s="1" t="s">
        <v>10</v>
      </c>
      <c r="E87" s="2">
        <v>44228</v>
      </c>
      <c r="F87" s="2">
        <v>46053</v>
      </c>
      <c r="G87" s="1">
        <v>500</v>
      </c>
      <c r="H87" s="1">
        <v>1</v>
      </c>
      <c r="I87" s="1">
        <f>Table1[[#This Row],[Received Qty.]]*Table1[[#This Row],[Unit]]</f>
        <v>500</v>
      </c>
      <c r="J87" s="1" t="s">
        <v>11</v>
      </c>
      <c r="K87" s="1">
        <v>650</v>
      </c>
      <c r="L87" s="1">
        <v>325000</v>
      </c>
      <c r="M87" s="1">
        <f>_xlfn.DAYS(Table1[[#This Row],[RCV Date]],Table1[[#This Row],[PO_DT]])</f>
        <v>11</v>
      </c>
      <c r="N87" s="1">
        <f>_xlfn.DAYS(Table1[[#This Row],[Exp Date]],Table1[[#This Row],[Mfg Date]])</f>
        <v>1825</v>
      </c>
    </row>
    <row r="88" spans="1:14" x14ac:dyDescent="0.3">
      <c r="A88" s="4">
        <v>44264</v>
      </c>
      <c r="B88" s="3">
        <v>200</v>
      </c>
      <c r="C88" s="2">
        <v>44278</v>
      </c>
      <c r="D88" s="1" t="s">
        <v>74</v>
      </c>
      <c r="E88" s="2">
        <v>44197</v>
      </c>
      <c r="F88" s="2">
        <v>46022</v>
      </c>
      <c r="G88" s="1">
        <v>200</v>
      </c>
      <c r="H88" s="1">
        <v>1</v>
      </c>
      <c r="I88" s="1">
        <f>Table1[[#This Row],[Received Qty.]]*Table1[[#This Row],[Unit]]</f>
        <v>200</v>
      </c>
      <c r="J88" s="1" t="s">
        <v>11</v>
      </c>
      <c r="K88" s="1">
        <v>1320</v>
      </c>
      <c r="L88" s="1">
        <v>264000</v>
      </c>
      <c r="M88" s="1">
        <f>_xlfn.DAYS(Table1[[#This Row],[RCV Date]],Table1[[#This Row],[PO_DT]])</f>
        <v>14</v>
      </c>
      <c r="N88" s="1">
        <f>_xlfn.DAYS(Table1[[#This Row],[Exp Date]],Table1[[#This Row],[Mfg Date]])</f>
        <v>1825</v>
      </c>
    </row>
    <row r="89" spans="1:14" x14ac:dyDescent="0.3">
      <c r="A89" s="4">
        <v>44225</v>
      </c>
      <c r="B89" s="3">
        <v>1000</v>
      </c>
      <c r="C89" s="2">
        <v>44279</v>
      </c>
      <c r="D89" s="1" t="s">
        <v>55</v>
      </c>
      <c r="E89" s="2">
        <v>44001</v>
      </c>
      <c r="F89" s="2">
        <v>45826</v>
      </c>
      <c r="G89" s="1">
        <v>500</v>
      </c>
      <c r="H89" s="1">
        <v>1</v>
      </c>
      <c r="I89" s="1">
        <f>Table1[[#This Row],[Received Qty.]]*Table1[[#This Row],[Unit]]</f>
        <v>500</v>
      </c>
      <c r="J89" s="1" t="s">
        <v>11</v>
      </c>
      <c r="K89" s="1">
        <v>500</v>
      </c>
      <c r="L89" s="1">
        <v>250000</v>
      </c>
      <c r="M89" s="1">
        <f>_xlfn.DAYS(Table1[[#This Row],[RCV Date]],Table1[[#This Row],[PO_DT]])</f>
        <v>54</v>
      </c>
      <c r="N89" s="1">
        <f>_xlfn.DAYS(Table1[[#This Row],[Exp Date]],Table1[[#This Row],[Mfg Date]])</f>
        <v>1825</v>
      </c>
    </row>
    <row r="90" spans="1:14" x14ac:dyDescent="0.3">
      <c r="A90" s="4">
        <v>44271</v>
      </c>
      <c r="B90" s="3">
        <v>1000</v>
      </c>
      <c r="C90" s="2">
        <v>44279</v>
      </c>
      <c r="D90" s="1" t="s">
        <v>53</v>
      </c>
      <c r="E90" s="2">
        <v>44147</v>
      </c>
      <c r="F90" s="2">
        <v>45972</v>
      </c>
      <c r="G90" s="1">
        <v>1000</v>
      </c>
      <c r="H90" s="1">
        <v>1</v>
      </c>
      <c r="I90" s="1">
        <f>Table1[[#This Row],[Received Qty.]]*Table1[[#This Row],[Unit]]</f>
        <v>1000</v>
      </c>
      <c r="J90" s="1" t="s">
        <v>11</v>
      </c>
      <c r="K90" s="1">
        <v>155</v>
      </c>
      <c r="L90" s="1">
        <v>155000</v>
      </c>
      <c r="M90" s="1">
        <f>_xlfn.DAYS(Table1[[#This Row],[RCV Date]],Table1[[#This Row],[PO_DT]])</f>
        <v>8</v>
      </c>
      <c r="N90" s="1">
        <f>_xlfn.DAYS(Table1[[#This Row],[Exp Date]],Table1[[#This Row],[Mfg Date]])</f>
        <v>1825</v>
      </c>
    </row>
    <row r="91" spans="1:14" x14ac:dyDescent="0.3">
      <c r="A91" s="4">
        <v>44253</v>
      </c>
      <c r="B91" s="3">
        <v>600</v>
      </c>
      <c r="C91" s="2">
        <v>44279</v>
      </c>
      <c r="D91" s="1" t="s">
        <v>73</v>
      </c>
      <c r="E91" s="2">
        <v>44197</v>
      </c>
      <c r="F91" s="2">
        <v>46022</v>
      </c>
      <c r="G91" s="1">
        <v>200.32</v>
      </c>
      <c r="H91" s="1">
        <v>1</v>
      </c>
      <c r="I91" s="1">
        <f>Table1[[#This Row],[Received Qty.]]*Table1[[#This Row],[Unit]]</f>
        <v>200.32</v>
      </c>
      <c r="J91" s="1" t="s">
        <v>11</v>
      </c>
      <c r="K91" s="1">
        <v>1325</v>
      </c>
      <c r="L91" s="1">
        <v>265424</v>
      </c>
      <c r="M91" s="1">
        <f>_xlfn.DAYS(Table1[[#This Row],[RCV Date]],Table1[[#This Row],[PO_DT]])</f>
        <v>26</v>
      </c>
      <c r="N91" s="1">
        <f>_xlfn.DAYS(Table1[[#This Row],[Exp Date]],Table1[[#This Row],[Mfg Date]])</f>
        <v>1825</v>
      </c>
    </row>
    <row r="92" spans="1:14" x14ac:dyDescent="0.3">
      <c r="A92" s="4">
        <v>44272</v>
      </c>
      <c r="B92" s="3">
        <v>5.28</v>
      </c>
      <c r="C92" s="2">
        <v>44280</v>
      </c>
      <c r="D92" s="1" t="s">
        <v>21</v>
      </c>
      <c r="E92" s="2">
        <v>44166</v>
      </c>
      <c r="F92" s="2">
        <v>45991</v>
      </c>
      <c r="G92" s="1">
        <v>5</v>
      </c>
      <c r="H92" s="1">
        <v>1</v>
      </c>
      <c r="I92" s="1">
        <f>Table1[[#This Row],[Received Qty.]]*Table1[[#This Row],[Unit]]</f>
        <v>5</v>
      </c>
      <c r="J92" s="1" t="s">
        <v>11</v>
      </c>
      <c r="K92" s="1">
        <v>20000</v>
      </c>
      <c r="L92" s="1">
        <v>100000</v>
      </c>
      <c r="M92" s="1">
        <f>_xlfn.DAYS(Table1[[#This Row],[RCV Date]],Table1[[#This Row],[PO_DT]])</f>
        <v>8</v>
      </c>
      <c r="N92" s="1">
        <f>_xlfn.DAYS(Table1[[#This Row],[Exp Date]],Table1[[#This Row],[Mfg Date]])</f>
        <v>1825</v>
      </c>
    </row>
    <row r="93" spans="1:14" x14ac:dyDescent="0.3">
      <c r="A93" s="4">
        <v>44264</v>
      </c>
      <c r="B93" s="3">
        <v>500</v>
      </c>
      <c r="C93" s="2">
        <v>44288</v>
      </c>
      <c r="D93" s="1" t="s">
        <v>82</v>
      </c>
      <c r="E93" s="2">
        <v>44228</v>
      </c>
      <c r="F93" s="2">
        <v>46053</v>
      </c>
      <c r="G93" s="1">
        <v>500</v>
      </c>
      <c r="H93" s="1">
        <v>1</v>
      </c>
      <c r="I93" s="1">
        <f>Table1[[#This Row],[Received Qty.]]*Table1[[#This Row],[Unit]]</f>
        <v>500</v>
      </c>
      <c r="J93" s="1" t="s">
        <v>11</v>
      </c>
      <c r="K93" s="1">
        <v>115</v>
      </c>
      <c r="L93" s="1">
        <v>57500</v>
      </c>
      <c r="M93" s="1">
        <f>_xlfn.DAYS(Table1[[#This Row],[RCV Date]],Table1[[#This Row],[PO_DT]])</f>
        <v>24</v>
      </c>
      <c r="N93" s="1">
        <f>_xlfn.DAYS(Table1[[#This Row],[Exp Date]],Table1[[#This Row],[Mfg Date]])</f>
        <v>1825</v>
      </c>
    </row>
    <row r="94" spans="1:14" x14ac:dyDescent="0.3">
      <c r="A94" s="4">
        <v>44279</v>
      </c>
      <c r="B94" s="3">
        <v>300</v>
      </c>
      <c r="C94" s="2">
        <v>44288</v>
      </c>
      <c r="D94" s="1" t="s">
        <v>62</v>
      </c>
      <c r="E94" s="2">
        <v>44166</v>
      </c>
      <c r="F94" s="2">
        <v>45291</v>
      </c>
      <c r="G94" s="1">
        <v>300</v>
      </c>
      <c r="H94" s="1">
        <v>1</v>
      </c>
      <c r="I94" s="1">
        <f>Table1[[#This Row],[Received Qty.]]*Table1[[#This Row],[Unit]]</f>
        <v>300</v>
      </c>
      <c r="J94" s="1" t="s">
        <v>11</v>
      </c>
      <c r="K94" s="1">
        <v>550</v>
      </c>
      <c r="L94" s="1">
        <v>165000</v>
      </c>
      <c r="M94" s="1">
        <f>_xlfn.DAYS(Table1[[#This Row],[RCV Date]],Table1[[#This Row],[PO_DT]])</f>
        <v>9</v>
      </c>
      <c r="N94" s="1">
        <f>_xlfn.DAYS(Table1[[#This Row],[Exp Date]],Table1[[#This Row],[Mfg Date]])</f>
        <v>1125</v>
      </c>
    </row>
    <row r="95" spans="1:14" x14ac:dyDescent="0.3">
      <c r="A95" s="4">
        <v>44270</v>
      </c>
      <c r="B95" s="3">
        <v>150</v>
      </c>
      <c r="C95" s="2">
        <v>44289</v>
      </c>
      <c r="D95" s="1" t="s">
        <v>44</v>
      </c>
      <c r="E95" s="2">
        <v>44197</v>
      </c>
      <c r="F95" s="2">
        <v>46022</v>
      </c>
      <c r="G95" s="1">
        <v>150</v>
      </c>
      <c r="H95" s="1">
        <v>1</v>
      </c>
      <c r="I95" s="1">
        <f>Table1[[#This Row],[Received Qty.]]*Table1[[#This Row],[Unit]]</f>
        <v>150</v>
      </c>
      <c r="J95" s="1" t="s">
        <v>11</v>
      </c>
      <c r="K95" s="1">
        <v>930</v>
      </c>
      <c r="L95" s="1">
        <v>139500</v>
      </c>
      <c r="M95" s="1">
        <f>_xlfn.DAYS(Table1[[#This Row],[RCV Date]],Table1[[#This Row],[PO_DT]])</f>
        <v>19</v>
      </c>
      <c r="N95" s="1">
        <f>_xlfn.DAYS(Table1[[#This Row],[Exp Date]],Table1[[#This Row],[Mfg Date]])</f>
        <v>1825</v>
      </c>
    </row>
    <row r="96" spans="1:14" x14ac:dyDescent="0.3">
      <c r="A96" s="4">
        <v>44279</v>
      </c>
      <c r="B96" s="3">
        <v>303</v>
      </c>
      <c r="C96" s="2">
        <v>44291</v>
      </c>
      <c r="D96" s="1" t="s">
        <v>81</v>
      </c>
      <c r="E96" s="2">
        <v>44256</v>
      </c>
      <c r="F96" s="2">
        <v>45350</v>
      </c>
      <c r="G96" s="1">
        <v>302.5</v>
      </c>
      <c r="H96" s="1">
        <v>1</v>
      </c>
      <c r="I96" s="1">
        <f>Table1[[#This Row],[Received Qty.]]*Table1[[#This Row],[Unit]]</f>
        <v>302.5</v>
      </c>
      <c r="J96" s="1" t="s">
        <v>11</v>
      </c>
      <c r="K96" s="1">
        <v>1032</v>
      </c>
      <c r="L96" s="1">
        <v>312180</v>
      </c>
      <c r="M96" s="1">
        <f>_xlfn.DAYS(Table1[[#This Row],[RCV Date]],Table1[[#This Row],[PO_DT]])</f>
        <v>12</v>
      </c>
      <c r="N96" s="1">
        <f>_xlfn.DAYS(Table1[[#This Row],[Exp Date]],Table1[[#This Row],[Mfg Date]])</f>
        <v>1094</v>
      </c>
    </row>
    <row r="97" spans="1:14" x14ac:dyDescent="0.3">
      <c r="A97" s="4">
        <v>44278</v>
      </c>
      <c r="B97" s="3">
        <v>20</v>
      </c>
      <c r="C97" s="2">
        <v>44292</v>
      </c>
      <c r="D97" s="1" t="s">
        <v>83</v>
      </c>
      <c r="E97" s="2">
        <v>44013</v>
      </c>
      <c r="F97" s="2">
        <v>45107</v>
      </c>
      <c r="G97" s="1">
        <v>20</v>
      </c>
      <c r="H97" s="1">
        <v>1</v>
      </c>
      <c r="I97" s="1">
        <f>Table1[[#This Row],[Received Qty.]]*Table1[[#This Row],[Unit]]</f>
        <v>20</v>
      </c>
      <c r="J97" s="1" t="s">
        <v>11</v>
      </c>
      <c r="K97" s="1">
        <v>4000</v>
      </c>
      <c r="L97" s="1">
        <v>80000</v>
      </c>
      <c r="M97" s="1">
        <f>_xlfn.DAYS(Table1[[#This Row],[RCV Date]],Table1[[#This Row],[PO_DT]])</f>
        <v>14</v>
      </c>
      <c r="N97" s="1">
        <f>_xlfn.DAYS(Table1[[#This Row],[Exp Date]],Table1[[#This Row],[Mfg Date]])</f>
        <v>1094</v>
      </c>
    </row>
    <row r="98" spans="1:14" x14ac:dyDescent="0.3">
      <c r="A98" s="4">
        <v>44278</v>
      </c>
      <c r="B98" s="3">
        <v>10</v>
      </c>
      <c r="C98" s="2">
        <v>44292</v>
      </c>
      <c r="D98" s="1" t="s">
        <v>18</v>
      </c>
      <c r="E98" s="2">
        <v>44256</v>
      </c>
      <c r="F98" s="2">
        <v>46081</v>
      </c>
      <c r="G98" s="1">
        <v>10</v>
      </c>
      <c r="H98" s="1">
        <v>1</v>
      </c>
      <c r="I98" s="1">
        <f>Table1[[#This Row],[Received Qty.]]*Table1[[#This Row],[Unit]]</f>
        <v>10</v>
      </c>
      <c r="J98" s="1" t="s">
        <v>11</v>
      </c>
      <c r="K98" s="1">
        <v>6000</v>
      </c>
      <c r="L98" s="1">
        <v>60000</v>
      </c>
      <c r="M98" s="1">
        <f>_xlfn.DAYS(Table1[[#This Row],[RCV Date]],Table1[[#This Row],[PO_DT]])</f>
        <v>14</v>
      </c>
      <c r="N98" s="1">
        <f>_xlfn.DAYS(Table1[[#This Row],[Exp Date]],Table1[[#This Row],[Mfg Date]])</f>
        <v>1825</v>
      </c>
    </row>
    <row r="99" spans="1:14" x14ac:dyDescent="0.3">
      <c r="A99" s="4">
        <v>44282</v>
      </c>
      <c r="B99" s="3">
        <v>75</v>
      </c>
      <c r="C99" s="2">
        <v>44293</v>
      </c>
      <c r="D99" s="1" t="s">
        <v>84</v>
      </c>
      <c r="E99" s="2">
        <v>44256</v>
      </c>
      <c r="F99" s="2">
        <v>46081</v>
      </c>
      <c r="G99" s="1">
        <v>75</v>
      </c>
      <c r="H99" s="1">
        <v>1</v>
      </c>
      <c r="I99" s="1">
        <f>Table1[[#This Row],[Received Qty.]]*Table1[[#This Row],[Unit]]</f>
        <v>75</v>
      </c>
      <c r="J99" s="1" t="s">
        <v>11</v>
      </c>
      <c r="K99" s="1">
        <v>3200</v>
      </c>
      <c r="L99" s="1">
        <v>240000</v>
      </c>
      <c r="M99" s="1">
        <f>_xlfn.DAYS(Table1[[#This Row],[RCV Date]],Table1[[#This Row],[PO_DT]])</f>
        <v>11</v>
      </c>
      <c r="N99" s="1">
        <f>_xlfn.DAYS(Table1[[#This Row],[Exp Date]],Table1[[#This Row],[Mfg Date]])</f>
        <v>1825</v>
      </c>
    </row>
    <row r="100" spans="1:14" x14ac:dyDescent="0.3">
      <c r="A100" s="4">
        <v>44265</v>
      </c>
      <c r="B100" s="3">
        <v>25</v>
      </c>
      <c r="C100" s="2">
        <v>44293</v>
      </c>
      <c r="D100" s="1" t="s">
        <v>26</v>
      </c>
      <c r="E100" s="2">
        <v>44197</v>
      </c>
      <c r="F100" s="2">
        <v>46022</v>
      </c>
      <c r="G100" s="1">
        <v>25</v>
      </c>
      <c r="H100" s="1">
        <v>1</v>
      </c>
      <c r="I100" s="1">
        <f>Table1[[#This Row],[Received Qty.]]*Table1[[#This Row],[Unit]]</f>
        <v>25</v>
      </c>
      <c r="J100" s="1" t="s">
        <v>11</v>
      </c>
      <c r="K100" s="1">
        <v>6600</v>
      </c>
      <c r="L100" s="1">
        <v>165000</v>
      </c>
      <c r="M100" s="1">
        <f>_xlfn.DAYS(Table1[[#This Row],[RCV Date]],Table1[[#This Row],[PO_DT]])</f>
        <v>28</v>
      </c>
      <c r="N100" s="1">
        <f>_xlfn.DAYS(Table1[[#This Row],[Exp Date]],Table1[[#This Row],[Mfg Date]])</f>
        <v>1825</v>
      </c>
    </row>
    <row r="101" spans="1:14" x14ac:dyDescent="0.3">
      <c r="A101" s="4">
        <v>44280</v>
      </c>
      <c r="B101" s="3">
        <v>196</v>
      </c>
      <c r="C101" s="2">
        <v>44294</v>
      </c>
      <c r="D101" s="1" t="s">
        <v>66</v>
      </c>
      <c r="E101" s="2">
        <v>44281</v>
      </c>
      <c r="F101" s="2">
        <v>45351</v>
      </c>
      <c r="G101" s="1">
        <v>196</v>
      </c>
      <c r="H101" s="1">
        <v>1</v>
      </c>
      <c r="I101" s="1">
        <f>Table1[[#This Row],[Received Qty.]]*Table1[[#This Row],[Unit]]</f>
        <v>196</v>
      </c>
      <c r="J101" s="1" t="s">
        <v>11</v>
      </c>
      <c r="K101" s="1">
        <v>1375</v>
      </c>
      <c r="L101" s="1">
        <v>269500</v>
      </c>
      <c r="M101" s="1">
        <f>_xlfn.DAYS(Table1[[#This Row],[RCV Date]],Table1[[#This Row],[PO_DT]])</f>
        <v>14</v>
      </c>
      <c r="N101" s="1">
        <f>_xlfn.DAYS(Table1[[#This Row],[Exp Date]],Table1[[#This Row],[Mfg Date]])</f>
        <v>1070</v>
      </c>
    </row>
    <row r="102" spans="1:14" x14ac:dyDescent="0.3">
      <c r="A102" s="4">
        <v>44277</v>
      </c>
      <c r="B102" s="3">
        <v>30</v>
      </c>
      <c r="C102" s="2">
        <v>44294</v>
      </c>
      <c r="D102" s="1" t="s">
        <v>86</v>
      </c>
      <c r="E102" s="2">
        <v>44256</v>
      </c>
      <c r="F102" s="2">
        <v>45350</v>
      </c>
      <c r="G102" s="1">
        <v>30</v>
      </c>
      <c r="H102" s="1">
        <v>1</v>
      </c>
      <c r="I102" s="1">
        <f>Table1[[#This Row],[Received Qty.]]*Table1[[#This Row],[Unit]]</f>
        <v>30</v>
      </c>
      <c r="J102" s="1" t="s">
        <v>11</v>
      </c>
      <c r="K102" s="1">
        <v>2732.67</v>
      </c>
      <c r="L102" s="1">
        <v>81980.100000000006</v>
      </c>
      <c r="M102" s="1">
        <f>_xlfn.DAYS(Table1[[#This Row],[RCV Date]],Table1[[#This Row],[PO_DT]])</f>
        <v>17</v>
      </c>
      <c r="N102" s="1">
        <f>_xlfn.DAYS(Table1[[#This Row],[Exp Date]],Table1[[#This Row],[Mfg Date]])</f>
        <v>1094</v>
      </c>
    </row>
    <row r="103" spans="1:14" x14ac:dyDescent="0.3">
      <c r="A103" s="4">
        <v>44277</v>
      </c>
      <c r="B103" s="3">
        <v>26.7</v>
      </c>
      <c r="C103" s="2">
        <v>44294</v>
      </c>
      <c r="D103" s="1" t="s">
        <v>87</v>
      </c>
      <c r="E103" s="2">
        <v>44197</v>
      </c>
      <c r="F103" s="2">
        <v>45291</v>
      </c>
      <c r="G103" s="1">
        <v>26.66</v>
      </c>
      <c r="H103" s="1">
        <v>1</v>
      </c>
      <c r="I103" s="1">
        <f>Table1[[#This Row],[Received Qty.]]*Table1[[#This Row],[Unit]]</f>
        <v>26.66</v>
      </c>
      <c r="J103" s="1" t="s">
        <v>11</v>
      </c>
      <c r="K103" s="1">
        <v>2849.96</v>
      </c>
      <c r="L103" s="1">
        <v>75979.933600000004</v>
      </c>
      <c r="M103" s="1">
        <f>_xlfn.DAYS(Table1[[#This Row],[RCV Date]],Table1[[#This Row],[PO_DT]])</f>
        <v>17</v>
      </c>
      <c r="N103" s="1">
        <f>_xlfn.DAYS(Table1[[#This Row],[Exp Date]],Table1[[#This Row],[Mfg Date]])</f>
        <v>1094</v>
      </c>
    </row>
    <row r="104" spans="1:14" x14ac:dyDescent="0.3">
      <c r="A104" s="4">
        <v>44291</v>
      </c>
      <c r="B104" s="3">
        <v>0.1</v>
      </c>
      <c r="C104" s="2">
        <v>44294</v>
      </c>
      <c r="D104" s="1" t="s">
        <v>85</v>
      </c>
      <c r="E104" s="2">
        <v>44197</v>
      </c>
      <c r="F104" s="2">
        <v>45291</v>
      </c>
      <c r="G104" s="1">
        <v>0.1</v>
      </c>
      <c r="H104" s="1">
        <v>1</v>
      </c>
      <c r="I104" s="1">
        <f>Table1[[#This Row],[Received Qty.]]*Table1[[#This Row],[Unit]]</f>
        <v>0.1</v>
      </c>
      <c r="J104" s="1" t="s">
        <v>11</v>
      </c>
      <c r="K104" s="1">
        <v>313000</v>
      </c>
      <c r="L104" s="1">
        <v>31300</v>
      </c>
      <c r="M104" s="1">
        <f>_xlfn.DAYS(Table1[[#This Row],[RCV Date]],Table1[[#This Row],[PO_DT]])</f>
        <v>3</v>
      </c>
      <c r="N104" s="1">
        <f>_xlfn.DAYS(Table1[[#This Row],[Exp Date]],Table1[[#This Row],[Mfg Date]])</f>
        <v>1094</v>
      </c>
    </row>
    <row r="105" spans="1:14" x14ac:dyDescent="0.3">
      <c r="A105" s="4">
        <v>44294</v>
      </c>
      <c r="B105" s="3">
        <v>50</v>
      </c>
      <c r="C105" s="2">
        <v>44298</v>
      </c>
      <c r="D105" s="1" t="s">
        <v>10</v>
      </c>
      <c r="E105" s="2">
        <v>44228</v>
      </c>
      <c r="F105" s="2">
        <v>46053</v>
      </c>
      <c r="G105" s="1">
        <v>50</v>
      </c>
      <c r="H105" s="1">
        <v>1</v>
      </c>
      <c r="I105" s="1">
        <f>Table1[[#This Row],[Received Qty.]]*Table1[[#This Row],[Unit]]</f>
        <v>50</v>
      </c>
      <c r="J105" s="1" t="s">
        <v>11</v>
      </c>
      <c r="K105" s="1">
        <v>588</v>
      </c>
      <c r="L105" s="1">
        <v>29400</v>
      </c>
      <c r="M105" s="1">
        <f>_xlfn.DAYS(Table1[[#This Row],[RCV Date]],Table1[[#This Row],[PO_DT]])</f>
        <v>4</v>
      </c>
      <c r="N105" s="1">
        <f>_xlfn.DAYS(Table1[[#This Row],[Exp Date]],Table1[[#This Row],[Mfg Date]])</f>
        <v>1825</v>
      </c>
    </row>
    <row r="106" spans="1:14" x14ac:dyDescent="0.3">
      <c r="A106" s="4">
        <v>44268</v>
      </c>
      <c r="B106" s="3">
        <v>10</v>
      </c>
      <c r="C106" s="2">
        <v>44298</v>
      </c>
      <c r="D106" s="1" t="s">
        <v>88</v>
      </c>
      <c r="E106" s="2">
        <v>44256</v>
      </c>
      <c r="F106" s="2">
        <v>45350</v>
      </c>
      <c r="G106" s="1">
        <v>10</v>
      </c>
      <c r="H106" s="1">
        <v>1</v>
      </c>
      <c r="I106" s="1">
        <f>Table1[[#This Row],[Received Qty.]]*Table1[[#This Row],[Unit]]</f>
        <v>10</v>
      </c>
      <c r="J106" s="1" t="s">
        <v>11</v>
      </c>
      <c r="K106" s="1">
        <v>6850</v>
      </c>
      <c r="L106" s="1">
        <v>68500</v>
      </c>
      <c r="M106" s="1">
        <f>_xlfn.DAYS(Table1[[#This Row],[RCV Date]],Table1[[#This Row],[PO_DT]])</f>
        <v>30</v>
      </c>
      <c r="N106" s="1">
        <f>_xlfn.DAYS(Table1[[#This Row],[Exp Date]],Table1[[#This Row],[Mfg Date]])</f>
        <v>1094</v>
      </c>
    </row>
    <row r="107" spans="1:14" x14ac:dyDescent="0.3">
      <c r="A107" s="4">
        <v>44296</v>
      </c>
      <c r="B107" s="3">
        <v>25</v>
      </c>
      <c r="C107" s="2">
        <v>44299</v>
      </c>
      <c r="D107" s="1" t="s">
        <v>69</v>
      </c>
      <c r="E107" s="2">
        <v>44166</v>
      </c>
      <c r="F107" s="2">
        <v>45991</v>
      </c>
      <c r="G107" s="1">
        <v>5</v>
      </c>
      <c r="H107" s="1">
        <v>1</v>
      </c>
      <c r="I107" s="1">
        <f>Table1[[#This Row],[Received Qty.]]*Table1[[#This Row],[Unit]]</f>
        <v>5</v>
      </c>
      <c r="J107" s="1" t="s">
        <v>11</v>
      </c>
      <c r="K107" s="1">
        <v>310</v>
      </c>
      <c r="L107" s="1">
        <v>1550</v>
      </c>
      <c r="M107" s="1">
        <f>_xlfn.DAYS(Table1[[#This Row],[RCV Date]],Table1[[#This Row],[PO_DT]])</f>
        <v>3</v>
      </c>
      <c r="N107" s="1">
        <f>_xlfn.DAYS(Table1[[#This Row],[Exp Date]],Table1[[#This Row],[Mfg Date]])</f>
        <v>1825</v>
      </c>
    </row>
    <row r="108" spans="1:14" x14ac:dyDescent="0.3">
      <c r="A108" s="4">
        <v>44296</v>
      </c>
      <c r="B108" s="3">
        <v>25</v>
      </c>
      <c r="C108" s="2">
        <v>44299</v>
      </c>
      <c r="D108" s="1" t="s">
        <v>69</v>
      </c>
      <c r="E108" s="2">
        <v>44166</v>
      </c>
      <c r="F108" s="2">
        <v>45991</v>
      </c>
      <c r="G108" s="1">
        <v>20</v>
      </c>
      <c r="H108" s="1">
        <v>1</v>
      </c>
      <c r="I108" s="1">
        <f>Table1[[#This Row],[Received Qty.]]*Table1[[#This Row],[Unit]]</f>
        <v>20</v>
      </c>
      <c r="J108" s="1" t="s">
        <v>11</v>
      </c>
      <c r="K108" s="1">
        <v>310</v>
      </c>
      <c r="L108" s="1">
        <v>6200</v>
      </c>
      <c r="M108" s="1">
        <f>_xlfn.DAYS(Table1[[#This Row],[RCV Date]],Table1[[#This Row],[PO_DT]])</f>
        <v>3</v>
      </c>
      <c r="N108" s="1">
        <f>_xlfn.DAYS(Table1[[#This Row],[Exp Date]],Table1[[#This Row],[Mfg Date]])</f>
        <v>1825</v>
      </c>
    </row>
    <row r="109" spans="1:14" x14ac:dyDescent="0.3">
      <c r="A109" s="4">
        <v>44296</v>
      </c>
      <c r="B109" s="3">
        <v>10</v>
      </c>
      <c r="C109" s="2">
        <v>44299</v>
      </c>
      <c r="D109" s="1" t="s">
        <v>35</v>
      </c>
      <c r="E109" s="2">
        <v>44211</v>
      </c>
      <c r="F109" s="2">
        <v>45305</v>
      </c>
      <c r="G109" s="1">
        <v>10</v>
      </c>
      <c r="H109" s="1">
        <v>1</v>
      </c>
      <c r="I109" s="1">
        <f>Table1[[#This Row],[Received Qty.]]*Table1[[#This Row],[Unit]]</f>
        <v>10</v>
      </c>
      <c r="J109" s="1" t="s">
        <v>11</v>
      </c>
      <c r="K109" s="1">
        <v>270</v>
      </c>
      <c r="L109" s="1">
        <v>2700</v>
      </c>
      <c r="M109" s="1">
        <f>_xlfn.DAYS(Table1[[#This Row],[RCV Date]],Table1[[#This Row],[PO_DT]])</f>
        <v>3</v>
      </c>
      <c r="N109" s="1">
        <f>_xlfn.DAYS(Table1[[#This Row],[Exp Date]],Table1[[#This Row],[Mfg Date]])</f>
        <v>1094</v>
      </c>
    </row>
    <row r="110" spans="1:14" x14ac:dyDescent="0.3">
      <c r="A110" s="4">
        <v>44296</v>
      </c>
      <c r="B110" s="3">
        <v>10</v>
      </c>
      <c r="C110" s="2">
        <v>44299</v>
      </c>
      <c r="D110" s="1" t="s">
        <v>35</v>
      </c>
      <c r="E110" s="2">
        <v>44058</v>
      </c>
      <c r="F110" s="2">
        <v>45152</v>
      </c>
      <c r="G110" s="1">
        <v>10</v>
      </c>
      <c r="H110" s="1">
        <v>1</v>
      </c>
      <c r="I110" s="1">
        <f>Table1[[#This Row],[Received Qty.]]*Table1[[#This Row],[Unit]]</f>
        <v>10</v>
      </c>
      <c r="J110" s="1" t="s">
        <v>11</v>
      </c>
      <c r="K110" s="1">
        <v>450</v>
      </c>
      <c r="L110" s="1">
        <v>4500</v>
      </c>
      <c r="M110" s="1">
        <f>_xlfn.DAYS(Table1[[#This Row],[RCV Date]],Table1[[#This Row],[PO_DT]])</f>
        <v>3</v>
      </c>
      <c r="N110" s="1">
        <f>_xlfn.DAYS(Table1[[#This Row],[Exp Date]],Table1[[#This Row],[Mfg Date]])</f>
        <v>1094</v>
      </c>
    </row>
    <row r="111" spans="1:14" x14ac:dyDescent="0.3">
      <c r="A111" s="4">
        <v>44294</v>
      </c>
      <c r="B111" s="3">
        <v>1000</v>
      </c>
      <c r="C111" s="2">
        <v>44301</v>
      </c>
      <c r="D111" s="1" t="s">
        <v>29</v>
      </c>
      <c r="E111" s="2">
        <v>44256</v>
      </c>
      <c r="F111" s="2">
        <v>46081</v>
      </c>
      <c r="G111" s="1">
        <v>1000</v>
      </c>
      <c r="H111" s="1">
        <v>1</v>
      </c>
      <c r="I111" s="1">
        <f>Table1[[#This Row],[Received Qty.]]*Table1[[#This Row],[Unit]]</f>
        <v>1000</v>
      </c>
      <c r="J111" s="1" t="s">
        <v>11</v>
      </c>
      <c r="K111" s="1">
        <v>214</v>
      </c>
      <c r="L111" s="1">
        <v>214000</v>
      </c>
      <c r="M111" s="1">
        <f>_xlfn.DAYS(Table1[[#This Row],[RCV Date]],Table1[[#This Row],[PO_DT]])</f>
        <v>7</v>
      </c>
      <c r="N111" s="1">
        <f>_xlfn.DAYS(Table1[[#This Row],[Exp Date]],Table1[[#This Row],[Mfg Date]])</f>
        <v>1825</v>
      </c>
    </row>
    <row r="112" spans="1:14" x14ac:dyDescent="0.3">
      <c r="A112" s="4">
        <v>44300</v>
      </c>
      <c r="B112" s="3">
        <v>125</v>
      </c>
      <c r="C112" s="2">
        <v>44301</v>
      </c>
      <c r="D112" s="1" t="s">
        <v>57</v>
      </c>
      <c r="E112" s="2">
        <v>43994</v>
      </c>
      <c r="F112" s="2">
        <v>45088</v>
      </c>
      <c r="G112" s="1">
        <v>125</v>
      </c>
      <c r="H112" s="1">
        <v>1</v>
      </c>
      <c r="I112" s="1">
        <f>Table1[[#This Row],[Received Qty.]]*Table1[[#This Row],[Unit]]</f>
        <v>125</v>
      </c>
      <c r="J112" s="1" t="s">
        <v>11</v>
      </c>
      <c r="K112" s="1">
        <v>695</v>
      </c>
      <c r="L112" s="1">
        <v>86875</v>
      </c>
      <c r="M112" s="1">
        <f>_xlfn.DAYS(Table1[[#This Row],[RCV Date]],Table1[[#This Row],[PO_DT]])</f>
        <v>1</v>
      </c>
      <c r="N112" s="1">
        <f>_xlfn.DAYS(Table1[[#This Row],[Exp Date]],Table1[[#This Row],[Mfg Date]])</f>
        <v>1094</v>
      </c>
    </row>
    <row r="113" spans="1:14" x14ac:dyDescent="0.3">
      <c r="A113" s="4">
        <v>44298</v>
      </c>
      <c r="B113" s="3">
        <v>0.1</v>
      </c>
      <c r="C113" s="2">
        <v>44301</v>
      </c>
      <c r="D113" s="1" t="s">
        <v>38</v>
      </c>
      <c r="E113" s="2">
        <v>44166</v>
      </c>
      <c r="F113" s="2">
        <v>45991</v>
      </c>
      <c r="G113" s="1">
        <v>0.1</v>
      </c>
      <c r="H113" s="1">
        <v>1</v>
      </c>
      <c r="I113" s="1">
        <f>Table1[[#This Row],[Received Qty.]]*Table1[[#This Row],[Unit]]</f>
        <v>0.1</v>
      </c>
      <c r="J113" s="1" t="s">
        <v>11</v>
      </c>
      <c r="K113" s="1">
        <v>412000</v>
      </c>
      <c r="L113" s="1">
        <v>41200</v>
      </c>
      <c r="M113" s="1">
        <f>_xlfn.DAYS(Table1[[#This Row],[RCV Date]],Table1[[#This Row],[PO_DT]])</f>
        <v>3</v>
      </c>
      <c r="N113" s="1">
        <f>_xlfn.DAYS(Table1[[#This Row],[Exp Date]],Table1[[#This Row],[Mfg Date]])</f>
        <v>1825</v>
      </c>
    </row>
    <row r="114" spans="1:14" x14ac:dyDescent="0.3">
      <c r="A114" s="4">
        <v>44301</v>
      </c>
      <c r="B114" s="3">
        <v>75</v>
      </c>
      <c r="C114" s="2">
        <v>44305</v>
      </c>
      <c r="D114" s="1" t="s">
        <v>47</v>
      </c>
      <c r="E114" s="2">
        <v>44228</v>
      </c>
      <c r="F114" s="2">
        <v>46053</v>
      </c>
      <c r="G114" s="1">
        <v>75</v>
      </c>
      <c r="H114" s="1">
        <v>1</v>
      </c>
      <c r="I114" s="1">
        <f>Table1[[#This Row],[Received Qty.]]*Table1[[#This Row],[Unit]]</f>
        <v>75</v>
      </c>
      <c r="J114" s="1" t="s">
        <v>11</v>
      </c>
      <c r="K114" s="1">
        <v>1250</v>
      </c>
      <c r="L114" s="1">
        <v>93750</v>
      </c>
      <c r="M114" s="1">
        <f>_xlfn.DAYS(Table1[[#This Row],[RCV Date]],Table1[[#This Row],[PO_DT]])</f>
        <v>4</v>
      </c>
      <c r="N114" s="1">
        <f>_xlfn.DAYS(Table1[[#This Row],[Exp Date]],Table1[[#This Row],[Mfg Date]])</f>
        <v>1825</v>
      </c>
    </row>
    <row r="115" spans="1:14" x14ac:dyDescent="0.3">
      <c r="A115" s="4">
        <v>44291</v>
      </c>
      <c r="B115" s="3">
        <v>10</v>
      </c>
      <c r="C115" s="2">
        <v>44305</v>
      </c>
      <c r="D115" s="1" t="s">
        <v>89</v>
      </c>
      <c r="E115" s="2">
        <v>44256</v>
      </c>
      <c r="F115" s="2">
        <v>45350</v>
      </c>
      <c r="G115" s="1">
        <v>10</v>
      </c>
      <c r="H115" s="1">
        <v>1</v>
      </c>
      <c r="I115" s="1">
        <f>Table1[[#This Row],[Received Qty.]]*Table1[[#This Row],[Unit]]</f>
        <v>10</v>
      </c>
      <c r="J115" s="1" t="s">
        <v>11</v>
      </c>
      <c r="K115" s="1">
        <v>8350</v>
      </c>
      <c r="L115" s="1">
        <v>83500</v>
      </c>
      <c r="M115" s="1">
        <f>_xlfn.DAYS(Table1[[#This Row],[RCV Date]],Table1[[#This Row],[PO_DT]])</f>
        <v>14</v>
      </c>
      <c r="N115" s="1">
        <f>_xlfn.DAYS(Table1[[#This Row],[Exp Date]],Table1[[#This Row],[Mfg Date]])</f>
        <v>1094</v>
      </c>
    </row>
    <row r="116" spans="1:14" x14ac:dyDescent="0.3">
      <c r="A116" s="4">
        <v>44305</v>
      </c>
      <c r="B116" s="3">
        <v>960</v>
      </c>
      <c r="C116" s="2">
        <v>44306</v>
      </c>
      <c r="D116" s="1" t="s">
        <v>12</v>
      </c>
      <c r="E116" s="2">
        <v>44270</v>
      </c>
      <c r="F116" s="2">
        <v>45366</v>
      </c>
      <c r="G116" s="1">
        <v>922</v>
      </c>
      <c r="H116" s="1">
        <v>1</v>
      </c>
      <c r="I116" s="1">
        <f>Table1[[#This Row],[Received Qty.]]*Table1[[#This Row],[Unit]]</f>
        <v>922</v>
      </c>
      <c r="J116" s="1" t="s">
        <v>11</v>
      </c>
      <c r="K116" s="1">
        <v>135</v>
      </c>
      <c r="L116" s="1">
        <v>124470</v>
      </c>
      <c r="M116" s="1">
        <f>_xlfn.DAYS(Table1[[#This Row],[RCV Date]],Table1[[#This Row],[PO_DT]])</f>
        <v>1</v>
      </c>
      <c r="N116" s="1">
        <f>_xlfn.DAYS(Table1[[#This Row],[Exp Date]],Table1[[#This Row],[Mfg Date]])</f>
        <v>1096</v>
      </c>
    </row>
    <row r="117" spans="1:14" x14ac:dyDescent="0.3">
      <c r="A117" s="4">
        <v>44294</v>
      </c>
      <c r="B117" s="3">
        <v>2000</v>
      </c>
      <c r="C117" s="2">
        <v>44307</v>
      </c>
      <c r="D117" s="1" t="s">
        <v>29</v>
      </c>
      <c r="E117" s="2">
        <v>44228</v>
      </c>
      <c r="F117" s="2">
        <v>46053</v>
      </c>
      <c r="G117" s="1">
        <v>750</v>
      </c>
      <c r="H117" s="1">
        <v>1</v>
      </c>
      <c r="I117" s="1">
        <f>Table1[[#This Row],[Received Qty.]]*Table1[[#This Row],[Unit]]</f>
        <v>750</v>
      </c>
      <c r="J117" s="1" t="s">
        <v>11</v>
      </c>
      <c r="K117" s="1">
        <v>215</v>
      </c>
      <c r="L117" s="1">
        <v>161250</v>
      </c>
      <c r="M117" s="1">
        <f>_xlfn.DAYS(Table1[[#This Row],[RCV Date]],Table1[[#This Row],[PO_DT]])</f>
        <v>13</v>
      </c>
      <c r="N117" s="1">
        <f>_xlfn.DAYS(Table1[[#This Row],[Exp Date]],Table1[[#This Row],[Mfg Date]])</f>
        <v>1825</v>
      </c>
    </row>
    <row r="118" spans="1:14" x14ac:dyDescent="0.3">
      <c r="A118" s="4">
        <v>44294</v>
      </c>
      <c r="B118" s="3">
        <v>2000</v>
      </c>
      <c r="C118" s="2">
        <v>44307</v>
      </c>
      <c r="D118" s="1" t="s">
        <v>29</v>
      </c>
      <c r="E118" s="2">
        <v>44228</v>
      </c>
      <c r="F118" s="2">
        <v>46025</v>
      </c>
      <c r="G118" s="1">
        <v>1250</v>
      </c>
      <c r="H118" s="1">
        <v>1</v>
      </c>
      <c r="I118" s="1">
        <f>Table1[[#This Row],[Received Qty.]]*Table1[[#This Row],[Unit]]</f>
        <v>1250</v>
      </c>
      <c r="J118" s="1" t="s">
        <v>11</v>
      </c>
      <c r="K118" s="1">
        <v>215</v>
      </c>
      <c r="L118" s="1">
        <v>268750</v>
      </c>
      <c r="M118" s="1">
        <f>_xlfn.DAYS(Table1[[#This Row],[RCV Date]],Table1[[#This Row],[PO_DT]])</f>
        <v>13</v>
      </c>
      <c r="N118" s="1">
        <f>_xlfn.DAYS(Table1[[#This Row],[Exp Date]],Table1[[#This Row],[Mfg Date]])</f>
        <v>1797</v>
      </c>
    </row>
    <row r="119" spans="1:14" x14ac:dyDescent="0.3">
      <c r="A119" s="4">
        <v>44277</v>
      </c>
      <c r="B119" s="3">
        <v>137.5</v>
      </c>
      <c r="C119" s="2">
        <v>44307</v>
      </c>
      <c r="D119" s="1" t="s">
        <v>19</v>
      </c>
      <c r="E119" s="2">
        <v>44256</v>
      </c>
      <c r="F119" s="2">
        <v>45350</v>
      </c>
      <c r="G119" s="1">
        <v>137.5</v>
      </c>
      <c r="H119" s="1">
        <v>1</v>
      </c>
      <c r="I119" s="1">
        <f>Table1[[#This Row],[Received Qty.]]*Table1[[#This Row],[Unit]]</f>
        <v>137.5</v>
      </c>
      <c r="J119" s="1" t="s">
        <v>11</v>
      </c>
      <c r="K119" s="1">
        <v>2436.36</v>
      </c>
      <c r="L119" s="1">
        <v>334999.5</v>
      </c>
      <c r="M119" s="1">
        <f>_xlfn.DAYS(Table1[[#This Row],[RCV Date]],Table1[[#This Row],[PO_DT]])</f>
        <v>30</v>
      </c>
      <c r="N119" s="1">
        <f>_xlfn.DAYS(Table1[[#This Row],[Exp Date]],Table1[[#This Row],[Mfg Date]])</f>
        <v>1094</v>
      </c>
    </row>
    <row r="120" spans="1:14" x14ac:dyDescent="0.3">
      <c r="A120" s="4">
        <v>44296</v>
      </c>
      <c r="B120" s="3">
        <v>600</v>
      </c>
      <c r="C120" s="2">
        <v>44309</v>
      </c>
      <c r="D120" s="1" t="s">
        <v>10</v>
      </c>
      <c r="E120" s="2">
        <v>44228</v>
      </c>
      <c r="F120" s="2">
        <v>46053</v>
      </c>
      <c r="G120" s="1">
        <v>600</v>
      </c>
      <c r="H120" s="1">
        <v>1</v>
      </c>
      <c r="I120" s="1">
        <f>Table1[[#This Row],[Received Qty.]]*Table1[[#This Row],[Unit]]</f>
        <v>600</v>
      </c>
      <c r="J120" s="1" t="s">
        <v>11</v>
      </c>
      <c r="K120" s="1">
        <v>595</v>
      </c>
      <c r="L120" s="1">
        <v>357000</v>
      </c>
      <c r="M120" s="1">
        <f>_xlfn.DAYS(Table1[[#This Row],[RCV Date]],Table1[[#This Row],[PO_DT]])</f>
        <v>13</v>
      </c>
      <c r="N120" s="1">
        <f>_xlfn.DAYS(Table1[[#This Row],[Exp Date]],Table1[[#This Row],[Mfg Date]])</f>
        <v>1825</v>
      </c>
    </row>
    <row r="121" spans="1:14" x14ac:dyDescent="0.3">
      <c r="A121" s="4">
        <v>44309</v>
      </c>
      <c r="B121" s="3">
        <v>100</v>
      </c>
      <c r="C121" s="2">
        <v>44309</v>
      </c>
      <c r="D121" s="1" t="s">
        <v>35</v>
      </c>
      <c r="E121" s="2">
        <v>43932</v>
      </c>
      <c r="F121" s="2">
        <v>45026</v>
      </c>
      <c r="G121" s="1">
        <v>30</v>
      </c>
      <c r="H121" s="1">
        <v>1</v>
      </c>
      <c r="I121" s="1">
        <f>Table1[[#This Row],[Received Qty.]]*Table1[[#This Row],[Unit]]</f>
        <v>30</v>
      </c>
      <c r="J121" s="1" t="s">
        <v>11</v>
      </c>
      <c r="K121" s="1">
        <v>450</v>
      </c>
      <c r="L121" s="1">
        <v>13500</v>
      </c>
      <c r="M121" s="1">
        <f>_xlfn.DAYS(Table1[[#This Row],[RCV Date]],Table1[[#This Row],[PO_DT]])</f>
        <v>0</v>
      </c>
      <c r="N121" s="1">
        <f>_xlfn.DAYS(Table1[[#This Row],[Exp Date]],Table1[[#This Row],[Mfg Date]])</f>
        <v>1094</v>
      </c>
    </row>
    <row r="122" spans="1:14" x14ac:dyDescent="0.3">
      <c r="A122" s="4">
        <v>44309</v>
      </c>
      <c r="B122" s="3">
        <v>100</v>
      </c>
      <c r="C122" s="2">
        <v>44309</v>
      </c>
      <c r="D122" s="1" t="s">
        <v>35</v>
      </c>
      <c r="E122" s="2">
        <v>43996</v>
      </c>
      <c r="F122" s="2">
        <v>45090</v>
      </c>
      <c r="G122" s="1">
        <v>70</v>
      </c>
      <c r="H122" s="1">
        <v>1</v>
      </c>
      <c r="I122" s="1">
        <f>Table1[[#This Row],[Received Qty.]]*Table1[[#This Row],[Unit]]</f>
        <v>70</v>
      </c>
      <c r="J122" s="1" t="s">
        <v>11</v>
      </c>
      <c r="K122" s="1">
        <v>450</v>
      </c>
      <c r="L122" s="1">
        <v>31500</v>
      </c>
      <c r="M122" s="1">
        <f>_xlfn.DAYS(Table1[[#This Row],[RCV Date]],Table1[[#This Row],[PO_DT]])</f>
        <v>0</v>
      </c>
      <c r="N122" s="1">
        <f>_xlfn.DAYS(Table1[[#This Row],[Exp Date]],Table1[[#This Row],[Mfg Date]])</f>
        <v>1094</v>
      </c>
    </row>
    <row r="123" spans="1:14" x14ac:dyDescent="0.3">
      <c r="A123" s="4">
        <v>44298</v>
      </c>
      <c r="B123" s="3">
        <v>50</v>
      </c>
      <c r="C123" s="2">
        <v>44309</v>
      </c>
      <c r="D123" s="1" t="s">
        <v>91</v>
      </c>
      <c r="E123" s="2">
        <v>44256</v>
      </c>
      <c r="F123" s="2">
        <v>46081</v>
      </c>
      <c r="G123" s="1">
        <v>50</v>
      </c>
      <c r="H123" s="1">
        <v>1</v>
      </c>
      <c r="I123" s="1">
        <f>Table1[[#This Row],[Received Qty.]]*Table1[[#This Row],[Unit]]</f>
        <v>50</v>
      </c>
      <c r="J123" s="1" t="s">
        <v>11</v>
      </c>
      <c r="K123" s="1">
        <v>5600</v>
      </c>
      <c r="L123" s="1">
        <v>280000</v>
      </c>
      <c r="M123" s="1">
        <f>_xlfn.DAYS(Table1[[#This Row],[RCV Date]],Table1[[#This Row],[PO_DT]])</f>
        <v>11</v>
      </c>
      <c r="N123" s="1">
        <f>_xlfn.DAYS(Table1[[#This Row],[Exp Date]],Table1[[#This Row],[Mfg Date]])</f>
        <v>1825</v>
      </c>
    </row>
    <row r="124" spans="1:14" x14ac:dyDescent="0.3">
      <c r="A124" s="4">
        <v>44299</v>
      </c>
      <c r="B124" s="3">
        <v>50</v>
      </c>
      <c r="C124" s="2">
        <v>44309</v>
      </c>
      <c r="D124" s="1" t="s">
        <v>23</v>
      </c>
      <c r="E124" s="2">
        <v>44228</v>
      </c>
      <c r="F124" s="2">
        <v>46053</v>
      </c>
      <c r="G124" s="1">
        <v>50</v>
      </c>
      <c r="H124" s="1">
        <v>1</v>
      </c>
      <c r="I124" s="1">
        <f>Table1[[#This Row],[Received Qty.]]*Table1[[#This Row],[Unit]]</f>
        <v>50</v>
      </c>
      <c r="J124" s="1" t="s">
        <v>11</v>
      </c>
      <c r="K124" s="1">
        <v>800</v>
      </c>
      <c r="L124" s="1">
        <v>40000</v>
      </c>
      <c r="M124" s="1">
        <f>_xlfn.DAYS(Table1[[#This Row],[RCV Date]],Table1[[#This Row],[PO_DT]])</f>
        <v>10</v>
      </c>
      <c r="N124" s="1">
        <f>_xlfn.DAYS(Table1[[#This Row],[Exp Date]],Table1[[#This Row],[Mfg Date]])</f>
        <v>1825</v>
      </c>
    </row>
    <row r="125" spans="1:14" x14ac:dyDescent="0.3">
      <c r="A125" s="4">
        <v>44301</v>
      </c>
      <c r="B125" s="3">
        <v>25</v>
      </c>
      <c r="C125" s="2">
        <v>44309</v>
      </c>
      <c r="D125" s="1" t="s">
        <v>25</v>
      </c>
      <c r="E125" s="2">
        <v>44256</v>
      </c>
      <c r="F125" s="2">
        <v>45716</v>
      </c>
      <c r="G125" s="1">
        <v>25</v>
      </c>
      <c r="H125" s="1">
        <v>1</v>
      </c>
      <c r="I125" s="1">
        <f>Table1[[#This Row],[Received Qty.]]*Table1[[#This Row],[Unit]]</f>
        <v>25</v>
      </c>
      <c r="J125" s="1" t="s">
        <v>11</v>
      </c>
      <c r="K125" s="1">
        <v>2500</v>
      </c>
      <c r="L125" s="1">
        <v>62500</v>
      </c>
      <c r="M125" s="1">
        <f>_xlfn.DAYS(Table1[[#This Row],[RCV Date]],Table1[[#This Row],[PO_DT]])</f>
        <v>8</v>
      </c>
      <c r="N125" s="1">
        <f>_xlfn.DAYS(Table1[[#This Row],[Exp Date]],Table1[[#This Row],[Mfg Date]])</f>
        <v>1460</v>
      </c>
    </row>
    <row r="126" spans="1:14" x14ac:dyDescent="0.3">
      <c r="A126" s="4">
        <v>44307</v>
      </c>
      <c r="B126" s="3">
        <v>520</v>
      </c>
      <c r="C126" s="2">
        <v>44310</v>
      </c>
      <c r="D126" s="1" t="s">
        <v>93</v>
      </c>
      <c r="E126" s="2">
        <v>44201</v>
      </c>
      <c r="F126" s="2">
        <v>45295</v>
      </c>
      <c r="G126" s="1">
        <v>120</v>
      </c>
      <c r="H126" s="1">
        <v>1</v>
      </c>
      <c r="I126" s="1">
        <f>Table1[[#This Row],[Received Qty.]]*Table1[[#This Row],[Unit]]</f>
        <v>120</v>
      </c>
      <c r="J126" s="1" t="s">
        <v>11</v>
      </c>
      <c r="K126" s="1">
        <v>600</v>
      </c>
      <c r="L126" s="1">
        <v>72000</v>
      </c>
      <c r="M126" s="1">
        <f>_xlfn.DAYS(Table1[[#This Row],[RCV Date]],Table1[[#This Row],[PO_DT]])</f>
        <v>3</v>
      </c>
      <c r="N126" s="1">
        <f>_xlfn.DAYS(Table1[[#This Row],[Exp Date]],Table1[[#This Row],[Mfg Date]])</f>
        <v>1094</v>
      </c>
    </row>
    <row r="127" spans="1:14" x14ac:dyDescent="0.3">
      <c r="A127" s="4">
        <v>44307</v>
      </c>
      <c r="B127" s="3">
        <v>520</v>
      </c>
      <c r="C127" s="2">
        <v>44310</v>
      </c>
      <c r="D127" s="1" t="s">
        <v>93</v>
      </c>
      <c r="E127" s="2">
        <v>44211</v>
      </c>
      <c r="F127" s="2">
        <v>45305</v>
      </c>
      <c r="G127" s="1">
        <v>396.5</v>
      </c>
      <c r="H127" s="1">
        <v>1</v>
      </c>
      <c r="I127" s="1">
        <f>Table1[[#This Row],[Received Qty.]]*Table1[[#This Row],[Unit]]</f>
        <v>396.5</v>
      </c>
      <c r="J127" s="1" t="s">
        <v>11</v>
      </c>
      <c r="K127" s="1">
        <v>600</v>
      </c>
      <c r="L127" s="1">
        <v>237900</v>
      </c>
      <c r="M127" s="1">
        <f>_xlfn.DAYS(Table1[[#This Row],[RCV Date]],Table1[[#This Row],[PO_DT]])</f>
        <v>3</v>
      </c>
      <c r="N127" s="1">
        <f>_xlfn.DAYS(Table1[[#This Row],[Exp Date]],Table1[[#This Row],[Mfg Date]])</f>
        <v>1094</v>
      </c>
    </row>
    <row r="128" spans="1:14" x14ac:dyDescent="0.3">
      <c r="A128" s="4">
        <v>44301</v>
      </c>
      <c r="B128" s="3">
        <v>0.5</v>
      </c>
      <c r="C128" s="2">
        <v>44310</v>
      </c>
      <c r="D128" s="1" t="s">
        <v>92</v>
      </c>
      <c r="E128" s="2">
        <v>44136</v>
      </c>
      <c r="F128" s="2">
        <v>45596</v>
      </c>
      <c r="G128" s="1">
        <v>0.5</v>
      </c>
      <c r="H128" s="1">
        <v>1</v>
      </c>
      <c r="I128" s="1">
        <f>Table1[[#This Row],[Received Qty.]]*Table1[[#This Row],[Unit]]</f>
        <v>0.5</v>
      </c>
      <c r="J128" s="1" t="s">
        <v>11</v>
      </c>
      <c r="K128" s="1">
        <v>180000</v>
      </c>
      <c r="L128" s="1">
        <v>90000</v>
      </c>
      <c r="M128" s="1">
        <f>_xlfn.DAYS(Table1[[#This Row],[RCV Date]],Table1[[#This Row],[PO_DT]])</f>
        <v>9</v>
      </c>
      <c r="N128" s="1">
        <f>_xlfn.DAYS(Table1[[#This Row],[Exp Date]],Table1[[#This Row],[Mfg Date]])</f>
        <v>1460</v>
      </c>
    </row>
    <row r="129" spans="1:14" x14ac:dyDescent="0.3">
      <c r="A129" s="4">
        <v>44274</v>
      </c>
      <c r="B129" s="3">
        <v>500</v>
      </c>
      <c r="C129" s="2">
        <v>44314</v>
      </c>
      <c r="D129" s="1" t="s">
        <v>73</v>
      </c>
      <c r="E129" s="2">
        <v>44228</v>
      </c>
      <c r="F129" s="2">
        <v>46053</v>
      </c>
      <c r="G129" s="1">
        <v>125</v>
      </c>
      <c r="H129" s="1">
        <v>1</v>
      </c>
      <c r="I129" s="1">
        <f>Table1[[#This Row],[Received Qty.]]*Table1[[#This Row],[Unit]]</f>
        <v>125</v>
      </c>
      <c r="J129" s="1" t="s">
        <v>11</v>
      </c>
      <c r="K129" s="1">
        <v>1320</v>
      </c>
      <c r="L129" s="1">
        <v>165000</v>
      </c>
      <c r="M129" s="1">
        <f>_xlfn.DAYS(Table1[[#This Row],[RCV Date]],Table1[[#This Row],[PO_DT]])</f>
        <v>40</v>
      </c>
      <c r="N129" s="1">
        <f>_xlfn.DAYS(Table1[[#This Row],[Exp Date]],Table1[[#This Row],[Mfg Date]])</f>
        <v>1825</v>
      </c>
    </row>
    <row r="130" spans="1:14" x14ac:dyDescent="0.3">
      <c r="A130" s="4">
        <v>44274</v>
      </c>
      <c r="B130" s="3">
        <v>500</v>
      </c>
      <c r="C130" s="2">
        <v>44314</v>
      </c>
      <c r="D130" s="1" t="s">
        <v>73</v>
      </c>
      <c r="E130" s="2">
        <v>44228</v>
      </c>
      <c r="F130" s="2">
        <v>46053</v>
      </c>
      <c r="G130" s="1">
        <v>175</v>
      </c>
      <c r="H130" s="1">
        <v>1</v>
      </c>
      <c r="I130" s="1">
        <f>Table1[[#This Row],[Received Qty.]]*Table1[[#This Row],[Unit]]</f>
        <v>175</v>
      </c>
      <c r="J130" s="1" t="s">
        <v>11</v>
      </c>
      <c r="K130" s="1">
        <v>1320</v>
      </c>
      <c r="L130" s="1">
        <v>231000</v>
      </c>
      <c r="M130" s="1">
        <f>_xlfn.DAYS(Table1[[#This Row],[RCV Date]],Table1[[#This Row],[PO_DT]])</f>
        <v>40</v>
      </c>
      <c r="N130" s="1">
        <f>_xlfn.DAYS(Table1[[#This Row],[Exp Date]],Table1[[#This Row],[Mfg Date]])</f>
        <v>1825</v>
      </c>
    </row>
    <row r="131" spans="1:14" x14ac:dyDescent="0.3">
      <c r="A131" s="4">
        <v>44306</v>
      </c>
      <c r="B131" s="3">
        <v>300</v>
      </c>
      <c r="C131" s="2">
        <v>44314</v>
      </c>
      <c r="D131" s="1" t="s">
        <v>93</v>
      </c>
      <c r="E131" s="2">
        <v>44102</v>
      </c>
      <c r="F131" s="2">
        <v>44831</v>
      </c>
      <c r="G131" s="1">
        <v>300</v>
      </c>
      <c r="H131" s="1">
        <v>1</v>
      </c>
      <c r="I131" s="1">
        <f>Table1[[#This Row],[Received Qty.]]*Table1[[#This Row],[Unit]]</f>
        <v>300</v>
      </c>
      <c r="J131" s="1" t="s">
        <v>11</v>
      </c>
      <c r="K131" s="1">
        <v>525</v>
      </c>
      <c r="L131" s="1">
        <v>157500</v>
      </c>
      <c r="M131" s="1">
        <f>_xlfn.DAYS(Table1[[#This Row],[RCV Date]],Table1[[#This Row],[PO_DT]])</f>
        <v>8</v>
      </c>
      <c r="N131" s="1">
        <f>_xlfn.DAYS(Table1[[#This Row],[Exp Date]],Table1[[#This Row],[Mfg Date]])</f>
        <v>729</v>
      </c>
    </row>
    <row r="132" spans="1:14" x14ac:dyDescent="0.3">
      <c r="A132" s="4">
        <v>44310</v>
      </c>
      <c r="B132" s="3">
        <v>550</v>
      </c>
      <c r="C132" s="2">
        <v>44315</v>
      </c>
      <c r="D132" s="1" t="s">
        <v>93</v>
      </c>
      <c r="E132" s="2">
        <v>44216</v>
      </c>
      <c r="F132" s="2">
        <v>45310</v>
      </c>
      <c r="G132" s="1">
        <v>400</v>
      </c>
      <c r="H132" s="1">
        <v>1</v>
      </c>
      <c r="I132" s="1">
        <f>Table1[[#This Row],[Received Qty.]]*Table1[[#This Row],[Unit]]</f>
        <v>400</v>
      </c>
      <c r="J132" s="1" t="s">
        <v>11</v>
      </c>
      <c r="K132" s="1">
        <v>635</v>
      </c>
      <c r="L132" s="1">
        <v>254000</v>
      </c>
      <c r="M132" s="1">
        <f>_xlfn.DAYS(Table1[[#This Row],[RCV Date]],Table1[[#This Row],[PO_DT]])</f>
        <v>5</v>
      </c>
      <c r="N132" s="1">
        <f>_xlfn.DAYS(Table1[[#This Row],[Exp Date]],Table1[[#This Row],[Mfg Date]])</f>
        <v>1094</v>
      </c>
    </row>
    <row r="133" spans="1:14" x14ac:dyDescent="0.3">
      <c r="A133" s="4">
        <v>44299</v>
      </c>
      <c r="B133" s="3">
        <v>10</v>
      </c>
      <c r="C133" s="2">
        <v>44315</v>
      </c>
      <c r="D133" s="1" t="s">
        <v>94</v>
      </c>
      <c r="E133" s="2">
        <v>43405</v>
      </c>
      <c r="F133" s="2">
        <v>45230</v>
      </c>
      <c r="G133" s="1">
        <v>10</v>
      </c>
      <c r="H133" s="1">
        <v>1</v>
      </c>
      <c r="I133" s="1">
        <f>Table1[[#This Row],[Received Qty.]]*Table1[[#This Row],[Unit]]</f>
        <v>10</v>
      </c>
      <c r="J133" s="1" t="s">
        <v>11</v>
      </c>
      <c r="K133" s="1">
        <v>3525</v>
      </c>
      <c r="L133" s="1">
        <v>35250</v>
      </c>
      <c r="M133" s="1">
        <f>_xlfn.DAYS(Table1[[#This Row],[RCV Date]],Table1[[#This Row],[PO_DT]])</f>
        <v>16</v>
      </c>
      <c r="N133" s="1">
        <f>_xlfn.DAYS(Table1[[#This Row],[Exp Date]],Table1[[#This Row],[Mfg Date]])</f>
        <v>1825</v>
      </c>
    </row>
    <row r="134" spans="1:14" x14ac:dyDescent="0.3">
      <c r="A134" s="4">
        <v>44299</v>
      </c>
      <c r="B134" s="3">
        <v>100</v>
      </c>
      <c r="C134" s="2">
        <v>44316</v>
      </c>
      <c r="D134" s="1" t="s">
        <v>44</v>
      </c>
      <c r="E134" s="2">
        <v>44256</v>
      </c>
      <c r="F134" s="2">
        <v>46081</v>
      </c>
      <c r="G134" s="1">
        <v>100</v>
      </c>
      <c r="H134" s="1">
        <v>1</v>
      </c>
      <c r="I134" s="1">
        <f>Table1[[#This Row],[Received Qty.]]*Table1[[#This Row],[Unit]]</f>
        <v>100</v>
      </c>
      <c r="J134" s="1" t="s">
        <v>11</v>
      </c>
      <c r="K134" s="1">
        <v>900</v>
      </c>
      <c r="L134" s="1">
        <v>90000</v>
      </c>
      <c r="M134" s="1">
        <f>_xlfn.DAYS(Table1[[#This Row],[RCV Date]],Table1[[#This Row],[PO_DT]])</f>
        <v>17</v>
      </c>
      <c r="N134" s="1">
        <f>_xlfn.DAYS(Table1[[#This Row],[Exp Date]],Table1[[#This Row],[Mfg Date]])</f>
        <v>1825</v>
      </c>
    </row>
    <row r="135" spans="1:14" x14ac:dyDescent="0.3">
      <c r="A135" s="4">
        <v>44314</v>
      </c>
      <c r="B135" s="3">
        <v>25</v>
      </c>
      <c r="C135" s="2">
        <v>44316</v>
      </c>
      <c r="D135" s="1" t="s">
        <v>95</v>
      </c>
      <c r="E135" s="2">
        <v>44237</v>
      </c>
      <c r="F135" s="2">
        <v>44967</v>
      </c>
      <c r="G135" s="1">
        <v>25</v>
      </c>
      <c r="H135" s="1">
        <v>1</v>
      </c>
      <c r="I135" s="1">
        <f>Table1[[#This Row],[Received Qty.]]*Table1[[#This Row],[Unit]]</f>
        <v>25</v>
      </c>
      <c r="J135" s="1" t="s">
        <v>11</v>
      </c>
      <c r="K135" s="1">
        <v>550</v>
      </c>
      <c r="L135" s="1">
        <v>13750</v>
      </c>
      <c r="M135" s="1">
        <f>_xlfn.DAYS(Table1[[#This Row],[RCV Date]],Table1[[#This Row],[PO_DT]])</f>
        <v>2</v>
      </c>
      <c r="N135" s="1">
        <f>_xlfn.DAYS(Table1[[#This Row],[Exp Date]],Table1[[#This Row],[Mfg Date]])</f>
        <v>730</v>
      </c>
    </row>
    <row r="136" spans="1:14" x14ac:dyDescent="0.3">
      <c r="A136" s="4">
        <v>44314</v>
      </c>
      <c r="B136" s="3">
        <v>20</v>
      </c>
      <c r="C136" s="2">
        <v>44316</v>
      </c>
      <c r="D136" s="1" t="s">
        <v>78</v>
      </c>
      <c r="E136" s="2">
        <v>43876</v>
      </c>
      <c r="F136" s="2">
        <v>45698</v>
      </c>
      <c r="G136" s="1">
        <v>10</v>
      </c>
      <c r="H136" s="1">
        <v>1</v>
      </c>
      <c r="I136" s="1">
        <f>Table1[[#This Row],[Received Qty.]]*Table1[[#This Row],[Unit]]</f>
        <v>10</v>
      </c>
      <c r="J136" s="1" t="s">
        <v>11</v>
      </c>
      <c r="K136" s="1">
        <v>900</v>
      </c>
      <c r="L136" s="1">
        <v>9000</v>
      </c>
      <c r="M136" s="1">
        <f>_xlfn.DAYS(Table1[[#This Row],[RCV Date]],Table1[[#This Row],[PO_DT]])</f>
        <v>2</v>
      </c>
      <c r="N136" s="1">
        <f>_xlfn.DAYS(Table1[[#This Row],[Exp Date]],Table1[[#This Row],[Mfg Date]])</f>
        <v>1822</v>
      </c>
    </row>
    <row r="137" spans="1:14" x14ac:dyDescent="0.3">
      <c r="A137" s="4">
        <v>44314</v>
      </c>
      <c r="B137" s="3">
        <v>2</v>
      </c>
      <c r="C137" s="2">
        <v>44316</v>
      </c>
      <c r="D137" s="1" t="s">
        <v>96</v>
      </c>
      <c r="E137" s="2">
        <v>44197</v>
      </c>
      <c r="F137" s="2">
        <v>44926</v>
      </c>
      <c r="G137" s="1">
        <v>2</v>
      </c>
      <c r="H137" s="1">
        <v>1</v>
      </c>
      <c r="I137" s="1">
        <f>Table1[[#This Row],[Received Qty.]]*Table1[[#This Row],[Unit]]</f>
        <v>2</v>
      </c>
      <c r="J137" s="1" t="s">
        <v>11</v>
      </c>
      <c r="K137" s="1">
        <v>880</v>
      </c>
      <c r="L137" s="1">
        <v>1760</v>
      </c>
      <c r="M137" s="1">
        <f>_xlfn.DAYS(Table1[[#This Row],[RCV Date]],Table1[[#This Row],[PO_DT]])</f>
        <v>2</v>
      </c>
      <c r="N137" s="1">
        <f>_xlfn.DAYS(Table1[[#This Row],[Exp Date]],Table1[[#This Row],[Mfg Date]])</f>
        <v>729</v>
      </c>
    </row>
    <row r="138" spans="1:14" x14ac:dyDescent="0.3">
      <c r="A138" s="4">
        <v>44312</v>
      </c>
      <c r="B138" s="3">
        <v>150</v>
      </c>
      <c r="C138" s="2">
        <v>44320</v>
      </c>
      <c r="D138" s="1" t="s">
        <v>97</v>
      </c>
      <c r="E138" s="2">
        <v>44081</v>
      </c>
      <c r="F138" s="2">
        <v>45175</v>
      </c>
      <c r="G138" s="1">
        <v>150</v>
      </c>
      <c r="H138" s="1">
        <v>1</v>
      </c>
      <c r="I138" s="1">
        <f>Table1[[#This Row],[Received Qty.]]*Table1[[#This Row],[Unit]]</f>
        <v>150</v>
      </c>
      <c r="J138" s="1" t="s">
        <v>11</v>
      </c>
      <c r="K138" s="1">
        <v>570</v>
      </c>
      <c r="L138" s="1">
        <v>85500</v>
      </c>
      <c r="M138" s="1">
        <f>_xlfn.DAYS(Table1[[#This Row],[RCV Date]],Table1[[#This Row],[PO_DT]])</f>
        <v>8</v>
      </c>
      <c r="N138" s="1">
        <f>_xlfn.DAYS(Table1[[#This Row],[Exp Date]],Table1[[#This Row],[Mfg Date]])</f>
        <v>1094</v>
      </c>
    </row>
    <row r="139" spans="1:14" x14ac:dyDescent="0.3">
      <c r="A139" s="4">
        <v>44303</v>
      </c>
      <c r="B139" s="3">
        <v>125</v>
      </c>
      <c r="C139" s="2">
        <v>44320</v>
      </c>
      <c r="D139" s="1" t="s">
        <v>10</v>
      </c>
      <c r="E139" s="2">
        <v>44287</v>
      </c>
      <c r="F139" s="2">
        <v>46112</v>
      </c>
      <c r="G139" s="1">
        <v>100</v>
      </c>
      <c r="H139" s="1">
        <v>1</v>
      </c>
      <c r="I139" s="1">
        <f>Table1[[#This Row],[Received Qty.]]*Table1[[#This Row],[Unit]]</f>
        <v>100</v>
      </c>
      <c r="J139" s="1" t="s">
        <v>11</v>
      </c>
      <c r="K139" s="1">
        <v>610</v>
      </c>
      <c r="L139" s="1">
        <v>61000</v>
      </c>
      <c r="M139" s="1">
        <f>_xlfn.DAYS(Table1[[#This Row],[RCV Date]],Table1[[#This Row],[PO_DT]])</f>
        <v>17</v>
      </c>
      <c r="N139" s="1">
        <f>_xlfn.DAYS(Table1[[#This Row],[Exp Date]],Table1[[#This Row],[Mfg Date]])</f>
        <v>1825</v>
      </c>
    </row>
    <row r="140" spans="1:14" x14ac:dyDescent="0.3">
      <c r="A140" s="4">
        <v>44301</v>
      </c>
      <c r="B140" s="3">
        <v>10</v>
      </c>
      <c r="C140" s="2">
        <v>44320</v>
      </c>
      <c r="D140" s="1" t="s">
        <v>98</v>
      </c>
      <c r="E140" s="2">
        <v>44287</v>
      </c>
      <c r="F140" s="2">
        <v>45382</v>
      </c>
      <c r="G140" s="1">
        <v>10</v>
      </c>
      <c r="H140" s="1">
        <v>1</v>
      </c>
      <c r="I140" s="1">
        <f>Table1[[#This Row],[Received Qty.]]*Table1[[#This Row],[Unit]]</f>
        <v>10</v>
      </c>
      <c r="J140" s="1" t="s">
        <v>11</v>
      </c>
      <c r="K140" s="1">
        <v>4900</v>
      </c>
      <c r="L140" s="1">
        <v>49000</v>
      </c>
      <c r="M140" s="1">
        <f>_xlfn.DAYS(Table1[[#This Row],[RCV Date]],Table1[[#This Row],[PO_DT]])</f>
        <v>19</v>
      </c>
      <c r="N140" s="1">
        <f>_xlfn.DAYS(Table1[[#This Row],[Exp Date]],Table1[[#This Row],[Mfg Date]])</f>
        <v>1095</v>
      </c>
    </row>
    <row r="141" spans="1:14" x14ac:dyDescent="0.3">
      <c r="A141" s="4">
        <v>44274</v>
      </c>
      <c r="B141" s="3">
        <v>500</v>
      </c>
      <c r="C141" s="2">
        <v>44321</v>
      </c>
      <c r="D141" s="1" t="s">
        <v>73</v>
      </c>
      <c r="E141" s="2">
        <v>44166</v>
      </c>
      <c r="F141" s="2">
        <v>45991</v>
      </c>
      <c r="G141" s="1">
        <v>75</v>
      </c>
      <c r="H141" s="1">
        <v>1</v>
      </c>
      <c r="I141" s="1">
        <f>Table1[[#This Row],[Received Qty.]]*Table1[[#This Row],[Unit]]</f>
        <v>75</v>
      </c>
      <c r="J141" s="1" t="s">
        <v>11</v>
      </c>
      <c r="K141" s="1">
        <v>1320</v>
      </c>
      <c r="L141" s="1">
        <v>99000</v>
      </c>
      <c r="M141" s="1">
        <f>_xlfn.DAYS(Table1[[#This Row],[RCV Date]],Table1[[#This Row],[PO_DT]])</f>
        <v>47</v>
      </c>
      <c r="N141" s="1">
        <f>_xlfn.DAYS(Table1[[#This Row],[Exp Date]],Table1[[#This Row],[Mfg Date]])</f>
        <v>1825</v>
      </c>
    </row>
    <row r="142" spans="1:14" x14ac:dyDescent="0.3">
      <c r="A142" s="4">
        <v>44274</v>
      </c>
      <c r="B142" s="3">
        <v>500</v>
      </c>
      <c r="C142" s="2">
        <v>44321</v>
      </c>
      <c r="D142" s="1" t="s">
        <v>73</v>
      </c>
      <c r="E142" s="2">
        <v>44228</v>
      </c>
      <c r="F142" s="2">
        <v>46053</v>
      </c>
      <c r="G142" s="1">
        <v>125</v>
      </c>
      <c r="H142" s="1">
        <v>1</v>
      </c>
      <c r="I142" s="1">
        <f>Table1[[#This Row],[Received Qty.]]*Table1[[#This Row],[Unit]]</f>
        <v>125</v>
      </c>
      <c r="J142" s="1" t="s">
        <v>11</v>
      </c>
      <c r="K142" s="1">
        <v>1320</v>
      </c>
      <c r="L142" s="1">
        <v>165000</v>
      </c>
      <c r="M142" s="1">
        <f>_xlfn.DAYS(Table1[[#This Row],[RCV Date]],Table1[[#This Row],[PO_DT]])</f>
        <v>47</v>
      </c>
      <c r="N142" s="1">
        <f>_xlfn.DAYS(Table1[[#This Row],[Exp Date]],Table1[[#This Row],[Mfg Date]])</f>
        <v>1825</v>
      </c>
    </row>
    <row r="143" spans="1:14" x14ac:dyDescent="0.3">
      <c r="A143" s="4">
        <v>44300</v>
      </c>
      <c r="B143" s="3">
        <v>300</v>
      </c>
      <c r="C143" s="2">
        <v>44321</v>
      </c>
      <c r="D143" s="1" t="s">
        <v>99</v>
      </c>
      <c r="E143" s="2">
        <v>43712</v>
      </c>
      <c r="F143" s="2">
        <v>45538</v>
      </c>
      <c r="G143" s="1">
        <v>20</v>
      </c>
      <c r="H143" s="1">
        <v>1</v>
      </c>
      <c r="I143" s="1">
        <f>Table1[[#This Row],[Received Qty.]]*Table1[[#This Row],[Unit]]</f>
        <v>20</v>
      </c>
      <c r="J143" s="1" t="s">
        <v>11</v>
      </c>
      <c r="K143" s="1">
        <v>195</v>
      </c>
      <c r="L143" s="1">
        <v>3900</v>
      </c>
      <c r="M143" s="1">
        <f>_xlfn.DAYS(Table1[[#This Row],[RCV Date]],Table1[[#This Row],[PO_DT]])</f>
        <v>21</v>
      </c>
      <c r="N143" s="1">
        <f>_xlfn.DAYS(Table1[[#This Row],[Exp Date]],Table1[[#This Row],[Mfg Date]])</f>
        <v>1826</v>
      </c>
    </row>
    <row r="144" spans="1:14" x14ac:dyDescent="0.3">
      <c r="A144" s="4">
        <v>44299</v>
      </c>
      <c r="B144" s="3">
        <v>100</v>
      </c>
      <c r="C144" s="2">
        <v>44321</v>
      </c>
      <c r="D144" s="1" t="s">
        <v>49</v>
      </c>
      <c r="E144" s="2">
        <v>44256</v>
      </c>
      <c r="F144" s="2">
        <v>46081</v>
      </c>
      <c r="G144" s="1">
        <v>100</v>
      </c>
      <c r="H144" s="1">
        <v>1</v>
      </c>
      <c r="I144" s="1">
        <f>Table1[[#This Row],[Received Qty.]]*Table1[[#This Row],[Unit]]</f>
        <v>100</v>
      </c>
      <c r="J144" s="1" t="s">
        <v>11</v>
      </c>
      <c r="K144" s="1">
        <v>4850</v>
      </c>
      <c r="L144" s="1">
        <v>485000</v>
      </c>
      <c r="M144" s="1">
        <f>_xlfn.DAYS(Table1[[#This Row],[RCV Date]],Table1[[#This Row],[PO_DT]])</f>
        <v>22</v>
      </c>
      <c r="N144" s="1">
        <f>_xlfn.DAYS(Table1[[#This Row],[Exp Date]],Table1[[#This Row],[Mfg Date]])</f>
        <v>1825</v>
      </c>
    </row>
    <row r="145" spans="1:14" x14ac:dyDescent="0.3">
      <c r="A145" s="4">
        <v>44272</v>
      </c>
      <c r="B145" s="3">
        <v>5</v>
      </c>
      <c r="C145" s="2">
        <v>44322</v>
      </c>
      <c r="D145" s="1" t="s">
        <v>37</v>
      </c>
      <c r="E145" s="2">
        <v>44105</v>
      </c>
      <c r="F145" s="2">
        <v>45199</v>
      </c>
      <c r="G145" s="1">
        <v>5</v>
      </c>
      <c r="H145" s="1">
        <v>1</v>
      </c>
      <c r="I145" s="1">
        <f>Table1[[#This Row],[Received Qty.]]*Table1[[#This Row],[Unit]]</f>
        <v>5</v>
      </c>
      <c r="J145" s="1" t="s">
        <v>11</v>
      </c>
      <c r="K145" s="1">
        <v>37400</v>
      </c>
      <c r="L145" s="1">
        <v>187000</v>
      </c>
      <c r="M145" s="1">
        <f>_xlfn.DAYS(Table1[[#This Row],[RCV Date]],Table1[[#This Row],[PO_DT]])</f>
        <v>50</v>
      </c>
      <c r="N145" s="1">
        <f>_xlfn.DAYS(Table1[[#This Row],[Exp Date]],Table1[[#This Row],[Mfg Date]])</f>
        <v>1094</v>
      </c>
    </row>
    <row r="146" spans="1:14" x14ac:dyDescent="0.3">
      <c r="A146" s="4">
        <v>44316</v>
      </c>
      <c r="B146" s="3">
        <v>50</v>
      </c>
      <c r="C146" s="2">
        <v>44323</v>
      </c>
      <c r="D146" s="1" t="s">
        <v>24</v>
      </c>
      <c r="E146" s="2">
        <v>43862</v>
      </c>
      <c r="F146" s="2">
        <v>45322</v>
      </c>
      <c r="G146" s="1">
        <v>50</v>
      </c>
      <c r="H146" s="1">
        <v>1</v>
      </c>
      <c r="I146" s="1">
        <f>Table1[[#This Row],[Received Qty.]]*Table1[[#This Row],[Unit]]</f>
        <v>50</v>
      </c>
      <c r="J146" s="1" t="s">
        <v>11</v>
      </c>
      <c r="K146" s="1">
        <v>3400</v>
      </c>
      <c r="L146" s="1">
        <v>170000</v>
      </c>
      <c r="M146" s="1">
        <f>_xlfn.DAYS(Table1[[#This Row],[RCV Date]],Table1[[#This Row],[PO_DT]])</f>
        <v>7</v>
      </c>
      <c r="N146" s="1">
        <f>_xlfn.DAYS(Table1[[#This Row],[Exp Date]],Table1[[#This Row],[Mfg Date]])</f>
        <v>1460</v>
      </c>
    </row>
    <row r="147" spans="1:14" x14ac:dyDescent="0.3">
      <c r="A147" s="4">
        <v>44321</v>
      </c>
      <c r="B147" s="3">
        <v>5100</v>
      </c>
      <c r="C147" s="2">
        <v>44326</v>
      </c>
      <c r="D147" s="1" t="s">
        <v>10</v>
      </c>
      <c r="E147" s="2">
        <v>44256</v>
      </c>
      <c r="F147" s="2">
        <v>46081</v>
      </c>
      <c r="G147" s="1">
        <v>1600</v>
      </c>
      <c r="H147" s="1">
        <v>1</v>
      </c>
      <c r="I147" s="1">
        <f>Table1[[#This Row],[Received Qty.]]*Table1[[#This Row],[Unit]]</f>
        <v>1600</v>
      </c>
      <c r="J147" s="1" t="s">
        <v>11</v>
      </c>
      <c r="K147" s="1">
        <v>610</v>
      </c>
      <c r="L147" s="1">
        <v>976000</v>
      </c>
      <c r="M147" s="1">
        <f>_xlfn.DAYS(Table1[[#This Row],[RCV Date]],Table1[[#This Row],[PO_DT]])</f>
        <v>5</v>
      </c>
      <c r="N147" s="1">
        <f>_xlfn.DAYS(Table1[[#This Row],[Exp Date]],Table1[[#This Row],[Mfg Date]])</f>
        <v>1825</v>
      </c>
    </row>
    <row r="148" spans="1:14" x14ac:dyDescent="0.3">
      <c r="A148" s="4">
        <v>44321</v>
      </c>
      <c r="B148" s="3">
        <v>5100</v>
      </c>
      <c r="C148" s="2">
        <v>44326</v>
      </c>
      <c r="D148" s="1" t="s">
        <v>10</v>
      </c>
      <c r="E148" s="2">
        <v>44256</v>
      </c>
      <c r="F148" s="2">
        <v>46081</v>
      </c>
      <c r="G148" s="1">
        <v>3525</v>
      </c>
      <c r="H148" s="1">
        <v>1</v>
      </c>
      <c r="I148" s="1">
        <f>Table1[[#This Row],[Received Qty.]]*Table1[[#This Row],[Unit]]</f>
        <v>3525</v>
      </c>
      <c r="J148" s="1" t="s">
        <v>11</v>
      </c>
      <c r="K148" s="1">
        <v>610</v>
      </c>
      <c r="L148" s="1">
        <v>2150250</v>
      </c>
      <c r="M148" s="1">
        <f>_xlfn.DAYS(Table1[[#This Row],[RCV Date]],Table1[[#This Row],[PO_DT]])</f>
        <v>5</v>
      </c>
      <c r="N148" s="1">
        <f>_xlfn.DAYS(Table1[[#This Row],[Exp Date]],Table1[[#This Row],[Mfg Date]])</f>
        <v>1825</v>
      </c>
    </row>
    <row r="149" spans="1:14" x14ac:dyDescent="0.3">
      <c r="A149" s="4">
        <v>44298</v>
      </c>
      <c r="B149" s="3">
        <v>1000</v>
      </c>
      <c r="C149" s="2">
        <v>44327</v>
      </c>
      <c r="D149" s="1" t="s">
        <v>100</v>
      </c>
      <c r="E149" s="2">
        <v>44287</v>
      </c>
      <c r="F149" s="2">
        <v>46112</v>
      </c>
      <c r="G149" s="1">
        <v>1000</v>
      </c>
      <c r="H149" s="1">
        <v>1</v>
      </c>
      <c r="I149" s="1">
        <f>Table1[[#This Row],[Received Qty.]]*Table1[[#This Row],[Unit]]</f>
        <v>1000</v>
      </c>
      <c r="J149" s="1" t="s">
        <v>11</v>
      </c>
      <c r="K149" s="1">
        <v>35</v>
      </c>
      <c r="L149" s="1">
        <v>35000</v>
      </c>
      <c r="M149" s="1">
        <f>_xlfn.DAYS(Table1[[#This Row],[RCV Date]],Table1[[#This Row],[PO_DT]])</f>
        <v>29</v>
      </c>
      <c r="N149" s="1">
        <f>_xlfn.DAYS(Table1[[#This Row],[Exp Date]],Table1[[#This Row],[Mfg Date]])</f>
        <v>1825</v>
      </c>
    </row>
    <row r="150" spans="1:14" x14ac:dyDescent="0.3">
      <c r="A150" s="4">
        <v>44305</v>
      </c>
      <c r="B150" s="3">
        <v>640</v>
      </c>
      <c r="C150" s="2">
        <v>44328</v>
      </c>
      <c r="D150" s="1" t="s">
        <v>12</v>
      </c>
      <c r="E150" s="2">
        <v>44287</v>
      </c>
      <c r="F150" s="2">
        <v>45382</v>
      </c>
      <c r="G150" s="1">
        <v>640</v>
      </c>
      <c r="H150" s="1">
        <v>1</v>
      </c>
      <c r="I150" s="1">
        <f>Table1[[#This Row],[Received Qty.]]*Table1[[#This Row],[Unit]]</f>
        <v>640</v>
      </c>
      <c r="J150" s="1" t="s">
        <v>11</v>
      </c>
      <c r="K150" s="1">
        <v>130</v>
      </c>
      <c r="L150" s="1">
        <v>83200</v>
      </c>
      <c r="M150" s="1">
        <f>_xlfn.DAYS(Table1[[#This Row],[RCV Date]],Table1[[#This Row],[PO_DT]])</f>
        <v>23</v>
      </c>
      <c r="N150" s="1">
        <f>_xlfn.DAYS(Table1[[#This Row],[Exp Date]],Table1[[#This Row],[Mfg Date]])</f>
        <v>1095</v>
      </c>
    </row>
    <row r="151" spans="1:14" x14ac:dyDescent="0.3">
      <c r="A151" s="4">
        <v>44321</v>
      </c>
      <c r="B151" s="3">
        <v>550</v>
      </c>
      <c r="C151" s="2">
        <v>44328</v>
      </c>
      <c r="D151" s="1" t="s">
        <v>93</v>
      </c>
      <c r="E151" s="2">
        <v>44105</v>
      </c>
      <c r="F151" s="2">
        <v>44834</v>
      </c>
      <c r="G151" s="1">
        <v>550</v>
      </c>
      <c r="H151" s="1">
        <v>1</v>
      </c>
      <c r="I151" s="1">
        <f>Table1[[#This Row],[Received Qty.]]*Table1[[#This Row],[Unit]]</f>
        <v>550</v>
      </c>
      <c r="J151" s="1" t="s">
        <v>11</v>
      </c>
      <c r="K151" s="1">
        <v>640</v>
      </c>
      <c r="L151" s="1">
        <v>352000</v>
      </c>
      <c r="M151" s="1">
        <f>_xlfn.DAYS(Table1[[#This Row],[RCV Date]],Table1[[#This Row],[PO_DT]])</f>
        <v>7</v>
      </c>
      <c r="N151" s="1">
        <f>_xlfn.DAYS(Table1[[#This Row],[Exp Date]],Table1[[#This Row],[Mfg Date]])</f>
        <v>729</v>
      </c>
    </row>
    <row r="152" spans="1:14" x14ac:dyDescent="0.3">
      <c r="A152" s="4">
        <v>44300</v>
      </c>
      <c r="B152" s="3">
        <v>300</v>
      </c>
      <c r="C152" s="2">
        <v>44328</v>
      </c>
      <c r="D152" s="1" t="s">
        <v>99</v>
      </c>
      <c r="E152" s="2">
        <v>43712</v>
      </c>
      <c r="F152" s="2">
        <v>45538</v>
      </c>
      <c r="G152" s="1">
        <v>280</v>
      </c>
      <c r="H152" s="1">
        <v>1</v>
      </c>
      <c r="I152" s="1">
        <f>Table1[[#This Row],[Received Qty.]]*Table1[[#This Row],[Unit]]</f>
        <v>280</v>
      </c>
      <c r="J152" s="1" t="s">
        <v>11</v>
      </c>
      <c r="K152" s="1">
        <v>195</v>
      </c>
      <c r="L152" s="1">
        <v>54600</v>
      </c>
      <c r="M152" s="1">
        <f>_xlfn.DAYS(Table1[[#This Row],[RCV Date]],Table1[[#This Row],[PO_DT]])</f>
        <v>28</v>
      </c>
      <c r="N152" s="1">
        <f>_xlfn.DAYS(Table1[[#This Row],[Exp Date]],Table1[[#This Row],[Mfg Date]])</f>
        <v>1826</v>
      </c>
    </row>
    <row r="153" spans="1:14" x14ac:dyDescent="0.3">
      <c r="A153" s="4">
        <v>44309</v>
      </c>
      <c r="B153" s="3">
        <v>137.5</v>
      </c>
      <c r="C153" s="2">
        <v>44328</v>
      </c>
      <c r="D153" s="1" t="s">
        <v>19</v>
      </c>
      <c r="E153" s="2">
        <v>44287</v>
      </c>
      <c r="F153" s="2">
        <v>45382</v>
      </c>
      <c r="G153" s="1">
        <v>137.5</v>
      </c>
      <c r="H153" s="1">
        <v>1</v>
      </c>
      <c r="I153" s="1">
        <f>Table1[[#This Row],[Received Qty.]]*Table1[[#This Row],[Unit]]</f>
        <v>137.5</v>
      </c>
      <c r="J153" s="1" t="s">
        <v>11</v>
      </c>
      <c r="K153" s="1">
        <v>2390</v>
      </c>
      <c r="L153" s="1">
        <v>328625</v>
      </c>
      <c r="M153" s="1">
        <f>_xlfn.DAYS(Table1[[#This Row],[RCV Date]],Table1[[#This Row],[PO_DT]])</f>
        <v>19</v>
      </c>
      <c r="N153" s="1">
        <f>_xlfn.DAYS(Table1[[#This Row],[Exp Date]],Table1[[#This Row],[Mfg Date]])</f>
        <v>1095</v>
      </c>
    </row>
    <row r="154" spans="1:14" x14ac:dyDescent="0.3">
      <c r="A154" s="4">
        <v>44309</v>
      </c>
      <c r="B154" s="3">
        <v>91</v>
      </c>
      <c r="C154" s="2">
        <v>44328</v>
      </c>
      <c r="D154" s="1" t="s">
        <v>101</v>
      </c>
      <c r="E154" s="2">
        <v>44287</v>
      </c>
      <c r="F154" s="2">
        <v>45382</v>
      </c>
      <c r="G154" s="1">
        <v>91</v>
      </c>
      <c r="H154" s="1">
        <v>1</v>
      </c>
      <c r="I154" s="1">
        <f>Table1[[#This Row],[Received Qty.]]*Table1[[#This Row],[Unit]]</f>
        <v>91</v>
      </c>
      <c r="J154" s="1" t="s">
        <v>11</v>
      </c>
      <c r="K154" s="1">
        <v>2886</v>
      </c>
      <c r="L154" s="1">
        <v>262626</v>
      </c>
      <c r="M154" s="1">
        <f>_xlfn.DAYS(Table1[[#This Row],[RCV Date]],Table1[[#This Row],[PO_DT]])</f>
        <v>19</v>
      </c>
      <c r="N154" s="1">
        <f>_xlfn.DAYS(Table1[[#This Row],[Exp Date]],Table1[[#This Row],[Mfg Date]])</f>
        <v>1095</v>
      </c>
    </row>
    <row r="155" spans="1:14" x14ac:dyDescent="0.3">
      <c r="A155" s="4">
        <v>44298</v>
      </c>
      <c r="B155" s="3">
        <v>50</v>
      </c>
      <c r="C155" s="2">
        <v>44328</v>
      </c>
      <c r="D155" s="1" t="s">
        <v>23</v>
      </c>
      <c r="E155" s="2">
        <v>44228</v>
      </c>
      <c r="F155" s="2">
        <v>46053</v>
      </c>
      <c r="G155" s="1">
        <v>50</v>
      </c>
      <c r="H155" s="1">
        <v>1</v>
      </c>
      <c r="I155" s="1">
        <f>Table1[[#This Row],[Received Qty.]]*Table1[[#This Row],[Unit]]</f>
        <v>50</v>
      </c>
      <c r="J155" s="1" t="s">
        <v>11</v>
      </c>
      <c r="K155" s="1">
        <v>825</v>
      </c>
      <c r="L155" s="1">
        <v>41250</v>
      </c>
      <c r="M155" s="1">
        <f>_xlfn.DAYS(Table1[[#This Row],[RCV Date]],Table1[[#This Row],[PO_DT]])</f>
        <v>30</v>
      </c>
      <c r="N155" s="1">
        <f>_xlfn.DAYS(Table1[[#This Row],[Exp Date]],Table1[[#This Row],[Mfg Date]])</f>
        <v>1825</v>
      </c>
    </row>
    <row r="156" spans="1:14" x14ac:dyDescent="0.3">
      <c r="A156" s="4">
        <v>44309</v>
      </c>
      <c r="B156" s="3">
        <v>27.5</v>
      </c>
      <c r="C156" s="2">
        <v>44328</v>
      </c>
      <c r="D156" s="1" t="s">
        <v>102</v>
      </c>
      <c r="E156" s="2">
        <v>44287</v>
      </c>
      <c r="F156" s="2">
        <v>45382</v>
      </c>
      <c r="G156" s="1">
        <v>27.5</v>
      </c>
      <c r="H156" s="1">
        <v>1</v>
      </c>
      <c r="I156" s="1">
        <f>Table1[[#This Row],[Received Qty.]]*Table1[[#This Row],[Unit]]</f>
        <v>27.5</v>
      </c>
      <c r="J156" s="1" t="s">
        <v>11</v>
      </c>
      <c r="K156" s="1">
        <v>2786.36</v>
      </c>
      <c r="L156" s="1">
        <v>76624.899999999994</v>
      </c>
      <c r="M156" s="1">
        <f>_xlfn.DAYS(Table1[[#This Row],[RCV Date]],Table1[[#This Row],[PO_DT]])</f>
        <v>19</v>
      </c>
      <c r="N156" s="1">
        <f>_xlfn.DAYS(Table1[[#This Row],[Exp Date]],Table1[[#This Row],[Mfg Date]])</f>
        <v>1095</v>
      </c>
    </row>
    <row r="157" spans="1:14" x14ac:dyDescent="0.3">
      <c r="A157" s="4">
        <v>44316</v>
      </c>
      <c r="B157" s="3">
        <v>0.5</v>
      </c>
      <c r="C157" s="2">
        <v>44328</v>
      </c>
      <c r="D157" s="1" t="s">
        <v>85</v>
      </c>
      <c r="E157" s="2">
        <v>44197</v>
      </c>
      <c r="F157" s="2">
        <v>46022</v>
      </c>
      <c r="G157" s="1">
        <v>0.5</v>
      </c>
      <c r="H157" s="1">
        <v>1</v>
      </c>
      <c r="I157" s="1">
        <f>Table1[[#This Row],[Received Qty.]]*Table1[[#This Row],[Unit]]</f>
        <v>0.5</v>
      </c>
      <c r="J157" s="1" t="s">
        <v>11</v>
      </c>
      <c r="K157" s="1">
        <v>360000</v>
      </c>
      <c r="L157" s="1">
        <v>180000</v>
      </c>
      <c r="M157" s="1">
        <f>_xlfn.DAYS(Table1[[#This Row],[RCV Date]],Table1[[#This Row],[PO_DT]])</f>
        <v>12</v>
      </c>
      <c r="N157" s="1">
        <f>_xlfn.DAYS(Table1[[#This Row],[Exp Date]],Table1[[#This Row],[Mfg Date]])</f>
        <v>1825</v>
      </c>
    </row>
    <row r="158" spans="1:14" x14ac:dyDescent="0.3">
      <c r="A158" s="4">
        <v>44319</v>
      </c>
      <c r="B158" s="3">
        <v>150</v>
      </c>
      <c r="C158" s="2">
        <v>44330</v>
      </c>
      <c r="D158" s="1" t="s">
        <v>97</v>
      </c>
      <c r="E158" s="2">
        <v>44051</v>
      </c>
      <c r="F158" s="2">
        <v>45145</v>
      </c>
      <c r="G158" s="1">
        <v>150</v>
      </c>
      <c r="H158" s="1">
        <v>1</v>
      </c>
      <c r="I158" s="1">
        <f>Table1[[#This Row],[Received Qty.]]*Table1[[#This Row],[Unit]]</f>
        <v>150</v>
      </c>
      <c r="J158" s="1" t="s">
        <v>11</v>
      </c>
      <c r="K158" s="1">
        <v>630</v>
      </c>
      <c r="L158" s="1">
        <v>94500</v>
      </c>
      <c r="M158" s="1">
        <f>_xlfn.DAYS(Table1[[#This Row],[RCV Date]],Table1[[#This Row],[PO_DT]])</f>
        <v>11</v>
      </c>
      <c r="N158" s="1">
        <f>_xlfn.DAYS(Table1[[#This Row],[Exp Date]],Table1[[#This Row],[Mfg Date]])</f>
        <v>1094</v>
      </c>
    </row>
    <row r="159" spans="1:14" x14ac:dyDescent="0.3">
      <c r="A159" s="4">
        <v>44321</v>
      </c>
      <c r="B159" s="3">
        <v>300</v>
      </c>
      <c r="C159" s="2">
        <v>44333</v>
      </c>
      <c r="D159" s="1" t="s">
        <v>46</v>
      </c>
      <c r="E159" s="2">
        <v>44228</v>
      </c>
      <c r="F159" s="2">
        <v>45688</v>
      </c>
      <c r="G159" s="1">
        <v>299.96699999999998</v>
      </c>
      <c r="H159" s="1">
        <v>1</v>
      </c>
      <c r="I159" s="1">
        <f>Table1[[#This Row],[Received Qty.]]*Table1[[#This Row],[Unit]]</f>
        <v>299.96699999999998</v>
      </c>
      <c r="J159" s="1" t="s">
        <v>11</v>
      </c>
      <c r="K159" s="1">
        <v>1115</v>
      </c>
      <c r="L159" s="1">
        <v>334463.20500000002</v>
      </c>
      <c r="M159" s="1">
        <f>_xlfn.DAYS(Table1[[#This Row],[RCV Date]],Table1[[#This Row],[PO_DT]])</f>
        <v>12</v>
      </c>
      <c r="N159" s="1">
        <f>_xlfn.DAYS(Table1[[#This Row],[Exp Date]],Table1[[#This Row],[Mfg Date]])</f>
        <v>1460</v>
      </c>
    </row>
    <row r="160" spans="1:14" x14ac:dyDescent="0.3">
      <c r="A160" s="4">
        <v>44321</v>
      </c>
      <c r="B160" s="3">
        <v>250</v>
      </c>
      <c r="C160" s="2">
        <v>44333</v>
      </c>
      <c r="D160" s="1" t="s">
        <v>48</v>
      </c>
      <c r="E160" s="2">
        <v>44287</v>
      </c>
      <c r="F160" s="2">
        <v>46112</v>
      </c>
      <c r="G160" s="1">
        <v>250</v>
      </c>
      <c r="H160" s="1">
        <v>1</v>
      </c>
      <c r="I160" s="1">
        <f>Table1[[#This Row],[Received Qty.]]*Table1[[#This Row],[Unit]]</f>
        <v>250</v>
      </c>
      <c r="J160" s="1" t="s">
        <v>11</v>
      </c>
      <c r="K160" s="1">
        <v>1170</v>
      </c>
      <c r="L160" s="1">
        <v>292500</v>
      </c>
      <c r="M160" s="1">
        <f>_xlfn.DAYS(Table1[[#This Row],[RCV Date]],Table1[[#This Row],[PO_DT]])</f>
        <v>12</v>
      </c>
      <c r="N160" s="1">
        <f>_xlfn.DAYS(Table1[[#This Row],[Exp Date]],Table1[[#This Row],[Mfg Date]])</f>
        <v>1825</v>
      </c>
    </row>
    <row r="161" spans="1:14" x14ac:dyDescent="0.3">
      <c r="A161" s="4">
        <v>44321</v>
      </c>
      <c r="B161" s="3">
        <v>25</v>
      </c>
      <c r="C161" s="2">
        <v>44333</v>
      </c>
      <c r="D161" s="1" t="s">
        <v>68</v>
      </c>
      <c r="E161" s="2">
        <v>44136</v>
      </c>
      <c r="F161" s="2">
        <v>45961</v>
      </c>
      <c r="G161" s="1">
        <v>25</v>
      </c>
      <c r="H161" s="1">
        <v>1</v>
      </c>
      <c r="I161" s="1">
        <f>Table1[[#This Row],[Received Qty.]]*Table1[[#This Row],[Unit]]</f>
        <v>25</v>
      </c>
      <c r="J161" s="1" t="s">
        <v>11</v>
      </c>
      <c r="K161" s="1">
        <v>650</v>
      </c>
      <c r="L161" s="1">
        <v>16250</v>
      </c>
      <c r="M161" s="1">
        <f>_xlfn.DAYS(Table1[[#This Row],[RCV Date]],Table1[[#This Row],[PO_DT]])</f>
        <v>12</v>
      </c>
      <c r="N161" s="1">
        <f>_xlfn.DAYS(Table1[[#This Row],[Exp Date]],Table1[[#This Row],[Mfg Date]])</f>
        <v>1825</v>
      </c>
    </row>
    <row r="162" spans="1:14" x14ac:dyDescent="0.3">
      <c r="A162" s="4">
        <v>44335</v>
      </c>
      <c r="B162" s="3">
        <v>550</v>
      </c>
      <c r="C162" s="2">
        <v>44335</v>
      </c>
      <c r="D162" s="1" t="s">
        <v>93</v>
      </c>
      <c r="E162" s="2">
        <v>44209</v>
      </c>
      <c r="F162" s="2">
        <v>45303</v>
      </c>
      <c r="G162" s="1">
        <v>119.33</v>
      </c>
      <c r="H162" s="1">
        <v>1</v>
      </c>
      <c r="I162" s="1">
        <f>Table1[[#This Row],[Received Qty.]]*Table1[[#This Row],[Unit]]</f>
        <v>119.33</v>
      </c>
      <c r="J162" s="1" t="s">
        <v>11</v>
      </c>
      <c r="K162" s="1">
        <v>710</v>
      </c>
      <c r="L162" s="1">
        <v>84724.3</v>
      </c>
      <c r="M162" s="1">
        <f>_xlfn.DAYS(Table1[[#This Row],[RCV Date]],Table1[[#This Row],[PO_DT]])</f>
        <v>0</v>
      </c>
      <c r="N162" s="1">
        <f>_xlfn.DAYS(Table1[[#This Row],[Exp Date]],Table1[[#This Row],[Mfg Date]])</f>
        <v>1094</v>
      </c>
    </row>
    <row r="163" spans="1:14" x14ac:dyDescent="0.3">
      <c r="A163" s="4">
        <v>44335</v>
      </c>
      <c r="B163" s="3">
        <v>550</v>
      </c>
      <c r="C163" s="2">
        <v>44335</v>
      </c>
      <c r="D163" s="1" t="s">
        <v>93</v>
      </c>
      <c r="E163" s="2">
        <v>44212</v>
      </c>
      <c r="F163" s="2">
        <v>45306</v>
      </c>
      <c r="G163" s="1">
        <v>119.46</v>
      </c>
      <c r="H163" s="1">
        <v>1</v>
      </c>
      <c r="I163" s="1">
        <f>Table1[[#This Row],[Received Qty.]]*Table1[[#This Row],[Unit]]</f>
        <v>119.46</v>
      </c>
      <c r="J163" s="1" t="s">
        <v>11</v>
      </c>
      <c r="K163" s="1">
        <v>710</v>
      </c>
      <c r="L163" s="1">
        <v>84816.6</v>
      </c>
      <c r="M163" s="1">
        <f>_xlfn.DAYS(Table1[[#This Row],[RCV Date]],Table1[[#This Row],[PO_DT]])</f>
        <v>0</v>
      </c>
      <c r="N163" s="1">
        <f>_xlfn.DAYS(Table1[[#This Row],[Exp Date]],Table1[[#This Row],[Mfg Date]])</f>
        <v>1094</v>
      </c>
    </row>
    <row r="164" spans="1:14" x14ac:dyDescent="0.3">
      <c r="A164" s="4">
        <v>44323</v>
      </c>
      <c r="B164" s="3">
        <v>20</v>
      </c>
      <c r="C164" s="2">
        <v>44335</v>
      </c>
      <c r="D164" s="1" t="s">
        <v>39</v>
      </c>
      <c r="E164" s="2">
        <v>44228</v>
      </c>
      <c r="F164" s="2">
        <v>45322</v>
      </c>
      <c r="G164" s="1">
        <v>20</v>
      </c>
      <c r="H164" s="1">
        <v>1</v>
      </c>
      <c r="I164" s="1">
        <f>Table1[[#This Row],[Received Qty.]]*Table1[[#This Row],[Unit]]</f>
        <v>20</v>
      </c>
      <c r="J164" s="1" t="s">
        <v>11</v>
      </c>
      <c r="K164" s="1">
        <v>9200</v>
      </c>
      <c r="L164" s="1">
        <v>184000</v>
      </c>
      <c r="M164" s="1">
        <f>_xlfn.DAYS(Table1[[#This Row],[RCV Date]],Table1[[#This Row],[PO_DT]])</f>
        <v>12</v>
      </c>
      <c r="N164" s="1">
        <f>_xlfn.DAYS(Table1[[#This Row],[Exp Date]],Table1[[#This Row],[Mfg Date]])</f>
        <v>1094</v>
      </c>
    </row>
    <row r="165" spans="1:14" x14ac:dyDescent="0.3">
      <c r="A165" s="4">
        <v>44300</v>
      </c>
      <c r="B165" s="3">
        <v>10</v>
      </c>
      <c r="C165" s="2">
        <v>44335</v>
      </c>
      <c r="D165" s="1" t="s">
        <v>104</v>
      </c>
      <c r="E165" s="2">
        <v>44287</v>
      </c>
      <c r="F165" s="2">
        <v>46112</v>
      </c>
      <c r="G165" s="1">
        <v>10</v>
      </c>
      <c r="H165" s="1">
        <v>1</v>
      </c>
      <c r="I165" s="1">
        <f>Table1[[#This Row],[Received Qty.]]*Table1[[#This Row],[Unit]]</f>
        <v>10</v>
      </c>
      <c r="J165" s="1" t="s">
        <v>11</v>
      </c>
      <c r="K165" s="1">
        <v>3600</v>
      </c>
      <c r="L165" s="1">
        <v>36000</v>
      </c>
      <c r="M165" s="1">
        <f>_xlfn.DAYS(Table1[[#This Row],[RCV Date]],Table1[[#This Row],[PO_DT]])</f>
        <v>35</v>
      </c>
      <c r="N165" s="1">
        <f>_xlfn.DAYS(Table1[[#This Row],[Exp Date]],Table1[[#This Row],[Mfg Date]])</f>
        <v>1825</v>
      </c>
    </row>
    <row r="166" spans="1:14" x14ac:dyDescent="0.3">
      <c r="A166" s="4">
        <v>44327</v>
      </c>
      <c r="B166" s="3">
        <v>55</v>
      </c>
      <c r="C166" s="2">
        <v>44336</v>
      </c>
      <c r="D166" s="1" t="s">
        <v>27</v>
      </c>
      <c r="E166" s="2">
        <v>44287</v>
      </c>
      <c r="F166" s="2">
        <v>46112</v>
      </c>
      <c r="G166" s="1">
        <v>55</v>
      </c>
      <c r="H166" s="1">
        <v>1</v>
      </c>
      <c r="I166" s="1">
        <f>Table1[[#This Row],[Received Qty.]]*Table1[[#This Row],[Unit]]</f>
        <v>55</v>
      </c>
      <c r="J166" s="1" t="s">
        <v>11</v>
      </c>
      <c r="K166" s="1">
        <v>5100</v>
      </c>
      <c r="L166" s="1">
        <v>280500</v>
      </c>
      <c r="M166" s="1">
        <f>_xlfn.DAYS(Table1[[#This Row],[RCV Date]],Table1[[#This Row],[PO_DT]])</f>
        <v>9</v>
      </c>
      <c r="N166" s="1">
        <f>_xlfn.DAYS(Table1[[#This Row],[Exp Date]],Table1[[#This Row],[Mfg Date]])</f>
        <v>1825</v>
      </c>
    </row>
    <row r="167" spans="1:14" x14ac:dyDescent="0.3">
      <c r="A167" s="4">
        <v>44324</v>
      </c>
      <c r="B167" s="3">
        <v>50</v>
      </c>
      <c r="C167" s="2">
        <v>44336</v>
      </c>
      <c r="D167" s="1" t="s">
        <v>26</v>
      </c>
      <c r="E167" s="2">
        <v>44197</v>
      </c>
      <c r="F167" s="2">
        <v>46022</v>
      </c>
      <c r="G167" s="1">
        <v>50</v>
      </c>
      <c r="H167" s="1">
        <v>1</v>
      </c>
      <c r="I167" s="1">
        <f>Table1[[#This Row],[Received Qty.]]*Table1[[#This Row],[Unit]]</f>
        <v>50</v>
      </c>
      <c r="J167" s="1" t="s">
        <v>11</v>
      </c>
      <c r="K167" s="1">
        <v>6700</v>
      </c>
      <c r="L167" s="1">
        <v>335000</v>
      </c>
      <c r="M167" s="1">
        <f>_xlfn.DAYS(Table1[[#This Row],[RCV Date]],Table1[[#This Row],[PO_DT]])</f>
        <v>12</v>
      </c>
      <c r="N167" s="1">
        <f>_xlfn.DAYS(Table1[[#This Row],[Exp Date]],Table1[[#This Row],[Mfg Date]])</f>
        <v>1825</v>
      </c>
    </row>
    <row r="168" spans="1:14" x14ac:dyDescent="0.3">
      <c r="A168" s="4">
        <v>44326</v>
      </c>
      <c r="B168" s="3">
        <v>50</v>
      </c>
      <c r="C168" s="2">
        <v>44336</v>
      </c>
      <c r="D168" s="1" t="s">
        <v>91</v>
      </c>
      <c r="E168" s="2">
        <v>44287</v>
      </c>
      <c r="F168" s="2">
        <v>46112</v>
      </c>
      <c r="G168" s="1">
        <v>50</v>
      </c>
      <c r="H168" s="1">
        <v>1</v>
      </c>
      <c r="I168" s="1">
        <f>Table1[[#This Row],[Received Qty.]]*Table1[[#This Row],[Unit]]</f>
        <v>50</v>
      </c>
      <c r="J168" s="1" t="s">
        <v>11</v>
      </c>
      <c r="K168" s="1">
        <v>5650</v>
      </c>
      <c r="L168" s="1">
        <v>282500</v>
      </c>
      <c r="M168" s="1">
        <f>_xlfn.DAYS(Table1[[#This Row],[RCV Date]],Table1[[#This Row],[PO_DT]])</f>
        <v>10</v>
      </c>
      <c r="N168" s="1">
        <f>_xlfn.DAYS(Table1[[#This Row],[Exp Date]],Table1[[#This Row],[Mfg Date]])</f>
        <v>1825</v>
      </c>
    </row>
    <row r="169" spans="1:14" x14ac:dyDescent="0.3">
      <c r="A169" s="4">
        <v>44327</v>
      </c>
      <c r="B169" s="3">
        <v>10</v>
      </c>
      <c r="C169" s="2">
        <v>44336</v>
      </c>
      <c r="D169" s="1" t="s">
        <v>22</v>
      </c>
      <c r="E169" s="2">
        <v>44256</v>
      </c>
      <c r="F169" s="2">
        <v>45716</v>
      </c>
      <c r="G169" s="1">
        <v>10</v>
      </c>
      <c r="H169" s="1">
        <v>1</v>
      </c>
      <c r="I169" s="1">
        <f>Table1[[#This Row],[Received Qty.]]*Table1[[#This Row],[Unit]]</f>
        <v>10</v>
      </c>
      <c r="J169" s="1" t="s">
        <v>11</v>
      </c>
      <c r="K169" s="1">
        <v>10250</v>
      </c>
      <c r="L169" s="1">
        <v>102500</v>
      </c>
      <c r="M169" s="1">
        <f>_xlfn.DAYS(Table1[[#This Row],[RCV Date]],Table1[[#This Row],[PO_DT]])</f>
        <v>9</v>
      </c>
      <c r="N169" s="1">
        <f>_xlfn.DAYS(Table1[[#This Row],[Exp Date]],Table1[[#This Row],[Mfg Date]])</f>
        <v>1460</v>
      </c>
    </row>
    <row r="170" spans="1:14" x14ac:dyDescent="0.3">
      <c r="A170" s="4">
        <v>44327</v>
      </c>
      <c r="B170" s="3">
        <v>1050</v>
      </c>
      <c r="C170" s="2">
        <v>44338</v>
      </c>
      <c r="D170" s="1" t="s">
        <v>93</v>
      </c>
      <c r="E170" s="2">
        <v>44105</v>
      </c>
      <c r="F170" s="2">
        <v>44834</v>
      </c>
      <c r="G170" s="1">
        <v>50</v>
      </c>
      <c r="H170" s="1">
        <v>1</v>
      </c>
      <c r="I170" s="1">
        <f>Table1[[#This Row],[Received Qty.]]*Table1[[#This Row],[Unit]]</f>
        <v>50</v>
      </c>
      <c r="J170" s="1" t="s">
        <v>11</v>
      </c>
      <c r="K170" s="1">
        <v>640</v>
      </c>
      <c r="L170" s="1">
        <v>32000</v>
      </c>
      <c r="M170" s="1">
        <f>_xlfn.DAYS(Table1[[#This Row],[RCV Date]],Table1[[#This Row],[PO_DT]])</f>
        <v>11</v>
      </c>
      <c r="N170" s="1">
        <f>_xlfn.DAYS(Table1[[#This Row],[Exp Date]],Table1[[#This Row],[Mfg Date]])</f>
        <v>729</v>
      </c>
    </row>
    <row r="171" spans="1:14" x14ac:dyDescent="0.3">
      <c r="A171" s="4">
        <v>44335</v>
      </c>
      <c r="B171" s="3">
        <v>550</v>
      </c>
      <c r="C171" s="2">
        <v>44338</v>
      </c>
      <c r="D171" s="1" t="s">
        <v>93</v>
      </c>
      <c r="E171" s="2">
        <v>44210</v>
      </c>
      <c r="F171" s="2">
        <v>45304</v>
      </c>
      <c r="G171" s="1">
        <v>39.83</v>
      </c>
      <c r="H171" s="1">
        <v>1</v>
      </c>
      <c r="I171" s="1">
        <f>Table1[[#This Row],[Received Qty.]]*Table1[[#This Row],[Unit]]</f>
        <v>39.83</v>
      </c>
      <c r="J171" s="1" t="s">
        <v>11</v>
      </c>
      <c r="K171" s="1">
        <v>710</v>
      </c>
      <c r="L171" s="1">
        <v>28279.3</v>
      </c>
      <c r="M171" s="1">
        <f>_xlfn.DAYS(Table1[[#This Row],[RCV Date]],Table1[[#This Row],[PO_DT]])</f>
        <v>3</v>
      </c>
      <c r="N171" s="1">
        <f>_xlfn.DAYS(Table1[[#This Row],[Exp Date]],Table1[[#This Row],[Mfg Date]])</f>
        <v>1094</v>
      </c>
    </row>
    <row r="172" spans="1:14" x14ac:dyDescent="0.3">
      <c r="A172" s="4">
        <v>44335</v>
      </c>
      <c r="B172" s="3">
        <v>550</v>
      </c>
      <c r="C172" s="2">
        <v>44338</v>
      </c>
      <c r="D172" s="1" t="s">
        <v>93</v>
      </c>
      <c r="E172" s="2">
        <v>44212</v>
      </c>
      <c r="F172" s="2">
        <v>45306</v>
      </c>
      <c r="G172" s="1">
        <v>79.540000000000006</v>
      </c>
      <c r="H172" s="1">
        <v>1</v>
      </c>
      <c r="I172" s="1">
        <f>Table1[[#This Row],[Received Qty.]]*Table1[[#This Row],[Unit]]</f>
        <v>79.540000000000006</v>
      </c>
      <c r="J172" s="1" t="s">
        <v>11</v>
      </c>
      <c r="K172" s="1">
        <v>710</v>
      </c>
      <c r="L172" s="1">
        <v>56473.4</v>
      </c>
      <c r="M172" s="1">
        <f>_xlfn.DAYS(Table1[[#This Row],[RCV Date]],Table1[[#This Row],[PO_DT]])</f>
        <v>3</v>
      </c>
      <c r="N172" s="1">
        <f>_xlfn.DAYS(Table1[[#This Row],[Exp Date]],Table1[[#This Row],[Mfg Date]])</f>
        <v>1094</v>
      </c>
    </row>
    <row r="173" spans="1:14" x14ac:dyDescent="0.3">
      <c r="A173" s="4">
        <v>44335</v>
      </c>
      <c r="B173" s="3">
        <v>150</v>
      </c>
      <c r="C173" s="2">
        <v>44338</v>
      </c>
      <c r="D173" s="1" t="s">
        <v>97</v>
      </c>
      <c r="E173" s="2">
        <v>44260</v>
      </c>
      <c r="F173" s="2">
        <v>45355</v>
      </c>
      <c r="G173" s="1">
        <v>149.47</v>
      </c>
      <c r="H173" s="1">
        <v>1</v>
      </c>
      <c r="I173" s="1">
        <f>Table1[[#This Row],[Received Qty.]]*Table1[[#This Row],[Unit]]</f>
        <v>149.47</v>
      </c>
      <c r="J173" s="1" t="s">
        <v>11</v>
      </c>
      <c r="K173" s="1">
        <v>585</v>
      </c>
      <c r="L173" s="1">
        <v>87439.95</v>
      </c>
      <c r="M173" s="1">
        <f>_xlfn.DAYS(Table1[[#This Row],[RCV Date]],Table1[[#This Row],[PO_DT]])</f>
        <v>3</v>
      </c>
      <c r="N173" s="1">
        <f>_xlfn.DAYS(Table1[[#This Row],[Exp Date]],Table1[[#This Row],[Mfg Date]])</f>
        <v>1095</v>
      </c>
    </row>
    <row r="174" spans="1:14" x14ac:dyDescent="0.3">
      <c r="A174" s="4">
        <v>44338</v>
      </c>
      <c r="B174" s="3">
        <v>100</v>
      </c>
      <c r="C174" s="2">
        <v>44338</v>
      </c>
      <c r="D174" s="1" t="s">
        <v>35</v>
      </c>
      <c r="E174" s="2">
        <v>44027</v>
      </c>
      <c r="F174" s="2">
        <v>45121</v>
      </c>
      <c r="G174" s="1">
        <v>10</v>
      </c>
      <c r="H174" s="1">
        <v>1</v>
      </c>
      <c r="I174" s="1">
        <f>Table1[[#This Row],[Received Qty.]]*Table1[[#This Row],[Unit]]</f>
        <v>10</v>
      </c>
      <c r="J174" s="1" t="s">
        <v>11</v>
      </c>
      <c r="K174" s="1">
        <v>450</v>
      </c>
      <c r="L174" s="1">
        <v>4500</v>
      </c>
      <c r="M174" s="1">
        <f>_xlfn.DAYS(Table1[[#This Row],[RCV Date]],Table1[[#This Row],[PO_DT]])</f>
        <v>0</v>
      </c>
      <c r="N174" s="1">
        <f>_xlfn.DAYS(Table1[[#This Row],[Exp Date]],Table1[[#This Row],[Mfg Date]])</f>
        <v>1094</v>
      </c>
    </row>
    <row r="175" spans="1:14" x14ac:dyDescent="0.3">
      <c r="A175" s="4">
        <v>44338</v>
      </c>
      <c r="B175" s="3">
        <v>100</v>
      </c>
      <c r="C175" s="2">
        <v>44338</v>
      </c>
      <c r="D175" s="1" t="s">
        <v>35</v>
      </c>
      <c r="E175" s="2">
        <v>44058</v>
      </c>
      <c r="F175" s="2">
        <v>45152</v>
      </c>
      <c r="G175" s="1">
        <v>20</v>
      </c>
      <c r="H175" s="1">
        <v>1</v>
      </c>
      <c r="I175" s="1">
        <f>Table1[[#This Row],[Received Qty.]]*Table1[[#This Row],[Unit]]</f>
        <v>20</v>
      </c>
      <c r="J175" s="1" t="s">
        <v>11</v>
      </c>
      <c r="K175" s="1">
        <v>450</v>
      </c>
      <c r="L175" s="1">
        <v>9000</v>
      </c>
      <c r="M175" s="1">
        <f>_xlfn.DAYS(Table1[[#This Row],[RCV Date]],Table1[[#This Row],[PO_DT]])</f>
        <v>0</v>
      </c>
      <c r="N175" s="1">
        <f>_xlfn.DAYS(Table1[[#This Row],[Exp Date]],Table1[[#This Row],[Mfg Date]])</f>
        <v>1094</v>
      </c>
    </row>
    <row r="176" spans="1:14" x14ac:dyDescent="0.3">
      <c r="A176" s="4">
        <v>44315</v>
      </c>
      <c r="B176" s="3">
        <v>25</v>
      </c>
      <c r="C176" s="2">
        <v>44338</v>
      </c>
      <c r="D176" s="1" t="s">
        <v>27</v>
      </c>
      <c r="E176" s="2">
        <v>44287</v>
      </c>
      <c r="F176" s="2">
        <v>46112</v>
      </c>
      <c r="G176" s="1">
        <v>25</v>
      </c>
      <c r="H176" s="1">
        <v>1</v>
      </c>
      <c r="I176" s="1">
        <f>Table1[[#This Row],[Received Qty.]]*Table1[[#This Row],[Unit]]</f>
        <v>25</v>
      </c>
      <c r="J176" s="1" t="s">
        <v>11</v>
      </c>
      <c r="K176" s="1">
        <v>4750</v>
      </c>
      <c r="L176" s="1">
        <v>118750</v>
      </c>
      <c r="M176" s="1">
        <f>_xlfn.DAYS(Table1[[#This Row],[RCV Date]],Table1[[#This Row],[PO_DT]])</f>
        <v>23</v>
      </c>
      <c r="N176" s="1">
        <f>_xlfn.DAYS(Table1[[#This Row],[Exp Date]],Table1[[#This Row],[Mfg Date]])</f>
        <v>1825</v>
      </c>
    </row>
    <row r="177" spans="1:14" x14ac:dyDescent="0.3">
      <c r="A177" s="4">
        <v>44338</v>
      </c>
      <c r="B177" s="3">
        <v>20</v>
      </c>
      <c r="C177" s="2">
        <v>44338</v>
      </c>
      <c r="D177" s="1" t="s">
        <v>78</v>
      </c>
      <c r="E177" s="2">
        <v>44197</v>
      </c>
      <c r="F177" s="2">
        <v>46053</v>
      </c>
      <c r="G177" s="1">
        <v>10</v>
      </c>
      <c r="H177" s="1">
        <v>1</v>
      </c>
      <c r="I177" s="1">
        <f>Table1[[#This Row],[Received Qty.]]*Table1[[#This Row],[Unit]]</f>
        <v>10</v>
      </c>
      <c r="J177" s="1" t="s">
        <v>11</v>
      </c>
      <c r="K177" s="1">
        <v>900</v>
      </c>
      <c r="L177" s="1">
        <v>9000</v>
      </c>
      <c r="M177" s="1">
        <f>_xlfn.DAYS(Table1[[#This Row],[RCV Date]],Table1[[#This Row],[PO_DT]])</f>
        <v>0</v>
      </c>
      <c r="N177" s="1">
        <f>_xlfn.DAYS(Table1[[#This Row],[Exp Date]],Table1[[#This Row],[Mfg Date]])</f>
        <v>1856</v>
      </c>
    </row>
    <row r="178" spans="1:14" x14ac:dyDescent="0.3">
      <c r="A178" s="4">
        <v>44338</v>
      </c>
      <c r="B178" s="3">
        <v>20</v>
      </c>
      <c r="C178" s="2">
        <v>44338</v>
      </c>
      <c r="D178" s="1" t="s">
        <v>78</v>
      </c>
      <c r="E178" s="2">
        <v>44197</v>
      </c>
      <c r="F178" s="2">
        <v>46053</v>
      </c>
      <c r="G178" s="1">
        <v>10</v>
      </c>
      <c r="H178" s="1">
        <v>1</v>
      </c>
      <c r="I178" s="1">
        <f>Table1[[#This Row],[Received Qty.]]*Table1[[#This Row],[Unit]]</f>
        <v>10</v>
      </c>
      <c r="J178" s="1" t="s">
        <v>11</v>
      </c>
      <c r="K178" s="1">
        <v>900</v>
      </c>
      <c r="L178" s="1">
        <v>9000</v>
      </c>
      <c r="M178" s="1">
        <f>_xlfn.DAYS(Table1[[#This Row],[RCV Date]],Table1[[#This Row],[PO_DT]])</f>
        <v>0</v>
      </c>
      <c r="N178" s="1">
        <f>_xlfn.DAYS(Table1[[#This Row],[Exp Date]],Table1[[#This Row],[Mfg Date]])</f>
        <v>1856</v>
      </c>
    </row>
    <row r="179" spans="1:14" x14ac:dyDescent="0.3">
      <c r="A179" s="4">
        <v>44327</v>
      </c>
      <c r="B179" s="3">
        <v>50</v>
      </c>
      <c r="C179" s="2">
        <v>44340</v>
      </c>
      <c r="D179" s="1" t="s">
        <v>103</v>
      </c>
      <c r="E179" s="2">
        <v>44075</v>
      </c>
      <c r="F179" s="2">
        <v>45535</v>
      </c>
      <c r="G179" s="1">
        <v>50</v>
      </c>
      <c r="H179" s="1">
        <v>1</v>
      </c>
      <c r="I179" s="1">
        <f>Table1[[#This Row],[Received Qty.]]*Table1[[#This Row],[Unit]]</f>
        <v>50</v>
      </c>
      <c r="J179" s="1" t="s">
        <v>11</v>
      </c>
      <c r="K179" s="1">
        <v>460</v>
      </c>
      <c r="L179" s="1">
        <v>23000</v>
      </c>
      <c r="M179" s="1">
        <f>_xlfn.DAYS(Table1[[#This Row],[RCV Date]],Table1[[#This Row],[PO_DT]])</f>
        <v>13</v>
      </c>
      <c r="N179" s="1">
        <f>_xlfn.DAYS(Table1[[#This Row],[Exp Date]],Table1[[#This Row],[Mfg Date]])</f>
        <v>1460</v>
      </c>
    </row>
    <row r="180" spans="1:14" x14ac:dyDescent="0.3">
      <c r="A180" s="4">
        <v>44335</v>
      </c>
      <c r="B180" s="3">
        <v>1250</v>
      </c>
      <c r="C180" s="2">
        <v>44341</v>
      </c>
      <c r="D180" s="1" t="s">
        <v>16</v>
      </c>
      <c r="E180" s="2">
        <v>44295</v>
      </c>
      <c r="F180" s="2">
        <v>45024</v>
      </c>
      <c r="G180" s="1">
        <v>1242.2</v>
      </c>
      <c r="H180" s="1">
        <v>1</v>
      </c>
      <c r="I180" s="1">
        <f>Table1[[#This Row],[Received Qty.]]*Table1[[#This Row],[Unit]]</f>
        <v>1242.2</v>
      </c>
      <c r="J180" s="1" t="s">
        <v>11</v>
      </c>
      <c r="K180" s="1">
        <v>72</v>
      </c>
      <c r="L180" s="1">
        <v>89438.399999999994</v>
      </c>
      <c r="M180" s="1">
        <f>_xlfn.DAYS(Table1[[#This Row],[RCV Date]],Table1[[#This Row],[PO_DT]])</f>
        <v>6</v>
      </c>
      <c r="N180" s="1">
        <f>_xlfn.DAYS(Table1[[#This Row],[Exp Date]],Table1[[#This Row],[Mfg Date]])</f>
        <v>729</v>
      </c>
    </row>
    <row r="181" spans="1:14" x14ac:dyDescent="0.3">
      <c r="A181" s="4">
        <v>44334</v>
      </c>
      <c r="B181" s="3">
        <v>5</v>
      </c>
      <c r="C181" s="2">
        <v>44341</v>
      </c>
      <c r="D181" s="1" t="s">
        <v>105</v>
      </c>
      <c r="E181" s="2">
        <v>44287</v>
      </c>
      <c r="F181" s="2">
        <v>46112</v>
      </c>
      <c r="G181" s="1">
        <v>5</v>
      </c>
      <c r="H181" s="1">
        <v>1</v>
      </c>
      <c r="I181" s="1">
        <f>Table1[[#This Row],[Received Qty.]]*Table1[[#This Row],[Unit]]</f>
        <v>5</v>
      </c>
      <c r="J181" s="1" t="s">
        <v>11</v>
      </c>
      <c r="K181" s="1">
        <v>7000</v>
      </c>
      <c r="L181" s="1">
        <v>35000</v>
      </c>
      <c r="M181" s="1">
        <f>_xlfn.DAYS(Table1[[#This Row],[RCV Date]],Table1[[#This Row],[PO_DT]])</f>
        <v>7</v>
      </c>
      <c r="N181" s="1">
        <f>_xlfn.DAYS(Table1[[#This Row],[Exp Date]],Table1[[#This Row],[Mfg Date]])</f>
        <v>1825</v>
      </c>
    </row>
    <row r="182" spans="1:14" x14ac:dyDescent="0.3">
      <c r="A182" s="4">
        <v>44327</v>
      </c>
      <c r="B182" s="3">
        <v>1050</v>
      </c>
      <c r="C182" s="2">
        <v>44342</v>
      </c>
      <c r="D182" s="1" t="s">
        <v>93</v>
      </c>
      <c r="E182" s="2">
        <v>44105</v>
      </c>
      <c r="F182" s="2">
        <v>44834</v>
      </c>
      <c r="G182" s="1">
        <v>325</v>
      </c>
      <c r="H182" s="1">
        <v>1</v>
      </c>
      <c r="I182" s="1">
        <f>Table1[[#This Row],[Received Qty.]]*Table1[[#This Row],[Unit]]</f>
        <v>325</v>
      </c>
      <c r="J182" s="1" t="s">
        <v>11</v>
      </c>
      <c r="K182" s="1">
        <v>640</v>
      </c>
      <c r="L182" s="1">
        <v>208000</v>
      </c>
      <c r="M182" s="1">
        <f>_xlfn.DAYS(Table1[[#This Row],[RCV Date]],Table1[[#This Row],[PO_DT]])</f>
        <v>15</v>
      </c>
      <c r="N182" s="1">
        <f>_xlfn.DAYS(Table1[[#This Row],[Exp Date]],Table1[[#This Row],[Mfg Date]])</f>
        <v>729</v>
      </c>
    </row>
    <row r="183" spans="1:14" x14ac:dyDescent="0.3">
      <c r="A183" s="4">
        <v>44338</v>
      </c>
      <c r="B183" s="3">
        <v>100</v>
      </c>
      <c r="C183" s="2">
        <v>44342</v>
      </c>
      <c r="D183" s="1" t="s">
        <v>35</v>
      </c>
      <c r="E183" s="2">
        <v>43996</v>
      </c>
      <c r="F183" s="2">
        <v>45090</v>
      </c>
      <c r="G183" s="1">
        <v>10</v>
      </c>
      <c r="H183" s="1">
        <v>1</v>
      </c>
      <c r="I183" s="1">
        <f>Table1[[#This Row],[Received Qty.]]*Table1[[#This Row],[Unit]]</f>
        <v>10</v>
      </c>
      <c r="J183" s="1" t="s">
        <v>11</v>
      </c>
      <c r="K183" s="1">
        <v>450</v>
      </c>
      <c r="L183" s="1">
        <v>4500</v>
      </c>
      <c r="M183" s="1">
        <f>_xlfn.DAYS(Table1[[#This Row],[RCV Date]],Table1[[#This Row],[PO_DT]])</f>
        <v>4</v>
      </c>
      <c r="N183" s="1">
        <f>_xlfn.DAYS(Table1[[#This Row],[Exp Date]],Table1[[#This Row],[Mfg Date]])</f>
        <v>1094</v>
      </c>
    </row>
    <row r="184" spans="1:14" x14ac:dyDescent="0.3">
      <c r="A184" s="4">
        <v>44338</v>
      </c>
      <c r="B184" s="3">
        <v>100</v>
      </c>
      <c r="C184" s="2">
        <v>44342</v>
      </c>
      <c r="D184" s="1" t="s">
        <v>35</v>
      </c>
      <c r="E184" s="2">
        <v>44058</v>
      </c>
      <c r="F184" s="2">
        <v>45152</v>
      </c>
      <c r="G184" s="1">
        <v>20</v>
      </c>
      <c r="H184" s="1">
        <v>1</v>
      </c>
      <c r="I184" s="1">
        <f>Table1[[#This Row],[Received Qty.]]*Table1[[#This Row],[Unit]]</f>
        <v>20</v>
      </c>
      <c r="J184" s="1" t="s">
        <v>11</v>
      </c>
      <c r="K184" s="1">
        <v>450</v>
      </c>
      <c r="L184" s="1">
        <v>9000</v>
      </c>
      <c r="M184" s="1">
        <f>_xlfn.DAYS(Table1[[#This Row],[RCV Date]],Table1[[#This Row],[PO_DT]])</f>
        <v>4</v>
      </c>
      <c r="N184" s="1">
        <f>_xlfn.DAYS(Table1[[#This Row],[Exp Date]],Table1[[#This Row],[Mfg Date]])</f>
        <v>1094</v>
      </c>
    </row>
    <row r="185" spans="1:14" x14ac:dyDescent="0.3">
      <c r="A185" s="4">
        <v>44338</v>
      </c>
      <c r="B185" s="3">
        <v>100</v>
      </c>
      <c r="C185" s="2">
        <v>44342</v>
      </c>
      <c r="D185" s="1" t="s">
        <v>35</v>
      </c>
      <c r="E185" s="2">
        <v>44027</v>
      </c>
      <c r="F185" s="2">
        <v>45121</v>
      </c>
      <c r="G185" s="1">
        <v>40</v>
      </c>
      <c r="H185" s="1">
        <v>1</v>
      </c>
      <c r="I185" s="1">
        <f>Table1[[#This Row],[Received Qty.]]*Table1[[#This Row],[Unit]]</f>
        <v>40</v>
      </c>
      <c r="J185" s="1" t="s">
        <v>11</v>
      </c>
      <c r="K185" s="1">
        <v>450</v>
      </c>
      <c r="L185" s="1">
        <v>18000</v>
      </c>
      <c r="M185" s="1">
        <f>_xlfn.DAYS(Table1[[#This Row],[RCV Date]],Table1[[#This Row],[PO_DT]])</f>
        <v>4</v>
      </c>
      <c r="N185" s="1">
        <f>_xlfn.DAYS(Table1[[#This Row],[Exp Date]],Table1[[#This Row],[Mfg Date]])</f>
        <v>1094</v>
      </c>
    </row>
    <row r="186" spans="1:14" x14ac:dyDescent="0.3">
      <c r="A186" s="4">
        <v>44341</v>
      </c>
      <c r="B186" s="3">
        <v>50</v>
      </c>
      <c r="C186" s="2">
        <v>44342</v>
      </c>
      <c r="D186" s="1" t="s">
        <v>106</v>
      </c>
      <c r="E186" s="2">
        <v>43709</v>
      </c>
      <c r="F186" s="2">
        <v>45199</v>
      </c>
      <c r="G186" s="1">
        <v>50</v>
      </c>
      <c r="H186" s="1">
        <v>1</v>
      </c>
      <c r="I186" s="1">
        <f>Table1[[#This Row],[Received Qty.]]*Table1[[#This Row],[Unit]]</f>
        <v>50</v>
      </c>
      <c r="J186" s="1" t="s">
        <v>11</v>
      </c>
      <c r="K186" s="1">
        <v>570</v>
      </c>
      <c r="L186" s="1">
        <v>28500</v>
      </c>
      <c r="M186" s="1">
        <f>_xlfn.DAYS(Table1[[#This Row],[RCV Date]],Table1[[#This Row],[PO_DT]])</f>
        <v>1</v>
      </c>
      <c r="N186" s="1">
        <f>_xlfn.DAYS(Table1[[#This Row],[Exp Date]],Table1[[#This Row],[Mfg Date]])</f>
        <v>1490</v>
      </c>
    </row>
    <row r="187" spans="1:14" x14ac:dyDescent="0.3">
      <c r="A187" s="4">
        <v>44314</v>
      </c>
      <c r="B187" s="3">
        <v>20</v>
      </c>
      <c r="C187" s="2">
        <v>44342</v>
      </c>
      <c r="D187" s="1" t="s">
        <v>78</v>
      </c>
      <c r="E187" s="2">
        <v>44197</v>
      </c>
      <c r="F187" s="2">
        <v>46053</v>
      </c>
      <c r="G187" s="1">
        <v>10</v>
      </c>
      <c r="H187" s="1">
        <v>1</v>
      </c>
      <c r="I187" s="1">
        <f>Table1[[#This Row],[Received Qty.]]*Table1[[#This Row],[Unit]]</f>
        <v>10</v>
      </c>
      <c r="J187" s="1" t="s">
        <v>11</v>
      </c>
      <c r="K187" s="1">
        <v>900</v>
      </c>
      <c r="L187" s="1">
        <v>9000</v>
      </c>
      <c r="M187" s="1">
        <f>_xlfn.DAYS(Table1[[#This Row],[RCV Date]],Table1[[#This Row],[PO_DT]])</f>
        <v>28</v>
      </c>
      <c r="N187" s="1">
        <f>_xlfn.DAYS(Table1[[#This Row],[Exp Date]],Table1[[#This Row],[Mfg Date]])</f>
        <v>1856</v>
      </c>
    </row>
    <row r="188" spans="1:14" x14ac:dyDescent="0.3">
      <c r="A188" s="4">
        <v>44342</v>
      </c>
      <c r="B188" s="3">
        <v>500</v>
      </c>
      <c r="C188" s="2">
        <v>44343</v>
      </c>
      <c r="D188" s="1" t="s">
        <v>16</v>
      </c>
      <c r="E188" s="2">
        <v>44295</v>
      </c>
      <c r="F188" s="2">
        <v>45024</v>
      </c>
      <c r="G188" s="1">
        <v>500</v>
      </c>
      <c r="H188" s="1">
        <v>1</v>
      </c>
      <c r="I188" s="1">
        <f>Table1[[#This Row],[Received Qty.]]*Table1[[#This Row],[Unit]]</f>
        <v>500</v>
      </c>
      <c r="J188" s="1" t="s">
        <v>11</v>
      </c>
      <c r="K188" s="1">
        <v>72</v>
      </c>
      <c r="L188" s="1">
        <v>36000</v>
      </c>
      <c r="M188" s="1">
        <f>_xlfn.DAYS(Table1[[#This Row],[RCV Date]],Table1[[#This Row],[PO_DT]])</f>
        <v>1</v>
      </c>
      <c r="N188" s="1">
        <f>_xlfn.DAYS(Table1[[#This Row],[Exp Date]],Table1[[#This Row],[Mfg Date]])</f>
        <v>729</v>
      </c>
    </row>
    <row r="189" spans="1:14" x14ac:dyDescent="0.3">
      <c r="A189" s="4">
        <v>44342</v>
      </c>
      <c r="B189" s="3">
        <v>480</v>
      </c>
      <c r="C189" s="2">
        <v>44343</v>
      </c>
      <c r="D189" s="1" t="s">
        <v>12</v>
      </c>
      <c r="E189" s="2">
        <v>44317</v>
      </c>
      <c r="F189" s="2">
        <v>45046</v>
      </c>
      <c r="G189" s="1">
        <v>472.05</v>
      </c>
      <c r="H189" s="1">
        <v>1</v>
      </c>
      <c r="I189" s="1">
        <f>Table1[[#This Row],[Received Qty.]]*Table1[[#This Row],[Unit]]</f>
        <v>472.05</v>
      </c>
      <c r="J189" s="1" t="s">
        <v>11</v>
      </c>
      <c r="K189" s="1">
        <v>145</v>
      </c>
      <c r="L189" s="1">
        <v>68447.25</v>
      </c>
      <c r="M189" s="1">
        <f>_xlfn.DAYS(Table1[[#This Row],[RCV Date]],Table1[[#This Row],[PO_DT]])</f>
        <v>1</v>
      </c>
      <c r="N189" s="1">
        <f>_xlfn.DAYS(Table1[[#This Row],[Exp Date]],Table1[[#This Row],[Mfg Date]])</f>
        <v>729</v>
      </c>
    </row>
    <row r="190" spans="1:14" x14ac:dyDescent="0.3">
      <c r="A190" s="4">
        <v>44335</v>
      </c>
      <c r="B190" s="3">
        <v>300</v>
      </c>
      <c r="C190" s="2">
        <v>44343</v>
      </c>
      <c r="D190" s="1" t="s">
        <v>106</v>
      </c>
      <c r="E190" s="2">
        <v>44075</v>
      </c>
      <c r="F190" s="2">
        <v>45565</v>
      </c>
      <c r="G190" s="1">
        <v>300</v>
      </c>
      <c r="H190" s="1">
        <v>1</v>
      </c>
      <c r="I190" s="1">
        <f>Table1[[#This Row],[Received Qty.]]*Table1[[#This Row],[Unit]]</f>
        <v>300</v>
      </c>
      <c r="J190" s="1" t="s">
        <v>11</v>
      </c>
      <c r="K190" s="1">
        <v>580</v>
      </c>
      <c r="L190" s="1">
        <v>174000</v>
      </c>
      <c r="M190" s="1">
        <f>_xlfn.DAYS(Table1[[#This Row],[RCV Date]],Table1[[#This Row],[PO_DT]])</f>
        <v>8</v>
      </c>
      <c r="N190" s="1">
        <f>_xlfn.DAYS(Table1[[#This Row],[Exp Date]],Table1[[#This Row],[Mfg Date]])</f>
        <v>1490</v>
      </c>
    </row>
    <row r="191" spans="1:14" x14ac:dyDescent="0.3">
      <c r="A191" s="4">
        <v>44343</v>
      </c>
      <c r="B191" s="3">
        <v>1</v>
      </c>
      <c r="C191" s="2">
        <v>44344</v>
      </c>
      <c r="D191" s="1" t="s">
        <v>107</v>
      </c>
      <c r="E191" s="2">
        <v>44136</v>
      </c>
      <c r="F191" s="2">
        <v>45991</v>
      </c>
      <c r="G191" s="1">
        <v>1</v>
      </c>
      <c r="H191" s="1">
        <v>1</v>
      </c>
      <c r="I191" s="1">
        <f>Table1[[#This Row],[Received Qty.]]*Table1[[#This Row],[Unit]]</f>
        <v>1</v>
      </c>
      <c r="J191" s="1" t="s">
        <v>11</v>
      </c>
      <c r="K191" s="1">
        <v>1000</v>
      </c>
      <c r="L191" s="1">
        <v>1000</v>
      </c>
      <c r="M191" s="1">
        <f>_xlfn.DAYS(Table1[[#This Row],[RCV Date]],Table1[[#This Row],[PO_DT]])</f>
        <v>1</v>
      </c>
      <c r="N191" s="1">
        <f>_xlfn.DAYS(Table1[[#This Row],[Exp Date]],Table1[[#This Row],[Mfg Date]])</f>
        <v>1855</v>
      </c>
    </row>
    <row r="192" spans="1:14" x14ac:dyDescent="0.3">
      <c r="A192" s="4">
        <v>44296</v>
      </c>
      <c r="B192" s="3">
        <v>200</v>
      </c>
      <c r="C192" s="2">
        <v>44345</v>
      </c>
      <c r="D192" s="1" t="s">
        <v>73</v>
      </c>
      <c r="E192" s="2">
        <v>44287</v>
      </c>
      <c r="F192" s="2">
        <v>46112</v>
      </c>
      <c r="G192" s="1">
        <v>200</v>
      </c>
      <c r="H192" s="1">
        <v>1</v>
      </c>
      <c r="I192" s="1">
        <f>Table1[[#This Row],[Received Qty.]]*Table1[[#This Row],[Unit]]</f>
        <v>200</v>
      </c>
      <c r="J192" s="1" t="s">
        <v>11</v>
      </c>
      <c r="K192" s="1">
        <v>1320</v>
      </c>
      <c r="L192" s="1">
        <v>264000</v>
      </c>
      <c r="M192" s="1">
        <f>_xlfn.DAYS(Table1[[#This Row],[RCV Date]],Table1[[#This Row],[PO_DT]])</f>
        <v>49</v>
      </c>
      <c r="N192" s="1">
        <f>_xlfn.DAYS(Table1[[#This Row],[Exp Date]],Table1[[#This Row],[Mfg Date]])</f>
        <v>1825</v>
      </c>
    </row>
    <row r="193" spans="1:14" x14ac:dyDescent="0.3">
      <c r="A193" s="4">
        <v>44328</v>
      </c>
      <c r="B193" s="3">
        <v>200</v>
      </c>
      <c r="C193" s="2">
        <v>44345</v>
      </c>
      <c r="D193" s="1" t="s">
        <v>73</v>
      </c>
      <c r="E193" s="2">
        <v>44287</v>
      </c>
      <c r="F193" s="2">
        <v>46112</v>
      </c>
      <c r="G193" s="1">
        <v>50</v>
      </c>
      <c r="H193" s="1">
        <v>1</v>
      </c>
      <c r="I193" s="1">
        <f>Table1[[#This Row],[Received Qty.]]*Table1[[#This Row],[Unit]]</f>
        <v>50</v>
      </c>
      <c r="J193" s="1" t="s">
        <v>11</v>
      </c>
      <c r="K193" s="1">
        <v>1330</v>
      </c>
      <c r="L193" s="1">
        <v>66500</v>
      </c>
      <c r="M193" s="1">
        <f>_xlfn.DAYS(Table1[[#This Row],[RCV Date]],Table1[[#This Row],[PO_DT]])</f>
        <v>17</v>
      </c>
      <c r="N193" s="1">
        <f>_xlfn.DAYS(Table1[[#This Row],[Exp Date]],Table1[[#This Row],[Mfg Date]])</f>
        <v>1825</v>
      </c>
    </row>
    <row r="194" spans="1:14" x14ac:dyDescent="0.3">
      <c r="A194" s="4">
        <v>44324</v>
      </c>
      <c r="B194" s="3">
        <v>0.1</v>
      </c>
      <c r="C194" s="2">
        <v>44345</v>
      </c>
      <c r="D194" s="1" t="s">
        <v>38</v>
      </c>
      <c r="E194" s="2">
        <v>44287</v>
      </c>
      <c r="F194" s="2">
        <v>46112</v>
      </c>
      <c r="G194" s="1">
        <v>0.1</v>
      </c>
      <c r="H194" s="1">
        <v>1</v>
      </c>
      <c r="I194" s="1">
        <f>Table1[[#This Row],[Received Qty.]]*Table1[[#This Row],[Unit]]</f>
        <v>0.1</v>
      </c>
      <c r="J194" s="1" t="s">
        <v>11</v>
      </c>
      <c r="K194" s="1">
        <v>410000</v>
      </c>
      <c r="L194" s="1">
        <v>41000</v>
      </c>
      <c r="M194" s="1">
        <f>_xlfn.DAYS(Table1[[#This Row],[RCV Date]],Table1[[#This Row],[PO_DT]])</f>
        <v>21</v>
      </c>
      <c r="N194" s="1">
        <f>_xlfn.DAYS(Table1[[#This Row],[Exp Date]],Table1[[#This Row],[Mfg Date]])</f>
        <v>1825</v>
      </c>
    </row>
    <row r="195" spans="1:14" x14ac:dyDescent="0.3">
      <c r="A195" s="4">
        <v>44323</v>
      </c>
      <c r="B195" s="3">
        <v>28</v>
      </c>
      <c r="C195" s="2">
        <v>44348</v>
      </c>
      <c r="D195" s="1" t="s">
        <v>66</v>
      </c>
      <c r="E195" s="2">
        <v>44317</v>
      </c>
      <c r="F195" s="2">
        <v>45412</v>
      </c>
      <c r="G195" s="1">
        <v>28</v>
      </c>
      <c r="H195" s="1">
        <v>1</v>
      </c>
      <c r="I195" s="1">
        <f>Table1[[#This Row],[Received Qty.]]*Table1[[#This Row],[Unit]]</f>
        <v>28</v>
      </c>
      <c r="J195" s="1" t="s">
        <v>11</v>
      </c>
      <c r="K195" s="1">
        <v>1375</v>
      </c>
      <c r="L195" s="1">
        <v>38500</v>
      </c>
      <c r="M195" s="1">
        <f>_xlfn.DAYS(Table1[[#This Row],[RCV Date]],Table1[[#This Row],[PO_DT]])</f>
        <v>25</v>
      </c>
      <c r="N195" s="1">
        <f>_xlfn.DAYS(Table1[[#This Row],[Exp Date]],Table1[[#This Row],[Mfg Date]])</f>
        <v>1095</v>
      </c>
    </row>
    <row r="196" spans="1:14" x14ac:dyDescent="0.3">
      <c r="A196" s="4">
        <v>44337</v>
      </c>
      <c r="B196" s="3">
        <v>2000</v>
      </c>
      <c r="C196" s="2">
        <v>44349</v>
      </c>
      <c r="D196" s="1" t="s">
        <v>28</v>
      </c>
      <c r="E196" s="2">
        <v>44287</v>
      </c>
      <c r="F196" s="2">
        <v>46142</v>
      </c>
      <c r="G196" s="1">
        <v>340</v>
      </c>
      <c r="H196" s="1">
        <v>1</v>
      </c>
      <c r="I196" s="1">
        <f>Table1[[#This Row],[Received Qty.]]*Table1[[#This Row],[Unit]]</f>
        <v>340</v>
      </c>
      <c r="J196" s="1" t="s">
        <v>11</v>
      </c>
      <c r="K196" s="1">
        <v>125</v>
      </c>
      <c r="L196" s="1">
        <v>42500</v>
      </c>
      <c r="M196" s="1">
        <f>_xlfn.DAYS(Table1[[#This Row],[RCV Date]],Table1[[#This Row],[PO_DT]])</f>
        <v>12</v>
      </c>
      <c r="N196" s="1">
        <f>_xlfn.DAYS(Table1[[#This Row],[Exp Date]],Table1[[#This Row],[Mfg Date]])</f>
        <v>1855</v>
      </c>
    </row>
    <row r="197" spans="1:14" x14ac:dyDescent="0.3">
      <c r="A197" s="4">
        <v>44337</v>
      </c>
      <c r="B197" s="3">
        <v>1000</v>
      </c>
      <c r="C197" s="2">
        <v>44349</v>
      </c>
      <c r="D197" s="1" t="s">
        <v>63</v>
      </c>
      <c r="E197" s="2">
        <v>44317</v>
      </c>
      <c r="F197" s="2">
        <v>46142</v>
      </c>
      <c r="G197" s="1">
        <v>1000</v>
      </c>
      <c r="H197" s="1">
        <v>1</v>
      </c>
      <c r="I197" s="1">
        <f>Table1[[#This Row],[Received Qty.]]*Table1[[#This Row],[Unit]]</f>
        <v>1000</v>
      </c>
      <c r="J197" s="1" t="s">
        <v>11</v>
      </c>
      <c r="K197" s="1">
        <v>105</v>
      </c>
      <c r="L197" s="1">
        <v>105000</v>
      </c>
      <c r="M197" s="1">
        <f>_xlfn.DAYS(Table1[[#This Row],[RCV Date]],Table1[[#This Row],[PO_DT]])</f>
        <v>12</v>
      </c>
      <c r="N197" s="1">
        <f>_xlfn.DAYS(Table1[[#This Row],[Exp Date]],Table1[[#This Row],[Mfg Date]])</f>
        <v>1825</v>
      </c>
    </row>
    <row r="198" spans="1:14" x14ac:dyDescent="0.3">
      <c r="A198" s="4">
        <v>44348</v>
      </c>
      <c r="B198" s="3">
        <v>20</v>
      </c>
      <c r="C198" s="2">
        <v>44349</v>
      </c>
      <c r="D198" s="1" t="s">
        <v>76</v>
      </c>
      <c r="E198" s="2">
        <v>44154</v>
      </c>
      <c r="F198" s="2">
        <v>45979</v>
      </c>
      <c r="G198" s="1">
        <v>20</v>
      </c>
      <c r="H198" s="1">
        <v>1</v>
      </c>
      <c r="I198" s="1">
        <f>Table1[[#This Row],[Received Qty.]]*Table1[[#This Row],[Unit]]</f>
        <v>20</v>
      </c>
      <c r="J198" s="1" t="s">
        <v>11</v>
      </c>
      <c r="K198" s="1">
        <v>2300</v>
      </c>
      <c r="L198" s="1">
        <v>46000</v>
      </c>
      <c r="M198" s="1">
        <f>_xlfn.DAYS(Table1[[#This Row],[RCV Date]],Table1[[#This Row],[PO_DT]])</f>
        <v>1</v>
      </c>
      <c r="N198" s="1">
        <f>_xlfn.DAYS(Table1[[#This Row],[Exp Date]],Table1[[#This Row],[Mfg Date]])</f>
        <v>1825</v>
      </c>
    </row>
    <row r="199" spans="1:14" x14ac:dyDescent="0.3">
      <c r="A199" s="4">
        <v>44347</v>
      </c>
      <c r="B199" s="3">
        <v>2000</v>
      </c>
      <c r="C199" s="2">
        <v>44350</v>
      </c>
      <c r="D199" s="1" t="s">
        <v>71</v>
      </c>
      <c r="E199" s="2">
        <v>44308</v>
      </c>
      <c r="F199" s="2">
        <v>45006</v>
      </c>
      <c r="G199" s="1">
        <v>50</v>
      </c>
      <c r="H199" s="1">
        <v>1</v>
      </c>
      <c r="I199" s="1">
        <f>Table1[[#This Row],[Received Qty.]]*Table1[[#This Row],[Unit]]</f>
        <v>50</v>
      </c>
      <c r="J199" s="1" t="s">
        <v>11</v>
      </c>
      <c r="K199" s="1">
        <v>35</v>
      </c>
      <c r="L199" s="1">
        <v>1750</v>
      </c>
      <c r="M199" s="1">
        <f>_xlfn.DAYS(Table1[[#This Row],[RCV Date]],Table1[[#This Row],[PO_DT]])</f>
        <v>3</v>
      </c>
      <c r="N199" s="1">
        <f>_xlfn.DAYS(Table1[[#This Row],[Exp Date]],Table1[[#This Row],[Mfg Date]])</f>
        <v>698</v>
      </c>
    </row>
    <row r="200" spans="1:14" x14ac:dyDescent="0.3">
      <c r="A200" s="4">
        <v>44347</v>
      </c>
      <c r="B200" s="3">
        <v>2000</v>
      </c>
      <c r="C200" s="2">
        <v>44350</v>
      </c>
      <c r="D200" s="1" t="s">
        <v>71</v>
      </c>
      <c r="E200" s="2">
        <v>44267</v>
      </c>
      <c r="F200" s="2">
        <v>44968</v>
      </c>
      <c r="G200" s="1">
        <v>150</v>
      </c>
      <c r="H200" s="1">
        <v>1</v>
      </c>
      <c r="I200" s="1">
        <f>Table1[[#This Row],[Received Qty.]]*Table1[[#This Row],[Unit]]</f>
        <v>150</v>
      </c>
      <c r="J200" s="1" t="s">
        <v>11</v>
      </c>
      <c r="K200" s="1">
        <v>35</v>
      </c>
      <c r="L200" s="1">
        <v>5250</v>
      </c>
      <c r="M200" s="1">
        <f>_xlfn.DAYS(Table1[[#This Row],[RCV Date]],Table1[[#This Row],[PO_DT]])</f>
        <v>3</v>
      </c>
      <c r="N200" s="1">
        <f>_xlfn.DAYS(Table1[[#This Row],[Exp Date]],Table1[[#This Row],[Mfg Date]])</f>
        <v>701</v>
      </c>
    </row>
    <row r="201" spans="1:14" x14ac:dyDescent="0.3">
      <c r="A201" s="4">
        <v>44347</v>
      </c>
      <c r="B201" s="3">
        <v>2000</v>
      </c>
      <c r="C201" s="2">
        <v>44350</v>
      </c>
      <c r="D201" s="1" t="s">
        <v>71</v>
      </c>
      <c r="E201" s="2">
        <v>44328</v>
      </c>
      <c r="F201" s="2">
        <v>45027</v>
      </c>
      <c r="G201" s="1">
        <v>1800</v>
      </c>
      <c r="H201" s="1">
        <v>1</v>
      </c>
      <c r="I201" s="1">
        <f>Table1[[#This Row],[Received Qty.]]*Table1[[#This Row],[Unit]]</f>
        <v>1800</v>
      </c>
      <c r="J201" s="1" t="s">
        <v>11</v>
      </c>
      <c r="K201" s="1">
        <v>35</v>
      </c>
      <c r="L201" s="1">
        <v>63000</v>
      </c>
      <c r="M201" s="1">
        <f>_xlfn.DAYS(Table1[[#This Row],[RCV Date]],Table1[[#This Row],[PO_DT]])</f>
        <v>3</v>
      </c>
      <c r="N201" s="1">
        <f>_xlfn.DAYS(Table1[[#This Row],[Exp Date]],Table1[[#This Row],[Mfg Date]])</f>
        <v>699</v>
      </c>
    </row>
    <row r="202" spans="1:14" x14ac:dyDescent="0.3">
      <c r="A202" s="4">
        <v>44344</v>
      </c>
      <c r="B202" s="3">
        <v>200</v>
      </c>
      <c r="C202" s="2">
        <v>44354</v>
      </c>
      <c r="D202" s="1" t="s">
        <v>108</v>
      </c>
      <c r="E202" s="2">
        <v>44145</v>
      </c>
      <c r="F202" s="2">
        <v>45971</v>
      </c>
      <c r="G202" s="1">
        <v>200</v>
      </c>
      <c r="H202" s="1">
        <v>1</v>
      </c>
      <c r="I202" s="1">
        <f>Table1[[#This Row],[Received Qty.]]*Table1[[#This Row],[Unit]]</f>
        <v>200</v>
      </c>
      <c r="J202" s="1" t="s">
        <v>11</v>
      </c>
      <c r="K202" s="1">
        <v>850</v>
      </c>
      <c r="L202" s="1">
        <v>170000</v>
      </c>
      <c r="M202" s="1">
        <f>_xlfn.DAYS(Table1[[#This Row],[RCV Date]],Table1[[#This Row],[PO_DT]])</f>
        <v>10</v>
      </c>
      <c r="N202" s="1">
        <f>_xlfn.DAYS(Table1[[#This Row],[Exp Date]],Table1[[#This Row],[Mfg Date]])</f>
        <v>1826</v>
      </c>
    </row>
    <row r="203" spans="1:14" x14ac:dyDescent="0.3">
      <c r="A203" s="4">
        <v>44352</v>
      </c>
      <c r="B203" s="3">
        <v>200</v>
      </c>
      <c r="C203" s="2">
        <v>44354</v>
      </c>
      <c r="D203" s="1" t="s">
        <v>35</v>
      </c>
      <c r="E203" s="2">
        <v>44258</v>
      </c>
      <c r="F203" s="2">
        <v>44988</v>
      </c>
      <c r="G203" s="1">
        <v>30</v>
      </c>
      <c r="H203" s="1">
        <v>1</v>
      </c>
      <c r="I203" s="1">
        <f>Table1[[#This Row],[Received Qty.]]*Table1[[#This Row],[Unit]]</f>
        <v>30</v>
      </c>
      <c r="J203" s="1" t="s">
        <v>11</v>
      </c>
      <c r="K203" s="1">
        <v>450</v>
      </c>
      <c r="L203" s="1">
        <v>13500</v>
      </c>
      <c r="M203" s="1">
        <f>_xlfn.DAYS(Table1[[#This Row],[RCV Date]],Table1[[#This Row],[PO_DT]])</f>
        <v>2</v>
      </c>
      <c r="N203" s="1">
        <f>_xlfn.DAYS(Table1[[#This Row],[Exp Date]],Table1[[#This Row],[Mfg Date]])</f>
        <v>730</v>
      </c>
    </row>
    <row r="204" spans="1:14" x14ac:dyDescent="0.3">
      <c r="A204" s="4">
        <v>44328</v>
      </c>
      <c r="B204" s="3">
        <v>25</v>
      </c>
      <c r="C204" s="2">
        <v>44354</v>
      </c>
      <c r="D204" s="1" t="s">
        <v>84</v>
      </c>
      <c r="E204" s="2">
        <v>44317</v>
      </c>
      <c r="F204" s="2">
        <v>46142</v>
      </c>
      <c r="G204" s="1">
        <v>25</v>
      </c>
      <c r="H204" s="1">
        <v>1</v>
      </c>
      <c r="I204" s="1">
        <f>Table1[[#This Row],[Received Qty.]]*Table1[[#This Row],[Unit]]</f>
        <v>25</v>
      </c>
      <c r="J204" s="1" t="s">
        <v>11</v>
      </c>
      <c r="K204" s="1">
        <v>3200</v>
      </c>
      <c r="L204" s="1">
        <v>80000</v>
      </c>
      <c r="M204" s="1">
        <f>_xlfn.DAYS(Table1[[#This Row],[RCV Date]],Table1[[#This Row],[PO_DT]])</f>
        <v>26</v>
      </c>
      <c r="N204" s="1">
        <f>_xlfn.DAYS(Table1[[#This Row],[Exp Date]],Table1[[#This Row],[Mfg Date]])</f>
        <v>1825</v>
      </c>
    </row>
    <row r="205" spans="1:14" x14ac:dyDescent="0.3">
      <c r="A205" s="4">
        <v>44348</v>
      </c>
      <c r="B205" s="3">
        <v>10</v>
      </c>
      <c r="C205" s="2">
        <v>44354</v>
      </c>
      <c r="D205" s="1" t="s">
        <v>45</v>
      </c>
      <c r="E205" s="2">
        <v>44317</v>
      </c>
      <c r="F205" s="2">
        <v>46142</v>
      </c>
      <c r="G205" s="1">
        <v>10</v>
      </c>
      <c r="H205" s="1">
        <v>1</v>
      </c>
      <c r="I205" s="1">
        <f>Table1[[#This Row],[Received Qty.]]*Table1[[#This Row],[Unit]]</f>
        <v>10</v>
      </c>
      <c r="J205" s="1" t="s">
        <v>11</v>
      </c>
      <c r="K205" s="1">
        <v>16600</v>
      </c>
      <c r="L205" s="1">
        <v>166000</v>
      </c>
      <c r="M205" s="1">
        <f>_xlfn.DAYS(Table1[[#This Row],[RCV Date]],Table1[[#This Row],[PO_DT]])</f>
        <v>6</v>
      </c>
      <c r="N205" s="1">
        <f>_xlfn.DAYS(Table1[[#This Row],[Exp Date]],Table1[[#This Row],[Mfg Date]])</f>
        <v>1825</v>
      </c>
    </row>
    <row r="206" spans="1:14" x14ac:dyDescent="0.3">
      <c r="A206" s="4">
        <v>44337</v>
      </c>
      <c r="B206" s="3">
        <v>2000</v>
      </c>
      <c r="C206" s="2">
        <v>44356</v>
      </c>
      <c r="D206" s="1" t="s">
        <v>28</v>
      </c>
      <c r="E206" s="2">
        <v>44317</v>
      </c>
      <c r="F206" s="2">
        <v>46173</v>
      </c>
      <c r="G206" s="1">
        <v>1650</v>
      </c>
      <c r="H206" s="1">
        <v>1</v>
      </c>
      <c r="I206" s="1">
        <f>Table1[[#This Row],[Received Qty.]]*Table1[[#This Row],[Unit]]</f>
        <v>1650</v>
      </c>
      <c r="J206" s="1" t="s">
        <v>11</v>
      </c>
      <c r="K206" s="1">
        <v>125</v>
      </c>
      <c r="L206" s="1">
        <v>206250</v>
      </c>
      <c r="M206" s="1">
        <f>_xlfn.DAYS(Table1[[#This Row],[RCV Date]],Table1[[#This Row],[PO_DT]])</f>
        <v>19</v>
      </c>
      <c r="N206" s="1">
        <f>_xlfn.DAYS(Table1[[#This Row],[Exp Date]],Table1[[#This Row],[Mfg Date]])</f>
        <v>1856</v>
      </c>
    </row>
    <row r="207" spans="1:14" x14ac:dyDescent="0.3">
      <c r="A207" s="4">
        <v>44356</v>
      </c>
      <c r="B207" s="3">
        <v>50</v>
      </c>
      <c r="C207" s="2">
        <v>44356</v>
      </c>
      <c r="D207" s="1" t="s">
        <v>55</v>
      </c>
      <c r="E207" s="2">
        <v>44140</v>
      </c>
      <c r="F207" s="2">
        <v>45234</v>
      </c>
      <c r="G207" s="1">
        <v>50</v>
      </c>
      <c r="H207" s="1">
        <v>1</v>
      </c>
      <c r="I207" s="1">
        <f>Table1[[#This Row],[Received Qty.]]*Table1[[#This Row],[Unit]]</f>
        <v>50</v>
      </c>
      <c r="J207" s="1" t="s">
        <v>11</v>
      </c>
      <c r="K207" s="1">
        <v>600</v>
      </c>
      <c r="L207" s="1">
        <v>30000</v>
      </c>
      <c r="M207" s="1">
        <f>_xlfn.DAYS(Table1[[#This Row],[RCV Date]],Table1[[#This Row],[PO_DT]])</f>
        <v>0</v>
      </c>
      <c r="N207" s="1">
        <f>_xlfn.DAYS(Table1[[#This Row],[Exp Date]],Table1[[#This Row],[Mfg Date]])</f>
        <v>1094</v>
      </c>
    </row>
    <row r="208" spans="1:14" x14ac:dyDescent="0.3">
      <c r="A208" s="4">
        <v>44356</v>
      </c>
      <c r="B208" s="3">
        <v>25</v>
      </c>
      <c r="C208" s="2">
        <v>44356</v>
      </c>
      <c r="D208" s="1" t="s">
        <v>53</v>
      </c>
      <c r="E208" s="2">
        <v>44197</v>
      </c>
      <c r="F208" s="2">
        <v>45322</v>
      </c>
      <c r="G208" s="1">
        <v>25</v>
      </c>
      <c r="H208" s="1">
        <v>1</v>
      </c>
      <c r="I208" s="1">
        <f>Table1[[#This Row],[Received Qty.]]*Table1[[#This Row],[Unit]]</f>
        <v>25</v>
      </c>
      <c r="J208" s="1" t="s">
        <v>11</v>
      </c>
      <c r="K208" s="1">
        <v>180</v>
      </c>
      <c r="L208" s="1">
        <v>4500</v>
      </c>
      <c r="M208" s="1">
        <f>_xlfn.DAYS(Table1[[#This Row],[RCV Date]],Table1[[#This Row],[PO_DT]])</f>
        <v>0</v>
      </c>
      <c r="N208" s="1">
        <f>_xlfn.DAYS(Table1[[#This Row],[Exp Date]],Table1[[#This Row],[Mfg Date]])</f>
        <v>1125</v>
      </c>
    </row>
    <row r="209" spans="1:14" x14ac:dyDescent="0.3">
      <c r="A209" s="4">
        <v>44352</v>
      </c>
      <c r="B209" s="3">
        <v>200</v>
      </c>
      <c r="C209" s="2">
        <v>44357</v>
      </c>
      <c r="D209" s="1" t="s">
        <v>35</v>
      </c>
      <c r="E209" s="2">
        <v>44258</v>
      </c>
      <c r="F209" s="2">
        <v>44988</v>
      </c>
      <c r="G209" s="1">
        <v>170</v>
      </c>
      <c r="H209" s="1">
        <v>1</v>
      </c>
      <c r="I209" s="1">
        <f>Table1[[#This Row],[Received Qty.]]*Table1[[#This Row],[Unit]]</f>
        <v>170</v>
      </c>
      <c r="J209" s="1" t="s">
        <v>11</v>
      </c>
      <c r="K209" s="1">
        <v>450</v>
      </c>
      <c r="L209" s="1">
        <v>76500</v>
      </c>
      <c r="M209" s="1">
        <f>_xlfn.DAYS(Table1[[#This Row],[RCV Date]],Table1[[#This Row],[PO_DT]])</f>
        <v>5</v>
      </c>
      <c r="N209" s="1">
        <f>_xlfn.DAYS(Table1[[#This Row],[Exp Date]],Table1[[#This Row],[Mfg Date]])</f>
        <v>730</v>
      </c>
    </row>
    <row r="210" spans="1:14" x14ac:dyDescent="0.3">
      <c r="A210" s="4">
        <v>44343</v>
      </c>
      <c r="B210" s="3">
        <v>10.3</v>
      </c>
      <c r="C210" s="2">
        <v>44357</v>
      </c>
      <c r="D210" s="1" t="s">
        <v>39</v>
      </c>
      <c r="E210" s="2">
        <v>44256</v>
      </c>
      <c r="F210" s="2">
        <v>45350</v>
      </c>
      <c r="G210" s="1">
        <v>10.3</v>
      </c>
      <c r="H210" s="1">
        <v>1</v>
      </c>
      <c r="I210" s="1">
        <f>Table1[[#This Row],[Received Qty.]]*Table1[[#This Row],[Unit]]</f>
        <v>10.3</v>
      </c>
      <c r="J210" s="1" t="s">
        <v>11</v>
      </c>
      <c r="K210" s="1">
        <v>9400</v>
      </c>
      <c r="L210" s="1">
        <v>96820</v>
      </c>
      <c r="M210" s="1">
        <f>_xlfn.DAYS(Table1[[#This Row],[RCV Date]],Table1[[#This Row],[PO_DT]])</f>
        <v>14</v>
      </c>
      <c r="N210" s="1">
        <f>_xlfn.DAYS(Table1[[#This Row],[Exp Date]],Table1[[#This Row],[Mfg Date]])</f>
        <v>1094</v>
      </c>
    </row>
    <row r="211" spans="1:14" x14ac:dyDescent="0.3">
      <c r="A211" s="4">
        <v>44316</v>
      </c>
      <c r="B211" s="3">
        <v>50</v>
      </c>
      <c r="C211" s="2">
        <v>44359</v>
      </c>
      <c r="D211" s="1" t="s">
        <v>110</v>
      </c>
      <c r="E211" s="2">
        <v>43983</v>
      </c>
      <c r="F211" s="2">
        <v>44712</v>
      </c>
      <c r="G211" s="1">
        <v>25</v>
      </c>
      <c r="H211" s="1">
        <v>1</v>
      </c>
      <c r="I211" s="1">
        <f>Table1[[#This Row],[Received Qty.]]*Table1[[#This Row],[Unit]]</f>
        <v>25</v>
      </c>
      <c r="J211" s="1" t="s">
        <v>11</v>
      </c>
      <c r="K211" s="1">
        <v>890</v>
      </c>
      <c r="L211" s="1">
        <v>22250</v>
      </c>
      <c r="M211" s="1">
        <f>_xlfn.DAYS(Table1[[#This Row],[RCV Date]],Table1[[#This Row],[PO_DT]])</f>
        <v>43</v>
      </c>
      <c r="N211" s="1">
        <f>_xlfn.DAYS(Table1[[#This Row],[Exp Date]],Table1[[#This Row],[Mfg Date]])</f>
        <v>729</v>
      </c>
    </row>
    <row r="212" spans="1:14" x14ac:dyDescent="0.3">
      <c r="A212" s="4">
        <v>44316</v>
      </c>
      <c r="B212" s="3">
        <v>50</v>
      </c>
      <c r="C212" s="2">
        <v>44359</v>
      </c>
      <c r="D212" s="1" t="s">
        <v>110</v>
      </c>
      <c r="E212" s="2">
        <v>44348</v>
      </c>
      <c r="F212" s="2">
        <v>45077</v>
      </c>
      <c r="G212" s="1">
        <v>25</v>
      </c>
      <c r="H212" s="1">
        <v>1</v>
      </c>
      <c r="I212" s="1">
        <f>Table1[[#This Row],[Received Qty.]]*Table1[[#This Row],[Unit]]</f>
        <v>25</v>
      </c>
      <c r="J212" s="1" t="s">
        <v>11</v>
      </c>
      <c r="K212" s="1">
        <v>890</v>
      </c>
      <c r="L212" s="1">
        <v>22250</v>
      </c>
      <c r="M212" s="1">
        <f>_xlfn.DAYS(Table1[[#This Row],[RCV Date]],Table1[[#This Row],[PO_DT]])</f>
        <v>43</v>
      </c>
      <c r="N212" s="1">
        <f>_xlfn.DAYS(Table1[[#This Row],[Exp Date]],Table1[[#This Row],[Mfg Date]])</f>
        <v>729</v>
      </c>
    </row>
    <row r="213" spans="1:14" x14ac:dyDescent="0.3">
      <c r="A213" s="4">
        <v>44359</v>
      </c>
      <c r="B213" s="3">
        <v>300</v>
      </c>
      <c r="C213" s="2">
        <v>44360</v>
      </c>
      <c r="D213" s="1" t="s">
        <v>62</v>
      </c>
      <c r="E213" s="2">
        <v>44065</v>
      </c>
      <c r="F213" s="2">
        <v>45890</v>
      </c>
      <c r="G213" s="1">
        <v>300</v>
      </c>
      <c r="H213" s="1">
        <v>1</v>
      </c>
      <c r="I213" s="1">
        <f>Table1[[#This Row],[Received Qty.]]*Table1[[#This Row],[Unit]]</f>
        <v>300</v>
      </c>
      <c r="J213" s="1" t="s">
        <v>11</v>
      </c>
      <c r="K213" s="1">
        <v>590</v>
      </c>
      <c r="L213" s="1">
        <v>177000</v>
      </c>
      <c r="M213" s="1">
        <f>_xlfn.DAYS(Table1[[#This Row],[RCV Date]],Table1[[#This Row],[PO_DT]])</f>
        <v>1</v>
      </c>
      <c r="N213" s="1">
        <f>_xlfn.DAYS(Table1[[#This Row],[Exp Date]],Table1[[#This Row],[Mfg Date]])</f>
        <v>1825</v>
      </c>
    </row>
    <row r="214" spans="1:14" x14ac:dyDescent="0.3">
      <c r="A214" s="4">
        <v>44349</v>
      </c>
      <c r="B214" s="3">
        <v>106.68</v>
      </c>
      <c r="C214" s="2">
        <v>44361</v>
      </c>
      <c r="D214" s="1" t="s">
        <v>67</v>
      </c>
      <c r="E214" s="2">
        <v>44317</v>
      </c>
      <c r="F214" s="2">
        <v>45412</v>
      </c>
      <c r="G214" s="1">
        <v>53.32</v>
      </c>
      <c r="H214" s="1">
        <v>1</v>
      </c>
      <c r="I214" s="1">
        <f>Table1[[#This Row],[Received Qty.]]*Table1[[#This Row],[Unit]]</f>
        <v>53.32</v>
      </c>
      <c r="J214" s="1" t="s">
        <v>11</v>
      </c>
      <c r="K214" s="1">
        <v>461</v>
      </c>
      <c r="L214" s="1">
        <v>24580.52</v>
      </c>
      <c r="M214" s="1">
        <f>_xlfn.DAYS(Table1[[#This Row],[RCV Date]],Table1[[#This Row],[PO_DT]])</f>
        <v>12</v>
      </c>
      <c r="N214" s="1">
        <f>_xlfn.DAYS(Table1[[#This Row],[Exp Date]],Table1[[#This Row],[Mfg Date]])</f>
        <v>1095</v>
      </c>
    </row>
    <row r="215" spans="1:14" x14ac:dyDescent="0.3">
      <c r="A215" s="4">
        <v>44349</v>
      </c>
      <c r="B215" s="3">
        <v>106.68</v>
      </c>
      <c r="C215" s="2">
        <v>44361</v>
      </c>
      <c r="D215" s="1" t="s">
        <v>67</v>
      </c>
      <c r="E215" s="2">
        <v>44075</v>
      </c>
      <c r="F215" s="2">
        <v>45168</v>
      </c>
      <c r="G215" s="1">
        <v>53.32</v>
      </c>
      <c r="H215" s="1">
        <v>1</v>
      </c>
      <c r="I215" s="1">
        <f>Table1[[#This Row],[Received Qty.]]*Table1[[#This Row],[Unit]]</f>
        <v>53.32</v>
      </c>
      <c r="J215" s="1" t="s">
        <v>11</v>
      </c>
      <c r="K215" s="1">
        <v>461</v>
      </c>
      <c r="L215" s="1">
        <v>24580.52</v>
      </c>
      <c r="M215" s="1">
        <f>_xlfn.DAYS(Table1[[#This Row],[RCV Date]],Table1[[#This Row],[PO_DT]])</f>
        <v>12</v>
      </c>
      <c r="N215" s="1">
        <f>_xlfn.DAYS(Table1[[#This Row],[Exp Date]],Table1[[#This Row],[Mfg Date]])</f>
        <v>1093</v>
      </c>
    </row>
    <row r="216" spans="1:14" x14ac:dyDescent="0.3">
      <c r="A216" s="4">
        <v>44298</v>
      </c>
      <c r="B216" s="3">
        <v>2000</v>
      </c>
      <c r="C216" s="2">
        <v>44363</v>
      </c>
      <c r="D216" s="1" t="s">
        <v>63</v>
      </c>
      <c r="E216" s="2">
        <v>44348</v>
      </c>
      <c r="F216" s="2">
        <v>46173</v>
      </c>
      <c r="G216" s="1">
        <v>1000</v>
      </c>
      <c r="H216" s="1">
        <v>1</v>
      </c>
      <c r="I216" s="1">
        <f>Table1[[#This Row],[Received Qty.]]*Table1[[#This Row],[Unit]]</f>
        <v>1000</v>
      </c>
      <c r="J216" s="1" t="s">
        <v>11</v>
      </c>
      <c r="K216" s="1">
        <v>80</v>
      </c>
      <c r="L216" s="1">
        <v>80000</v>
      </c>
      <c r="M216" s="1">
        <f>_xlfn.DAYS(Table1[[#This Row],[RCV Date]],Table1[[#This Row],[PO_DT]])</f>
        <v>65</v>
      </c>
      <c r="N216" s="1">
        <f>_xlfn.DAYS(Table1[[#This Row],[Exp Date]],Table1[[#This Row],[Mfg Date]])</f>
        <v>1825</v>
      </c>
    </row>
    <row r="217" spans="1:14" x14ac:dyDescent="0.3">
      <c r="A217" s="4">
        <v>44357</v>
      </c>
      <c r="B217" s="3">
        <v>25</v>
      </c>
      <c r="C217" s="2">
        <v>44364</v>
      </c>
      <c r="D217" s="1" t="s">
        <v>98</v>
      </c>
      <c r="E217" s="2">
        <v>44256</v>
      </c>
      <c r="F217" s="2">
        <v>46081</v>
      </c>
      <c r="G217" s="1">
        <v>25</v>
      </c>
      <c r="H217" s="1">
        <v>1</v>
      </c>
      <c r="I217" s="1">
        <f>Table1[[#This Row],[Received Qty.]]*Table1[[#This Row],[Unit]]</f>
        <v>25</v>
      </c>
      <c r="J217" s="1" t="s">
        <v>11</v>
      </c>
      <c r="K217" s="1">
        <v>4450</v>
      </c>
      <c r="L217" s="1">
        <v>111250</v>
      </c>
      <c r="M217" s="1">
        <f>_xlfn.DAYS(Table1[[#This Row],[RCV Date]],Table1[[#This Row],[PO_DT]])</f>
        <v>7</v>
      </c>
      <c r="N217" s="1">
        <f>_xlfn.DAYS(Table1[[#This Row],[Exp Date]],Table1[[#This Row],[Mfg Date]])</f>
        <v>1825</v>
      </c>
    </row>
    <row r="218" spans="1:14" x14ac:dyDescent="0.3">
      <c r="A218" s="4">
        <v>44357</v>
      </c>
      <c r="B218" s="3">
        <v>5</v>
      </c>
      <c r="C218" s="2">
        <v>44364</v>
      </c>
      <c r="D218" s="1" t="s">
        <v>111</v>
      </c>
      <c r="E218" s="2">
        <v>44287</v>
      </c>
      <c r="F218" s="2">
        <v>46112</v>
      </c>
      <c r="G218" s="1">
        <v>5</v>
      </c>
      <c r="H218" s="1">
        <v>1</v>
      </c>
      <c r="I218" s="1">
        <f>Table1[[#This Row],[Received Qty.]]*Table1[[#This Row],[Unit]]</f>
        <v>5</v>
      </c>
      <c r="J218" s="1" t="s">
        <v>11</v>
      </c>
      <c r="K218" s="1">
        <v>7000</v>
      </c>
      <c r="L218" s="1">
        <v>35000</v>
      </c>
      <c r="M218" s="1">
        <f>_xlfn.DAYS(Table1[[#This Row],[RCV Date]],Table1[[#This Row],[PO_DT]])</f>
        <v>7</v>
      </c>
      <c r="N218" s="1">
        <f>_xlfn.DAYS(Table1[[#This Row],[Exp Date]],Table1[[#This Row],[Mfg Date]])</f>
        <v>1825</v>
      </c>
    </row>
    <row r="219" spans="1:14" x14ac:dyDescent="0.3">
      <c r="A219" s="4">
        <v>44356</v>
      </c>
      <c r="B219" s="3">
        <v>10</v>
      </c>
      <c r="C219" s="2">
        <v>44366</v>
      </c>
      <c r="D219" s="1" t="s">
        <v>45</v>
      </c>
      <c r="E219" s="2">
        <v>44317</v>
      </c>
      <c r="F219" s="2">
        <v>46142</v>
      </c>
      <c r="G219" s="1">
        <v>10</v>
      </c>
      <c r="H219" s="1">
        <v>1</v>
      </c>
      <c r="I219" s="1">
        <f>Table1[[#This Row],[Received Qty.]]*Table1[[#This Row],[Unit]]</f>
        <v>10</v>
      </c>
      <c r="J219" s="1" t="s">
        <v>11</v>
      </c>
      <c r="K219" s="1">
        <v>16600</v>
      </c>
      <c r="L219" s="1">
        <v>166000</v>
      </c>
      <c r="M219" s="1">
        <f>_xlfn.DAYS(Table1[[#This Row],[RCV Date]],Table1[[#This Row],[PO_DT]])</f>
        <v>10</v>
      </c>
      <c r="N219" s="1">
        <f>_xlfn.DAYS(Table1[[#This Row],[Exp Date]],Table1[[#This Row],[Mfg Date]])</f>
        <v>1825</v>
      </c>
    </row>
    <row r="220" spans="1:14" x14ac:dyDescent="0.3">
      <c r="A220" s="4">
        <v>44368</v>
      </c>
      <c r="B220" s="3">
        <v>300</v>
      </c>
      <c r="C220" s="2">
        <v>44368</v>
      </c>
      <c r="D220" s="1" t="s">
        <v>62</v>
      </c>
      <c r="E220" s="2">
        <v>44101</v>
      </c>
      <c r="F220" s="2">
        <v>45561</v>
      </c>
      <c r="G220" s="1">
        <v>300</v>
      </c>
      <c r="H220" s="1">
        <v>1</v>
      </c>
      <c r="I220" s="1">
        <f>Table1[[#This Row],[Received Qty.]]*Table1[[#This Row],[Unit]]</f>
        <v>300</v>
      </c>
      <c r="J220" s="1" t="s">
        <v>11</v>
      </c>
      <c r="K220" s="1">
        <v>550</v>
      </c>
      <c r="L220" s="1">
        <v>165000</v>
      </c>
      <c r="M220" s="1">
        <f>_xlfn.DAYS(Table1[[#This Row],[RCV Date]],Table1[[#This Row],[PO_DT]])</f>
        <v>0</v>
      </c>
      <c r="N220" s="1">
        <f>_xlfn.DAYS(Table1[[#This Row],[Exp Date]],Table1[[#This Row],[Mfg Date]])</f>
        <v>1460</v>
      </c>
    </row>
    <row r="221" spans="1:14" x14ac:dyDescent="0.3">
      <c r="A221" s="4">
        <v>44361</v>
      </c>
      <c r="B221" s="3">
        <v>5</v>
      </c>
      <c r="C221" s="2">
        <v>44368</v>
      </c>
      <c r="D221" s="1" t="s">
        <v>37</v>
      </c>
      <c r="E221" s="2">
        <v>44317</v>
      </c>
      <c r="F221" s="2">
        <v>45777</v>
      </c>
      <c r="G221" s="1">
        <v>5</v>
      </c>
      <c r="H221" s="1">
        <v>1</v>
      </c>
      <c r="I221" s="1">
        <f>Table1[[#This Row],[Received Qty.]]*Table1[[#This Row],[Unit]]</f>
        <v>5</v>
      </c>
      <c r="J221" s="1" t="s">
        <v>11</v>
      </c>
      <c r="K221" s="1">
        <v>49000</v>
      </c>
      <c r="L221" s="1">
        <v>245000</v>
      </c>
      <c r="M221" s="1">
        <f>_xlfn.DAYS(Table1[[#This Row],[RCV Date]],Table1[[#This Row],[PO_DT]])</f>
        <v>7</v>
      </c>
      <c r="N221" s="1">
        <f>_xlfn.DAYS(Table1[[#This Row],[Exp Date]],Table1[[#This Row],[Mfg Date]])</f>
        <v>1460</v>
      </c>
    </row>
    <row r="222" spans="1:14" x14ac:dyDescent="0.3">
      <c r="A222" s="4">
        <v>44364</v>
      </c>
      <c r="B222" s="3">
        <v>100</v>
      </c>
      <c r="C222" s="2">
        <v>44370</v>
      </c>
      <c r="D222" s="1" t="s">
        <v>55</v>
      </c>
      <c r="E222" s="2">
        <v>44210</v>
      </c>
      <c r="F222" s="2">
        <v>46035</v>
      </c>
      <c r="G222" s="1">
        <v>100</v>
      </c>
      <c r="H222" s="1">
        <v>1</v>
      </c>
      <c r="I222" s="1">
        <f>Table1[[#This Row],[Received Qty.]]*Table1[[#This Row],[Unit]]</f>
        <v>100</v>
      </c>
      <c r="J222" s="1" t="s">
        <v>11</v>
      </c>
      <c r="K222" s="1">
        <v>640</v>
      </c>
      <c r="L222" s="1">
        <v>64000</v>
      </c>
      <c r="M222" s="1">
        <f>_xlfn.DAYS(Table1[[#This Row],[RCV Date]],Table1[[#This Row],[PO_DT]])</f>
        <v>6</v>
      </c>
      <c r="N222" s="1">
        <f>_xlfn.DAYS(Table1[[#This Row],[Exp Date]],Table1[[#This Row],[Mfg Date]])</f>
        <v>1825</v>
      </c>
    </row>
    <row r="223" spans="1:14" x14ac:dyDescent="0.3">
      <c r="A223" s="4">
        <v>44347</v>
      </c>
      <c r="B223" s="3">
        <v>0.5</v>
      </c>
      <c r="C223" s="2">
        <v>44370</v>
      </c>
      <c r="D223" s="1" t="s">
        <v>38</v>
      </c>
      <c r="E223" s="2">
        <v>44287</v>
      </c>
      <c r="F223" s="2">
        <v>46112</v>
      </c>
      <c r="G223" s="1">
        <v>0.1</v>
      </c>
      <c r="H223" s="1">
        <v>1</v>
      </c>
      <c r="I223" s="1">
        <f>Table1[[#This Row],[Received Qty.]]*Table1[[#This Row],[Unit]]</f>
        <v>0.1</v>
      </c>
      <c r="J223" s="1" t="s">
        <v>11</v>
      </c>
      <c r="K223" s="1">
        <v>405000</v>
      </c>
      <c r="L223" s="1">
        <v>40500</v>
      </c>
      <c r="M223" s="1">
        <f>_xlfn.DAYS(Table1[[#This Row],[RCV Date]],Table1[[#This Row],[PO_DT]])</f>
        <v>23</v>
      </c>
      <c r="N223" s="1">
        <f>_xlfn.DAYS(Table1[[#This Row],[Exp Date]],Table1[[#This Row],[Mfg Date]])</f>
        <v>1825</v>
      </c>
    </row>
    <row r="224" spans="1:14" x14ac:dyDescent="0.3">
      <c r="A224" s="4">
        <v>44347</v>
      </c>
      <c r="B224" s="3">
        <v>0.5</v>
      </c>
      <c r="C224" s="2">
        <v>44370</v>
      </c>
      <c r="D224" s="1" t="s">
        <v>38</v>
      </c>
      <c r="E224" s="2">
        <v>44287</v>
      </c>
      <c r="F224" s="2">
        <v>46112</v>
      </c>
      <c r="G224" s="1">
        <v>0.4</v>
      </c>
      <c r="H224" s="1">
        <v>1</v>
      </c>
      <c r="I224" s="1">
        <f>Table1[[#This Row],[Received Qty.]]*Table1[[#This Row],[Unit]]</f>
        <v>0.4</v>
      </c>
      <c r="J224" s="1" t="s">
        <v>11</v>
      </c>
      <c r="K224" s="1">
        <v>405000</v>
      </c>
      <c r="L224" s="1">
        <v>162000</v>
      </c>
      <c r="M224" s="1">
        <f>_xlfn.DAYS(Table1[[#This Row],[RCV Date]],Table1[[#This Row],[PO_DT]])</f>
        <v>23</v>
      </c>
      <c r="N224" s="1">
        <f>_xlfn.DAYS(Table1[[#This Row],[Exp Date]],Table1[[#This Row],[Mfg Date]])</f>
        <v>1825</v>
      </c>
    </row>
    <row r="225" spans="1:14" x14ac:dyDescent="0.3">
      <c r="A225" s="4">
        <v>44364</v>
      </c>
      <c r="B225" s="3">
        <v>1000</v>
      </c>
      <c r="C225" s="2">
        <v>44372</v>
      </c>
      <c r="D225" s="1" t="s">
        <v>53</v>
      </c>
      <c r="E225" s="2">
        <v>43952</v>
      </c>
      <c r="F225" s="2">
        <v>45778</v>
      </c>
      <c r="G225" s="1">
        <v>1000</v>
      </c>
      <c r="H225" s="1">
        <v>1</v>
      </c>
      <c r="I225" s="1">
        <f>Table1[[#This Row],[Received Qty.]]*Table1[[#This Row],[Unit]]</f>
        <v>1000</v>
      </c>
      <c r="J225" s="1" t="s">
        <v>11</v>
      </c>
      <c r="K225" s="1">
        <v>210</v>
      </c>
      <c r="L225" s="1">
        <v>210000</v>
      </c>
      <c r="M225" s="1">
        <f>_xlfn.DAYS(Table1[[#This Row],[RCV Date]],Table1[[#This Row],[PO_DT]])</f>
        <v>8</v>
      </c>
      <c r="N225" s="1">
        <f>_xlfn.DAYS(Table1[[#This Row],[Exp Date]],Table1[[#This Row],[Mfg Date]])</f>
        <v>1826</v>
      </c>
    </row>
    <row r="226" spans="1:14" x14ac:dyDescent="0.3">
      <c r="A226" s="4">
        <v>44364</v>
      </c>
      <c r="B226" s="3">
        <v>62.5</v>
      </c>
      <c r="C226" s="2">
        <v>44372</v>
      </c>
      <c r="D226" s="1" t="s">
        <v>112</v>
      </c>
      <c r="E226" s="2">
        <v>43567</v>
      </c>
      <c r="F226" s="2">
        <v>45393</v>
      </c>
      <c r="G226" s="1">
        <v>37.5</v>
      </c>
      <c r="H226" s="1">
        <v>1</v>
      </c>
      <c r="I226" s="1">
        <f>Table1[[#This Row],[Received Qty.]]*Table1[[#This Row],[Unit]]</f>
        <v>37.5</v>
      </c>
      <c r="J226" s="1" t="s">
        <v>11</v>
      </c>
      <c r="K226" s="1">
        <v>2000</v>
      </c>
      <c r="L226" s="1">
        <v>75000</v>
      </c>
      <c r="M226" s="1">
        <f>_xlfn.DAYS(Table1[[#This Row],[RCV Date]],Table1[[#This Row],[PO_DT]])</f>
        <v>8</v>
      </c>
      <c r="N226" s="1">
        <f>_xlfn.DAYS(Table1[[#This Row],[Exp Date]],Table1[[#This Row],[Mfg Date]])</f>
        <v>1826</v>
      </c>
    </row>
    <row r="227" spans="1:14" x14ac:dyDescent="0.3">
      <c r="A227" s="4">
        <v>44343</v>
      </c>
      <c r="B227" s="3">
        <v>27.5</v>
      </c>
      <c r="C227" s="2">
        <v>44372</v>
      </c>
      <c r="D227" s="1" t="s">
        <v>102</v>
      </c>
      <c r="E227" s="2">
        <v>44317</v>
      </c>
      <c r="F227" s="2">
        <v>45473</v>
      </c>
      <c r="G227" s="1">
        <v>28</v>
      </c>
      <c r="H227" s="1">
        <v>1</v>
      </c>
      <c r="I227" s="1">
        <f>Table1[[#This Row],[Received Qty.]]*Table1[[#This Row],[Unit]]</f>
        <v>28</v>
      </c>
      <c r="J227" s="1" t="s">
        <v>11</v>
      </c>
      <c r="K227" s="1">
        <v>3109</v>
      </c>
      <c r="L227" s="1">
        <v>87052</v>
      </c>
      <c r="M227" s="1">
        <f>_xlfn.DAYS(Table1[[#This Row],[RCV Date]],Table1[[#This Row],[PO_DT]])</f>
        <v>29</v>
      </c>
      <c r="N227" s="1">
        <f>_xlfn.DAYS(Table1[[#This Row],[Exp Date]],Table1[[#This Row],[Mfg Date]])</f>
        <v>1156</v>
      </c>
    </row>
    <row r="228" spans="1:14" x14ac:dyDescent="0.3">
      <c r="A228" s="4">
        <v>44347</v>
      </c>
      <c r="B228" s="3">
        <v>25</v>
      </c>
      <c r="C228" s="2">
        <v>44375</v>
      </c>
      <c r="D228" s="1" t="s">
        <v>40</v>
      </c>
      <c r="E228" s="2">
        <v>44287</v>
      </c>
      <c r="F228" s="2">
        <v>46112</v>
      </c>
      <c r="G228" s="1">
        <v>25</v>
      </c>
      <c r="H228" s="1">
        <v>1</v>
      </c>
      <c r="I228" s="1">
        <f>Table1[[#This Row],[Received Qty.]]*Table1[[#This Row],[Unit]]</f>
        <v>25</v>
      </c>
      <c r="J228" s="1" t="s">
        <v>11</v>
      </c>
      <c r="K228" s="1">
        <v>700</v>
      </c>
      <c r="L228" s="1">
        <v>17500</v>
      </c>
      <c r="M228" s="1">
        <f>_xlfn.DAYS(Table1[[#This Row],[RCV Date]],Table1[[#This Row],[PO_DT]])</f>
        <v>28</v>
      </c>
      <c r="N228" s="1">
        <f>_xlfn.DAYS(Table1[[#This Row],[Exp Date]],Table1[[#This Row],[Mfg Date]])</f>
        <v>1825</v>
      </c>
    </row>
    <row r="229" spans="1:14" x14ac:dyDescent="0.3">
      <c r="A229" s="4">
        <v>44372</v>
      </c>
      <c r="B229" s="3">
        <v>300</v>
      </c>
      <c r="C229" s="2">
        <v>44376</v>
      </c>
      <c r="D229" s="1" t="s">
        <v>113</v>
      </c>
      <c r="E229" s="2">
        <v>44346</v>
      </c>
      <c r="F229" s="2">
        <v>46171</v>
      </c>
      <c r="G229" s="1">
        <v>300</v>
      </c>
      <c r="H229" s="1">
        <v>1</v>
      </c>
      <c r="I229" s="1">
        <f>Table1[[#This Row],[Received Qty.]]*Table1[[#This Row],[Unit]]</f>
        <v>300</v>
      </c>
      <c r="J229" s="1" t="s">
        <v>11</v>
      </c>
      <c r="K229" s="1">
        <v>38</v>
      </c>
      <c r="L229" s="1">
        <v>11400</v>
      </c>
      <c r="M229" s="1">
        <f>_xlfn.DAYS(Table1[[#This Row],[RCV Date]],Table1[[#This Row],[PO_DT]])</f>
        <v>4</v>
      </c>
      <c r="N229" s="1">
        <f>_xlfn.DAYS(Table1[[#This Row],[Exp Date]],Table1[[#This Row],[Mfg Date]])</f>
        <v>1825</v>
      </c>
    </row>
    <row r="230" spans="1:14" x14ac:dyDescent="0.3">
      <c r="A230" s="4">
        <v>-620370</v>
      </c>
      <c r="B230" s="3">
        <v>25</v>
      </c>
      <c r="C230" s="2">
        <v>44376</v>
      </c>
      <c r="D230" s="1" t="s">
        <v>114</v>
      </c>
      <c r="E230" s="2">
        <v>44166</v>
      </c>
      <c r="F230" s="2">
        <v>45991</v>
      </c>
      <c r="G230" s="1">
        <v>25</v>
      </c>
      <c r="H230" s="1">
        <v>1</v>
      </c>
      <c r="I230" s="1">
        <f>Table1[[#This Row],[Received Qty.]]*Table1[[#This Row],[Unit]]</f>
        <v>25</v>
      </c>
      <c r="J230" s="1" t="s">
        <v>11</v>
      </c>
      <c r="K230" s="1">
        <v>75</v>
      </c>
      <c r="L230" s="1">
        <v>1875</v>
      </c>
      <c r="M230" s="1" t="e">
        <f>_xlfn.DAYS(Table1[[#This Row],[RCV Date]],Table1[[#This Row],[PO_DT]])</f>
        <v>#NUM!</v>
      </c>
      <c r="N230" s="1">
        <f>_xlfn.DAYS(Table1[[#This Row],[Exp Date]],Table1[[#This Row],[Mfg Date]])</f>
        <v>1825</v>
      </c>
    </row>
    <row r="231" spans="1:14" x14ac:dyDescent="0.3">
      <c r="A231" s="4">
        <v>-620370</v>
      </c>
      <c r="B231" s="3">
        <v>25</v>
      </c>
      <c r="C231" s="2">
        <v>44376</v>
      </c>
      <c r="D231" s="1" t="s">
        <v>120</v>
      </c>
      <c r="E231" s="2">
        <v>44230</v>
      </c>
      <c r="F231" s="2">
        <v>45324</v>
      </c>
      <c r="G231" s="1">
        <v>25</v>
      </c>
      <c r="H231" s="1">
        <v>1</v>
      </c>
      <c r="I231" s="1">
        <f>Table1[[#This Row],[Received Qty.]]*Table1[[#This Row],[Unit]]</f>
        <v>25</v>
      </c>
      <c r="J231" s="1" t="s">
        <v>11</v>
      </c>
      <c r="K231" s="1">
        <v>95</v>
      </c>
      <c r="L231" s="1">
        <v>2375</v>
      </c>
      <c r="M231" s="1" t="e">
        <f>_xlfn.DAYS(Table1[[#This Row],[RCV Date]],Table1[[#This Row],[PO_DT]])</f>
        <v>#NUM!</v>
      </c>
      <c r="N231" s="1">
        <f>_xlfn.DAYS(Table1[[#This Row],[Exp Date]],Table1[[#This Row],[Mfg Date]])</f>
        <v>1094</v>
      </c>
    </row>
    <row r="232" spans="1:14" x14ac:dyDescent="0.3">
      <c r="A232" s="4">
        <v>-620370</v>
      </c>
      <c r="B232" s="3">
        <v>25</v>
      </c>
      <c r="C232" s="2">
        <v>44376</v>
      </c>
      <c r="D232" s="1" t="s">
        <v>121</v>
      </c>
      <c r="E232" s="2">
        <v>44197</v>
      </c>
      <c r="F232" s="2">
        <v>44927</v>
      </c>
      <c r="G232" s="1">
        <v>25</v>
      </c>
      <c r="H232" s="1">
        <v>1</v>
      </c>
      <c r="I232" s="1">
        <f>Table1[[#This Row],[Received Qty.]]*Table1[[#This Row],[Unit]]</f>
        <v>25</v>
      </c>
      <c r="J232" s="1" t="s">
        <v>11</v>
      </c>
      <c r="K232" s="1">
        <v>210</v>
      </c>
      <c r="L232" s="1">
        <v>5250</v>
      </c>
      <c r="M232" s="1" t="e">
        <f>_xlfn.DAYS(Table1[[#This Row],[RCV Date]],Table1[[#This Row],[PO_DT]])</f>
        <v>#NUM!</v>
      </c>
      <c r="N232" s="1">
        <f>_xlfn.DAYS(Table1[[#This Row],[Exp Date]],Table1[[#This Row],[Mfg Date]])</f>
        <v>730</v>
      </c>
    </row>
    <row r="233" spans="1:14" x14ac:dyDescent="0.3">
      <c r="A233" s="4">
        <v>-620370</v>
      </c>
      <c r="B233" s="3">
        <v>6</v>
      </c>
      <c r="C233" s="2">
        <v>44376</v>
      </c>
      <c r="D233" s="1" t="s">
        <v>119</v>
      </c>
      <c r="E233" s="2">
        <v>44193</v>
      </c>
      <c r="F233" s="2">
        <v>44529</v>
      </c>
      <c r="G233" s="1">
        <v>6</v>
      </c>
      <c r="H233" s="1">
        <v>1</v>
      </c>
      <c r="I233" s="1">
        <f>Table1[[#This Row],[Received Qty.]]*Table1[[#This Row],[Unit]]</f>
        <v>6</v>
      </c>
      <c r="J233" s="1" t="s">
        <v>11</v>
      </c>
      <c r="K233" s="1">
        <v>80</v>
      </c>
      <c r="L233" s="1">
        <v>480</v>
      </c>
      <c r="M233" s="1" t="e">
        <f>_xlfn.DAYS(Table1[[#This Row],[RCV Date]],Table1[[#This Row],[PO_DT]])</f>
        <v>#NUM!</v>
      </c>
      <c r="N233" s="1">
        <f>_xlfn.DAYS(Table1[[#This Row],[Exp Date]],Table1[[#This Row],[Mfg Date]])</f>
        <v>336</v>
      </c>
    </row>
    <row r="234" spans="1:14" x14ac:dyDescent="0.3">
      <c r="A234" s="4">
        <v>-620370</v>
      </c>
      <c r="B234" s="3">
        <v>5</v>
      </c>
      <c r="C234" s="2">
        <v>44376</v>
      </c>
      <c r="D234" s="1" t="s">
        <v>118</v>
      </c>
      <c r="E234" s="2">
        <v>44197</v>
      </c>
      <c r="F234" s="2">
        <v>45322</v>
      </c>
      <c r="G234" s="1">
        <v>5</v>
      </c>
      <c r="H234" s="1">
        <v>1</v>
      </c>
      <c r="I234" s="1">
        <f>Table1[[#This Row],[Received Qty.]]*Table1[[#This Row],[Unit]]</f>
        <v>5</v>
      </c>
      <c r="J234" s="1" t="s">
        <v>11</v>
      </c>
      <c r="K234" s="1">
        <v>190</v>
      </c>
      <c r="L234" s="1">
        <v>950</v>
      </c>
      <c r="M234" s="1" t="e">
        <f>_xlfn.DAYS(Table1[[#This Row],[RCV Date]],Table1[[#This Row],[PO_DT]])</f>
        <v>#NUM!</v>
      </c>
      <c r="N234" s="1">
        <f>_xlfn.DAYS(Table1[[#This Row],[Exp Date]],Table1[[#This Row],[Mfg Date]])</f>
        <v>1125</v>
      </c>
    </row>
    <row r="235" spans="1:14" x14ac:dyDescent="0.3">
      <c r="A235" s="4">
        <v>-620370</v>
      </c>
      <c r="B235" s="3">
        <v>5</v>
      </c>
      <c r="C235" s="2">
        <v>44376</v>
      </c>
      <c r="D235" s="1" t="s">
        <v>115</v>
      </c>
      <c r="E235" s="2">
        <v>44228</v>
      </c>
      <c r="F235" s="2">
        <v>44957</v>
      </c>
      <c r="G235" s="1">
        <v>5</v>
      </c>
      <c r="H235" s="1">
        <v>5</v>
      </c>
      <c r="I235" s="1">
        <f>Table1[[#This Row],[Received Qty.]]*Table1[[#This Row],[Unit]]</f>
        <v>25</v>
      </c>
      <c r="J235" s="1" t="s">
        <v>116</v>
      </c>
      <c r="K235" s="1">
        <v>460</v>
      </c>
      <c r="L235" s="1">
        <v>2300</v>
      </c>
      <c r="M235" s="1" t="e">
        <f>_xlfn.DAYS(Table1[[#This Row],[RCV Date]],Table1[[#This Row],[PO_DT]])</f>
        <v>#NUM!</v>
      </c>
      <c r="N235" s="1">
        <f>_xlfn.DAYS(Table1[[#This Row],[Exp Date]],Table1[[#This Row],[Mfg Date]])</f>
        <v>729</v>
      </c>
    </row>
    <row r="236" spans="1:14" x14ac:dyDescent="0.3">
      <c r="A236" s="4">
        <v>44372</v>
      </c>
      <c r="B236" s="3">
        <v>5</v>
      </c>
      <c r="C236" s="2">
        <v>44376</v>
      </c>
      <c r="D236" s="1" t="s">
        <v>123</v>
      </c>
      <c r="E236" s="2">
        <v>44317</v>
      </c>
      <c r="F236" s="2">
        <v>45412</v>
      </c>
      <c r="G236" s="1">
        <v>5</v>
      </c>
      <c r="H236" s="1">
        <v>1</v>
      </c>
      <c r="I236" s="1">
        <f>Table1[[#This Row],[Received Qty.]]*Table1[[#This Row],[Unit]]</f>
        <v>5</v>
      </c>
      <c r="J236" s="1" t="s">
        <v>11</v>
      </c>
      <c r="K236" s="1">
        <v>600</v>
      </c>
      <c r="L236" s="1">
        <v>3000</v>
      </c>
      <c r="M236" s="1">
        <f>_xlfn.DAYS(Table1[[#This Row],[RCV Date]],Table1[[#This Row],[PO_DT]])</f>
        <v>4</v>
      </c>
      <c r="N236" s="1">
        <f>_xlfn.DAYS(Table1[[#This Row],[Exp Date]],Table1[[#This Row],[Mfg Date]])</f>
        <v>1095</v>
      </c>
    </row>
    <row r="237" spans="1:14" x14ac:dyDescent="0.3">
      <c r="A237" s="4">
        <v>44372</v>
      </c>
      <c r="B237" s="3">
        <v>5</v>
      </c>
      <c r="C237" s="2">
        <v>44376</v>
      </c>
      <c r="D237" s="1" t="s">
        <v>122</v>
      </c>
      <c r="E237" s="2">
        <v>44348</v>
      </c>
      <c r="F237" s="2">
        <v>45443</v>
      </c>
      <c r="G237" s="1">
        <v>5</v>
      </c>
      <c r="H237" s="1">
        <v>1</v>
      </c>
      <c r="I237" s="1">
        <f>Table1[[#This Row],[Received Qty.]]*Table1[[#This Row],[Unit]]</f>
        <v>5</v>
      </c>
      <c r="J237" s="1" t="s">
        <v>11</v>
      </c>
      <c r="K237" s="1">
        <v>2500</v>
      </c>
      <c r="L237" s="1">
        <v>12500</v>
      </c>
      <c r="M237" s="1">
        <f>_xlfn.DAYS(Table1[[#This Row],[RCV Date]],Table1[[#This Row],[PO_DT]])</f>
        <v>4</v>
      </c>
      <c r="N237" s="1">
        <f>_xlfn.DAYS(Table1[[#This Row],[Exp Date]],Table1[[#This Row],[Mfg Date]])</f>
        <v>1095</v>
      </c>
    </row>
    <row r="238" spans="1:14" x14ac:dyDescent="0.3">
      <c r="A238" s="4">
        <v>-620370</v>
      </c>
      <c r="B238" s="3">
        <v>2</v>
      </c>
      <c r="C238" s="2">
        <v>44376</v>
      </c>
      <c r="D238" s="1" t="s">
        <v>117</v>
      </c>
      <c r="E238" s="2">
        <v>44013</v>
      </c>
      <c r="F238" s="2">
        <v>45838</v>
      </c>
      <c r="G238" s="1">
        <v>2</v>
      </c>
      <c r="H238" s="1">
        <v>1</v>
      </c>
      <c r="I238" s="1">
        <f>Table1[[#This Row],[Received Qty.]]*Table1[[#This Row],[Unit]]</f>
        <v>2</v>
      </c>
      <c r="J238" s="1" t="s">
        <v>11</v>
      </c>
      <c r="K238" s="1">
        <v>700</v>
      </c>
      <c r="L238" s="1">
        <v>1400</v>
      </c>
      <c r="M238" s="1" t="e">
        <f>_xlfn.DAYS(Table1[[#This Row],[RCV Date]],Table1[[#This Row],[PO_DT]])</f>
        <v>#NUM!</v>
      </c>
      <c r="N238" s="1">
        <f>_xlfn.DAYS(Table1[[#This Row],[Exp Date]],Table1[[#This Row],[Mfg Date]])</f>
        <v>1825</v>
      </c>
    </row>
    <row r="239" spans="1:14" x14ac:dyDescent="0.3">
      <c r="A239" s="4">
        <v>44359</v>
      </c>
      <c r="B239" s="3">
        <v>25</v>
      </c>
      <c r="C239" s="2">
        <v>44377</v>
      </c>
      <c r="D239" s="1" t="s">
        <v>125</v>
      </c>
      <c r="E239" s="2">
        <v>44105</v>
      </c>
      <c r="F239" s="2">
        <v>45930</v>
      </c>
      <c r="G239" s="1">
        <v>25</v>
      </c>
      <c r="H239" s="1">
        <v>1</v>
      </c>
      <c r="I239" s="1">
        <f>Table1[[#This Row],[Received Qty.]]*Table1[[#This Row],[Unit]]</f>
        <v>25</v>
      </c>
      <c r="J239" s="1" t="s">
        <v>11</v>
      </c>
      <c r="K239" s="1">
        <v>1900</v>
      </c>
      <c r="L239" s="1">
        <v>47500</v>
      </c>
      <c r="M239" s="1">
        <f>_xlfn.DAYS(Table1[[#This Row],[RCV Date]],Table1[[#This Row],[PO_DT]])</f>
        <v>18</v>
      </c>
      <c r="N239" s="1">
        <f>_xlfn.DAYS(Table1[[#This Row],[Exp Date]],Table1[[#This Row],[Mfg Date]])</f>
        <v>1825</v>
      </c>
    </row>
    <row r="240" spans="1:14" x14ac:dyDescent="0.3">
      <c r="A240" s="4">
        <v>44365</v>
      </c>
      <c r="B240" s="3">
        <v>25</v>
      </c>
      <c r="C240" s="2">
        <v>44377</v>
      </c>
      <c r="D240" s="1" t="s">
        <v>27</v>
      </c>
      <c r="E240" s="2">
        <v>43983</v>
      </c>
      <c r="F240" s="2">
        <v>45808</v>
      </c>
      <c r="G240" s="1">
        <v>25</v>
      </c>
      <c r="H240" s="1">
        <v>1</v>
      </c>
      <c r="I240" s="1">
        <f>Table1[[#This Row],[Received Qty.]]*Table1[[#This Row],[Unit]]</f>
        <v>25</v>
      </c>
      <c r="J240" s="1" t="s">
        <v>11</v>
      </c>
      <c r="K240" s="1">
        <v>5100</v>
      </c>
      <c r="L240" s="1">
        <v>127500</v>
      </c>
      <c r="M240" s="1">
        <f>_xlfn.DAYS(Table1[[#This Row],[RCV Date]],Table1[[#This Row],[PO_DT]])</f>
        <v>12</v>
      </c>
      <c r="N240" s="1">
        <f>_xlfn.DAYS(Table1[[#This Row],[Exp Date]],Table1[[#This Row],[Mfg Date]])</f>
        <v>1825</v>
      </c>
    </row>
    <row r="241" spans="1:14" x14ac:dyDescent="0.3">
      <c r="A241" s="4">
        <v>44366</v>
      </c>
      <c r="B241" s="3">
        <v>1</v>
      </c>
      <c r="C241" s="2">
        <v>44377</v>
      </c>
      <c r="D241" s="1" t="s">
        <v>124</v>
      </c>
      <c r="E241" s="2">
        <v>43938</v>
      </c>
      <c r="F241" s="2">
        <v>45763</v>
      </c>
      <c r="G241" s="1">
        <v>1</v>
      </c>
      <c r="H241" s="1">
        <v>1</v>
      </c>
      <c r="I241" s="1">
        <f>Table1[[#This Row],[Received Qty.]]*Table1[[#This Row],[Unit]]</f>
        <v>1</v>
      </c>
      <c r="J241" s="1" t="s">
        <v>11</v>
      </c>
      <c r="K241" s="1">
        <v>108000</v>
      </c>
      <c r="L241" s="1">
        <v>108000</v>
      </c>
      <c r="M241" s="1">
        <f>_xlfn.DAYS(Table1[[#This Row],[RCV Date]],Table1[[#This Row],[PO_DT]])</f>
        <v>11</v>
      </c>
      <c r="N241" s="1">
        <f>_xlfn.DAYS(Table1[[#This Row],[Exp Date]],Table1[[#This Row],[Mfg Date]])</f>
        <v>1825</v>
      </c>
    </row>
    <row r="242" spans="1:14" x14ac:dyDescent="0.3">
      <c r="A242" s="4">
        <v>44356</v>
      </c>
      <c r="B242" s="3">
        <v>200</v>
      </c>
      <c r="C242" s="2">
        <v>44378</v>
      </c>
      <c r="D242" s="1" t="s">
        <v>62</v>
      </c>
      <c r="E242" s="2">
        <v>44133</v>
      </c>
      <c r="F242" s="2">
        <v>45593</v>
      </c>
      <c r="G242" s="1">
        <v>25</v>
      </c>
      <c r="H242" s="1">
        <v>1</v>
      </c>
      <c r="I242" s="1">
        <f>Table1[[#This Row],[Received Qty.]]*Table1[[#This Row],[Unit]]</f>
        <v>25</v>
      </c>
      <c r="J242" s="1" t="s">
        <v>11</v>
      </c>
      <c r="K242" s="1">
        <v>600</v>
      </c>
      <c r="L242" s="1">
        <v>15000</v>
      </c>
      <c r="M242" s="1">
        <f>_xlfn.DAYS(Table1[[#This Row],[RCV Date]],Table1[[#This Row],[PO_DT]])</f>
        <v>22</v>
      </c>
      <c r="N242" s="1">
        <f>_xlfn.DAYS(Table1[[#This Row],[Exp Date]],Table1[[#This Row],[Mfg Date]])</f>
        <v>1460</v>
      </c>
    </row>
    <row r="243" spans="1:14" x14ac:dyDescent="0.3">
      <c r="A243" s="4">
        <v>44356</v>
      </c>
      <c r="B243" s="3">
        <v>200</v>
      </c>
      <c r="C243" s="2">
        <v>44378</v>
      </c>
      <c r="D243" s="1" t="s">
        <v>62</v>
      </c>
      <c r="E243" s="2">
        <v>44170</v>
      </c>
      <c r="F243" s="2">
        <v>45995</v>
      </c>
      <c r="G243" s="1">
        <v>175</v>
      </c>
      <c r="H243" s="1">
        <v>1</v>
      </c>
      <c r="I243" s="1">
        <f>Table1[[#This Row],[Received Qty.]]*Table1[[#This Row],[Unit]]</f>
        <v>175</v>
      </c>
      <c r="J243" s="1" t="s">
        <v>11</v>
      </c>
      <c r="K243" s="1">
        <v>600</v>
      </c>
      <c r="L243" s="1">
        <v>105000</v>
      </c>
      <c r="M243" s="1">
        <f>_xlfn.DAYS(Table1[[#This Row],[RCV Date]],Table1[[#This Row],[PO_DT]])</f>
        <v>22</v>
      </c>
      <c r="N243" s="1">
        <f>_xlfn.DAYS(Table1[[#This Row],[Exp Date]],Table1[[#This Row],[Mfg Date]])</f>
        <v>1825</v>
      </c>
    </row>
    <row r="244" spans="1:14" x14ac:dyDescent="0.3">
      <c r="A244" s="4">
        <v>44376</v>
      </c>
      <c r="B244" s="3">
        <v>35</v>
      </c>
      <c r="C244" s="2">
        <v>44378</v>
      </c>
      <c r="D244" s="1" t="s">
        <v>126</v>
      </c>
      <c r="E244" s="2">
        <v>43527</v>
      </c>
      <c r="F244" s="2">
        <v>45353</v>
      </c>
      <c r="G244" s="1">
        <v>35</v>
      </c>
      <c r="H244" s="1">
        <v>1</v>
      </c>
      <c r="I244" s="1">
        <f>Table1[[#This Row],[Received Qty.]]*Table1[[#This Row],[Unit]]</f>
        <v>35</v>
      </c>
      <c r="J244" s="1" t="s">
        <v>11</v>
      </c>
      <c r="K244" s="1">
        <v>190</v>
      </c>
      <c r="L244" s="1">
        <v>6650</v>
      </c>
      <c r="M244" s="1">
        <f>_xlfn.DAYS(Table1[[#This Row],[RCV Date]],Table1[[#This Row],[PO_DT]])</f>
        <v>2</v>
      </c>
      <c r="N244" s="1">
        <f>_xlfn.DAYS(Table1[[#This Row],[Exp Date]],Table1[[#This Row],[Mfg Date]])</f>
        <v>1826</v>
      </c>
    </row>
    <row r="245" spans="1:14" x14ac:dyDescent="0.3">
      <c r="A245" s="4">
        <v>44376</v>
      </c>
      <c r="B245" s="3">
        <v>25</v>
      </c>
      <c r="C245" s="2">
        <v>44378</v>
      </c>
      <c r="D245" s="1" t="s">
        <v>127</v>
      </c>
      <c r="E245" s="2">
        <v>43595</v>
      </c>
      <c r="F245" s="2">
        <v>45391</v>
      </c>
      <c r="G245" s="1">
        <v>25</v>
      </c>
      <c r="H245" s="1">
        <v>1</v>
      </c>
      <c r="I245" s="1">
        <f>Table1[[#This Row],[Received Qty.]]*Table1[[#This Row],[Unit]]</f>
        <v>25</v>
      </c>
      <c r="J245" s="1" t="s">
        <v>11</v>
      </c>
      <c r="K245" s="1">
        <v>830</v>
      </c>
      <c r="L245" s="1">
        <v>20750</v>
      </c>
      <c r="M245" s="1">
        <f>_xlfn.DAYS(Table1[[#This Row],[RCV Date]],Table1[[#This Row],[PO_DT]])</f>
        <v>2</v>
      </c>
      <c r="N245" s="1">
        <f>_xlfn.DAYS(Table1[[#This Row],[Exp Date]],Table1[[#This Row],[Mfg Date]])</f>
        <v>1796</v>
      </c>
    </row>
    <row r="246" spans="1:14" x14ac:dyDescent="0.3">
      <c r="A246" s="4">
        <v>44375</v>
      </c>
      <c r="B246" s="3">
        <v>1000</v>
      </c>
      <c r="C246" s="2">
        <v>44379</v>
      </c>
      <c r="D246" s="1" t="s">
        <v>53</v>
      </c>
      <c r="E246" s="2">
        <v>44137</v>
      </c>
      <c r="F246" s="2">
        <v>45963</v>
      </c>
      <c r="G246" s="1">
        <v>1000</v>
      </c>
      <c r="H246" s="1">
        <v>1</v>
      </c>
      <c r="I246" s="1">
        <f>Table1[[#This Row],[Received Qty.]]*Table1[[#This Row],[Unit]]</f>
        <v>1000</v>
      </c>
      <c r="J246" s="1" t="s">
        <v>11</v>
      </c>
      <c r="K246" s="1">
        <v>190</v>
      </c>
      <c r="L246" s="1">
        <v>190000</v>
      </c>
      <c r="M246" s="1">
        <f>_xlfn.DAYS(Table1[[#This Row],[RCV Date]],Table1[[#This Row],[PO_DT]])</f>
        <v>4</v>
      </c>
      <c r="N246" s="1">
        <f>_xlfn.DAYS(Table1[[#This Row],[Exp Date]],Table1[[#This Row],[Mfg Date]])</f>
        <v>1826</v>
      </c>
    </row>
    <row r="247" spans="1:14" x14ac:dyDescent="0.3">
      <c r="A247" s="4">
        <v>44370</v>
      </c>
      <c r="B247" s="3">
        <v>100</v>
      </c>
      <c r="C247" s="2">
        <v>44379</v>
      </c>
      <c r="D247" s="1" t="s">
        <v>36</v>
      </c>
      <c r="E247" s="2">
        <v>44348</v>
      </c>
      <c r="F247" s="2">
        <v>45443</v>
      </c>
      <c r="G247" s="1">
        <v>100</v>
      </c>
      <c r="H247" s="1">
        <v>1</v>
      </c>
      <c r="I247" s="1">
        <f>Table1[[#This Row],[Received Qty.]]*Table1[[#This Row],[Unit]]</f>
        <v>100</v>
      </c>
      <c r="J247" s="1" t="s">
        <v>11</v>
      </c>
      <c r="K247" s="1">
        <v>750</v>
      </c>
      <c r="L247" s="1">
        <v>75000</v>
      </c>
      <c r="M247" s="1">
        <f>_xlfn.DAYS(Table1[[#This Row],[RCV Date]],Table1[[#This Row],[PO_DT]])</f>
        <v>9</v>
      </c>
      <c r="N247" s="1">
        <f>_xlfn.DAYS(Table1[[#This Row],[Exp Date]],Table1[[#This Row],[Mfg Date]])</f>
        <v>1095</v>
      </c>
    </row>
    <row r="248" spans="1:14" x14ac:dyDescent="0.3">
      <c r="A248" s="4">
        <v>44375</v>
      </c>
      <c r="B248" s="3">
        <v>50</v>
      </c>
      <c r="C248" s="2">
        <v>44379</v>
      </c>
      <c r="D248" s="1" t="s">
        <v>129</v>
      </c>
      <c r="E248" s="2">
        <v>44178</v>
      </c>
      <c r="F248" s="2">
        <v>46003</v>
      </c>
      <c r="G248" s="1">
        <v>40</v>
      </c>
      <c r="H248" s="1">
        <v>1</v>
      </c>
      <c r="I248" s="1">
        <f>Table1[[#This Row],[Received Qty.]]*Table1[[#This Row],[Unit]]</f>
        <v>40</v>
      </c>
      <c r="J248" s="1" t="s">
        <v>11</v>
      </c>
      <c r="K248" s="1">
        <v>1050</v>
      </c>
      <c r="L248" s="1">
        <v>42000</v>
      </c>
      <c r="M248" s="1">
        <f>_xlfn.DAYS(Table1[[#This Row],[RCV Date]],Table1[[#This Row],[PO_DT]])</f>
        <v>4</v>
      </c>
      <c r="N248" s="1">
        <f>_xlfn.DAYS(Table1[[#This Row],[Exp Date]],Table1[[#This Row],[Mfg Date]])</f>
        <v>1825</v>
      </c>
    </row>
    <row r="249" spans="1:14" x14ac:dyDescent="0.3">
      <c r="A249" s="4">
        <v>44376</v>
      </c>
      <c r="B249" s="3">
        <v>25</v>
      </c>
      <c r="C249" s="2">
        <v>44379</v>
      </c>
      <c r="D249" s="1" t="s">
        <v>128</v>
      </c>
      <c r="E249" s="2">
        <v>44202</v>
      </c>
      <c r="F249" s="2">
        <v>44931</v>
      </c>
      <c r="G249" s="1">
        <v>25</v>
      </c>
      <c r="H249" s="1">
        <v>1</v>
      </c>
      <c r="I249" s="1">
        <f>Table1[[#This Row],[Received Qty.]]*Table1[[#This Row],[Unit]]</f>
        <v>25</v>
      </c>
      <c r="J249" s="1" t="s">
        <v>11</v>
      </c>
      <c r="K249" s="1">
        <v>680</v>
      </c>
      <c r="L249" s="1">
        <v>17000</v>
      </c>
      <c r="M249" s="1">
        <f>_xlfn.DAYS(Table1[[#This Row],[RCV Date]],Table1[[#This Row],[PO_DT]])</f>
        <v>3</v>
      </c>
      <c r="N249" s="1">
        <f>_xlfn.DAYS(Table1[[#This Row],[Exp Date]],Table1[[#This Row],[Mfg Date]])</f>
        <v>729</v>
      </c>
    </row>
    <row r="250" spans="1:14" x14ac:dyDescent="0.3">
      <c r="A250" s="4">
        <v>44281</v>
      </c>
      <c r="B250" s="3">
        <v>300</v>
      </c>
      <c r="C250" s="2">
        <v>44382</v>
      </c>
      <c r="D250" s="1" t="s">
        <v>73</v>
      </c>
      <c r="E250" s="2">
        <v>44044</v>
      </c>
      <c r="F250" s="2">
        <v>45869</v>
      </c>
      <c r="G250" s="1">
        <v>250</v>
      </c>
      <c r="H250" s="1">
        <v>1</v>
      </c>
      <c r="I250" s="1">
        <f>Table1[[#This Row],[Received Qty.]]*Table1[[#This Row],[Unit]]</f>
        <v>250</v>
      </c>
      <c r="J250" s="1" t="s">
        <v>11</v>
      </c>
      <c r="K250" s="1">
        <v>1320</v>
      </c>
      <c r="L250" s="1">
        <v>330000</v>
      </c>
      <c r="M250" s="1">
        <f>_xlfn.DAYS(Table1[[#This Row],[RCV Date]],Table1[[#This Row],[PO_DT]])</f>
        <v>101</v>
      </c>
      <c r="N250" s="1">
        <f>_xlfn.DAYS(Table1[[#This Row],[Exp Date]],Table1[[#This Row],[Mfg Date]])</f>
        <v>1825</v>
      </c>
    </row>
    <row r="251" spans="1:14" x14ac:dyDescent="0.3">
      <c r="A251" s="4">
        <v>44363</v>
      </c>
      <c r="B251" s="3">
        <v>30</v>
      </c>
      <c r="C251" s="2">
        <v>44382</v>
      </c>
      <c r="D251" s="1" t="s">
        <v>84</v>
      </c>
      <c r="E251" s="2">
        <v>44317</v>
      </c>
      <c r="F251" s="2">
        <v>46113</v>
      </c>
      <c r="G251" s="1">
        <v>25</v>
      </c>
      <c r="H251" s="1">
        <v>1</v>
      </c>
      <c r="I251" s="1">
        <f>Table1[[#This Row],[Received Qty.]]*Table1[[#This Row],[Unit]]</f>
        <v>25</v>
      </c>
      <c r="J251" s="1" t="s">
        <v>11</v>
      </c>
      <c r="K251" s="1">
        <v>3175</v>
      </c>
      <c r="L251" s="1">
        <v>79375</v>
      </c>
      <c r="M251" s="1">
        <f>_xlfn.DAYS(Table1[[#This Row],[RCV Date]],Table1[[#This Row],[PO_DT]])</f>
        <v>19</v>
      </c>
      <c r="N251" s="1">
        <f>_xlfn.DAYS(Table1[[#This Row],[Exp Date]],Table1[[#This Row],[Mfg Date]])</f>
        <v>1796</v>
      </c>
    </row>
    <row r="252" spans="1:14" x14ac:dyDescent="0.3">
      <c r="A252" s="4">
        <v>44364</v>
      </c>
      <c r="B252" s="3">
        <v>100</v>
      </c>
      <c r="C252" s="2">
        <v>44383</v>
      </c>
      <c r="D252" s="1" t="s">
        <v>129</v>
      </c>
      <c r="E252" s="2">
        <v>44154</v>
      </c>
      <c r="F252" s="2">
        <v>45979</v>
      </c>
      <c r="G252" s="1">
        <v>100</v>
      </c>
      <c r="H252" s="1">
        <v>1</v>
      </c>
      <c r="I252" s="1">
        <f>Table1[[#This Row],[Received Qty.]]*Table1[[#This Row],[Unit]]</f>
        <v>100</v>
      </c>
      <c r="J252" s="1" t="s">
        <v>11</v>
      </c>
      <c r="K252" s="1">
        <v>1100</v>
      </c>
      <c r="L252" s="1">
        <v>110000</v>
      </c>
      <c r="M252" s="1">
        <f>_xlfn.DAYS(Table1[[#This Row],[RCV Date]],Table1[[#This Row],[PO_DT]])</f>
        <v>19</v>
      </c>
      <c r="N252" s="1">
        <f>_xlfn.DAYS(Table1[[#This Row],[Exp Date]],Table1[[#This Row],[Mfg Date]])</f>
        <v>1825</v>
      </c>
    </row>
    <row r="253" spans="1:14" x14ac:dyDescent="0.3">
      <c r="A253" s="4">
        <v>44362</v>
      </c>
      <c r="B253" s="3">
        <v>50</v>
      </c>
      <c r="C253" s="2">
        <v>44384</v>
      </c>
      <c r="D253" s="1" t="s">
        <v>30</v>
      </c>
      <c r="E253" s="2">
        <v>44348</v>
      </c>
      <c r="F253" s="2">
        <v>45808</v>
      </c>
      <c r="G253" s="1">
        <v>50</v>
      </c>
      <c r="H253" s="1">
        <v>1</v>
      </c>
      <c r="I253" s="1">
        <f>Table1[[#This Row],[Received Qty.]]*Table1[[#This Row],[Unit]]</f>
        <v>50</v>
      </c>
      <c r="J253" s="1" t="s">
        <v>11</v>
      </c>
      <c r="K253" s="1">
        <v>2100</v>
      </c>
      <c r="L253" s="1">
        <v>105000</v>
      </c>
      <c r="M253" s="1">
        <f>_xlfn.DAYS(Table1[[#This Row],[RCV Date]],Table1[[#This Row],[PO_DT]])</f>
        <v>22</v>
      </c>
      <c r="N253" s="1">
        <f>_xlfn.DAYS(Table1[[#This Row],[Exp Date]],Table1[[#This Row],[Mfg Date]])</f>
        <v>1460</v>
      </c>
    </row>
    <row r="254" spans="1:14" x14ac:dyDescent="0.3">
      <c r="A254" s="4">
        <v>44300</v>
      </c>
      <c r="B254" s="3">
        <v>1750000</v>
      </c>
      <c r="C254" s="2">
        <v>44387</v>
      </c>
      <c r="D254" s="1" t="s">
        <v>51</v>
      </c>
      <c r="E254" s="2">
        <v>44348</v>
      </c>
      <c r="F254" s="2">
        <v>46173</v>
      </c>
      <c r="G254" s="1">
        <v>1050000</v>
      </c>
      <c r="H254" s="1">
        <v>7</v>
      </c>
      <c r="I254" s="1">
        <f>Table1[[#This Row],[Received Qty.]]*Table1[[#This Row],[Unit]]</f>
        <v>7350000</v>
      </c>
      <c r="J254" s="1" t="s">
        <v>52</v>
      </c>
      <c r="K254" s="1">
        <v>0.105</v>
      </c>
      <c r="L254" s="1">
        <v>110250</v>
      </c>
      <c r="M254" s="1">
        <f>_xlfn.DAYS(Table1[[#This Row],[RCV Date]],Table1[[#This Row],[PO_DT]])</f>
        <v>87</v>
      </c>
      <c r="N254" s="1">
        <f>_xlfn.DAYS(Table1[[#This Row],[Exp Date]],Table1[[#This Row],[Mfg Date]])</f>
        <v>1825</v>
      </c>
    </row>
    <row r="255" spans="1:14" x14ac:dyDescent="0.3">
      <c r="A255" s="4">
        <v>44383</v>
      </c>
      <c r="B255" s="3">
        <v>50</v>
      </c>
      <c r="C255" s="2">
        <v>44390</v>
      </c>
      <c r="D255" s="1" t="s">
        <v>49</v>
      </c>
      <c r="E255" s="2">
        <v>44256</v>
      </c>
      <c r="F255" s="2">
        <v>46081</v>
      </c>
      <c r="G255" s="1">
        <v>50</v>
      </c>
      <c r="H255" s="1">
        <v>1</v>
      </c>
      <c r="I255" s="1">
        <f>Table1[[#This Row],[Received Qty.]]*Table1[[#This Row],[Unit]]</f>
        <v>50</v>
      </c>
      <c r="J255" s="1" t="s">
        <v>11</v>
      </c>
      <c r="K255" s="1">
        <v>4550</v>
      </c>
      <c r="L255" s="1">
        <v>227500</v>
      </c>
      <c r="M255" s="1">
        <f>_xlfn.DAYS(Table1[[#This Row],[RCV Date]],Table1[[#This Row],[PO_DT]])</f>
        <v>7</v>
      </c>
      <c r="N255" s="1">
        <f>_xlfn.DAYS(Table1[[#This Row],[Exp Date]],Table1[[#This Row],[Mfg Date]])</f>
        <v>1825</v>
      </c>
    </row>
    <row r="256" spans="1:14" x14ac:dyDescent="0.3">
      <c r="A256" s="4">
        <v>44383</v>
      </c>
      <c r="B256" s="3">
        <v>6</v>
      </c>
      <c r="C256" s="2">
        <v>44390</v>
      </c>
      <c r="D256" s="1" t="s">
        <v>132</v>
      </c>
      <c r="E256" s="2">
        <v>44136</v>
      </c>
      <c r="F256" s="2">
        <v>45596</v>
      </c>
      <c r="G256" s="1">
        <v>1</v>
      </c>
      <c r="H256" s="1">
        <v>1</v>
      </c>
      <c r="I256" s="1">
        <f>Table1[[#This Row],[Received Qty.]]*Table1[[#This Row],[Unit]]</f>
        <v>1</v>
      </c>
      <c r="J256" s="1" t="s">
        <v>11</v>
      </c>
      <c r="K256" s="1">
        <v>9000</v>
      </c>
      <c r="L256" s="1">
        <v>9000</v>
      </c>
      <c r="M256" s="1">
        <f>_xlfn.DAYS(Table1[[#This Row],[RCV Date]],Table1[[#This Row],[PO_DT]])</f>
        <v>7</v>
      </c>
      <c r="N256" s="1">
        <f>_xlfn.DAYS(Table1[[#This Row],[Exp Date]],Table1[[#This Row],[Mfg Date]])</f>
        <v>1460</v>
      </c>
    </row>
    <row r="257" spans="1:14" x14ac:dyDescent="0.3">
      <c r="A257" s="4">
        <v>44383</v>
      </c>
      <c r="B257" s="3">
        <v>6</v>
      </c>
      <c r="C257" s="2">
        <v>44390</v>
      </c>
      <c r="D257" s="1" t="s">
        <v>132</v>
      </c>
      <c r="E257" s="2">
        <v>44197</v>
      </c>
      <c r="F257" s="2">
        <v>45657</v>
      </c>
      <c r="G257" s="1">
        <v>5</v>
      </c>
      <c r="H257" s="1">
        <v>1</v>
      </c>
      <c r="I257" s="1">
        <f>Table1[[#This Row],[Received Qty.]]*Table1[[#This Row],[Unit]]</f>
        <v>5</v>
      </c>
      <c r="J257" s="1" t="s">
        <v>11</v>
      </c>
      <c r="K257" s="1">
        <v>9000</v>
      </c>
      <c r="L257" s="1">
        <v>45000</v>
      </c>
      <c r="M257" s="1">
        <f>_xlfn.DAYS(Table1[[#This Row],[RCV Date]],Table1[[#This Row],[PO_DT]])</f>
        <v>7</v>
      </c>
      <c r="N257" s="1">
        <f>_xlfn.DAYS(Table1[[#This Row],[Exp Date]],Table1[[#This Row],[Mfg Date]])</f>
        <v>1460</v>
      </c>
    </row>
    <row r="258" spans="1:14" x14ac:dyDescent="0.3">
      <c r="A258" s="4">
        <v>44385</v>
      </c>
      <c r="B258" s="3">
        <v>5</v>
      </c>
      <c r="C258" s="2">
        <v>44391</v>
      </c>
      <c r="D258" s="1" t="s">
        <v>133</v>
      </c>
      <c r="E258" s="2">
        <v>44124</v>
      </c>
      <c r="F258" s="2">
        <v>45949</v>
      </c>
      <c r="G258" s="1">
        <v>5</v>
      </c>
      <c r="H258" s="1">
        <v>1</v>
      </c>
      <c r="I258" s="1">
        <f>Table1[[#This Row],[Received Qty.]]*Table1[[#This Row],[Unit]]</f>
        <v>5</v>
      </c>
      <c r="J258" s="1" t="s">
        <v>11</v>
      </c>
      <c r="K258" s="1">
        <v>2400</v>
      </c>
      <c r="L258" s="1">
        <v>12000</v>
      </c>
      <c r="M258" s="1">
        <f>_xlfn.DAYS(Table1[[#This Row],[RCV Date]],Table1[[#This Row],[PO_DT]])</f>
        <v>6</v>
      </c>
      <c r="N258" s="1">
        <f>_xlfn.DAYS(Table1[[#This Row],[Exp Date]],Table1[[#This Row],[Mfg Date]])</f>
        <v>1825</v>
      </c>
    </row>
    <row r="259" spans="1:14" x14ac:dyDescent="0.3">
      <c r="A259" s="4">
        <v>44385</v>
      </c>
      <c r="B259" s="3">
        <v>4</v>
      </c>
      <c r="C259" s="2">
        <v>44391</v>
      </c>
      <c r="D259" s="1" t="s">
        <v>80</v>
      </c>
      <c r="E259" s="2">
        <v>44200</v>
      </c>
      <c r="F259" s="2">
        <v>46025</v>
      </c>
      <c r="G259" s="1">
        <v>4</v>
      </c>
      <c r="H259" s="1">
        <v>1</v>
      </c>
      <c r="I259" s="1">
        <f>Table1[[#This Row],[Received Qty.]]*Table1[[#This Row],[Unit]]</f>
        <v>4</v>
      </c>
      <c r="J259" s="1" t="s">
        <v>11</v>
      </c>
      <c r="K259" s="1">
        <v>1400</v>
      </c>
      <c r="L259" s="1">
        <v>5600</v>
      </c>
      <c r="M259" s="1">
        <f>_xlfn.DAYS(Table1[[#This Row],[RCV Date]],Table1[[#This Row],[PO_DT]])</f>
        <v>6</v>
      </c>
      <c r="N259" s="1">
        <f>_xlfn.DAYS(Table1[[#This Row],[Exp Date]],Table1[[#This Row],[Mfg Date]])</f>
        <v>1825</v>
      </c>
    </row>
    <row r="260" spans="1:14" x14ac:dyDescent="0.3">
      <c r="A260" s="4">
        <v>44385</v>
      </c>
      <c r="B260" s="3">
        <v>1</v>
      </c>
      <c r="C260" s="2">
        <v>44391</v>
      </c>
      <c r="D260" s="1" t="s">
        <v>79</v>
      </c>
      <c r="E260" s="2">
        <v>44207</v>
      </c>
      <c r="F260" s="2">
        <v>46032</v>
      </c>
      <c r="G260" s="1">
        <v>1</v>
      </c>
      <c r="H260" s="1">
        <v>1</v>
      </c>
      <c r="I260" s="1">
        <f>Table1[[#This Row],[Received Qty.]]*Table1[[#This Row],[Unit]]</f>
        <v>1</v>
      </c>
      <c r="J260" s="1" t="s">
        <v>11</v>
      </c>
      <c r="K260" s="1">
        <v>1400</v>
      </c>
      <c r="L260" s="1">
        <v>1400</v>
      </c>
      <c r="M260" s="1">
        <f>_xlfn.DAYS(Table1[[#This Row],[RCV Date]],Table1[[#This Row],[PO_DT]])</f>
        <v>6</v>
      </c>
      <c r="N260" s="1">
        <f>_xlfn.DAYS(Table1[[#This Row],[Exp Date]],Table1[[#This Row],[Mfg Date]])</f>
        <v>1825</v>
      </c>
    </row>
    <row r="261" spans="1:14" x14ac:dyDescent="0.3">
      <c r="A261" s="4">
        <v>44363</v>
      </c>
      <c r="B261" s="3">
        <v>500</v>
      </c>
      <c r="C261" s="2">
        <v>44394</v>
      </c>
      <c r="D261" s="1" t="s">
        <v>55</v>
      </c>
      <c r="E261" s="2">
        <v>44251</v>
      </c>
      <c r="F261" s="2">
        <v>46076</v>
      </c>
      <c r="G261" s="1">
        <v>500</v>
      </c>
      <c r="H261" s="1">
        <v>1</v>
      </c>
      <c r="I261" s="1">
        <f>Table1[[#This Row],[Received Qty.]]*Table1[[#This Row],[Unit]]</f>
        <v>500</v>
      </c>
      <c r="J261" s="1" t="s">
        <v>11</v>
      </c>
      <c r="K261" s="1">
        <v>575</v>
      </c>
      <c r="L261" s="1">
        <v>287500</v>
      </c>
      <c r="M261" s="1">
        <f>_xlfn.DAYS(Table1[[#This Row],[RCV Date]],Table1[[#This Row],[PO_DT]])</f>
        <v>31</v>
      </c>
      <c r="N261" s="1">
        <f>_xlfn.DAYS(Table1[[#This Row],[Exp Date]],Table1[[#This Row],[Mfg Date]])</f>
        <v>1825</v>
      </c>
    </row>
    <row r="262" spans="1:14" x14ac:dyDescent="0.3">
      <c r="A262" s="4">
        <v>44391</v>
      </c>
      <c r="B262" s="3">
        <v>100</v>
      </c>
      <c r="C262" s="2">
        <v>44398</v>
      </c>
      <c r="D262" s="1" t="s">
        <v>47</v>
      </c>
      <c r="E262" s="2">
        <v>44348</v>
      </c>
      <c r="F262" s="2">
        <v>46173</v>
      </c>
      <c r="G262" s="1">
        <v>100</v>
      </c>
      <c r="H262" s="1">
        <v>1</v>
      </c>
      <c r="I262" s="1">
        <f>Table1[[#This Row],[Received Qty.]]*Table1[[#This Row],[Unit]]</f>
        <v>100</v>
      </c>
      <c r="J262" s="1" t="s">
        <v>11</v>
      </c>
      <c r="K262" s="1">
        <v>1300</v>
      </c>
      <c r="L262" s="1">
        <v>130000</v>
      </c>
      <c r="M262" s="1">
        <f>_xlfn.DAYS(Table1[[#This Row],[RCV Date]],Table1[[#This Row],[PO_DT]])</f>
        <v>7</v>
      </c>
      <c r="N262" s="1">
        <f>_xlfn.DAYS(Table1[[#This Row],[Exp Date]],Table1[[#This Row],[Mfg Date]])</f>
        <v>1825</v>
      </c>
    </row>
    <row r="263" spans="1:14" x14ac:dyDescent="0.3">
      <c r="A263" s="4">
        <v>44385</v>
      </c>
      <c r="B263" s="3">
        <v>50</v>
      </c>
      <c r="C263" s="2">
        <v>44398</v>
      </c>
      <c r="D263" s="1" t="s">
        <v>32</v>
      </c>
      <c r="E263" s="2">
        <v>44378</v>
      </c>
      <c r="F263" s="2">
        <v>45107</v>
      </c>
      <c r="G263" s="1">
        <v>50</v>
      </c>
      <c r="H263" s="1">
        <v>1</v>
      </c>
      <c r="I263" s="1">
        <f>Table1[[#This Row],[Received Qty.]]*Table1[[#This Row],[Unit]]</f>
        <v>50</v>
      </c>
      <c r="J263" s="1" t="s">
        <v>11</v>
      </c>
      <c r="K263" s="1">
        <v>1125</v>
      </c>
      <c r="L263" s="1">
        <v>56250</v>
      </c>
      <c r="M263" s="1">
        <f>_xlfn.DAYS(Table1[[#This Row],[RCV Date]],Table1[[#This Row],[PO_DT]])</f>
        <v>13</v>
      </c>
      <c r="N263" s="1">
        <f>_xlfn.DAYS(Table1[[#This Row],[Exp Date]],Table1[[#This Row],[Mfg Date]])</f>
        <v>729</v>
      </c>
    </row>
    <row r="264" spans="1:14" x14ac:dyDescent="0.3">
      <c r="A264" s="4">
        <v>44383</v>
      </c>
      <c r="B264" s="3">
        <v>150</v>
      </c>
      <c r="C264" s="2">
        <v>44399</v>
      </c>
      <c r="D264" s="1" t="s">
        <v>46</v>
      </c>
      <c r="E264" s="2">
        <v>43952</v>
      </c>
      <c r="F264" s="2">
        <v>45777</v>
      </c>
      <c r="G264" s="1">
        <v>50</v>
      </c>
      <c r="H264" s="1">
        <v>1</v>
      </c>
      <c r="I264" s="1">
        <f>Table1[[#This Row],[Received Qty.]]*Table1[[#This Row],[Unit]]</f>
        <v>50</v>
      </c>
      <c r="J264" s="1" t="s">
        <v>11</v>
      </c>
      <c r="K264" s="1">
        <v>1050</v>
      </c>
      <c r="L264" s="1">
        <v>52500</v>
      </c>
      <c r="M264" s="1">
        <f>_xlfn.DAYS(Table1[[#This Row],[RCV Date]],Table1[[#This Row],[PO_DT]])</f>
        <v>16</v>
      </c>
      <c r="N264" s="1">
        <f>_xlfn.DAYS(Table1[[#This Row],[Exp Date]],Table1[[#This Row],[Mfg Date]])</f>
        <v>1825</v>
      </c>
    </row>
    <row r="265" spans="1:14" x14ac:dyDescent="0.3">
      <c r="A265" s="4">
        <v>44383</v>
      </c>
      <c r="B265" s="3">
        <v>25</v>
      </c>
      <c r="C265" s="2">
        <v>44399</v>
      </c>
      <c r="D265" s="1" t="s">
        <v>24</v>
      </c>
      <c r="E265" s="2">
        <v>43862</v>
      </c>
      <c r="F265" s="2">
        <v>45322</v>
      </c>
      <c r="G265" s="1">
        <v>25</v>
      </c>
      <c r="H265" s="1">
        <v>1</v>
      </c>
      <c r="I265" s="1">
        <f>Table1[[#This Row],[Received Qty.]]*Table1[[#This Row],[Unit]]</f>
        <v>25</v>
      </c>
      <c r="J265" s="1" t="s">
        <v>11</v>
      </c>
      <c r="K265" s="1">
        <v>3200</v>
      </c>
      <c r="L265" s="1">
        <v>80000</v>
      </c>
      <c r="M265" s="1">
        <f>_xlfn.DAYS(Table1[[#This Row],[RCV Date]],Table1[[#This Row],[PO_DT]])</f>
        <v>16</v>
      </c>
      <c r="N265" s="1">
        <f>_xlfn.DAYS(Table1[[#This Row],[Exp Date]],Table1[[#This Row],[Mfg Date]])</f>
        <v>1460</v>
      </c>
    </row>
    <row r="266" spans="1:14" x14ac:dyDescent="0.3">
      <c r="A266" s="4">
        <v>44384</v>
      </c>
      <c r="B266" s="3">
        <v>15</v>
      </c>
      <c r="C266" s="2">
        <v>44399</v>
      </c>
      <c r="D266" s="1" t="s">
        <v>39</v>
      </c>
      <c r="E266" s="2">
        <v>44317</v>
      </c>
      <c r="F266" s="2">
        <v>46142</v>
      </c>
      <c r="G266" s="1">
        <v>15</v>
      </c>
      <c r="H266" s="1">
        <v>1</v>
      </c>
      <c r="I266" s="1">
        <f>Table1[[#This Row],[Received Qty.]]*Table1[[#This Row],[Unit]]</f>
        <v>15</v>
      </c>
      <c r="J266" s="1" t="s">
        <v>11</v>
      </c>
      <c r="K266" s="1">
        <v>9450</v>
      </c>
      <c r="L266" s="1">
        <v>141750</v>
      </c>
      <c r="M266" s="1">
        <f>_xlfn.DAYS(Table1[[#This Row],[RCV Date]],Table1[[#This Row],[PO_DT]])</f>
        <v>15</v>
      </c>
      <c r="N266" s="1">
        <f>_xlfn.DAYS(Table1[[#This Row],[Exp Date]],Table1[[#This Row],[Mfg Date]])</f>
        <v>1825</v>
      </c>
    </row>
    <row r="267" spans="1:14" x14ac:dyDescent="0.3">
      <c r="A267" s="4">
        <v>44385</v>
      </c>
      <c r="B267" s="3">
        <v>25</v>
      </c>
      <c r="C267" s="2">
        <v>44401</v>
      </c>
      <c r="D267" s="1" t="s">
        <v>26</v>
      </c>
      <c r="E267" s="2">
        <v>44256</v>
      </c>
      <c r="F267" s="2">
        <v>46081</v>
      </c>
      <c r="G267" s="1">
        <v>10</v>
      </c>
      <c r="H267" s="1">
        <v>1</v>
      </c>
      <c r="I267" s="1">
        <f>Table1[[#This Row],[Received Qty.]]*Table1[[#This Row],[Unit]]</f>
        <v>10</v>
      </c>
      <c r="J267" s="1" t="s">
        <v>11</v>
      </c>
      <c r="K267" s="1">
        <v>6500</v>
      </c>
      <c r="L267" s="1">
        <v>65000</v>
      </c>
      <c r="M267" s="1">
        <f>_xlfn.DAYS(Table1[[#This Row],[RCV Date]],Table1[[#This Row],[PO_DT]])</f>
        <v>16</v>
      </c>
      <c r="N267" s="1">
        <f>_xlfn.DAYS(Table1[[#This Row],[Exp Date]],Table1[[#This Row],[Mfg Date]])</f>
        <v>1825</v>
      </c>
    </row>
    <row r="268" spans="1:14" x14ac:dyDescent="0.3">
      <c r="A268" s="4">
        <v>44385</v>
      </c>
      <c r="B268" s="3">
        <v>25</v>
      </c>
      <c r="C268" s="2">
        <v>44401</v>
      </c>
      <c r="D268" s="1" t="s">
        <v>26</v>
      </c>
      <c r="E268" s="2">
        <v>44256</v>
      </c>
      <c r="F268" s="2">
        <v>46081</v>
      </c>
      <c r="G268" s="1">
        <v>15</v>
      </c>
      <c r="H268" s="1">
        <v>1</v>
      </c>
      <c r="I268" s="1">
        <f>Table1[[#This Row],[Received Qty.]]*Table1[[#This Row],[Unit]]</f>
        <v>15</v>
      </c>
      <c r="J268" s="1" t="s">
        <v>11</v>
      </c>
      <c r="K268" s="1">
        <v>6500</v>
      </c>
      <c r="L268" s="1">
        <v>97500</v>
      </c>
      <c r="M268" s="1">
        <f>_xlfn.DAYS(Table1[[#This Row],[RCV Date]],Table1[[#This Row],[PO_DT]])</f>
        <v>16</v>
      </c>
      <c r="N268" s="1">
        <f>_xlfn.DAYS(Table1[[#This Row],[Exp Date]],Table1[[#This Row],[Mfg Date]])</f>
        <v>1825</v>
      </c>
    </row>
    <row r="269" spans="1:14" x14ac:dyDescent="0.3">
      <c r="A269" s="4">
        <v>44385</v>
      </c>
      <c r="B269" s="3">
        <v>825</v>
      </c>
      <c r="C269" s="2">
        <v>44403</v>
      </c>
      <c r="D269" s="1" t="s">
        <v>81</v>
      </c>
      <c r="E269" s="2">
        <v>44378</v>
      </c>
      <c r="F269" s="2">
        <v>45473</v>
      </c>
      <c r="G269" s="1">
        <v>137.5</v>
      </c>
      <c r="H269" s="1">
        <v>1</v>
      </c>
      <c r="I269" s="1">
        <f>Table1[[#This Row],[Received Qty.]]*Table1[[#This Row],[Unit]]</f>
        <v>137.5</v>
      </c>
      <c r="J269" s="1" t="s">
        <v>11</v>
      </c>
      <c r="K269" s="1">
        <v>1145.45</v>
      </c>
      <c r="L269" s="1">
        <v>157499.375</v>
      </c>
      <c r="M269" s="1">
        <f>_xlfn.DAYS(Table1[[#This Row],[RCV Date]],Table1[[#This Row],[PO_DT]])</f>
        <v>18</v>
      </c>
      <c r="N269" s="1">
        <f>_xlfn.DAYS(Table1[[#This Row],[Exp Date]],Table1[[#This Row],[Mfg Date]])</f>
        <v>1095</v>
      </c>
    </row>
    <row r="270" spans="1:14" x14ac:dyDescent="0.3">
      <c r="A270" s="4">
        <v>44385</v>
      </c>
      <c r="B270" s="3">
        <v>825</v>
      </c>
      <c r="C270" s="2">
        <v>44403</v>
      </c>
      <c r="D270" s="1" t="s">
        <v>81</v>
      </c>
      <c r="E270" s="2">
        <v>44378</v>
      </c>
      <c r="F270" s="2">
        <v>45473</v>
      </c>
      <c r="G270" s="1">
        <v>275</v>
      </c>
      <c r="H270" s="1">
        <v>1</v>
      </c>
      <c r="I270" s="1">
        <f>Table1[[#This Row],[Received Qty.]]*Table1[[#This Row],[Unit]]</f>
        <v>275</v>
      </c>
      <c r="J270" s="1" t="s">
        <v>11</v>
      </c>
      <c r="K270" s="1">
        <v>1145.45</v>
      </c>
      <c r="L270" s="1">
        <v>314998.75</v>
      </c>
      <c r="M270" s="1">
        <f>_xlfn.DAYS(Table1[[#This Row],[RCV Date]],Table1[[#This Row],[PO_DT]])</f>
        <v>18</v>
      </c>
      <c r="N270" s="1">
        <f>_xlfn.DAYS(Table1[[#This Row],[Exp Date]],Table1[[#This Row],[Mfg Date]])</f>
        <v>1095</v>
      </c>
    </row>
    <row r="271" spans="1:14" x14ac:dyDescent="0.3">
      <c r="A271" s="4">
        <v>44400</v>
      </c>
      <c r="B271" s="3">
        <v>25</v>
      </c>
      <c r="C271" s="2">
        <v>44403</v>
      </c>
      <c r="D271" s="1" t="s">
        <v>25</v>
      </c>
      <c r="E271" s="2">
        <v>44348</v>
      </c>
      <c r="F271" s="2">
        <v>45808</v>
      </c>
      <c r="G271" s="1">
        <v>25</v>
      </c>
      <c r="H271" s="1">
        <v>1</v>
      </c>
      <c r="I271" s="1">
        <f>Table1[[#This Row],[Received Qty.]]*Table1[[#This Row],[Unit]]</f>
        <v>25</v>
      </c>
      <c r="J271" s="1" t="s">
        <v>11</v>
      </c>
      <c r="K271" s="1">
        <v>2725</v>
      </c>
      <c r="L271" s="1">
        <v>68125</v>
      </c>
      <c r="M271" s="1">
        <f>_xlfn.DAYS(Table1[[#This Row],[RCV Date]],Table1[[#This Row],[PO_DT]])</f>
        <v>3</v>
      </c>
      <c r="N271" s="1">
        <f>_xlfn.DAYS(Table1[[#This Row],[Exp Date]],Table1[[#This Row],[Mfg Date]])</f>
        <v>1460</v>
      </c>
    </row>
    <row r="272" spans="1:14" x14ac:dyDescent="0.3">
      <c r="A272" s="4">
        <v>44400</v>
      </c>
      <c r="B272" s="3">
        <v>10</v>
      </c>
      <c r="C272" s="2">
        <v>44403</v>
      </c>
      <c r="D272" s="1" t="s">
        <v>142</v>
      </c>
      <c r="E272" s="2">
        <v>44317</v>
      </c>
      <c r="F272" s="2">
        <v>46142</v>
      </c>
      <c r="G272" s="1">
        <v>10</v>
      </c>
      <c r="H272" s="1">
        <v>1</v>
      </c>
      <c r="I272" s="1">
        <f>Table1[[#This Row],[Received Qty.]]*Table1[[#This Row],[Unit]]</f>
        <v>10</v>
      </c>
      <c r="J272" s="1" t="s">
        <v>11</v>
      </c>
      <c r="K272" s="1">
        <v>2100</v>
      </c>
      <c r="L272" s="1">
        <v>21000</v>
      </c>
      <c r="M272" s="1">
        <f>_xlfn.DAYS(Table1[[#This Row],[RCV Date]],Table1[[#This Row],[PO_DT]])</f>
        <v>3</v>
      </c>
      <c r="N272" s="1">
        <f>_xlfn.DAYS(Table1[[#This Row],[Exp Date]],Table1[[#This Row],[Mfg Date]])</f>
        <v>1825</v>
      </c>
    </row>
    <row r="273" spans="1:14" x14ac:dyDescent="0.3">
      <c r="A273" s="4">
        <v>44384</v>
      </c>
      <c r="B273" s="3">
        <v>2500</v>
      </c>
      <c r="C273" s="2">
        <v>44405</v>
      </c>
      <c r="D273" s="1" t="s">
        <v>10</v>
      </c>
      <c r="E273" s="2">
        <v>44348</v>
      </c>
      <c r="F273" s="2">
        <v>46173</v>
      </c>
      <c r="G273" s="1">
        <v>2500</v>
      </c>
      <c r="H273" s="1">
        <v>1</v>
      </c>
      <c r="I273" s="1">
        <f>Table1[[#This Row],[Received Qty.]]*Table1[[#This Row],[Unit]]</f>
        <v>2500</v>
      </c>
      <c r="J273" s="1" t="s">
        <v>11</v>
      </c>
      <c r="K273" s="1">
        <v>630</v>
      </c>
      <c r="L273" s="1">
        <v>1575000</v>
      </c>
      <c r="M273" s="1">
        <f>_xlfn.DAYS(Table1[[#This Row],[RCV Date]],Table1[[#This Row],[PO_DT]])</f>
        <v>21</v>
      </c>
      <c r="N273" s="1">
        <f>_xlfn.DAYS(Table1[[#This Row],[Exp Date]],Table1[[#This Row],[Mfg Date]])</f>
        <v>1825</v>
      </c>
    </row>
    <row r="274" spans="1:14" x14ac:dyDescent="0.3">
      <c r="A274" s="4">
        <v>44396</v>
      </c>
      <c r="B274" s="3">
        <v>25</v>
      </c>
      <c r="C274" s="2">
        <v>44405</v>
      </c>
      <c r="D274" s="1" t="s">
        <v>83</v>
      </c>
      <c r="E274" s="2">
        <v>44166</v>
      </c>
      <c r="F274" s="2">
        <v>45260</v>
      </c>
      <c r="G274" s="1">
        <v>20</v>
      </c>
      <c r="H274" s="1">
        <v>1</v>
      </c>
      <c r="I274" s="1">
        <f>Table1[[#This Row],[Received Qty.]]*Table1[[#This Row],[Unit]]</f>
        <v>20</v>
      </c>
      <c r="J274" s="1" t="s">
        <v>11</v>
      </c>
      <c r="K274" s="1">
        <v>3650</v>
      </c>
      <c r="L274" s="1">
        <v>73000</v>
      </c>
      <c r="M274" s="1">
        <f>_xlfn.DAYS(Table1[[#This Row],[RCV Date]],Table1[[#This Row],[PO_DT]])</f>
        <v>9</v>
      </c>
      <c r="N274" s="1">
        <f>_xlfn.DAYS(Table1[[#This Row],[Exp Date]],Table1[[#This Row],[Mfg Date]])</f>
        <v>1094</v>
      </c>
    </row>
    <row r="275" spans="1:14" x14ac:dyDescent="0.3">
      <c r="A275" s="4">
        <v>44383</v>
      </c>
      <c r="B275" s="3">
        <v>100</v>
      </c>
      <c r="C275" s="2">
        <v>44406</v>
      </c>
      <c r="D275" s="1" t="s">
        <v>48</v>
      </c>
      <c r="E275" s="2">
        <v>44348</v>
      </c>
      <c r="F275" s="2">
        <v>46173</v>
      </c>
      <c r="G275" s="1">
        <v>100</v>
      </c>
      <c r="H275" s="1">
        <v>1</v>
      </c>
      <c r="I275" s="1">
        <f>Table1[[#This Row],[Received Qty.]]*Table1[[#This Row],[Unit]]</f>
        <v>100</v>
      </c>
      <c r="J275" s="1" t="s">
        <v>11</v>
      </c>
      <c r="K275" s="1">
        <v>1100</v>
      </c>
      <c r="L275" s="1">
        <v>110000</v>
      </c>
      <c r="M275" s="1">
        <f>_xlfn.DAYS(Table1[[#This Row],[RCV Date]],Table1[[#This Row],[PO_DT]])</f>
        <v>23</v>
      </c>
      <c r="N275" s="1">
        <f>_xlfn.DAYS(Table1[[#This Row],[Exp Date]],Table1[[#This Row],[Mfg Date]])</f>
        <v>1825</v>
      </c>
    </row>
    <row r="276" spans="1:14" x14ac:dyDescent="0.3">
      <c r="A276" s="4">
        <v>44383</v>
      </c>
      <c r="B276" s="3">
        <v>25</v>
      </c>
      <c r="C276" s="2">
        <v>44406</v>
      </c>
      <c r="D276" s="1" t="s">
        <v>64</v>
      </c>
      <c r="E276" s="2">
        <v>44348</v>
      </c>
      <c r="F276" s="2">
        <v>46173</v>
      </c>
      <c r="G276" s="1">
        <v>25</v>
      </c>
      <c r="H276" s="1">
        <v>1</v>
      </c>
      <c r="I276" s="1">
        <f>Table1[[#This Row],[Received Qty.]]*Table1[[#This Row],[Unit]]</f>
        <v>25</v>
      </c>
      <c r="J276" s="1" t="s">
        <v>11</v>
      </c>
      <c r="K276" s="1">
        <v>2800</v>
      </c>
      <c r="L276" s="1">
        <v>70000</v>
      </c>
      <c r="M276" s="1">
        <f>_xlfn.DAYS(Table1[[#This Row],[RCV Date]],Table1[[#This Row],[PO_DT]])</f>
        <v>23</v>
      </c>
      <c r="N276" s="1">
        <f>_xlfn.DAYS(Table1[[#This Row],[Exp Date]],Table1[[#This Row],[Mfg Date]])</f>
        <v>1825</v>
      </c>
    </row>
    <row r="277" spans="1:14" x14ac:dyDescent="0.3">
      <c r="A277" s="4">
        <v>44385</v>
      </c>
      <c r="B277" s="3">
        <v>825</v>
      </c>
      <c r="C277" s="2">
        <v>44407</v>
      </c>
      <c r="D277" s="1" t="s">
        <v>81</v>
      </c>
      <c r="E277" s="2">
        <v>44378</v>
      </c>
      <c r="F277" s="2">
        <v>45473</v>
      </c>
      <c r="G277" s="1">
        <v>110</v>
      </c>
      <c r="H277" s="1">
        <v>1</v>
      </c>
      <c r="I277" s="1">
        <f>Table1[[#This Row],[Received Qty.]]*Table1[[#This Row],[Unit]]</f>
        <v>110</v>
      </c>
      <c r="J277" s="1" t="s">
        <v>11</v>
      </c>
      <c r="K277" s="1">
        <v>1145.45</v>
      </c>
      <c r="L277" s="1">
        <v>125999.5</v>
      </c>
      <c r="M277" s="1">
        <f>_xlfn.DAYS(Table1[[#This Row],[RCV Date]],Table1[[#This Row],[PO_DT]])</f>
        <v>22</v>
      </c>
      <c r="N277" s="1">
        <f>_xlfn.DAYS(Table1[[#This Row],[Exp Date]],Table1[[#This Row],[Mfg Date]])</f>
        <v>1095</v>
      </c>
    </row>
    <row r="278" spans="1:14" x14ac:dyDescent="0.3">
      <c r="A278" s="4">
        <v>44385</v>
      </c>
      <c r="B278" s="3">
        <v>825</v>
      </c>
      <c r="C278" s="2">
        <v>44407</v>
      </c>
      <c r="D278" s="1" t="s">
        <v>81</v>
      </c>
      <c r="E278" s="2">
        <v>44378</v>
      </c>
      <c r="F278" s="2">
        <v>45473</v>
      </c>
      <c r="G278" s="1">
        <v>302.5</v>
      </c>
      <c r="H278" s="1">
        <v>1</v>
      </c>
      <c r="I278" s="1">
        <f>Table1[[#This Row],[Received Qty.]]*Table1[[#This Row],[Unit]]</f>
        <v>302.5</v>
      </c>
      <c r="J278" s="1" t="s">
        <v>11</v>
      </c>
      <c r="K278" s="1">
        <v>1145.45</v>
      </c>
      <c r="L278" s="1">
        <v>346498.625</v>
      </c>
      <c r="M278" s="1">
        <f>_xlfn.DAYS(Table1[[#This Row],[RCV Date]],Table1[[#This Row],[PO_DT]])</f>
        <v>22</v>
      </c>
      <c r="N278" s="1">
        <f>_xlfn.DAYS(Table1[[#This Row],[Exp Date]],Table1[[#This Row],[Mfg Date]])</f>
        <v>1095</v>
      </c>
    </row>
    <row r="279" spans="1:14" x14ac:dyDescent="0.3">
      <c r="A279" s="4">
        <v>44406</v>
      </c>
      <c r="B279" s="3">
        <v>2000</v>
      </c>
      <c r="C279" s="2">
        <v>44410</v>
      </c>
      <c r="D279" s="1" t="s">
        <v>71</v>
      </c>
      <c r="E279" s="2">
        <v>44267</v>
      </c>
      <c r="F279" s="2">
        <v>44968</v>
      </c>
      <c r="G279" s="1">
        <v>50</v>
      </c>
      <c r="H279" s="1">
        <v>1</v>
      </c>
      <c r="I279" s="1">
        <f>Table1[[#This Row],[Received Qty.]]*Table1[[#This Row],[Unit]]</f>
        <v>50</v>
      </c>
      <c r="J279" s="1" t="s">
        <v>11</v>
      </c>
      <c r="K279" s="1">
        <v>35</v>
      </c>
      <c r="L279" s="1">
        <v>1750</v>
      </c>
      <c r="M279" s="1">
        <f>_xlfn.DAYS(Table1[[#This Row],[RCV Date]],Table1[[#This Row],[PO_DT]])</f>
        <v>4</v>
      </c>
      <c r="N279" s="1">
        <f>_xlfn.DAYS(Table1[[#This Row],[Exp Date]],Table1[[#This Row],[Mfg Date]])</f>
        <v>701</v>
      </c>
    </row>
    <row r="280" spans="1:14" x14ac:dyDescent="0.3">
      <c r="A280" s="4">
        <v>44406</v>
      </c>
      <c r="B280" s="3">
        <v>2000</v>
      </c>
      <c r="C280" s="2">
        <v>44410</v>
      </c>
      <c r="D280" s="1" t="s">
        <v>71</v>
      </c>
      <c r="E280" s="2">
        <v>44315</v>
      </c>
      <c r="F280" s="2">
        <v>45013</v>
      </c>
      <c r="G280" s="1">
        <v>450</v>
      </c>
      <c r="H280" s="1">
        <v>1</v>
      </c>
      <c r="I280" s="1">
        <f>Table1[[#This Row],[Received Qty.]]*Table1[[#This Row],[Unit]]</f>
        <v>450</v>
      </c>
      <c r="J280" s="1" t="s">
        <v>11</v>
      </c>
      <c r="K280" s="1">
        <v>35</v>
      </c>
      <c r="L280" s="1">
        <v>15750</v>
      </c>
      <c r="M280" s="1">
        <f>_xlfn.DAYS(Table1[[#This Row],[RCV Date]],Table1[[#This Row],[PO_DT]])</f>
        <v>4</v>
      </c>
      <c r="N280" s="1">
        <f>_xlfn.DAYS(Table1[[#This Row],[Exp Date]],Table1[[#This Row],[Mfg Date]])</f>
        <v>698</v>
      </c>
    </row>
    <row r="281" spans="1:14" x14ac:dyDescent="0.3">
      <c r="A281" s="4">
        <v>44406</v>
      </c>
      <c r="B281" s="3">
        <v>2000</v>
      </c>
      <c r="C281" s="2">
        <v>44410</v>
      </c>
      <c r="D281" s="1" t="s">
        <v>71</v>
      </c>
      <c r="E281" s="2">
        <v>44352</v>
      </c>
      <c r="F281" s="2">
        <v>45050</v>
      </c>
      <c r="G281" s="1">
        <v>1500</v>
      </c>
      <c r="H281" s="1">
        <v>1</v>
      </c>
      <c r="I281" s="1">
        <f>Table1[[#This Row],[Received Qty.]]*Table1[[#This Row],[Unit]]</f>
        <v>1500</v>
      </c>
      <c r="J281" s="1" t="s">
        <v>11</v>
      </c>
      <c r="K281" s="1">
        <v>35</v>
      </c>
      <c r="L281" s="1">
        <v>52500</v>
      </c>
      <c r="M281" s="1">
        <f>_xlfn.DAYS(Table1[[#This Row],[RCV Date]],Table1[[#This Row],[PO_DT]])</f>
        <v>4</v>
      </c>
      <c r="N281" s="1">
        <f>_xlfn.DAYS(Table1[[#This Row],[Exp Date]],Table1[[#This Row],[Mfg Date]])</f>
        <v>698</v>
      </c>
    </row>
    <row r="282" spans="1:14" x14ac:dyDescent="0.3">
      <c r="A282" s="4">
        <v>44406</v>
      </c>
      <c r="B282" s="3">
        <v>25</v>
      </c>
      <c r="C282" s="2">
        <v>44410</v>
      </c>
      <c r="D282" s="1" t="s">
        <v>143</v>
      </c>
      <c r="E282" s="2">
        <v>44203</v>
      </c>
      <c r="F282" s="2">
        <v>44932</v>
      </c>
      <c r="G282" s="1">
        <v>25</v>
      </c>
      <c r="H282" s="1">
        <v>1</v>
      </c>
      <c r="I282" s="1">
        <f>Table1[[#This Row],[Received Qty.]]*Table1[[#This Row],[Unit]]</f>
        <v>25</v>
      </c>
      <c r="J282" s="1" t="s">
        <v>11</v>
      </c>
      <c r="K282" s="1">
        <v>340</v>
      </c>
      <c r="L282" s="1">
        <v>8500</v>
      </c>
      <c r="M282" s="1">
        <f>_xlfn.DAYS(Table1[[#This Row],[RCV Date]],Table1[[#This Row],[PO_DT]])</f>
        <v>4</v>
      </c>
      <c r="N282" s="1">
        <f>_xlfn.DAYS(Table1[[#This Row],[Exp Date]],Table1[[#This Row],[Mfg Date]])</f>
        <v>729</v>
      </c>
    </row>
    <row r="283" spans="1:14" x14ac:dyDescent="0.3">
      <c r="A283" s="4">
        <v>44411</v>
      </c>
      <c r="B283" s="3">
        <v>200</v>
      </c>
      <c r="C283" s="2">
        <v>44412</v>
      </c>
      <c r="D283" s="1" t="s">
        <v>70</v>
      </c>
      <c r="E283" s="2">
        <v>44197</v>
      </c>
      <c r="F283" s="2">
        <v>46022</v>
      </c>
      <c r="G283" s="1">
        <v>200</v>
      </c>
      <c r="H283" s="1">
        <v>1</v>
      </c>
      <c r="I283" s="1">
        <f>Table1[[#This Row],[Received Qty.]]*Table1[[#This Row],[Unit]]</f>
        <v>200</v>
      </c>
      <c r="J283" s="1" t="s">
        <v>11</v>
      </c>
      <c r="K283" s="1">
        <v>20</v>
      </c>
      <c r="L283" s="1">
        <v>4000</v>
      </c>
      <c r="M283" s="1">
        <f>_xlfn.DAYS(Table1[[#This Row],[RCV Date]],Table1[[#This Row],[PO_DT]])</f>
        <v>1</v>
      </c>
      <c r="N283" s="1">
        <f>_xlfn.DAYS(Table1[[#This Row],[Exp Date]],Table1[[#This Row],[Mfg Date]])</f>
        <v>1825</v>
      </c>
    </row>
    <row r="284" spans="1:14" x14ac:dyDescent="0.3">
      <c r="A284" s="4">
        <v>44401</v>
      </c>
      <c r="B284" s="3">
        <v>25</v>
      </c>
      <c r="C284" s="2">
        <v>44412</v>
      </c>
      <c r="D284" s="1" t="s">
        <v>27</v>
      </c>
      <c r="E284" s="2">
        <v>44348</v>
      </c>
      <c r="F284" s="2">
        <v>45443</v>
      </c>
      <c r="G284" s="1">
        <v>25</v>
      </c>
      <c r="H284" s="1">
        <v>1</v>
      </c>
      <c r="I284" s="1">
        <f>Table1[[#This Row],[Received Qty.]]*Table1[[#This Row],[Unit]]</f>
        <v>25</v>
      </c>
      <c r="J284" s="1" t="s">
        <v>11</v>
      </c>
      <c r="K284" s="1">
        <v>5750</v>
      </c>
      <c r="L284" s="1">
        <v>143750</v>
      </c>
      <c r="M284" s="1">
        <f>_xlfn.DAYS(Table1[[#This Row],[RCV Date]],Table1[[#This Row],[PO_DT]])</f>
        <v>11</v>
      </c>
      <c r="N284" s="1">
        <f>_xlfn.DAYS(Table1[[#This Row],[Exp Date]],Table1[[#This Row],[Mfg Date]])</f>
        <v>1095</v>
      </c>
    </row>
    <row r="285" spans="1:14" x14ac:dyDescent="0.3">
      <c r="A285" s="4">
        <v>44411</v>
      </c>
      <c r="B285" s="3">
        <v>10</v>
      </c>
      <c r="C285" s="2">
        <v>44412</v>
      </c>
      <c r="D285" s="1" t="s">
        <v>78</v>
      </c>
      <c r="E285" s="2">
        <v>44200</v>
      </c>
      <c r="F285" s="2">
        <v>46025</v>
      </c>
      <c r="G285" s="1">
        <v>10</v>
      </c>
      <c r="H285" s="1">
        <v>1</v>
      </c>
      <c r="I285" s="1">
        <f>Table1[[#This Row],[Received Qty.]]*Table1[[#This Row],[Unit]]</f>
        <v>10</v>
      </c>
      <c r="J285" s="1" t="s">
        <v>11</v>
      </c>
      <c r="K285" s="1">
        <v>900</v>
      </c>
      <c r="L285" s="1">
        <v>9000</v>
      </c>
      <c r="M285" s="1">
        <f>_xlfn.DAYS(Table1[[#This Row],[RCV Date]],Table1[[#This Row],[PO_DT]])</f>
        <v>1</v>
      </c>
      <c r="N285" s="1">
        <f>_xlfn.DAYS(Table1[[#This Row],[Exp Date]],Table1[[#This Row],[Mfg Date]])</f>
        <v>1825</v>
      </c>
    </row>
    <row r="286" spans="1:14" x14ac:dyDescent="0.3">
      <c r="A286" s="4">
        <v>44412</v>
      </c>
      <c r="B286" s="3">
        <v>800</v>
      </c>
      <c r="C286" s="2">
        <v>44414</v>
      </c>
      <c r="D286" s="1" t="s">
        <v>12</v>
      </c>
      <c r="E286" s="2">
        <v>44378</v>
      </c>
      <c r="F286" s="2">
        <v>45473</v>
      </c>
      <c r="G286" s="1">
        <v>800</v>
      </c>
      <c r="H286" s="1">
        <v>1</v>
      </c>
      <c r="I286" s="1">
        <f>Table1[[#This Row],[Received Qty.]]*Table1[[#This Row],[Unit]]</f>
        <v>800</v>
      </c>
      <c r="J286" s="1" t="s">
        <v>11</v>
      </c>
      <c r="K286" s="1">
        <v>120</v>
      </c>
      <c r="L286" s="1">
        <v>96000</v>
      </c>
      <c r="M286" s="1">
        <f>_xlfn.DAYS(Table1[[#This Row],[RCV Date]],Table1[[#This Row],[PO_DT]])</f>
        <v>2</v>
      </c>
      <c r="N286" s="1">
        <f>_xlfn.DAYS(Table1[[#This Row],[Exp Date]],Table1[[#This Row],[Mfg Date]])</f>
        <v>1095</v>
      </c>
    </row>
    <row r="287" spans="1:14" x14ac:dyDescent="0.3">
      <c r="A287" s="4">
        <v>44411</v>
      </c>
      <c r="B287" s="3">
        <v>500</v>
      </c>
      <c r="C287" s="2">
        <v>44415</v>
      </c>
      <c r="D287" s="1" t="s">
        <v>82</v>
      </c>
      <c r="E287" s="2">
        <v>44386</v>
      </c>
      <c r="F287" s="2">
        <v>46181</v>
      </c>
      <c r="G287" s="1">
        <v>500</v>
      </c>
      <c r="H287" s="1">
        <v>1</v>
      </c>
      <c r="I287" s="1">
        <f>Table1[[#This Row],[Received Qty.]]*Table1[[#This Row],[Unit]]</f>
        <v>500</v>
      </c>
      <c r="J287" s="1" t="s">
        <v>11</v>
      </c>
      <c r="K287" s="1">
        <v>120</v>
      </c>
      <c r="L287" s="1">
        <v>60000</v>
      </c>
      <c r="M287" s="1">
        <f>_xlfn.DAYS(Table1[[#This Row],[RCV Date]],Table1[[#This Row],[PO_DT]])</f>
        <v>4</v>
      </c>
      <c r="N287" s="1">
        <f>_xlfn.DAYS(Table1[[#This Row],[Exp Date]],Table1[[#This Row],[Mfg Date]])</f>
        <v>1795</v>
      </c>
    </row>
    <row r="288" spans="1:14" x14ac:dyDescent="0.3">
      <c r="A288" s="4">
        <v>44412</v>
      </c>
      <c r="B288" s="3">
        <v>200</v>
      </c>
      <c r="C288" s="2">
        <v>44415</v>
      </c>
      <c r="D288" s="1" t="s">
        <v>56</v>
      </c>
      <c r="E288" s="2">
        <v>44348</v>
      </c>
      <c r="F288" s="2">
        <v>46173</v>
      </c>
      <c r="G288" s="1">
        <v>200</v>
      </c>
      <c r="H288" s="1">
        <v>1</v>
      </c>
      <c r="I288" s="1">
        <f>Table1[[#This Row],[Received Qty.]]*Table1[[#This Row],[Unit]]</f>
        <v>200</v>
      </c>
      <c r="J288" s="1" t="s">
        <v>11</v>
      </c>
      <c r="K288" s="1">
        <v>710</v>
      </c>
      <c r="L288" s="1">
        <v>142000</v>
      </c>
      <c r="M288" s="1">
        <f>_xlfn.DAYS(Table1[[#This Row],[RCV Date]],Table1[[#This Row],[PO_DT]])</f>
        <v>3</v>
      </c>
      <c r="N288" s="1">
        <f>_xlfn.DAYS(Table1[[#This Row],[Exp Date]],Table1[[#This Row],[Mfg Date]])</f>
        <v>1825</v>
      </c>
    </row>
    <row r="289" spans="1:14" x14ac:dyDescent="0.3">
      <c r="A289" s="4">
        <v>44408</v>
      </c>
      <c r="B289" s="3">
        <v>500</v>
      </c>
      <c r="C289" s="2">
        <v>44417</v>
      </c>
      <c r="D289" s="1" t="s">
        <v>55</v>
      </c>
      <c r="E289" s="2">
        <v>44252</v>
      </c>
      <c r="F289" s="2">
        <v>46077</v>
      </c>
      <c r="G289" s="1">
        <v>500</v>
      </c>
      <c r="H289" s="1">
        <v>1</v>
      </c>
      <c r="I289" s="1">
        <f>Table1[[#This Row],[Received Qty.]]*Table1[[#This Row],[Unit]]</f>
        <v>500</v>
      </c>
      <c r="J289" s="1" t="s">
        <v>11</v>
      </c>
      <c r="K289" s="1">
        <v>575</v>
      </c>
      <c r="L289" s="1">
        <v>287500</v>
      </c>
      <c r="M289" s="1">
        <f>_xlfn.DAYS(Table1[[#This Row],[RCV Date]],Table1[[#This Row],[PO_DT]])</f>
        <v>9</v>
      </c>
      <c r="N289" s="1">
        <f>_xlfn.DAYS(Table1[[#This Row],[Exp Date]],Table1[[#This Row],[Mfg Date]])</f>
        <v>1825</v>
      </c>
    </row>
    <row r="290" spans="1:14" x14ac:dyDescent="0.3">
      <c r="A290" s="4">
        <v>44411</v>
      </c>
      <c r="B290" s="3">
        <v>200</v>
      </c>
      <c r="C290" s="2">
        <v>44418</v>
      </c>
      <c r="D290" s="1" t="s">
        <v>73</v>
      </c>
      <c r="E290" s="2">
        <v>44378</v>
      </c>
      <c r="F290" s="2">
        <v>46203</v>
      </c>
      <c r="G290" s="1">
        <v>100</v>
      </c>
      <c r="H290" s="1">
        <v>1</v>
      </c>
      <c r="I290" s="1">
        <f>Table1[[#This Row],[Received Qty.]]*Table1[[#This Row],[Unit]]</f>
        <v>100</v>
      </c>
      <c r="J290" s="1" t="s">
        <v>11</v>
      </c>
      <c r="K290" s="1">
        <v>1330</v>
      </c>
      <c r="L290" s="1">
        <v>133000</v>
      </c>
      <c r="M290" s="1">
        <f>_xlfn.DAYS(Table1[[#This Row],[RCV Date]],Table1[[#This Row],[PO_DT]])</f>
        <v>7</v>
      </c>
      <c r="N290" s="1">
        <f>_xlfn.DAYS(Table1[[#This Row],[Exp Date]],Table1[[#This Row],[Mfg Date]])</f>
        <v>1825</v>
      </c>
    </row>
    <row r="291" spans="1:14" x14ac:dyDescent="0.3">
      <c r="A291" s="4">
        <v>44411</v>
      </c>
      <c r="B291" s="3">
        <v>200</v>
      </c>
      <c r="C291" s="2">
        <v>44418</v>
      </c>
      <c r="D291" s="1" t="s">
        <v>73</v>
      </c>
      <c r="E291" s="2">
        <v>44378</v>
      </c>
      <c r="F291" s="2">
        <v>46203</v>
      </c>
      <c r="G291" s="1">
        <v>100</v>
      </c>
      <c r="H291" s="1">
        <v>1</v>
      </c>
      <c r="I291" s="1">
        <f>Table1[[#This Row],[Received Qty.]]*Table1[[#This Row],[Unit]]</f>
        <v>100</v>
      </c>
      <c r="J291" s="1" t="s">
        <v>11</v>
      </c>
      <c r="K291" s="1">
        <v>1330</v>
      </c>
      <c r="L291" s="1">
        <v>133000</v>
      </c>
      <c r="M291" s="1">
        <f>_xlfn.DAYS(Table1[[#This Row],[RCV Date]],Table1[[#This Row],[PO_DT]])</f>
        <v>7</v>
      </c>
      <c r="N291" s="1">
        <f>_xlfn.DAYS(Table1[[#This Row],[Exp Date]],Table1[[#This Row],[Mfg Date]])</f>
        <v>1825</v>
      </c>
    </row>
    <row r="292" spans="1:14" x14ac:dyDescent="0.3">
      <c r="A292" s="4">
        <v>44383</v>
      </c>
      <c r="B292" s="3">
        <v>150</v>
      </c>
      <c r="C292" s="2">
        <v>44418</v>
      </c>
      <c r="D292" s="1" t="s">
        <v>46</v>
      </c>
      <c r="E292" s="2">
        <v>44317</v>
      </c>
      <c r="F292" s="2">
        <v>45777</v>
      </c>
      <c r="G292" s="1">
        <v>100</v>
      </c>
      <c r="H292" s="1">
        <v>1</v>
      </c>
      <c r="I292" s="1">
        <f>Table1[[#This Row],[Received Qty.]]*Table1[[#This Row],[Unit]]</f>
        <v>100</v>
      </c>
      <c r="J292" s="1" t="s">
        <v>11</v>
      </c>
      <c r="K292" s="1">
        <v>1050</v>
      </c>
      <c r="L292" s="1">
        <v>105000</v>
      </c>
      <c r="M292" s="1">
        <f>_xlfn.DAYS(Table1[[#This Row],[RCV Date]],Table1[[#This Row],[PO_DT]])</f>
        <v>35</v>
      </c>
      <c r="N292" s="1">
        <f>_xlfn.DAYS(Table1[[#This Row],[Exp Date]],Table1[[#This Row],[Mfg Date]])</f>
        <v>1460</v>
      </c>
    </row>
    <row r="293" spans="1:14" x14ac:dyDescent="0.3">
      <c r="A293" s="4">
        <v>44410</v>
      </c>
      <c r="B293" s="3">
        <v>5</v>
      </c>
      <c r="C293" s="2">
        <v>44418</v>
      </c>
      <c r="D293" s="1" t="s">
        <v>21</v>
      </c>
      <c r="E293" s="2">
        <v>44378</v>
      </c>
      <c r="F293" s="2">
        <v>46203</v>
      </c>
      <c r="G293" s="1">
        <v>5</v>
      </c>
      <c r="H293" s="1">
        <v>1</v>
      </c>
      <c r="I293" s="1">
        <f>Table1[[#This Row],[Received Qty.]]*Table1[[#This Row],[Unit]]</f>
        <v>5</v>
      </c>
      <c r="J293" s="1" t="s">
        <v>11</v>
      </c>
      <c r="K293" s="1">
        <v>20000</v>
      </c>
      <c r="L293" s="1">
        <v>100000</v>
      </c>
      <c r="M293" s="1">
        <f>_xlfn.DAYS(Table1[[#This Row],[RCV Date]],Table1[[#This Row],[PO_DT]])</f>
        <v>8</v>
      </c>
      <c r="N293" s="1">
        <f>_xlfn.DAYS(Table1[[#This Row],[Exp Date]],Table1[[#This Row],[Mfg Date]])</f>
        <v>1825</v>
      </c>
    </row>
    <row r="294" spans="1:14" x14ac:dyDescent="0.3">
      <c r="A294" s="4">
        <v>44298</v>
      </c>
      <c r="B294" s="3">
        <v>2000</v>
      </c>
      <c r="C294" s="2">
        <v>44419</v>
      </c>
      <c r="D294" s="1" t="s">
        <v>63</v>
      </c>
      <c r="E294" s="2">
        <v>44408</v>
      </c>
      <c r="F294" s="2">
        <v>46203</v>
      </c>
      <c r="G294" s="1">
        <v>1000</v>
      </c>
      <c r="H294" s="1">
        <v>1</v>
      </c>
      <c r="I294" s="1">
        <f>Table1[[#This Row],[Received Qty.]]*Table1[[#This Row],[Unit]]</f>
        <v>1000</v>
      </c>
      <c r="J294" s="1" t="s">
        <v>11</v>
      </c>
      <c r="K294" s="1">
        <v>80</v>
      </c>
      <c r="L294" s="1">
        <v>80000</v>
      </c>
      <c r="M294" s="1">
        <f>_xlfn.DAYS(Table1[[#This Row],[RCV Date]],Table1[[#This Row],[PO_DT]])</f>
        <v>121</v>
      </c>
      <c r="N294" s="1">
        <f>_xlfn.DAYS(Table1[[#This Row],[Exp Date]],Table1[[#This Row],[Mfg Date]])</f>
        <v>1795</v>
      </c>
    </row>
    <row r="295" spans="1:14" x14ac:dyDescent="0.3">
      <c r="A295" s="4">
        <v>44411</v>
      </c>
      <c r="B295" s="3">
        <v>200</v>
      </c>
      <c r="C295" s="2">
        <v>44420</v>
      </c>
      <c r="D295" s="1" t="s">
        <v>58</v>
      </c>
      <c r="E295" s="2">
        <v>44409</v>
      </c>
      <c r="F295" s="2">
        <v>46234</v>
      </c>
      <c r="G295" s="1">
        <v>200</v>
      </c>
      <c r="H295" s="1">
        <v>1</v>
      </c>
      <c r="I295" s="1">
        <f>Table1[[#This Row],[Received Qty.]]*Table1[[#This Row],[Unit]]</f>
        <v>200</v>
      </c>
      <c r="J295" s="1" t="s">
        <v>11</v>
      </c>
      <c r="K295" s="1">
        <v>505</v>
      </c>
      <c r="L295" s="1">
        <v>101000</v>
      </c>
      <c r="M295" s="1">
        <f>_xlfn.DAYS(Table1[[#This Row],[RCV Date]],Table1[[#This Row],[PO_DT]])</f>
        <v>9</v>
      </c>
      <c r="N295" s="1">
        <f>_xlfn.DAYS(Table1[[#This Row],[Exp Date]],Table1[[#This Row],[Mfg Date]])</f>
        <v>1825</v>
      </c>
    </row>
    <row r="296" spans="1:14" x14ac:dyDescent="0.3">
      <c r="A296" s="4">
        <v>44398</v>
      </c>
      <c r="B296" s="3">
        <v>140</v>
      </c>
      <c r="C296" s="2">
        <v>44420</v>
      </c>
      <c r="D296" s="1" t="s">
        <v>66</v>
      </c>
      <c r="E296" s="2">
        <v>44378</v>
      </c>
      <c r="F296" s="2">
        <v>45473</v>
      </c>
      <c r="G296" s="1">
        <v>137.5</v>
      </c>
      <c r="H296" s="1">
        <v>1</v>
      </c>
      <c r="I296" s="1">
        <f>Table1[[#This Row],[Received Qty.]]*Table1[[#This Row],[Unit]]</f>
        <v>137.5</v>
      </c>
      <c r="J296" s="1" t="s">
        <v>11</v>
      </c>
      <c r="K296" s="1">
        <v>1428.57</v>
      </c>
      <c r="L296" s="1">
        <v>196428.375</v>
      </c>
      <c r="M296" s="1">
        <f>_xlfn.DAYS(Table1[[#This Row],[RCV Date]],Table1[[#This Row],[PO_DT]])</f>
        <v>22</v>
      </c>
      <c r="N296" s="1">
        <f>_xlfn.DAYS(Table1[[#This Row],[Exp Date]],Table1[[#This Row],[Mfg Date]])</f>
        <v>1095</v>
      </c>
    </row>
    <row r="297" spans="1:14" x14ac:dyDescent="0.3">
      <c r="A297" s="4">
        <v>44414</v>
      </c>
      <c r="B297" s="3">
        <v>50</v>
      </c>
      <c r="C297" s="2">
        <v>44420</v>
      </c>
      <c r="D297" s="1" t="s">
        <v>144</v>
      </c>
      <c r="E297" s="2">
        <v>44378</v>
      </c>
      <c r="F297" s="2">
        <v>45473</v>
      </c>
      <c r="G297" s="1">
        <v>50</v>
      </c>
      <c r="H297" s="1">
        <v>1</v>
      </c>
      <c r="I297" s="1">
        <f>Table1[[#This Row],[Received Qty.]]*Table1[[#This Row],[Unit]]</f>
        <v>50</v>
      </c>
      <c r="J297" s="1" t="s">
        <v>11</v>
      </c>
      <c r="K297" s="1">
        <v>135</v>
      </c>
      <c r="L297" s="1">
        <v>6750</v>
      </c>
      <c r="M297" s="1">
        <f>_xlfn.DAYS(Table1[[#This Row],[RCV Date]],Table1[[#This Row],[PO_DT]])</f>
        <v>6</v>
      </c>
      <c r="N297" s="1">
        <f>_xlfn.DAYS(Table1[[#This Row],[Exp Date]],Table1[[#This Row],[Mfg Date]])</f>
        <v>1095</v>
      </c>
    </row>
    <row r="298" spans="1:14" x14ac:dyDescent="0.3">
      <c r="A298" s="4">
        <v>44412</v>
      </c>
      <c r="B298" s="3">
        <v>1250</v>
      </c>
      <c r="C298" s="2">
        <v>44424</v>
      </c>
      <c r="D298" s="1" t="s">
        <v>16</v>
      </c>
      <c r="E298" s="2">
        <v>44351</v>
      </c>
      <c r="F298" s="2">
        <v>45446</v>
      </c>
      <c r="G298" s="1">
        <v>1250</v>
      </c>
      <c r="H298" s="1">
        <v>1</v>
      </c>
      <c r="I298" s="1">
        <f>Table1[[#This Row],[Received Qty.]]*Table1[[#This Row],[Unit]]</f>
        <v>1250</v>
      </c>
      <c r="J298" s="1" t="s">
        <v>11</v>
      </c>
      <c r="K298" s="1">
        <v>78</v>
      </c>
      <c r="L298" s="1">
        <v>97500</v>
      </c>
      <c r="M298" s="1">
        <f>_xlfn.DAYS(Table1[[#This Row],[RCV Date]],Table1[[#This Row],[PO_DT]])</f>
        <v>12</v>
      </c>
      <c r="N298" s="1">
        <f>_xlfn.DAYS(Table1[[#This Row],[Exp Date]],Table1[[#This Row],[Mfg Date]])</f>
        <v>1095</v>
      </c>
    </row>
    <row r="299" spans="1:14" x14ac:dyDescent="0.3">
      <c r="A299" s="4">
        <v>44412</v>
      </c>
      <c r="B299" s="3">
        <v>480</v>
      </c>
      <c r="C299" s="2">
        <v>44424</v>
      </c>
      <c r="D299" s="1" t="s">
        <v>12</v>
      </c>
      <c r="E299" s="2">
        <v>44272</v>
      </c>
      <c r="F299" s="2">
        <v>45367</v>
      </c>
      <c r="G299" s="1">
        <v>480</v>
      </c>
      <c r="H299" s="1">
        <v>1</v>
      </c>
      <c r="I299" s="1">
        <f>Table1[[#This Row],[Received Qty.]]*Table1[[#This Row],[Unit]]</f>
        <v>480</v>
      </c>
      <c r="J299" s="1" t="s">
        <v>11</v>
      </c>
      <c r="K299" s="1">
        <v>118</v>
      </c>
      <c r="L299" s="1">
        <v>56640</v>
      </c>
      <c r="M299" s="1">
        <f>_xlfn.DAYS(Table1[[#This Row],[RCV Date]],Table1[[#This Row],[PO_DT]])</f>
        <v>12</v>
      </c>
      <c r="N299" s="1">
        <f>_xlfn.DAYS(Table1[[#This Row],[Exp Date]],Table1[[#This Row],[Mfg Date]])</f>
        <v>1095</v>
      </c>
    </row>
    <row r="300" spans="1:14" x14ac:dyDescent="0.3">
      <c r="A300" s="4">
        <v>44410</v>
      </c>
      <c r="B300" s="3">
        <v>200</v>
      </c>
      <c r="C300" s="2">
        <v>44424</v>
      </c>
      <c r="D300" s="1" t="s">
        <v>74</v>
      </c>
      <c r="E300" s="2">
        <v>44348</v>
      </c>
      <c r="F300" s="2">
        <v>45808</v>
      </c>
      <c r="G300" s="1">
        <v>25</v>
      </c>
      <c r="H300" s="1">
        <v>1</v>
      </c>
      <c r="I300" s="1">
        <f>Table1[[#This Row],[Received Qty.]]*Table1[[#This Row],[Unit]]</f>
        <v>25</v>
      </c>
      <c r="J300" s="1" t="s">
        <v>11</v>
      </c>
      <c r="K300" s="1">
        <v>1245</v>
      </c>
      <c r="L300" s="1">
        <v>31125</v>
      </c>
      <c r="M300" s="1">
        <f>_xlfn.DAYS(Table1[[#This Row],[RCV Date]],Table1[[#This Row],[PO_DT]])</f>
        <v>14</v>
      </c>
      <c r="N300" s="1">
        <f>_xlfn.DAYS(Table1[[#This Row],[Exp Date]],Table1[[#This Row],[Mfg Date]])</f>
        <v>1460</v>
      </c>
    </row>
    <row r="301" spans="1:14" x14ac:dyDescent="0.3">
      <c r="A301" s="4">
        <v>44410</v>
      </c>
      <c r="B301" s="3">
        <v>200</v>
      </c>
      <c r="C301" s="2">
        <v>44424</v>
      </c>
      <c r="D301" s="1" t="s">
        <v>74</v>
      </c>
      <c r="E301" s="2">
        <v>44378</v>
      </c>
      <c r="F301" s="2">
        <v>45838</v>
      </c>
      <c r="G301" s="1">
        <v>175</v>
      </c>
      <c r="H301" s="1">
        <v>1</v>
      </c>
      <c r="I301" s="1">
        <f>Table1[[#This Row],[Received Qty.]]*Table1[[#This Row],[Unit]]</f>
        <v>175</v>
      </c>
      <c r="J301" s="1" t="s">
        <v>11</v>
      </c>
      <c r="K301" s="1">
        <v>1245</v>
      </c>
      <c r="L301" s="1">
        <v>217875</v>
      </c>
      <c r="M301" s="1">
        <f>_xlfn.DAYS(Table1[[#This Row],[RCV Date]],Table1[[#This Row],[PO_DT]])</f>
        <v>14</v>
      </c>
      <c r="N301" s="1">
        <f>_xlfn.DAYS(Table1[[#This Row],[Exp Date]],Table1[[#This Row],[Mfg Date]])</f>
        <v>1460</v>
      </c>
    </row>
    <row r="302" spans="1:14" x14ac:dyDescent="0.3">
      <c r="A302" s="4">
        <v>44406</v>
      </c>
      <c r="B302" s="3">
        <v>25</v>
      </c>
      <c r="C302" s="2">
        <v>44426</v>
      </c>
      <c r="D302" s="1" t="s">
        <v>145</v>
      </c>
      <c r="E302" s="2">
        <v>44251</v>
      </c>
      <c r="F302" s="2">
        <v>44981</v>
      </c>
      <c r="G302" s="1">
        <v>20</v>
      </c>
      <c r="H302" s="1">
        <v>1</v>
      </c>
      <c r="I302" s="1">
        <f>Table1[[#This Row],[Received Qty.]]*Table1[[#This Row],[Unit]]</f>
        <v>20</v>
      </c>
      <c r="J302" s="1" t="s">
        <v>11</v>
      </c>
      <c r="K302" s="1">
        <v>910</v>
      </c>
      <c r="L302" s="1">
        <v>18200</v>
      </c>
      <c r="M302" s="1">
        <f>_xlfn.DAYS(Table1[[#This Row],[RCV Date]],Table1[[#This Row],[PO_DT]])</f>
        <v>20</v>
      </c>
      <c r="N302" s="1">
        <f>_xlfn.DAYS(Table1[[#This Row],[Exp Date]],Table1[[#This Row],[Mfg Date]])</f>
        <v>730</v>
      </c>
    </row>
    <row r="303" spans="1:14" x14ac:dyDescent="0.3">
      <c r="A303" s="4">
        <v>44420</v>
      </c>
      <c r="B303" s="3">
        <v>0.3</v>
      </c>
      <c r="C303" s="2">
        <v>44428</v>
      </c>
      <c r="D303" s="1" t="s">
        <v>85</v>
      </c>
      <c r="E303" s="2">
        <v>44348</v>
      </c>
      <c r="F303" s="2">
        <v>46173</v>
      </c>
      <c r="G303" s="1">
        <v>0.3</v>
      </c>
      <c r="H303" s="1">
        <v>1</v>
      </c>
      <c r="I303" s="1">
        <f>Table1[[#This Row],[Received Qty.]]*Table1[[#This Row],[Unit]]</f>
        <v>0.3</v>
      </c>
      <c r="J303" s="1" t="s">
        <v>11</v>
      </c>
      <c r="K303" s="1">
        <v>295000</v>
      </c>
      <c r="L303" s="1">
        <v>88500</v>
      </c>
      <c r="M303" s="1">
        <f>_xlfn.DAYS(Table1[[#This Row],[RCV Date]],Table1[[#This Row],[PO_DT]])</f>
        <v>8</v>
      </c>
      <c r="N303" s="1">
        <f>_xlfn.DAYS(Table1[[#This Row],[Exp Date]],Table1[[#This Row],[Mfg Date]])</f>
        <v>1825</v>
      </c>
    </row>
    <row r="304" spans="1:14" x14ac:dyDescent="0.3">
      <c r="A304" s="4">
        <v>44418</v>
      </c>
      <c r="B304" s="3">
        <v>250</v>
      </c>
      <c r="C304" s="2">
        <v>44429</v>
      </c>
      <c r="D304" s="1" t="s">
        <v>10</v>
      </c>
      <c r="E304" s="2">
        <v>44378</v>
      </c>
      <c r="F304" s="2">
        <v>46203</v>
      </c>
      <c r="G304" s="1">
        <v>200</v>
      </c>
      <c r="H304" s="1">
        <v>1</v>
      </c>
      <c r="I304" s="1">
        <f>Table1[[#This Row],[Received Qty.]]*Table1[[#This Row],[Unit]]</f>
        <v>200</v>
      </c>
      <c r="J304" s="1" t="s">
        <v>11</v>
      </c>
      <c r="K304" s="1">
        <v>515</v>
      </c>
      <c r="L304" s="1">
        <v>103000</v>
      </c>
      <c r="M304" s="1">
        <f>_xlfn.DAYS(Table1[[#This Row],[RCV Date]],Table1[[#This Row],[PO_DT]])</f>
        <v>11</v>
      </c>
      <c r="N304" s="1">
        <f>_xlfn.DAYS(Table1[[#This Row],[Exp Date]],Table1[[#This Row],[Mfg Date]])</f>
        <v>1825</v>
      </c>
    </row>
    <row r="305" spans="1:14" x14ac:dyDescent="0.3">
      <c r="A305" s="4">
        <v>44421</v>
      </c>
      <c r="B305" s="3">
        <v>25</v>
      </c>
      <c r="C305" s="2">
        <v>44429</v>
      </c>
      <c r="D305" s="1" t="s">
        <v>46</v>
      </c>
      <c r="E305" s="2">
        <v>44348</v>
      </c>
      <c r="F305" s="2">
        <v>46173</v>
      </c>
      <c r="G305" s="1">
        <v>25</v>
      </c>
      <c r="H305" s="1">
        <v>1</v>
      </c>
      <c r="I305" s="1">
        <f>Table1[[#This Row],[Received Qty.]]*Table1[[#This Row],[Unit]]</f>
        <v>25</v>
      </c>
      <c r="J305" s="1" t="s">
        <v>11</v>
      </c>
      <c r="K305" s="1">
        <v>1060</v>
      </c>
      <c r="L305" s="1">
        <v>26500</v>
      </c>
      <c r="M305" s="1">
        <f>_xlfn.DAYS(Table1[[#This Row],[RCV Date]],Table1[[#This Row],[PO_DT]])</f>
        <v>8</v>
      </c>
      <c r="N305" s="1">
        <f>_xlfn.DAYS(Table1[[#This Row],[Exp Date]],Table1[[#This Row],[Mfg Date]])</f>
        <v>1825</v>
      </c>
    </row>
    <row r="306" spans="1:14" x14ac:dyDescent="0.3">
      <c r="A306" s="4">
        <v>44422</v>
      </c>
      <c r="B306" s="3">
        <v>5</v>
      </c>
      <c r="C306" s="2">
        <v>44429</v>
      </c>
      <c r="D306" s="1" t="s">
        <v>147</v>
      </c>
      <c r="E306" s="2">
        <v>44367</v>
      </c>
      <c r="F306" s="2">
        <v>45462</v>
      </c>
      <c r="G306" s="1">
        <v>5</v>
      </c>
      <c r="H306" s="1">
        <v>1</v>
      </c>
      <c r="I306" s="1">
        <f>Table1[[#This Row],[Received Qty.]]*Table1[[#This Row],[Unit]]</f>
        <v>5</v>
      </c>
      <c r="J306" s="1" t="s">
        <v>11</v>
      </c>
      <c r="K306" s="1">
        <v>6250</v>
      </c>
      <c r="L306" s="1">
        <v>31250</v>
      </c>
      <c r="M306" s="1">
        <f>_xlfn.DAYS(Table1[[#This Row],[RCV Date]],Table1[[#This Row],[PO_DT]])</f>
        <v>7</v>
      </c>
      <c r="N306" s="1">
        <f>_xlfn.DAYS(Table1[[#This Row],[Exp Date]],Table1[[#This Row],[Mfg Date]])</f>
        <v>1095</v>
      </c>
    </row>
    <row r="307" spans="1:14" x14ac:dyDescent="0.3">
      <c r="A307" s="4">
        <v>44420</v>
      </c>
      <c r="B307" s="3">
        <v>40</v>
      </c>
      <c r="C307" s="2">
        <v>44432</v>
      </c>
      <c r="D307" s="1" t="s">
        <v>27</v>
      </c>
      <c r="E307" s="2">
        <v>44348</v>
      </c>
      <c r="F307" s="2">
        <v>46173</v>
      </c>
      <c r="G307" s="1">
        <v>40</v>
      </c>
      <c r="H307" s="1">
        <v>1</v>
      </c>
      <c r="I307" s="1">
        <f>Table1[[#This Row],[Received Qty.]]*Table1[[#This Row],[Unit]]</f>
        <v>40</v>
      </c>
      <c r="J307" s="1" t="s">
        <v>11</v>
      </c>
      <c r="K307" s="1">
        <v>6400</v>
      </c>
      <c r="L307" s="1">
        <v>256000</v>
      </c>
      <c r="M307" s="1">
        <f>_xlfn.DAYS(Table1[[#This Row],[RCV Date]],Table1[[#This Row],[PO_DT]])</f>
        <v>12</v>
      </c>
      <c r="N307" s="1">
        <f>_xlfn.DAYS(Table1[[#This Row],[Exp Date]],Table1[[#This Row],[Mfg Date]])</f>
        <v>1825</v>
      </c>
    </row>
    <row r="308" spans="1:14" x14ac:dyDescent="0.3">
      <c r="A308" s="4">
        <v>44420</v>
      </c>
      <c r="B308" s="3">
        <v>25</v>
      </c>
      <c r="C308" s="2">
        <v>44432</v>
      </c>
      <c r="D308" s="1" t="s">
        <v>54</v>
      </c>
      <c r="E308" s="2">
        <v>44409</v>
      </c>
      <c r="F308" s="2">
        <v>46234</v>
      </c>
      <c r="G308" s="1">
        <v>25</v>
      </c>
      <c r="H308" s="1">
        <v>1</v>
      </c>
      <c r="I308" s="1">
        <f>Table1[[#This Row],[Received Qty.]]*Table1[[#This Row],[Unit]]</f>
        <v>25</v>
      </c>
      <c r="J308" s="1" t="s">
        <v>11</v>
      </c>
      <c r="K308" s="1">
        <v>825</v>
      </c>
      <c r="L308" s="1">
        <v>20625</v>
      </c>
      <c r="M308" s="1">
        <f>_xlfn.DAYS(Table1[[#This Row],[RCV Date]],Table1[[#This Row],[PO_DT]])</f>
        <v>12</v>
      </c>
      <c r="N308" s="1">
        <f>_xlfn.DAYS(Table1[[#This Row],[Exp Date]],Table1[[#This Row],[Mfg Date]])</f>
        <v>1825</v>
      </c>
    </row>
    <row r="309" spans="1:14" x14ac:dyDescent="0.3">
      <c r="A309" s="4">
        <v>44411</v>
      </c>
      <c r="B309" s="3">
        <v>1000</v>
      </c>
      <c r="C309" s="2">
        <v>44433</v>
      </c>
      <c r="D309" s="1" t="s">
        <v>100</v>
      </c>
      <c r="E309" s="2">
        <v>44378</v>
      </c>
      <c r="F309" s="2">
        <v>46203</v>
      </c>
      <c r="G309" s="1">
        <v>1000</v>
      </c>
      <c r="H309" s="1">
        <v>1</v>
      </c>
      <c r="I309" s="1">
        <f>Table1[[#This Row],[Received Qty.]]*Table1[[#This Row],[Unit]]</f>
        <v>1000</v>
      </c>
      <c r="J309" s="1" t="s">
        <v>11</v>
      </c>
      <c r="K309" s="1">
        <v>35</v>
      </c>
      <c r="L309" s="1">
        <v>35000</v>
      </c>
      <c r="M309" s="1">
        <f>_xlfn.DAYS(Table1[[#This Row],[RCV Date]],Table1[[#This Row],[PO_DT]])</f>
        <v>22</v>
      </c>
      <c r="N309" s="1">
        <f>_xlfn.DAYS(Table1[[#This Row],[Exp Date]],Table1[[#This Row],[Mfg Date]])</f>
        <v>1825</v>
      </c>
    </row>
    <row r="310" spans="1:14" x14ac:dyDescent="0.3">
      <c r="A310" s="4">
        <v>44411</v>
      </c>
      <c r="B310" s="3">
        <v>1000</v>
      </c>
      <c r="C310" s="2">
        <v>44433</v>
      </c>
      <c r="D310" s="1" t="s">
        <v>63</v>
      </c>
      <c r="E310" s="2">
        <v>44409</v>
      </c>
      <c r="F310" s="2">
        <v>46234</v>
      </c>
      <c r="G310" s="1">
        <v>1000</v>
      </c>
      <c r="H310" s="1">
        <v>1</v>
      </c>
      <c r="I310" s="1">
        <f>Table1[[#This Row],[Received Qty.]]*Table1[[#This Row],[Unit]]</f>
        <v>1000</v>
      </c>
      <c r="J310" s="1" t="s">
        <v>11</v>
      </c>
      <c r="K310" s="1">
        <v>85</v>
      </c>
      <c r="L310" s="1">
        <v>85000</v>
      </c>
      <c r="M310" s="1">
        <f>_xlfn.DAYS(Table1[[#This Row],[RCV Date]],Table1[[#This Row],[PO_DT]])</f>
        <v>22</v>
      </c>
      <c r="N310" s="1">
        <f>_xlfn.DAYS(Table1[[#This Row],[Exp Date]],Table1[[#This Row],[Mfg Date]])</f>
        <v>1825</v>
      </c>
    </row>
    <row r="311" spans="1:14" x14ac:dyDescent="0.3">
      <c r="A311" s="4">
        <v>44424</v>
      </c>
      <c r="B311" s="3">
        <v>300</v>
      </c>
      <c r="C311" s="2">
        <v>44433</v>
      </c>
      <c r="D311" s="1" t="s">
        <v>108</v>
      </c>
      <c r="E311" s="2">
        <v>44378</v>
      </c>
      <c r="F311" s="2">
        <v>46203</v>
      </c>
      <c r="G311" s="1">
        <v>300</v>
      </c>
      <c r="H311" s="1">
        <v>1</v>
      </c>
      <c r="I311" s="1">
        <f>Table1[[#This Row],[Received Qty.]]*Table1[[#This Row],[Unit]]</f>
        <v>300</v>
      </c>
      <c r="J311" s="1" t="s">
        <v>11</v>
      </c>
      <c r="K311" s="1">
        <v>240</v>
      </c>
      <c r="L311" s="1">
        <v>72000</v>
      </c>
      <c r="M311" s="1">
        <f>_xlfn.DAYS(Table1[[#This Row],[RCV Date]],Table1[[#This Row],[PO_DT]])</f>
        <v>9</v>
      </c>
      <c r="N311" s="1">
        <f>_xlfn.DAYS(Table1[[#This Row],[Exp Date]],Table1[[#This Row],[Mfg Date]])</f>
        <v>1825</v>
      </c>
    </row>
    <row r="312" spans="1:14" x14ac:dyDescent="0.3">
      <c r="A312" s="4">
        <v>44420</v>
      </c>
      <c r="B312" s="3">
        <v>247.5</v>
      </c>
      <c r="C312" s="2">
        <v>44433</v>
      </c>
      <c r="D312" s="1" t="s">
        <v>81</v>
      </c>
      <c r="E312" s="2">
        <v>44348</v>
      </c>
      <c r="F312" s="2">
        <v>45443</v>
      </c>
      <c r="G312" s="1">
        <v>137.5</v>
      </c>
      <c r="H312" s="1">
        <v>1</v>
      </c>
      <c r="I312" s="1">
        <f>Table1[[#This Row],[Received Qty.]]*Table1[[#This Row],[Unit]]</f>
        <v>137.5</v>
      </c>
      <c r="J312" s="1" t="s">
        <v>11</v>
      </c>
      <c r="K312" s="1">
        <v>1090.9000000000001</v>
      </c>
      <c r="L312" s="1">
        <v>149998.75</v>
      </c>
      <c r="M312" s="1">
        <f>_xlfn.DAYS(Table1[[#This Row],[RCV Date]],Table1[[#This Row],[PO_DT]])</f>
        <v>13</v>
      </c>
      <c r="N312" s="1">
        <f>_xlfn.DAYS(Table1[[#This Row],[Exp Date]],Table1[[#This Row],[Mfg Date]])</f>
        <v>1095</v>
      </c>
    </row>
    <row r="313" spans="1:14" x14ac:dyDescent="0.3">
      <c r="A313" s="4">
        <v>44425</v>
      </c>
      <c r="B313" s="3">
        <v>5</v>
      </c>
      <c r="C313" s="2">
        <v>44433</v>
      </c>
      <c r="D313" s="1" t="s">
        <v>132</v>
      </c>
      <c r="E313" s="2">
        <v>44378</v>
      </c>
      <c r="F313" s="2">
        <v>46203</v>
      </c>
      <c r="G313" s="1">
        <v>5</v>
      </c>
      <c r="H313" s="1">
        <v>1</v>
      </c>
      <c r="I313" s="1">
        <f>Table1[[#This Row],[Received Qty.]]*Table1[[#This Row],[Unit]]</f>
        <v>5</v>
      </c>
      <c r="J313" s="1" t="s">
        <v>11</v>
      </c>
      <c r="K313" s="1">
        <v>9300</v>
      </c>
      <c r="L313" s="1">
        <v>46500</v>
      </c>
      <c r="M313" s="1">
        <f>_xlfn.DAYS(Table1[[#This Row],[RCV Date]],Table1[[#This Row],[PO_DT]])</f>
        <v>8</v>
      </c>
      <c r="N313" s="1">
        <f>_xlfn.DAYS(Table1[[#This Row],[Exp Date]],Table1[[#This Row],[Mfg Date]])</f>
        <v>1825</v>
      </c>
    </row>
    <row r="314" spans="1:14" x14ac:dyDescent="0.3">
      <c r="A314" s="4">
        <v>44410</v>
      </c>
      <c r="B314" s="3">
        <v>1</v>
      </c>
      <c r="C314" s="2">
        <v>44434</v>
      </c>
      <c r="D314" s="1" t="s">
        <v>123</v>
      </c>
      <c r="E314" s="2">
        <v>44409</v>
      </c>
      <c r="F314" s="2">
        <v>45504</v>
      </c>
      <c r="G314" s="1">
        <v>1</v>
      </c>
      <c r="H314" s="1">
        <v>1</v>
      </c>
      <c r="I314" s="1">
        <f>Table1[[#This Row],[Received Qty.]]*Table1[[#This Row],[Unit]]</f>
        <v>1</v>
      </c>
      <c r="J314" s="1" t="s">
        <v>11</v>
      </c>
      <c r="K314" s="1">
        <v>550</v>
      </c>
      <c r="L314" s="1">
        <v>550</v>
      </c>
      <c r="M314" s="1">
        <f>_xlfn.DAYS(Table1[[#This Row],[RCV Date]],Table1[[#This Row],[PO_DT]])</f>
        <v>24</v>
      </c>
      <c r="N314" s="1">
        <f>_xlfn.DAYS(Table1[[#This Row],[Exp Date]],Table1[[#This Row],[Mfg Date]])</f>
        <v>1095</v>
      </c>
    </row>
    <row r="315" spans="1:14" x14ac:dyDescent="0.3">
      <c r="A315" s="4">
        <v>44410</v>
      </c>
      <c r="B315" s="3">
        <v>1</v>
      </c>
      <c r="C315" s="2">
        <v>44434</v>
      </c>
      <c r="D315" s="1" t="s">
        <v>122</v>
      </c>
      <c r="E315" s="2">
        <v>44409</v>
      </c>
      <c r="F315" s="2">
        <v>45504</v>
      </c>
      <c r="G315" s="1">
        <v>1</v>
      </c>
      <c r="H315" s="1">
        <v>1</v>
      </c>
      <c r="I315" s="1">
        <f>Table1[[#This Row],[Received Qty.]]*Table1[[#This Row],[Unit]]</f>
        <v>1</v>
      </c>
      <c r="J315" s="1" t="s">
        <v>11</v>
      </c>
      <c r="K315" s="1">
        <v>4700</v>
      </c>
      <c r="L315" s="1">
        <v>4700</v>
      </c>
      <c r="M315" s="1">
        <f>_xlfn.DAYS(Table1[[#This Row],[RCV Date]],Table1[[#This Row],[PO_DT]])</f>
        <v>24</v>
      </c>
      <c r="N315" s="1">
        <f>_xlfn.DAYS(Table1[[#This Row],[Exp Date]],Table1[[#This Row],[Mfg Date]])</f>
        <v>1095</v>
      </c>
    </row>
    <row r="316" spans="1:14" x14ac:dyDescent="0.3">
      <c r="A316" s="4">
        <v>44421</v>
      </c>
      <c r="B316" s="3">
        <v>169.98</v>
      </c>
      <c r="C316" s="2">
        <v>44436</v>
      </c>
      <c r="D316" s="1" t="s">
        <v>19</v>
      </c>
      <c r="E316" s="2">
        <v>44409</v>
      </c>
      <c r="F316" s="2">
        <v>45504</v>
      </c>
      <c r="G316" s="1">
        <v>169.98</v>
      </c>
      <c r="H316" s="1">
        <v>1</v>
      </c>
      <c r="I316" s="1">
        <f>Table1[[#This Row],[Received Qty.]]*Table1[[#This Row],[Unit]]</f>
        <v>169.98</v>
      </c>
      <c r="J316" s="1" t="s">
        <v>11</v>
      </c>
      <c r="K316" s="1">
        <v>2266.1480000000001</v>
      </c>
      <c r="L316" s="1">
        <v>385199.837</v>
      </c>
      <c r="M316" s="1">
        <f>_xlfn.DAYS(Table1[[#This Row],[RCV Date]],Table1[[#This Row],[PO_DT]])</f>
        <v>15</v>
      </c>
      <c r="N316" s="1">
        <f>_xlfn.DAYS(Table1[[#This Row],[Exp Date]],Table1[[#This Row],[Mfg Date]])</f>
        <v>1095</v>
      </c>
    </row>
    <row r="317" spans="1:14" x14ac:dyDescent="0.3">
      <c r="A317" s="4">
        <v>44433</v>
      </c>
      <c r="B317" s="3">
        <v>20</v>
      </c>
      <c r="C317" s="2">
        <v>44436</v>
      </c>
      <c r="D317" s="1" t="s">
        <v>26</v>
      </c>
      <c r="E317" s="2">
        <v>44166</v>
      </c>
      <c r="F317" s="2">
        <v>45991</v>
      </c>
      <c r="G317" s="1">
        <v>20</v>
      </c>
      <c r="H317" s="1">
        <v>1</v>
      </c>
      <c r="I317" s="1">
        <f>Table1[[#This Row],[Received Qty.]]*Table1[[#This Row],[Unit]]</f>
        <v>20</v>
      </c>
      <c r="J317" s="1" t="s">
        <v>11</v>
      </c>
      <c r="K317" s="1">
        <v>6300</v>
      </c>
      <c r="L317" s="1">
        <v>126000</v>
      </c>
      <c r="M317" s="1">
        <f>_xlfn.DAYS(Table1[[#This Row],[RCV Date]],Table1[[#This Row],[PO_DT]])</f>
        <v>3</v>
      </c>
      <c r="N317" s="1">
        <f>_xlfn.DAYS(Table1[[#This Row],[Exp Date]],Table1[[#This Row],[Mfg Date]])</f>
        <v>1825</v>
      </c>
    </row>
    <row r="318" spans="1:14" x14ac:dyDescent="0.3">
      <c r="A318" s="4">
        <v>44433</v>
      </c>
      <c r="B318" s="3">
        <v>10</v>
      </c>
      <c r="C318" s="2">
        <v>44436</v>
      </c>
      <c r="D318" s="1" t="s">
        <v>91</v>
      </c>
      <c r="E318" s="2">
        <v>44378</v>
      </c>
      <c r="F318" s="2">
        <v>46203</v>
      </c>
      <c r="G318" s="1">
        <v>10</v>
      </c>
      <c r="H318" s="1">
        <v>1</v>
      </c>
      <c r="I318" s="1">
        <f>Table1[[#This Row],[Received Qty.]]*Table1[[#This Row],[Unit]]</f>
        <v>10</v>
      </c>
      <c r="J318" s="1" t="s">
        <v>11</v>
      </c>
      <c r="K318" s="1">
        <v>5500</v>
      </c>
      <c r="L318" s="1">
        <v>55000</v>
      </c>
      <c r="M318" s="1">
        <f>_xlfn.DAYS(Table1[[#This Row],[RCV Date]],Table1[[#This Row],[PO_DT]])</f>
        <v>3</v>
      </c>
      <c r="N318" s="1">
        <f>_xlfn.DAYS(Table1[[#This Row],[Exp Date]],Table1[[#This Row],[Mfg Date]])</f>
        <v>1825</v>
      </c>
    </row>
    <row r="319" spans="1:14" x14ac:dyDescent="0.3">
      <c r="A319" s="4">
        <v>44432</v>
      </c>
      <c r="B319" s="3">
        <v>2700</v>
      </c>
      <c r="C319" s="2">
        <v>44439</v>
      </c>
      <c r="D319" s="1" t="s">
        <v>10</v>
      </c>
      <c r="E319" s="2">
        <v>44378</v>
      </c>
      <c r="F319" s="2">
        <v>46203</v>
      </c>
      <c r="G319" s="1">
        <v>2700</v>
      </c>
      <c r="H319" s="1">
        <v>1</v>
      </c>
      <c r="I319" s="1">
        <f>Table1[[#This Row],[Received Qty.]]*Table1[[#This Row],[Unit]]</f>
        <v>2700</v>
      </c>
      <c r="J319" s="1" t="s">
        <v>11</v>
      </c>
      <c r="K319" s="1">
        <v>515</v>
      </c>
      <c r="L319" s="1">
        <v>1390500</v>
      </c>
      <c r="M319" s="1">
        <f>_xlfn.DAYS(Table1[[#This Row],[RCV Date]],Table1[[#This Row],[PO_DT]])</f>
        <v>7</v>
      </c>
      <c r="N319" s="1">
        <f>_xlfn.DAYS(Table1[[#This Row],[Exp Date]],Table1[[#This Row],[Mfg Date]])</f>
        <v>1825</v>
      </c>
    </row>
    <row r="320" spans="1:14" x14ac:dyDescent="0.3">
      <c r="A320" s="4">
        <v>44428</v>
      </c>
      <c r="B320" s="3">
        <v>50</v>
      </c>
      <c r="C320" s="2">
        <v>44439</v>
      </c>
      <c r="D320" s="1" t="s">
        <v>10</v>
      </c>
      <c r="E320" s="2">
        <v>44378</v>
      </c>
      <c r="F320" s="2">
        <v>46203</v>
      </c>
      <c r="G320" s="1">
        <v>50</v>
      </c>
      <c r="H320" s="1">
        <v>1</v>
      </c>
      <c r="I320" s="1">
        <f>Table1[[#This Row],[Received Qty.]]*Table1[[#This Row],[Unit]]</f>
        <v>50</v>
      </c>
      <c r="J320" s="1" t="s">
        <v>11</v>
      </c>
      <c r="K320" s="1">
        <v>540</v>
      </c>
      <c r="L320" s="1">
        <v>27000</v>
      </c>
      <c r="M320" s="1">
        <f>_xlfn.DAYS(Table1[[#This Row],[RCV Date]],Table1[[#This Row],[PO_DT]])</f>
        <v>11</v>
      </c>
      <c r="N320" s="1">
        <f>_xlfn.DAYS(Table1[[#This Row],[Exp Date]],Table1[[#This Row],[Mfg Date]])</f>
        <v>1825</v>
      </c>
    </row>
    <row r="321" spans="1:14" x14ac:dyDescent="0.3">
      <c r="A321" s="4">
        <v>44428</v>
      </c>
      <c r="B321" s="3">
        <v>150</v>
      </c>
      <c r="C321" s="2">
        <v>44440</v>
      </c>
      <c r="D321" s="1" t="s">
        <v>35</v>
      </c>
      <c r="E321" s="2">
        <v>44363</v>
      </c>
      <c r="F321" s="2">
        <v>45092</v>
      </c>
      <c r="G321" s="1">
        <v>150</v>
      </c>
      <c r="H321" s="1">
        <v>1</v>
      </c>
      <c r="I321" s="1">
        <f>Table1[[#This Row],[Received Qty.]]*Table1[[#This Row],[Unit]]</f>
        <v>150</v>
      </c>
      <c r="J321" s="1" t="s">
        <v>11</v>
      </c>
      <c r="K321" s="1">
        <v>425</v>
      </c>
      <c r="L321" s="1">
        <v>63750</v>
      </c>
      <c r="M321" s="1">
        <f>_xlfn.DAYS(Table1[[#This Row],[RCV Date]],Table1[[#This Row],[PO_DT]])</f>
        <v>12</v>
      </c>
      <c r="N321" s="1">
        <f>_xlfn.DAYS(Table1[[#This Row],[Exp Date]],Table1[[#This Row],[Mfg Date]])</f>
        <v>729</v>
      </c>
    </row>
    <row r="322" spans="1:14" x14ac:dyDescent="0.3">
      <c r="A322" s="4">
        <v>44260</v>
      </c>
      <c r="B322" s="3">
        <v>200</v>
      </c>
      <c r="C322" s="2">
        <v>44441</v>
      </c>
      <c r="D322" s="1" t="s">
        <v>73</v>
      </c>
      <c r="E322" s="2">
        <v>44409</v>
      </c>
      <c r="F322" s="2">
        <v>46234</v>
      </c>
      <c r="G322" s="1">
        <v>200</v>
      </c>
      <c r="H322" s="1">
        <v>1</v>
      </c>
      <c r="I322" s="1">
        <f>Table1[[#This Row],[Received Qty.]]*Table1[[#This Row],[Unit]]</f>
        <v>200</v>
      </c>
      <c r="J322" s="1" t="s">
        <v>11</v>
      </c>
      <c r="K322" s="1">
        <v>1330</v>
      </c>
      <c r="L322" s="1">
        <v>266000</v>
      </c>
      <c r="M322" s="1">
        <f>_xlfn.DAYS(Table1[[#This Row],[RCV Date]],Table1[[#This Row],[PO_DT]])</f>
        <v>181</v>
      </c>
      <c r="N322" s="1">
        <f>_xlfn.DAYS(Table1[[#This Row],[Exp Date]],Table1[[#This Row],[Mfg Date]])</f>
        <v>1825</v>
      </c>
    </row>
    <row r="323" spans="1:14" x14ac:dyDescent="0.3">
      <c r="A323" s="4">
        <v>44364</v>
      </c>
      <c r="B323" s="3">
        <v>150</v>
      </c>
      <c r="C323" s="2">
        <v>44441</v>
      </c>
      <c r="D323" s="1" t="s">
        <v>73</v>
      </c>
      <c r="E323" s="2">
        <v>44409</v>
      </c>
      <c r="F323" s="2">
        <v>46234</v>
      </c>
      <c r="G323" s="1">
        <v>150</v>
      </c>
      <c r="H323" s="1">
        <v>1</v>
      </c>
      <c r="I323" s="1">
        <f>Table1[[#This Row],[Received Qty.]]*Table1[[#This Row],[Unit]]</f>
        <v>150</v>
      </c>
      <c r="J323" s="1" t="s">
        <v>11</v>
      </c>
      <c r="K323" s="1">
        <v>1330</v>
      </c>
      <c r="L323" s="1">
        <v>199500</v>
      </c>
      <c r="M323" s="1">
        <f>_xlfn.DAYS(Table1[[#This Row],[RCV Date]],Table1[[#This Row],[PO_DT]])</f>
        <v>77</v>
      </c>
      <c r="N323" s="1">
        <f>_xlfn.DAYS(Table1[[#This Row],[Exp Date]],Table1[[#This Row],[Mfg Date]])</f>
        <v>1825</v>
      </c>
    </row>
    <row r="324" spans="1:14" x14ac:dyDescent="0.3">
      <c r="A324" s="4">
        <v>44421</v>
      </c>
      <c r="B324" s="3">
        <v>75</v>
      </c>
      <c r="C324" s="2">
        <v>44442</v>
      </c>
      <c r="D324" s="1" t="s">
        <v>24</v>
      </c>
      <c r="E324" s="2">
        <v>44256</v>
      </c>
      <c r="F324" s="2">
        <v>46081</v>
      </c>
      <c r="G324" s="1">
        <v>75</v>
      </c>
      <c r="H324" s="1">
        <v>1</v>
      </c>
      <c r="I324" s="1">
        <f>Table1[[#This Row],[Received Qty.]]*Table1[[#This Row],[Unit]]</f>
        <v>75</v>
      </c>
      <c r="J324" s="1" t="s">
        <v>11</v>
      </c>
      <c r="K324" s="1">
        <v>3200</v>
      </c>
      <c r="L324" s="1">
        <v>240000</v>
      </c>
      <c r="M324" s="1">
        <f>_xlfn.DAYS(Table1[[#This Row],[RCV Date]],Table1[[#This Row],[PO_DT]])</f>
        <v>21</v>
      </c>
      <c r="N324" s="1">
        <f>_xlfn.DAYS(Table1[[#This Row],[Exp Date]],Table1[[#This Row],[Mfg Date]])</f>
        <v>1825</v>
      </c>
    </row>
    <row r="325" spans="1:14" x14ac:dyDescent="0.3">
      <c r="A325" s="4">
        <v>44389</v>
      </c>
      <c r="B325" s="3">
        <v>100</v>
      </c>
      <c r="C325" s="2">
        <v>44443</v>
      </c>
      <c r="D325" s="1" t="s">
        <v>49</v>
      </c>
      <c r="E325" s="2">
        <v>44409</v>
      </c>
      <c r="F325" s="2">
        <v>46234</v>
      </c>
      <c r="G325" s="1">
        <v>100</v>
      </c>
      <c r="H325" s="1">
        <v>1</v>
      </c>
      <c r="I325" s="1">
        <f>Table1[[#This Row],[Received Qty.]]*Table1[[#This Row],[Unit]]</f>
        <v>100</v>
      </c>
      <c r="J325" s="1" t="s">
        <v>11</v>
      </c>
      <c r="K325" s="1">
        <v>4350</v>
      </c>
      <c r="L325" s="1">
        <v>435000</v>
      </c>
      <c r="M325" s="1">
        <f>_xlfn.DAYS(Table1[[#This Row],[RCV Date]],Table1[[#This Row],[PO_DT]])</f>
        <v>54</v>
      </c>
      <c r="N325" s="1">
        <f>_xlfn.DAYS(Table1[[#This Row],[Exp Date]],Table1[[#This Row],[Mfg Date]])</f>
        <v>1825</v>
      </c>
    </row>
    <row r="326" spans="1:14" x14ac:dyDescent="0.3">
      <c r="A326" s="4">
        <v>44441</v>
      </c>
      <c r="B326" s="3">
        <v>5</v>
      </c>
      <c r="C326" s="2">
        <v>44443</v>
      </c>
      <c r="D326" s="1" t="s">
        <v>79</v>
      </c>
      <c r="E326" s="2">
        <v>44207</v>
      </c>
      <c r="F326" s="2">
        <v>46032</v>
      </c>
      <c r="G326" s="1">
        <v>5</v>
      </c>
      <c r="H326" s="1">
        <v>1</v>
      </c>
      <c r="I326" s="1">
        <f>Table1[[#This Row],[Received Qty.]]*Table1[[#This Row],[Unit]]</f>
        <v>5</v>
      </c>
      <c r="J326" s="1" t="s">
        <v>11</v>
      </c>
      <c r="K326" s="1">
        <v>1400</v>
      </c>
      <c r="L326" s="1">
        <v>7000</v>
      </c>
      <c r="M326" s="1">
        <f>_xlfn.DAYS(Table1[[#This Row],[RCV Date]],Table1[[#This Row],[PO_DT]])</f>
        <v>2</v>
      </c>
      <c r="N326" s="1">
        <f>_xlfn.DAYS(Table1[[#This Row],[Exp Date]],Table1[[#This Row],[Mfg Date]])</f>
        <v>1825</v>
      </c>
    </row>
    <row r="327" spans="1:14" x14ac:dyDescent="0.3">
      <c r="A327" s="4">
        <v>44441</v>
      </c>
      <c r="B327" s="3">
        <v>3</v>
      </c>
      <c r="C327" s="2">
        <v>44443</v>
      </c>
      <c r="D327" s="1" t="s">
        <v>80</v>
      </c>
      <c r="E327" s="2">
        <v>44200</v>
      </c>
      <c r="F327" s="2">
        <v>46025</v>
      </c>
      <c r="G327" s="1">
        <v>3</v>
      </c>
      <c r="H327" s="1">
        <v>1</v>
      </c>
      <c r="I327" s="1">
        <f>Table1[[#This Row],[Received Qty.]]*Table1[[#This Row],[Unit]]</f>
        <v>3</v>
      </c>
      <c r="J327" s="1" t="s">
        <v>11</v>
      </c>
      <c r="K327" s="1">
        <v>1400</v>
      </c>
      <c r="L327" s="1">
        <v>4200</v>
      </c>
      <c r="M327" s="1">
        <f>_xlfn.DAYS(Table1[[#This Row],[RCV Date]],Table1[[#This Row],[PO_DT]])</f>
        <v>2</v>
      </c>
      <c r="N327" s="1">
        <f>_xlfn.DAYS(Table1[[#This Row],[Exp Date]],Table1[[#This Row],[Mfg Date]])</f>
        <v>1825</v>
      </c>
    </row>
    <row r="328" spans="1:14" x14ac:dyDescent="0.3">
      <c r="A328" s="4">
        <v>44441</v>
      </c>
      <c r="B328" s="3">
        <v>1</v>
      </c>
      <c r="C328" s="2">
        <v>44443</v>
      </c>
      <c r="D328" s="1" t="s">
        <v>148</v>
      </c>
      <c r="E328" s="2">
        <v>44168</v>
      </c>
      <c r="F328" s="2">
        <v>45993</v>
      </c>
      <c r="G328" s="1">
        <v>1</v>
      </c>
      <c r="H328" s="1">
        <v>1</v>
      </c>
      <c r="I328" s="1">
        <f>Table1[[#This Row],[Received Qty.]]*Table1[[#This Row],[Unit]]</f>
        <v>1</v>
      </c>
      <c r="J328" s="1" t="s">
        <v>11</v>
      </c>
      <c r="K328" s="1">
        <v>480</v>
      </c>
      <c r="L328" s="1">
        <v>480</v>
      </c>
      <c r="M328" s="1">
        <f>_xlfn.DAYS(Table1[[#This Row],[RCV Date]],Table1[[#This Row],[PO_DT]])</f>
        <v>2</v>
      </c>
      <c r="N328" s="1">
        <f>_xlfn.DAYS(Table1[[#This Row],[Exp Date]],Table1[[#This Row],[Mfg Date]])</f>
        <v>1825</v>
      </c>
    </row>
    <row r="329" spans="1:14" x14ac:dyDescent="0.3">
      <c r="A329" s="4">
        <v>44441</v>
      </c>
      <c r="B329" s="3">
        <v>1</v>
      </c>
      <c r="C329" s="2">
        <v>44443</v>
      </c>
      <c r="D329" s="1" t="s">
        <v>107</v>
      </c>
      <c r="E329" s="2">
        <v>44158</v>
      </c>
      <c r="F329" s="2">
        <v>45983</v>
      </c>
      <c r="G329" s="1">
        <v>1</v>
      </c>
      <c r="H329" s="1">
        <v>1</v>
      </c>
      <c r="I329" s="1">
        <f>Table1[[#This Row],[Received Qty.]]*Table1[[#This Row],[Unit]]</f>
        <v>1</v>
      </c>
      <c r="J329" s="1" t="s">
        <v>11</v>
      </c>
      <c r="K329" s="1">
        <v>1000</v>
      </c>
      <c r="L329" s="1">
        <v>1000</v>
      </c>
      <c r="M329" s="1">
        <f>_xlfn.DAYS(Table1[[#This Row],[RCV Date]],Table1[[#This Row],[PO_DT]])</f>
        <v>2</v>
      </c>
      <c r="N329" s="1">
        <f>_xlfn.DAYS(Table1[[#This Row],[Exp Date]],Table1[[#This Row],[Mfg Date]])</f>
        <v>1825</v>
      </c>
    </row>
    <row r="330" spans="1:14" x14ac:dyDescent="0.3">
      <c r="A330" s="4">
        <v>44421</v>
      </c>
      <c r="B330" s="3">
        <v>56</v>
      </c>
      <c r="C330" s="2">
        <v>44445</v>
      </c>
      <c r="D330" s="1" t="s">
        <v>66</v>
      </c>
      <c r="E330" s="2">
        <v>44436</v>
      </c>
      <c r="F330" s="2">
        <v>45504</v>
      </c>
      <c r="G330" s="1">
        <v>56</v>
      </c>
      <c r="H330" s="1">
        <v>1</v>
      </c>
      <c r="I330" s="1">
        <f>Table1[[#This Row],[Received Qty.]]*Table1[[#This Row],[Unit]]</f>
        <v>56</v>
      </c>
      <c r="J330" s="1" t="s">
        <v>11</v>
      </c>
      <c r="K330" s="1">
        <v>1464.29</v>
      </c>
      <c r="L330" s="1">
        <v>82000.240000000005</v>
      </c>
      <c r="M330" s="1">
        <f>_xlfn.DAYS(Table1[[#This Row],[RCV Date]],Table1[[#This Row],[PO_DT]])</f>
        <v>24</v>
      </c>
      <c r="N330" s="1">
        <f>_xlfn.DAYS(Table1[[#This Row],[Exp Date]],Table1[[#This Row],[Mfg Date]])</f>
        <v>1068</v>
      </c>
    </row>
    <row r="331" spans="1:14" x14ac:dyDescent="0.3">
      <c r="A331" s="4">
        <v>44432</v>
      </c>
      <c r="B331" s="3">
        <v>2625000</v>
      </c>
      <c r="C331" s="2">
        <v>44446</v>
      </c>
      <c r="D331" s="1" t="s">
        <v>149</v>
      </c>
      <c r="E331" s="2">
        <v>44409</v>
      </c>
      <c r="F331" s="2">
        <v>46234</v>
      </c>
      <c r="G331" s="1">
        <v>2625000</v>
      </c>
      <c r="H331" s="1">
        <v>7</v>
      </c>
      <c r="I331" s="1">
        <f>Table1[[#This Row],[Received Qty.]]*Table1[[#This Row],[Unit]]</f>
        <v>18375000</v>
      </c>
      <c r="J331" s="1" t="s">
        <v>52</v>
      </c>
      <c r="K331" s="1">
        <v>0.123</v>
      </c>
      <c r="L331" s="1">
        <v>322875</v>
      </c>
      <c r="M331" s="1">
        <f>_xlfn.DAYS(Table1[[#This Row],[RCV Date]],Table1[[#This Row],[PO_DT]])</f>
        <v>14</v>
      </c>
      <c r="N331" s="1">
        <f>_xlfn.DAYS(Table1[[#This Row],[Exp Date]],Table1[[#This Row],[Mfg Date]])</f>
        <v>1825</v>
      </c>
    </row>
    <row r="332" spans="1:14" x14ac:dyDescent="0.3">
      <c r="A332" s="4">
        <v>44435</v>
      </c>
      <c r="B332" s="3">
        <v>25</v>
      </c>
      <c r="C332" s="2">
        <v>44446</v>
      </c>
      <c r="D332" s="1" t="s">
        <v>23</v>
      </c>
      <c r="E332" s="2">
        <v>44348</v>
      </c>
      <c r="F332" s="2">
        <v>46173</v>
      </c>
      <c r="G332" s="1">
        <v>25</v>
      </c>
      <c r="H332" s="1">
        <v>1</v>
      </c>
      <c r="I332" s="1">
        <f>Table1[[#This Row],[Received Qty.]]*Table1[[#This Row],[Unit]]</f>
        <v>25</v>
      </c>
      <c r="J332" s="1" t="s">
        <v>11</v>
      </c>
      <c r="K332" s="1">
        <v>785</v>
      </c>
      <c r="L332" s="1">
        <v>19625</v>
      </c>
      <c r="M332" s="1">
        <f>_xlfn.DAYS(Table1[[#This Row],[RCV Date]],Table1[[#This Row],[PO_DT]])</f>
        <v>11</v>
      </c>
      <c r="N332" s="1">
        <f>_xlfn.DAYS(Table1[[#This Row],[Exp Date]],Table1[[#This Row],[Mfg Date]])</f>
        <v>1825</v>
      </c>
    </row>
    <row r="333" spans="1:14" x14ac:dyDescent="0.3">
      <c r="A333" s="4">
        <v>44434</v>
      </c>
      <c r="B333" s="3">
        <v>5</v>
      </c>
      <c r="C333" s="2">
        <v>44446</v>
      </c>
      <c r="D333" s="1" t="s">
        <v>91</v>
      </c>
      <c r="E333" s="2">
        <v>44378</v>
      </c>
      <c r="F333" s="2">
        <v>46203</v>
      </c>
      <c r="G333" s="1">
        <v>5</v>
      </c>
      <c r="H333" s="1">
        <v>1</v>
      </c>
      <c r="I333" s="1">
        <f>Table1[[#This Row],[Received Qty.]]*Table1[[#This Row],[Unit]]</f>
        <v>5</v>
      </c>
      <c r="J333" s="1" t="s">
        <v>11</v>
      </c>
      <c r="K333" s="1">
        <v>5500</v>
      </c>
      <c r="L333" s="1">
        <v>27500</v>
      </c>
      <c r="M333" s="1">
        <f>_xlfn.DAYS(Table1[[#This Row],[RCV Date]],Table1[[#This Row],[PO_DT]])</f>
        <v>12</v>
      </c>
      <c r="N333" s="1">
        <f>_xlfn.DAYS(Table1[[#This Row],[Exp Date]],Table1[[#This Row],[Mfg Date]])</f>
        <v>1825</v>
      </c>
    </row>
    <row r="334" spans="1:14" x14ac:dyDescent="0.3">
      <c r="A334" s="4">
        <v>44434</v>
      </c>
      <c r="B334" s="3">
        <v>5</v>
      </c>
      <c r="C334" s="2">
        <v>44446</v>
      </c>
      <c r="D334" s="1" t="s">
        <v>26</v>
      </c>
      <c r="E334" s="2">
        <v>44317</v>
      </c>
      <c r="F334" s="2">
        <v>46142</v>
      </c>
      <c r="G334" s="1">
        <v>5</v>
      </c>
      <c r="H334" s="1">
        <v>1</v>
      </c>
      <c r="I334" s="1">
        <f>Table1[[#This Row],[Received Qty.]]*Table1[[#This Row],[Unit]]</f>
        <v>5</v>
      </c>
      <c r="J334" s="1" t="s">
        <v>11</v>
      </c>
      <c r="K334" s="1">
        <v>6300</v>
      </c>
      <c r="L334" s="1">
        <v>31500</v>
      </c>
      <c r="M334" s="1">
        <f>_xlfn.DAYS(Table1[[#This Row],[RCV Date]],Table1[[#This Row],[PO_DT]])</f>
        <v>12</v>
      </c>
      <c r="N334" s="1">
        <f>_xlfn.DAYS(Table1[[#This Row],[Exp Date]],Table1[[#This Row],[Mfg Date]])</f>
        <v>1825</v>
      </c>
    </row>
    <row r="335" spans="1:14" x14ac:dyDescent="0.3">
      <c r="A335" s="4">
        <v>44442</v>
      </c>
      <c r="B335" s="3">
        <v>1500</v>
      </c>
      <c r="C335" s="2">
        <v>44447</v>
      </c>
      <c r="D335" s="1" t="s">
        <v>29</v>
      </c>
      <c r="E335" s="2">
        <v>44378</v>
      </c>
      <c r="F335" s="2">
        <v>46203</v>
      </c>
      <c r="G335" s="1">
        <v>1500</v>
      </c>
      <c r="H335" s="1">
        <v>1</v>
      </c>
      <c r="I335" s="1">
        <f>Table1[[#This Row],[Received Qty.]]*Table1[[#This Row],[Unit]]</f>
        <v>1500</v>
      </c>
      <c r="J335" s="1" t="s">
        <v>11</v>
      </c>
      <c r="K335" s="1">
        <v>243</v>
      </c>
      <c r="L335" s="1">
        <v>364500</v>
      </c>
      <c r="M335" s="1">
        <f>_xlfn.DAYS(Table1[[#This Row],[RCV Date]],Table1[[#This Row],[PO_DT]])</f>
        <v>5</v>
      </c>
      <c r="N335" s="1">
        <f>_xlfn.DAYS(Table1[[#This Row],[Exp Date]],Table1[[#This Row],[Mfg Date]])</f>
        <v>1825</v>
      </c>
    </row>
    <row r="336" spans="1:14" x14ac:dyDescent="0.3">
      <c r="A336" s="4">
        <v>44448</v>
      </c>
      <c r="B336" s="3">
        <v>25</v>
      </c>
      <c r="C336" s="2">
        <v>44449</v>
      </c>
      <c r="D336" s="1" t="s">
        <v>123</v>
      </c>
      <c r="E336" s="2">
        <v>44409</v>
      </c>
      <c r="F336" s="2">
        <v>45504</v>
      </c>
      <c r="G336" s="1">
        <v>25</v>
      </c>
      <c r="H336" s="1">
        <v>1</v>
      </c>
      <c r="I336" s="1">
        <f>Table1[[#This Row],[Received Qty.]]*Table1[[#This Row],[Unit]]</f>
        <v>25</v>
      </c>
      <c r="J336" s="1" t="s">
        <v>11</v>
      </c>
      <c r="K336" s="1">
        <v>550</v>
      </c>
      <c r="L336" s="1">
        <v>13750</v>
      </c>
      <c r="M336" s="1">
        <f>_xlfn.DAYS(Table1[[#This Row],[RCV Date]],Table1[[#This Row],[PO_DT]])</f>
        <v>1</v>
      </c>
      <c r="N336" s="1">
        <f>_xlfn.DAYS(Table1[[#This Row],[Exp Date]],Table1[[#This Row],[Mfg Date]])</f>
        <v>1095</v>
      </c>
    </row>
    <row r="337" spans="1:14" x14ac:dyDescent="0.3">
      <c r="A337" s="4">
        <v>44443</v>
      </c>
      <c r="B337" s="3">
        <v>6000</v>
      </c>
      <c r="C337" s="2">
        <v>44453</v>
      </c>
      <c r="D337" s="1" t="s">
        <v>29</v>
      </c>
      <c r="E337" s="2">
        <v>44105</v>
      </c>
      <c r="F337" s="2">
        <v>45930</v>
      </c>
      <c r="G337" s="1">
        <v>2000</v>
      </c>
      <c r="H337" s="1">
        <v>1</v>
      </c>
      <c r="I337" s="1">
        <f>Table1[[#This Row],[Received Qty.]]*Table1[[#This Row],[Unit]]</f>
        <v>2000</v>
      </c>
      <c r="J337" s="1" t="s">
        <v>11</v>
      </c>
      <c r="K337" s="1">
        <v>245</v>
      </c>
      <c r="L337" s="1">
        <v>490000</v>
      </c>
      <c r="M337" s="1">
        <f>_xlfn.DAYS(Table1[[#This Row],[RCV Date]],Table1[[#This Row],[PO_DT]])</f>
        <v>10</v>
      </c>
      <c r="N337" s="1">
        <f>_xlfn.DAYS(Table1[[#This Row],[Exp Date]],Table1[[#This Row],[Mfg Date]])</f>
        <v>1825</v>
      </c>
    </row>
    <row r="338" spans="1:14" x14ac:dyDescent="0.3">
      <c r="A338" s="4">
        <v>44443</v>
      </c>
      <c r="B338" s="3">
        <v>6000</v>
      </c>
      <c r="C338" s="2">
        <v>44453</v>
      </c>
      <c r="D338" s="1" t="s">
        <v>29</v>
      </c>
      <c r="E338" s="2">
        <v>44075</v>
      </c>
      <c r="F338" s="2">
        <v>45900</v>
      </c>
      <c r="G338" s="1">
        <v>2000</v>
      </c>
      <c r="H338" s="1">
        <v>1</v>
      </c>
      <c r="I338" s="1">
        <f>Table1[[#This Row],[Received Qty.]]*Table1[[#This Row],[Unit]]</f>
        <v>2000</v>
      </c>
      <c r="J338" s="1" t="s">
        <v>11</v>
      </c>
      <c r="K338" s="1">
        <v>245</v>
      </c>
      <c r="L338" s="1">
        <v>490000</v>
      </c>
      <c r="M338" s="1">
        <f>_xlfn.DAYS(Table1[[#This Row],[RCV Date]],Table1[[#This Row],[PO_DT]])</f>
        <v>10</v>
      </c>
      <c r="N338" s="1">
        <f>_xlfn.DAYS(Table1[[#This Row],[Exp Date]],Table1[[#This Row],[Mfg Date]])</f>
        <v>1825</v>
      </c>
    </row>
    <row r="339" spans="1:14" x14ac:dyDescent="0.3">
      <c r="A339" s="4">
        <v>44443</v>
      </c>
      <c r="B339" s="3">
        <v>6000</v>
      </c>
      <c r="C339" s="2">
        <v>44453</v>
      </c>
      <c r="D339" s="1" t="s">
        <v>29</v>
      </c>
      <c r="E339" s="2">
        <v>44228</v>
      </c>
      <c r="F339" s="2">
        <v>46053</v>
      </c>
      <c r="G339" s="1">
        <v>2000</v>
      </c>
      <c r="H339" s="1">
        <v>1</v>
      </c>
      <c r="I339" s="1">
        <f>Table1[[#This Row],[Received Qty.]]*Table1[[#This Row],[Unit]]</f>
        <v>2000</v>
      </c>
      <c r="J339" s="1" t="s">
        <v>11</v>
      </c>
      <c r="K339" s="1">
        <v>245</v>
      </c>
      <c r="L339" s="1">
        <v>490000</v>
      </c>
      <c r="M339" s="1">
        <f>_xlfn.DAYS(Table1[[#This Row],[RCV Date]],Table1[[#This Row],[PO_DT]])</f>
        <v>10</v>
      </c>
      <c r="N339" s="1">
        <f>_xlfn.DAYS(Table1[[#This Row],[Exp Date]],Table1[[#This Row],[Mfg Date]])</f>
        <v>1825</v>
      </c>
    </row>
    <row r="340" spans="1:14" x14ac:dyDescent="0.3">
      <c r="A340" s="4">
        <v>44440</v>
      </c>
      <c r="B340" s="3">
        <v>1000</v>
      </c>
      <c r="C340" s="2">
        <v>44453</v>
      </c>
      <c r="D340" s="1" t="s">
        <v>55</v>
      </c>
      <c r="E340" s="2">
        <v>44364</v>
      </c>
      <c r="F340" s="2">
        <v>46189</v>
      </c>
      <c r="G340" s="1">
        <v>1000</v>
      </c>
      <c r="H340" s="1">
        <v>1</v>
      </c>
      <c r="I340" s="1">
        <f>Table1[[#This Row],[Received Qty.]]*Table1[[#This Row],[Unit]]</f>
        <v>1000</v>
      </c>
      <c r="J340" s="1" t="s">
        <v>11</v>
      </c>
      <c r="K340" s="1">
        <v>690</v>
      </c>
      <c r="L340" s="1">
        <v>690000</v>
      </c>
      <c r="M340" s="1">
        <f>_xlfn.DAYS(Table1[[#This Row],[RCV Date]],Table1[[#This Row],[PO_DT]])</f>
        <v>13</v>
      </c>
      <c r="N340" s="1">
        <f>_xlfn.DAYS(Table1[[#This Row],[Exp Date]],Table1[[#This Row],[Mfg Date]])</f>
        <v>1825</v>
      </c>
    </row>
    <row r="341" spans="1:14" x14ac:dyDescent="0.3">
      <c r="A341" s="4">
        <v>44433</v>
      </c>
      <c r="B341" s="3">
        <v>55</v>
      </c>
      <c r="C341" s="2">
        <v>44453</v>
      </c>
      <c r="D341" s="1" t="s">
        <v>81</v>
      </c>
      <c r="E341" s="2">
        <v>44440</v>
      </c>
      <c r="F341" s="2">
        <v>45535</v>
      </c>
      <c r="G341" s="1">
        <v>55</v>
      </c>
      <c r="H341" s="1">
        <v>1</v>
      </c>
      <c r="I341" s="1">
        <f>Table1[[#This Row],[Received Qty.]]*Table1[[#This Row],[Unit]]</f>
        <v>55</v>
      </c>
      <c r="J341" s="1" t="s">
        <v>11</v>
      </c>
      <c r="K341" s="1">
        <v>1090.9000000000001</v>
      </c>
      <c r="L341" s="1">
        <v>59999.5</v>
      </c>
      <c r="M341" s="1">
        <f>_xlfn.DAYS(Table1[[#This Row],[RCV Date]],Table1[[#This Row],[PO_DT]])</f>
        <v>20</v>
      </c>
      <c r="N341" s="1">
        <f>_xlfn.DAYS(Table1[[#This Row],[Exp Date]],Table1[[#This Row],[Mfg Date]])</f>
        <v>1095</v>
      </c>
    </row>
    <row r="342" spans="1:14" x14ac:dyDescent="0.3">
      <c r="A342" s="4">
        <v>44410</v>
      </c>
      <c r="B342" s="3">
        <v>40</v>
      </c>
      <c r="C342" s="2">
        <v>44453</v>
      </c>
      <c r="D342" s="1" t="s">
        <v>84</v>
      </c>
      <c r="E342" s="2">
        <v>44409</v>
      </c>
      <c r="F342" s="2">
        <v>46234</v>
      </c>
      <c r="G342" s="1">
        <v>40</v>
      </c>
      <c r="H342" s="1">
        <v>1</v>
      </c>
      <c r="I342" s="1">
        <f>Table1[[#This Row],[Received Qty.]]*Table1[[#This Row],[Unit]]</f>
        <v>40</v>
      </c>
      <c r="J342" s="1" t="s">
        <v>11</v>
      </c>
      <c r="K342" s="1">
        <v>3175</v>
      </c>
      <c r="L342" s="1">
        <v>127000</v>
      </c>
      <c r="M342" s="1">
        <f>_xlfn.DAYS(Table1[[#This Row],[RCV Date]],Table1[[#This Row],[PO_DT]])</f>
        <v>43</v>
      </c>
      <c r="N342" s="1">
        <f>_xlfn.DAYS(Table1[[#This Row],[Exp Date]],Table1[[#This Row],[Mfg Date]])</f>
        <v>1825</v>
      </c>
    </row>
    <row r="343" spans="1:14" x14ac:dyDescent="0.3">
      <c r="A343" s="4">
        <v>44448</v>
      </c>
      <c r="B343" s="3">
        <v>0.5</v>
      </c>
      <c r="C343" s="2">
        <v>44453</v>
      </c>
      <c r="D343" s="1" t="s">
        <v>92</v>
      </c>
      <c r="E343" s="2">
        <v>44409</v>
      </c>
      <c r="F343" s="2">
        <v>45869</v>
      </c>
      <c r="G343" s="1">
        <v>0.5</v>
      </c>
      <c r="H343" s="1">
        <v>1</v>
      </c>
      <c r="I343" s="1">
        <f>Table1[[#This Row],[Received Qty.]]*Table1[[#This Row],[Unit]]</f>
        <v>0.5</v>
      </c>
      <c r="J343" s="1" t="s">
        <v>11</v>
      </c>
      <c r="K343" s="1">
        <v>0.56000000000000005</v>
      </c>
      <c r="L343" s="1">
        <v>0.28000000000000003</v>
      </c>
      <c r="M343" s="1">
        <f>_xlfn.DAYS(Table1[[#This Row],[RCV Date]],Table1[[#This Row],[PO_DT]])</f>
        <v>5</v>
      </c>
      <c r="N343" s="1">
        <f>_xlfn.DAYS(Table1[[#This Row],[Exp Date]],Table1[[#This Row],[Mfg Date]])</f>
        <v>1460</v>
      </c>
    </row>
    <row r="344" spans="1:14" x14ac:dyDescent="0.3">
      <c r="A344" s="4">
        <v>44448</v>
      </c>
      <c r="B344" s="3">
        <v>75</v>
      </c>
      <c r="C344" s="2">
        <v>44454</v>
      </c>
      <c r="D344" s="1" t="s">
        <v>47</v>
      </c>
      <c r="E344" s="2">
        <v>44378</v>
      </c>
      <c r="F344" s="2">
        <v>46203</v>
      </c>
      <c r="G344" s="1">
        <v>75</v>
      </c>
      <c r="H344" s="1">
        <v>1</v>
      </c>
      <c r="I344" s="1">
        <f>Table1[[#This Row],[Received Qty.]]*Table1[[#This Row],[Unit]]</f>
        <v>75</v>
      </c>
      <c r="J344" s="1" t="s">
        <v>11</v>
      </c>
      <c r="K344" s="1">
        <v>1220</v>
      </c>
      <c r="L344" s="1">
        <v>91500</v>
      </c>
      <c r="M344" s="1">
        <f>_xlfn.DAYS(Table1[[#This Row],[RCV Date]],Table1[[#This Row],[PO_DT]])</f>
        <v>6</v>
      </c>
      <c r="N344" s="1">
        <f>_xlfn.DAYS(Table1[[#This Row],[Exp Date]],Table1[[#This Row],[Mfg Date]])</f>
        <v>1825</v>
      </c>
    </row>
    <row r="345" spans="1:14" x14ac:dyDescent="0.3">
      <c r="A345" s="4">
        <v>44448</v>
      </c>
      <c r="B345" s="3">
        <v>50</v>
      </c>
      <c r="C345" s="2">
        <v>44454</v>
      </c>
      <c r="D345" s="1" t="s">
        <v>25</v>
      </c>
      <c r="E345" s="2">
        <v>44378</v>
      </c>
      <c r="F345" s="2">
        <v>45838</v>
      </c>
      <c r="G345" s="1">
        <v>50</v>
      </c>
      <c r="H345" s="1">
        <v>1</v>
      </c>
      <c r="I345" s="1">
        <f>Table1[[#This Row],[Received Qty.]]*Table1[[#This Row],[Unit]]</f>
        <v>50</v>
      </c>
      <c r="J345" s="1" t="s">
        <v>11</v>
      </c>
      <c r="K345" s="1">
        <v>2725</v>
      </c>
      <c r="L345" s="1">
        <v>136250</v>
      </c>
      <c r="M345" s="1">
        <f>_xlfn.DAYS(Table1[[#This Row],[RCV Date]],Table1[[#This Row],[PO_DT]])</f>
        <v>6</v>
      </c>
      <c r="N345" s="1">
        <f>_xlfn.DAYS(Table1[[#This Row],[Exp Date]],Table1[[#This Row],[Mfg Date]])</f>
        <v>1460</v>
      </c>
    </row>
    <row r="346" spans="1:14" x14ac:dyDescent="0.3">
      <c r="A346" s="4">
        <v>44448</v>
      </c>
      <c r="B346" s="3">
        <v>10</v>
      </c>
      <c r="C346" s="2">
        <v>44454</v>
      </c>
      <c r="D346" s="1" t="s">
        <v>26</v>
      </c>
      <c r="E346" s="2">
        <v>44317</v>
      </c>
      <c r="F346" s="2">
        <v>46142</v>
      </c>
      <c r="G346" s="1">
        <v>10</v>
      </c>
      <c r="H346" s="1">
        <v>1</v>
      </c>
      <c r="I346" s="1">
        <f>Table1[[#This Row],[Received Qty.]]*Table1[[#This Row],[Unit]]</f>
        <v>10</v>
      </c>
      <c r="J346" s="1" t="s">
        <v>11</v>
      </c>
      <c r="K346" s="1">
        <v>6350</v>
      </c>
      <c r="L346" s="1">
        <v>63500</v>
      </c>
      <c r="M346" s="1">
        <f>_xlfn.DAYS(Table1[[#This Row],[RCV Date]],Table1[[#This Row],[PO_DT]])</f>
        <v>6</v>
      </c>
      <c r="N346" s="1">
        <f>_xlfn.DAYS(Table1[[#This Row],[Exp Date]],Table1[[#This Row],[Mfg Date]])</f>
        <v>1825</v>
      </c>
    </row>
    <row r="347" spans="1:14" x14ac:dyDescent="0.3">
      <c r="A347" s="4">
        <v>44433</v>
      </c>
      <c r="B347" s="3">
        <v>125</v>
      </c>
      <c r="C347" s="2">
        <v>44455</v>
      </c>
      <c r="D347" s="1" t="s">
        <v>48</v>
      </c>
      <c r="E347" s="2">
        <v>44409</v>
      </c>
      <c r="F347" s="2">
        <v>46234</v>
      </c>
      <c r="G347" s="1">
        <v>125</v>
      </c>
      <c r="H347" s="1">
        <v>1</v>
      </c>
      <c r="I347" s="1">
        <f>Table1[[#This Row],[Received Qty.]]*Table1[[#This Row],[Unit]]</f>
        <v>125</v>
      </c>
      <c r="J347" s="1" t="s">
        <v>11</v>
      </c>
      <c r="K347" s="1">
        <v>1150</v>
      </c>
      <c r="L347" s="1">
        <v>143750</v>
      </c>
      <c r="M347" s="1">
        <f>_xlfn.DAYS(Table1[[#This Row],[RCV Date]],Table1[[#This Row],[PO_DT]])</f>
        <v>22</v>
      </c>
      <c r="N347" s="1">
        <f>_xlfn.DAYS(Table1[[#This Row],[Exp Date]],Table1[[#This Row],[Mfg Date]])</f>
        <v>1825</v>
      </c>
    </row>
    <row r="348" spans="1:14" x14ac:dyDescent="0.3">
      <c r="A348" s="4">
        <v>44415</v>
      </c>
      <c r="B348" s="3">
        <v>75</v>
      </c>
      <c r="C348" s="2">
        <v>44455</v>
      </c>
      <c r="D348" s="1" t="s">
        <v>150</v>
      </c>
      <c r="E348" s="2">
        <v>44409</v>
      </c>
      <c r="F348" s="2">
        <v>45504</v>
      </c>
      <c r="G348" s="1">
        <v>75</v>
      </c>
      <c r="H348" s="1">
        <v>1</v>
      </c>
      <c r="I348" s="1">
        <f>Table1[[#This Row],[Received Qty.]]*Table1[[#This Row],[Unit]]</f>
        <v>75</v>
      </c>
      <c r="J348" s="1" t="s">
        <v>11</v>
      </c>
      <c r="K348" s="1">
        <v>12750</v>
      </c>
      <c r="L348" s="1">
        <v>956250</v>
      </c>
      <c r="M348" s="1">
        <f>_xlfn.DAYS(Table1[[#This Row],[RCV Date]],Table1[[#This Row],[PO_DT]])</f>
        <v>40</v>
      </c>
      <c r="N348" s="1">
        <f>_xlfn.DAYS(Table1[[#This Row],[Exp Date]],Table1[[#This Row],[Mfg Date]])</f>
        <v>1095</v>
      </c>
    </row>
    <row r="349" spans="1:14" x14ac:dyDescent="0.3">
      <c r="A349" s="4">
        <v>44439</v>
      </c>
      <c r="B349" s="3">
        <v>5</v>
      </c>
      <c r="C349" s="2">
        <v>44455</v>
      </c>
      <c r="D349" s="1" t="s">
        <v>39</v>
      </c>
      <c r="E349" s="2">
        <v>44228</v>
      </c>
      <c r="F349" s="2">
        <v>45322</v>
      </c>
      <c r="G349" s="1">
        <v>5</v>
      </c>
      <c r="H349" s="1">
        <v>1</v>
      </c>
      <c r="I349" s="1">
        <f>Table1[[#This Row],[Received Qty.]]*Table1[[#This Row],[Unit]]</f>
        <v>5</v>
      </c>
      <c r="J349" s="1" t="s">
        <v>11</v>
      </c>
      <c r="K349" s="1">
        <v>9250</v>
      </c>
      <c r="L349" s="1">
        <v>46250</v>
      </c>
      <c r="M349" s="1">
        <f>_xlfn.DAYS(Table1[[#This Row],[RCV Date]],Table1[[#This Row],[PO_DT]])</f>
        <v>16</v>
      </c>
      <c r="N349" s="1">
        <f>_xlfn.DAYS(Table1[[#This Row],[Exp Date]],Table1[[#This Row],[Mfg Date]])</f>
        <v>1094</v>
      </c>
    </row>
    <row r="350" spans="1:14" x14ac:dyDescent="0.3">
      <c r="A350" s="4">
        <v>44445</v>
      </c>
      <c r="B350" s="3">
        <v>40</v>
      </c>
      <c r="C350" s="2">
        <v>44457</v>
      </c>
      <c r="D350" s="1" t="s">
        <v>84</v>
      </c>
      <c r="E350" s="2">
        <v>44409</v>
      </c>
      <c r="F350" s="2">
        <v>46234</v>
      </c>
      <c r="G350" s="1">
        <v>40</v>
      </c>
      <c r="H350" s="1">
        <v>1</v>
      </c>
      <c r="I350" s="1">
        <f>Table1[[#This Row],[Received Qty.]]*Table1[[#This Row],[Unit]]</f>
        <v>40</v>
      </c>
      <c r="J350" s="1" t="s">
        <v>11</v>
      </c>
      <c r="K350" s="1">
        <v>3000</v>
      </c>
      <c r="L350" s="1">
        <v>120000</v>
      </c>
      <c r="M350" s="1">
        <f>_xlfn.DAYS(Table1[[#This Row],[RCV Date]],Table1[[#This Row],[PO_DT]])</f>
        <v>12</v>
      </c>
      <c r="N350" s="1">
        <f>_xlfn.DAYS(Table1[[#This Row],[Exp Date]],Table1[[#This Row],[Mfg Date]])</f>
        <v>1825</v>
      </c>
    </row>
    <row r="351" spans="1:14" x14ac:dyDescent="0.3">
      <c r="A351" s="4">
        <v>44447</v>
      </c>
      <c r="B351" s="3">
        <v>1</v>
      </c>
      <c r="C351" s="2">
        <v>44457</v>
      </c>
      <c r="D351" s="1" t="s">
        <v>151</v>
      </c>
      <c r="E351" s="2">
        <v>44198</v>
      </c>
      <c r="F351" s="2">
        <v>45291</v>
      </c>
      <c r="G351" s="1">
        <v>1</v>
      </c>
      <c r="H351" s="1">
        <v>1</v>
      </c>
      <c r="I351" s="1">
        <f>Table1[[#This Row],[Received Qty.]]*Table1[[#This Row],[Unit]]</f>
        <v>1</v>
      </c>
      <c r="J351" s="1" t="s">
        <v>11</v>
      </c>
      <c r="K351" s="1">
        <v>450</v>
      </c>
      <c r="L351" s="1">
        <v>450</v>
      </c>
      <c r="M351" s="1">
        <f>_xlfn.DAYS(Table1[[#This Row],[RCV Date]],Table1[[#This Row],[PO_DT]])</f>
        <v>10</v>
      </c>
      <c r="N351" s="1">
        <f>_xlfn.DAYS(Table1[[#This Row],[Exp Date]],Table1[[#This Row],[Mfg Date]])</f>
        <v>1093</v>
      </c>
    </row>
    <row r="352" spans="1:14" x14ac:dyDescent="0.3">
      <c r="A352" s="4">
        <v>44459</v>
      </c>
      <c r="B352" s="3">
        <v>10</v>
      </c>
      <c r="C352" s="2">
        <v>44459</v>
      </c>
      <c r="D352" s="1" t="s">
        <v>152</v>
      </c>
      <c r="E352" s="2">
        <v>44166</v>
      </c>
      <c r="F352" s="2">
        <v>45991</v>
      </c>
      <c r="G352" s="1">
        <v>10</v>
      </c>
      <c r="H352" s="1">
        <v>1</v>
      </c>
      <c r="I352" s="1">
        <f>Table1[[#This Row],[Received Qty.]]*Table1[[#This Row],[Unit]]</f>
        <v>10</v>
      </c>
      <c r="J352" s="1" t="s">
        <v>11</v>
      </c>
      <c r="K352" s="1">
        <v>440</v>
      </c>
      <c r="L352" s="1">
        <v>4400</v>
      </c>
      <c r="M352" s="1">
        <f>_xlfn.DAYS(Table1[[#This Row],[RCV Date]],Table1[[#This Row],[PO_DT]])</f>
        <v>0</v>
      </c>
      <c r="N352" s="1">
        <f>_xlfn.DAYS(Table1[[#This Row],[Exp Date]],Table1[[#This Row],[Mfg Date]])</f>
        <v>1825</v>
      </c>
    </row>
    <row r="353" spans="1:14" x14ac:dyDescent="0.3">
      <c r="A353" s="4">
        <v>44427</v>
      </c>
      <c r="B353" s="3">
        <v>247.5</v>
      </c>
      <c r="C353" s="2">
        <v>44460</v>
      </c>
      <c r="D353" s="1" t="s">
        <v>81</v>
      </c>
      <c r="E353" s="2">
        <v>44440</v>
      </c>
      <c r="F353" s="2">
        <v>45535</v>
      </c>
      <c r="G353" s="1">
        <v>137.5</v>
      </c>
      <c r="H353" s="1">
        <v>1</v>
      </c>
      <c r="I353" s="1">
        <f>Table1[[#This Row],[Received Qty.]]*Table1[[#This Row],[Unit]]</f>
        <v>137.5</v>
      </c>
      <c r="J353" s="1" t="s">
        <v>11</v>
      </c>
      <c r="K353" s="1">
        <v>1090.9000000000001</v>
      </c>
      <c r="L353" s="1">
        <v>149998.75</v>
      </c>
      <c r="M353" s="1">
        <f>_xlfn.DAYS(Table1[[#This Row],[RCV Date]],Table1[[#This Row],[PO_DT]])</f>
        <v>33</v>
      </c>
      <c r="N353" s="1">
        <f>_xlfn.DAYS(Table1[[#This Row],[Exp Date]],Table1[[#This Row],[Mfg Date]])</f>
        <v>1095</v>
      </c>
    </row>
    <row r="354" spans="1:14" x14ac:dyDescent="0.3">
      <c r="A354" s="4">
        <v>44455</v>
      </c>
      <c r="B354" s="3">
        <v>150</v>
      </c>
      <c r="C354" s="2">
        <v>44460</v>
      </c>
      <c r="D354" s="1" t="s">
        <v>47</v>
      </c>
      <c r="E354" s="2">
        <v>44409</v>
      </c>
      <c r="F354" s="2">
        <v>46234</v>
      </c>
      <c r="G354" s="1">
        <v>150</v>
      </c>
      <c r="H354" s="1">
        <v>1</v>
      </c>
      <c r="I354" s="1">
        <f>Table1[[#This Row],[Received Qty.]]*Table1[[#This Row],[Unit]]</f>
        <v>150</v>
      </c>
      <c r="J354" s="1" t="s">
        <v>11</v>
      </c>
      <c r="K354" s="1">
        <v>1220</v>
      </c>
      <c r="L354" s="1">
        <v>183000</v>
      </c>
      <c r="M354" s="1">
        <f>_xlfn.DAYS(Table1[[#This Row],[RCV Date]],Table1[[#This Row],[PO_DT]])</f>
        <v>5</v>
      </c>
      <c r="N354" s="1">
        <f>_xlfn.DAYS(Table1[[#This Row],[Exp Date]],Table1[[#This Row],[Mfg Date]])</f>
        <v>1825</v>
      </c>
    </row>
    <row r="355" spans="1:14" x14ac:dyDescent="0.3">
      <c r="A355" s="4">
        <v>44433</v>
      </c>
      <c r="B355" s="3">
        <v>150</v>
      </c>
      <c r="C355" s="2">
        <v>44462</v>
      </c>
      <c r="D355" s="1" t="s">
        <v>46</v>
      </c>
      <c r="E355" s="2">
        <v>44348</v>
      </c>
      <c r="F355" s="2">
        <v>46173</v>
      </c>
      <c r="G355" s="1">
        <v>150</v>
      </c>
      <c r="H355" s="1">
        <v>1</v>
      </c>
      <c r="I355" s="1">
        <f>Table1[[#This Row],[Received Qty.]]*Table1[[#This Row],[Unit]]</f>
        <v>150</v>
      </c>
      <c r="J355" s="1" t="s">
        <v>11</v>
      </c>
      <c r="K355" s="1">
        <v>1065</v>
      </c>
      <c r="L355" s="1">
        <v>159750</v>
      </c>
      <c r="M355" s="1">
        <f>_xlfn.DAYS(Table1[[#This Row],[RCV Date]],Table1[[#This Row],[PO_DT]])</f>
        <v>29</v>
      </c>
      <c r="N355" s="1">
        <f>_xlfn.DAYS(Table1[[#This Row],[Exp Date]],Table1[[#This Row],[Mfg Date]])</f>
        <v>1825</v>
      </c>
    </row>
    <row r="356" spans="1:14" x14ac:dyDescent="0.3">
      <c r="A356" s="4">
        <v>44448</v>
      </c>
      <c r="B356" s="3">
        <v>25</v>
      </c>
      <c r="C356" s="2">
        <v>44462</v>
      </c>
      <c r="D356" s="1" t="s">
        <v>54</v>
      </c>
      <c r="E356" s="2">
        <v>44409</v>
      </c>
      <c r="F356" s="2">
        <v>46234</v>
      </c>
      <c r="G356" s="1">
        <v>25</v>
      </c>
      <c r="H356" s="1">
        <v>1</v>
      </c>
      <c r="I356" s="1">
        <f>Table1[[#This Row],[Received Qty.]]*Table1[[#This Row],[Unit]]</f>
        <v>25</v>
      </c>
      <c r="J356" s="1" t="s">
        <v>11</v>
      </c>
      <c r="K356" s="1">
        <v>770</v>
      </c>
      <c r="L356" s="1">
        <v>19250</v>
      </c>
      <c r="M356" s="1">
        <f>_xlfn.DAYS(Table1[[#This Row],[RCV Date]],Table1[[#This Row],[PO_DT]])</f>
        <v>14</v>
      </c>
      <c r="N356" s="1">
        <f>_xlfn.DAYS(Table1[[#This Row],[Exp Date]],Table1[[#This Row],[Mfg Date]])</f>
        <v>1825</v>
      </c>
    </row>
    <row r="357" spans="1:14" x14ac:dyDescent="0.3">
      <c r="A357" s="4">
        <v>44448</v>
      </c>
      <c r="B357" s="3">
        <v>25</v>
      </c>
      <c r="C357" s="2">
        <v>44462</v>
      </c>
      <c r="D357" s="1" t="s">
        <v>91</v>
      </c>
      <c r="E357" s="2">
        <v>44348</v>
      </c>
      <c r="F357" s="2">
        <v>46173</v>
      </c>
      <c r="G357" s="1">
        <v>25</v>
      </c>
      <c r="H357" s="1">
        <v>1</v>
      </c>
      <c r="I357" s="1">
        <f>Table1[[#This Row],[Received Qty.]]*Table1[[#This Row],[Unit]]</f>
        <v>25</v>
      </c>
      <c r="J357" s="1" t="s">
        <v>11</v>
      </c>
      <c r="K357" s="1">
        <v>5400</v>
      </c>
      <c r="L357" s="1">
        <v>135000</v>
      </c>
      <c r="M357" s="1">
        <f>_xlfn.DAYS(Table1[[#This Row],[RCV Date]],Table1[[#This Row],[PO_DT]])</f>
        <v>14</v>
      </c>
      <c r="N357" s="1">
        <f>_xlfn.DAYS(Table1[[#This Row],[Exp Date]],Table1[[#This Row],[Mfg Date]])</f>
        <v>1825</v>
      </c>
    </row>
    <row r="358" spans="1:14" x14ac:dyDescent="0.3">
      <c r="A358" s="4">
        <v>44448</v>
      </c>
      <c r="B358" s="3">
        <v>20</v>
      </c>
      <c r="C358" s="2">
        <v>44462</v>
      </c>
      <c r="D358" s="1" t="s">
        <v>46</v>
      </c>
      <c r="E358" s="2">
        <v>44317</v>
      </c>
      <c r="F358" s="2">
        <v>45777</v>
      </c>
      <c r="G358" s="1">
        <v>20</v>
      </c>
      <c r="H358" s="1">
        <v>1</v>
      </c>
      <c r="I358" s="1">
        <f>Table1[[#This Row],[Received Qty.]]*Table1[[#This Row],[Unit]]</f>
        <v>20</v>
      </c>
      <c r="J358" s="1" t="s">
        <v>11</v>
      </c>
      <c r="K358" s="1">
        <v>1025</v>
      </c>
      <c r="L358" s="1">
        <v>20500</v>
      </c>
      <c r="M358" s="1">
        <f>_xlfn.DAYS(Table1[[#This Row],[RCV Date]],Table1[[#This Row],[PO_DT]])</f>
        <v>14</v>
      </c>
      <c r="N358" s="1">
        <f>_xlfn.DAYS(Table1[[#This Row],[Exp Date]],Table1[[#This Row],[Mfg Date]])</f>
        <v>1460</v>
      </c>
    </row>
    <row r="359" spans="1:14" x14ac:dyDescent="0.3">
      <c r="A359" s="4">
        <v>44455</v>
      </c>
      <c r="B359" s="3">
        <v>175</v>
      </c>
      <c r="C359" s="2">
        <v>44463</v>
      </c>
      <c r="D359" s="1" t="s">
        <v>155</v>
      </c>
      <c r="E359" s="2">
        <v>44378</v>
      </c>
      <c r="F359" s="2">
        <v>46203</v>
      </c>
      <c r="G359" s="1">
        <v>175</v>
      </c>
      <c r="H359" s="1">
        <v>1</v>
      </c>
      <c r="I359" s="1">
        <f>Table1[[#This Row],[Received Qty.]]*Table1[[#This Row],[Unit]]</f>
        <v>175</v>
      </c>
      <c r="J359" s="1" t="s">
        <v>11</v>
      </c>
      <c r="K359" s="1">
        <v>2075</v>
      </c>
      <c r="L359" s="1">
        <v>363125</v>
      </c>
      <c r="M359" s="1">
        <f>_xlfn.DAYS(Table1[[#This Row],[RCV Date]],Table1[[#This Row],[PO_DT]])</f>
        <v>8</v>
      </c>
      <c r="N359" s="1">
        <f>_xlfn.DAYS(Table1[[#This Row],[Exp Date]],Table1[[#This Row],[Mfg Date]])</f>
        <v>1825</v>
      </c>
    </row>
    <row r="360" spans="1:14" x14ac:dyDescent="0.3">
      <c r="A360" s="4">
        <v>44447</v>
      </c>
      <c r="B360" s="3">
        <v>400</v>
      </c>
      <c r="C360" s="2">
        <v>44466</v>
      </c>
      <c r="D360" s="1" t="s">
        <v>10</v>
      </c>
      <c r="E360" s="2">
        <v>44378</v>
      </c>
      <c r="F360" s="2">
        <v>46203</v>
      </c>
      <c r="G360" s="1">
        <v>50</v>
      </c>
      <c r="H360" s="1">
        <v>1</v>
      </c>
      <c r="I360" s="1">
        <f>Table1[[#This Row],[Received Qty.]]*Table1[[#This Row],[Unit]]</f>
        <v>50</v>
      </c>
      <c r="J360" s="1" t="s">
        <v>11</v>
      </c>
      <c r="K360" s="1">
        <v>520</v>
      </c>
      <c r="L360" s="1">
        <v>26000</v>
      </c>
      <c r="M360" s="1">
        <f>_xlfn.DAYS(Table1[[#This Row],[RCV Date]],Table1[[#This Row],[PO_DT]])</f>
        <v>19</v>
      </c>
      <c r="N360" s="1">
        <f>_xlfn.DAYS(Table1[[#This Row],[Exp Date]],Table1[[#This Row],[Mfg Date]])</f>
        <v>1825</v>
      </c>
    </row>
    <row r="361" spans="1:14" x14ac:dyDescent="0.3">
      <c r="A361" s="4">
        <v>44447</v>
      </c>
      <c r="B361" s="3">
        <v>400</v>
      </c>
      <c r="C361" s="2">
        <v>44466</v>
      </c>
      <c r="D361" s="1" t="s">
        <v>10</v>
      </c>
      <c r="E361" s="2">
        <v>44378</v>
      </c>
      <c r="F361" s="2">
        <v>46203</v>
      </c>
      <c r="G361" s="1">
        <v>150</v>
      </c>
      <c r="H361" s="1">
        <v>1</v>
      </c>
      <c r="I361" s="1">
        <f>Table1[[#This Row],[Received Qty.]]*Table1[[#This Row],[Unit]]</f>
        <v>150</v>
      </c>
      <c r="J361" s="1" t="s">
        <v>11</v>
      </c>
      <c r="K361" s="1">
        <v>520</v>
      </c>
      <c r="L361" s="1">
        <v>78000</v>
      </c>
      <c r="M361" s="1">
        <f>_xlfn.DAYS(Table1[[#This Row],[RCV Date]],Table1[[#This Row],[PO_DT]])</f>
        <v>19</v>
      </c>
      <c r="N361" s="1">
        <f>_xlfn.DAYS(Table1[[#This Row],[Exp Date]],Table1[[#This Row],[Mfg Date]])</f>
        <v>1825</v>
      </c>
    </row>
    <row r="362" spans="1:14" x14ac:dyDescent="0.3">
      <c r="A362" s="4">
        <v>44447</v>
      </c>
      <c r="B362" s="3">
        <v>400</v>
      </c>
      <c r="C362" s="2">
        <v>44466</v>
      </c>
      <c r="D362" s="1" t="s">
        <v>10</v>
      </c>
      <c r="E362" s="2">
        <v>44378</v>
      </c>
      <c r="F362" s="2">
        <v>46203</v>
      </c>
      <c r="G362" s="1">
        <v>200</v>
      </c>
      <c r="H362" s="1">
        <v>1</v>
      </c>
      <c r="I362" s="1">
        <f>Table1[[#This Row],[Received Qty.]]*Table1[[#This Row],[Unit]]</f>
        <v>200</v>
      </c>
      <c r="J362" s="1" t="s">
        <v>11</v>
      </c>
      <c r="K362" s="1">
        <v>520</v>
      </c>
      <c r="L362" s="1">
        <v>104000</v>
      </c>
      <c r="M362" s="1">
        <f>_xlfn.DAYS(Table1[[#This Row],[RCV Date]],Table1[[#This Row],[PO_DT]])</f>
        <v>19</v>
      </c>
      <c r="N362" s="1">
        <f>_xlfn.DAYS(Table1[[#This Row],[Exp Date]],Table1[[#This Row],[Mfg Date]])</f>
        <v>1825</v>
      </c>
    </row>
    <row r="363" spans="1:14" x14ac:dyDescent="0.3">
      <c r="A363" s="4">
        <v>44456</v>
      </c>
      <c r="B363" s="3">
        <v>140</v>
      </c>
      <c r="C363" s="2">
        <v>44466</v>
      </c>
      <c r="D363" s="1" t="s">
        <v>66</v>
      </c>
      <c r="E363" s="2">
        <v>44440</v>
      </c>
      <c r="F363" s="2">
        <v>45535</v>
      </c>
      <c r="G363" s="1">
        <v>140</v>
      </c>
      <c r="H363" s="1">
        <v>1</v>
      </c>
      <c r="I363" s="1">
        <f>Table1[[#This Row],[Received Qty.]]*Table1[[#This Row],[Unit]]</f>
        <v>140</v>
      </c>
      <c r="J363" s="1" t="s">
        <v>11</v>
      </c>
      <c r="K363" s="1">
        <v>1500</v>
      </c>
      <c r="L363" s="1">
        <v>210000</v>
      </c>
      <c r="M363" s="1">
        <f>_xlfn.DAYS(Table1[[#This Row],[RCV Date]],Table1[[#This Row],[PO_DT]])</f>
        <v>10</v>
      </c>
      <c r="N363" s="1">
        <f>_xlfn.DAYS(Table1[[#This Row],[Exp Date]],Table1[[#This Row],[Mfg Date]])</f>
        <v>1095</v>
      </c>
    </row>
    <row r="364" spans="1:14" x14ac:dyDescent="0.3">
      <c r="A364" s="4">
        <v>44466</v>
      </c>
      <c r="B364" s="3">
        <v>5</v>
      </c>
      <c r="C364" s="2">
        <v>44466</v>
      </c>
      <c r="D364" s="1" t="s">
        <v>152</v>
      </c>
      <c r="E364" s="2">
        <v>44228</v>
      </c>
      <c r="F364" s="2">
        <v>45688</v>
      </c>
      <c r="G364" s="1">
        <v>5</v>
      </c>
      <c r="H364" s="1">
        <v>1</v>
      </c>
      <c r="I364" s="1">
        <f>Table1[[#This Row],[Received Qty.]]*Table1[[#This Row],[Unit]]</f>
        <v>5</v>
      </c>
      <c r="J364" s="1" t="s">
        <v>11</v>
      </c>
      <c r="K364" s="1">
        <v>530</v>
      </c>
      <c r="L364" s="1">
        <v>2650</v>
      </c>
      <c r="M364" s="1">
        <f>_xlfn.DAYS(Table1[[#This Row],[RCV Date]],Table1[[#This Row],[PO_DT]])</f>
        <v>0</v>
      </c>
      <c r="N364" s="1">
        <f>_xlfn.DAYS(Table1[[#This Row],[Exp Date]],Table1[[#This Row],[Mfg Date]])</f>
        <v>1460</v>
      </c>
    </row>
    <row r="365" spans="1:14" x14ac:dyDescent="0.3">
      <c r="A365" s="4">
        <v>44448</v>
      </c>
      <c r="B365" s="3">
        <v>25</v>
      </c>
      <c r="C365" s="2">
        <v>44469</v>
      </c>
      <c r="D365" s="1" t="s">
        <v>48</v>
      </c>
      <c r="E365" s="2">
        <v>44440</v>
      </c>
      <c r="F365" s="2">
        <v>46265</v>
      </c>
      <c r="G365" s="1">
        <v>25</v>
      </c>
      <c r="H365" s="1">
        <v>1</v>
      </c>
      <c r="I365" s="1">
        <f>Table1[[#This Row],[Received Qty.]]*Table1[[#This Row],[Unit]]</f>
        <v>25</v>
      </c>
      <c r="J365" s="1" t="s">
        <v>11</v>
      </c>
      <c r="K365" s="1">
        <v>1100</v>
      </c>
      <c r="L365" s="1">
        <v>27500</v>
      </c>
      <c r="M365" s="1">
        <f>_xlfn.DAYS(Table1[[#This Row],[RCV Date]],Table1[[#This Row],[PO_DT]])</f>
        <v>21</v>
      </c>
      <c r="N365" s="1">
        <f>_xlfn.DAYS(Table1[[#This Row],[Exp Date]],Table1[[#This Row],[Mfg Date]])</f>
        <v>1825</v>
      </c>
    </row>
    <row r="366" spans="1:14" x14ac:dyDescent="0.3">
      <c r="A366" s="4">
        <v>44455</v>
      </c>
      <c r="B366" s="3">
        <v>5</v>
      </c>
      <c r="C366" s="2">
        <v>44469</v>
      </c>
      <c r="D366" s="1" t="s">
        <v>22</v>
      </c>
      <c r="E366" s="2">
        <v>44256</v>
      </c>
      <c r="F366" s="2">
        <v>45716</v>
      </c>
      <c r="G366" s="1">
        <v>5</v>
      </c>
      <c r="H366" s="1">
        <v>1</v>
      </c>
      <c r="I366" s="1">
        <f>Table1[[#This Row],[Received Qty.]]*Table1[[#This Row],[Unit]]</f>
        <v>5</v>
      </c>
      <c r="J366" s="1" t="s">
        <v>11</v>
      </c>
      <c r="K366" s="1">
        <v>9500</v>
      </c>
      <c r="L366" s="1">
        <v>47500</v>
      </c>
      <c r="M366" s="1">
        <f>_xlfn.DAYS(Table1[[#This Row],[RCV Date]],Table1[[#This Row],[PO_DT]])</f>
        <v>14</v>
      </c>
      <c r="N366" s="1">
        <f>_xlfn.DAYS(Table1[[#This Row],[Exp Date]],Table1[[#This Row],[Mfg Date]])</f>
        <v>1460</v>
      </c>
    </row>
    <row r="367" spans="1:14" x14ac:dyDescent="0.3">
      <c r="A367" s="4">
        <v>44450</v>
      </c>
      <c r="B367" s="3">
        <v>1260000</v>
      </c>
      <c r="C367" s="2">
        <v>44470</v>
      </c>
      <c r="D367" s="1" t="s">
        <v>149</v>
      </c>
      <c r="E367" s="2">
        <v>44348</v>
      </c>
      <c r="F367" s="2">
        <v>46173</v>
      </c>
      <c r="G367" s="1">
        <v>1260000</v>
      </c>
      <c r="H367" s="1">
        <v>7</v>
      </c>
      <c r="I367" s="1">
        <f>Table1[[#This Row],[Received Qty.]]*Table1[[#This Row],[Unit]]</f>
        <v>8820000</v>
      </c>
      <c r="J367" s="1" t="s">
        <v>52</v>
      </c>
      <c r="K367" s="1">
        <v>0.123</v>
      </c>
      <c r="L367" s="1">
        <v>154980</v>
      </c>
      <c r="M367" s="1">
        <f>_xlfn.DAYS(Table1[[#This Row],[RCV Date]],Table1[[#This Row],[PO_DT]])</f>
        <v>20</v>
      </c>
      <c r="N367" s="1">
        <f>_xlfn.DAYS(Table1[[#This Row],[Exp Date]],Table1[[#This Row],[Mfg Date]])</f>
        <v>1825</v>
      </c>
    </row>
    <row r="368" spans="1:14" x14ac:dyDescent="0.3">
      <c r="A368" s="4">
        <v>44468</v>
      </c>
      <c r="B368" s="3">
        <v>1500</v>
      </c>
      <c r="C368" s="2">
        <v>44470</v>
      </c>
      <c r="D368" s="1" t="s">
        <v>29</v>
      </c>
      <c r="E368" s="2">
        <v>44378</v>
      </c>
      <c r="F368" s="2">
        <v>46203</v>
      </c>
      <c r="G368" s="1">
        <v>1500</v>
      </c>
      <c r="H368" s="1">
        <v>1</v>
      </c>
      <c r="I368" s="1">
        <f>Table1[[#This Row],[Received Qty.]]*Table1[[#This Row],[Unit]]</f>
        <v>1500</v>
      </c>
      <c r="J368" s="1" t="s">
        <v>11</v>
      </c>
      <c r="K368" s="1">
        <v>275</v>
      </c>
      <c r="L368" s="1">
        <v>412500</v>
      </c>
      <c r="M368" s="1">
        <f>_xlfn.DAYS(Table1[[#This Row],[RCV Date]],Table1[[#This Row],[PO_DT]])</f>
        <v>2</v>
      </c>
      <c r="N368" s="1">
        <f>_xlfn.DAYS(Table1[[#This Row],[Exp Date]],Table1[[#This Row],[Mfg Date]])</f>
        <v>1825</v>
      </c>
    </row>
    <row r="369" spans="1:14" x14ac:dyDescent="0.3">
      <c r="A369" s="4">
        <v>44463</v>
      </c>
      <c r="B369" s="3">
        <v>412.5</v>
      </c>
      <c r="C369" s="2">
        <v>44470</v>
      </c>
      <c r="D369" s="1" t="s">
        <v>81</v>
      </c>
      <c r="E369" s="2">
        <v>44440</v>
      </c>
      <c r="F369" s="2">
        <v>45535</v>
      </c>
      <c r="G369" s="1">
        <v>412.5</v>
      </c>
      <c r="H369" s="1">
        <v>1</v>
      </c>
      <c r="I369" s="1">
        <f>Table1[[#This Row],[Received Qty.]]*Table1[[#This Row],[Unit]]</f>
        <v>412.5</v>
      </c>
      <c r="J369" s="1" t="s">
        <v>11</v>
      </c>
      <c r="K369" s="1">
        <v>1145.45</v>
      </c>
      <c r="L369" s="1">
        <v>472498.125</v>
      </c>
      <c r="M369" s="1">
        <f>_xlfn.DAYS(Table1[[#This Row],[RCV Date]],Table1[[#This Row],[PO_DT]])</f>
        <v>7</v>
      </c>
      <c r="N369" s="1">
        <f>_xlfn.DAYS(Table1[[#This Row],[Exp Date]],Table1[[#This Row],[Mfg Date]])</f>
        <v>1095</v>
      </c>
    </row>
    <row r="370" spans="1:14" x14ac:dyDescent="0.3">
      <c r="A370" s="4">
        <v>44455</v>
      </c>
      <c r="B370" s="3">
        <v>200</v>
      </c>
      <c r="C370" s="2">
        <v>44470</v>
      </c>
      <c r="D370" s="1" t="s">
        <v>35</v>
      </c>
      <c r="E370" s="2">
        <v>44447</v>
      </c>
      <c r="F370" s="2">
        <v>45176</v>
      </c>
      <c r="G370" s="1">
        <v>200</v>
      </c>
      <c r="H370" s="1">
        <v>1</v>
      </c>
      <c r="I370" s="1">
        <f>Table1[[#This Row],[Received Qty.]]*Table1[[#This Row],[Unit]]</f>
        <v>200</v>
      </c>
      <c r="J370" s="1" t="s">
        <v>11</v>
      </c>
      <c r="K370" s="1">
        <v>453</v>
      </c>
      <c r="L370" s="1">
        <v>90600</v>
      </c>
      <c r="M370" s="1">
        <f>_xlfn.DAYS(Table1[[#This Row],[RCV Date]],Table1[[#This Row],[PO_DT]])</f>
        <v>15</v>
      </c>
      <c r="N370" s="1">
        <f>_xlfn.DAYS(Table1[[#This Row],[Exp Date]],Table1[[#This Row],[Mfg Date]])</f>
        <v>729</v>
      </c>
    </row>
    <row r="371" spans="1:14" x14ac:dyDescent="0.3">
      <c r="A371" s="4">
        <v>44432</v>
      </c>
      <c r="B371" s="3">
        <v>1575000</v>
      </c>
      <c r="C371" s="2">
        <v>44473</v>
      </c>
      <c r="D371" s="1" t="s">
        <v>51</v>
      </c>
      <c r="E371" s="2">
        <v>44440</v>
      </c>
      <c r="F371" s="2">
        <v>46265</v>
      </c>
      <c r="G371" s="1">
        <v>1050000</v>
      </c>
      <c r="H371" s="1">
        <v>7</v>
      </c>
      <c r="I371" s="1">
        <f>Table1[[#This Row],[Received Qty.]]*Table1[[#This Row],[Unit]]</f>
        <v>7350000</v>
      </c>
      <c r="J371" s="1" t="s">
        <v>52</v>
      </c>
      <c r="K371" s="1">
        <v>0.13200000000000001</v>
      </c>
      <c r="L371" s="1">
        <v>138600</v>
      </c>
      <c r="M371" s="1">
        <f>_xlfn.DAYS(Table1[[#This Row],[RCV Date]],Table1[[#This Row],[PO_DT]])</f>
        <v>41</v>
      </c>
      <c r="N371" s="1">
        <f>_xlfn.DAYS(Table1[[#This Row],[Exp Date]],Table1[[#This Row],[Mfg Date]])</f>
        <v>1825</v>
      </c>
    </row>
    <row r="372" spans="1:14" x14ac:dyDescent="0.3">
      <c r="A372" s="4">
        <v>44468</v>
      </c>
      <c r="B372" s="3">
        <v>1000</v>
      </c>
      <c r="C372" s="2">
        <v>44475</v>
      </c>
      <c r="D372" s="1" t="s">
        <v>16</v>
      </c>
      <c r="E372" s="2">
        <v>44351</v>
      </c>
      <c r="F372" s="2">
        <v>45446</v>
      </c>
      <c r="G372" s="1">
        <v>750</v>
      </c>
      <c r="H372" s="1">
        <v>1</v>
      </c>
      <c r="I372" s="1">
        <f>Table1[[#This Row],[Received Qty.]]*Table1[[#This Row],[Unit]]</f>
        <v>750</v>
      </c>
      <c r="J372" s="1" t="s">
        <v>11</v>
      </c>
      <c r="K372" s="1">
        <v>130</v>
      </c>
      <c r="L372" s="1">
        <v>97500</v>
      </c>
      <c r="M372" s="1">
        <f>_xlfn.DAYS(Table1[[#This Row],[RCV Date]],Table1[[#This Row],[PO_DT]])</f>
        <v>7</v>
      </c>
      <c r="N372" s="1">
        <f>_xlfn.DAYS(Table1[[#This Row],[Exp Date]],Table1[[#This Row],[Mfg Date]])</f>
        <v>1095</v>
      </c>
    </row>
    <row r="373" spans="1:14" x14ac:dyDescent="0.3">
      <c r="A373" s="4">
        <v>44463</v>
      </c>
      <c r="B373" s="3">
        <v>140</v>
      </c>
      <c r="C373" s="2">
        <v>44477</v>
      </c>
      <c r="D373" s="1" t="s">
        <v>66</v>
      </c>
      <c r="E373" s="2">
        <v>44440</v>
      </c>
      <c r="F373" s="2">
        <v>45535</v>
      </c>
      <c r="G373" s="1">
        <v>140</v>
      </c>
      <c r="H373" s="1">
        <v>1</v>
      </c>
      <c r="I373" s="1">
        <f>Table1[[#This Row],[Received Qty.]]*Table1[[#This Row],[Unit]]</f>
        <v>140</v>
      </c>
      <c r="J373" s="1" t="s">
        <v>11</v>
      </c>
      <c r="K373" s="1">
        <v>1517.85</v>
      </c>
      <c r="L373" s="1">
        <v>212499</v>
      </c>
      <c r="M373" s="1">
        <f>_xlfn.DAYS(Table1[[#This Row],[RCV Date]],Table1[[#This Row],[PO_DT]])</f>
        <v>14</v>
      </c>
      <c r="N373" s="1">
        <f>_xlfn.DAYS(Table1[[#This Row],[Exp Date]],Table1[[#This Row],[Mfg Date]])</f>
        <v>1095</v>
      </c>
    </row>
    <row r="374" spans="1:14" x14ac:dyDescent="0.3">
      <c r="A374" s="4">
        <v>44478</v>
      </c>
      <c r="B374" s="3">
        <v>25</v>
      </c>
      <c r="C374" s="2">
        <v>44478</v>
      </c>
      <c r="D374" s="1" t="s">
        <v>106</v>
      </c>
      <c r="E374" s="2">
        <v>43966</v>
      </c>
      <c r="F374" s="2">
        <v>45426</v>
      </c>
      <c r="G374" s="1">
        <v>25</v>
      </c>
      <c r="H374" s="1">
        <v>1</v>
      </c>
      <c r="I374" s="1">
        <f>Table1[[#This Row],[Received Qty.]]*Table1[[#This Row],[Unit]]</f>
        <v>25</v>
      </c>
      <c r="J374" s="1" t="s">
        <v>11</v>
      </c>
      <c r="K374" s="1">
        <v>350</v>
      </c>
      <c r="L374" s="1">
        <v>8750</v>
      </c>
      <c r="M374" s="1">
        <f>_xlfn.DAYS(Table1[[#This Row],[RCV Date]],Table1[[#This Row],[PO_DT]])</f>
        <v>0</v>
      </c>
      <c r="N374" s="1">
        <f>_xlfn.DAYS(Table1[[#This Row],[Exp Date]],Table1[[#This Row],[Mfg Date]])</f>
        <v>1460</v>
      </c>
    </row>
    <row r="375" spans="1:14" x14ac:dyDescent="0.3">
      <c r="A375" s="4">
        <v>44475</v>
      </c>
      <c r="B375" s="3">
        <v>5</v>
      </c>
      <c r="C375" s="2">
        <v>44478</v>
      </c>
      <c r="D375" s="1" t="s">
        <v>39</v>
      </c>
      <c r="E375" s="2">
        <v>44378</v>
      </c>
      <c r="F375" s="2">
        <v>45473</v>
      </c>
      <c r="G375" s="1">
        <v>5</v>
      </c>
      <c r="H375" s="1">
        <v>1</v>
      </c>
      <c r="I375" s="1">
        <f>Table1[[#This Row],[Received Qty.]]*Table1[[#This Row],[Unit]]</f>
        <v>5</v>
      </c>
      <c r="J375" s="1" t="s">
        <v>11</v>
      </c>
      <c r="K375" s="1">
        <v>9500</v>
      </c>
      <c r="L375" s="1">
        <v>47500</v>
      </c>
      <c r="M375" s="1">
        <f>_xlfn.DAYS(Table1[[#This Row],[RCV Date]],Table1[[#This Row],[PO_DT]])</f>
        <v>3</v>
      </c>
      <c r="N375" s="1">
        <f>_xlfn.DAYS(Table1[[#This Row],[Exp Date]],Table1[[#This Row],[Mfg Date]])</f>
        <v>1095</v>
      </c>
    </row>
    <row r="376" spans="1:14" x14ac:dyDescent="0.3">
      <c r="A376" s="4">
        <v>44478</v>
      </c>
      <c r="B376" s="3">
        <v>25</v>
      </c>
      <c r="C376" s="2">
        <v>44481</v>
      </c>
      <c r="D376" s="1" t="s">
        <v>40</v>
      </c>
      <c r="E376" s="2">
        <v>44378</v>
      </c>
      <c r="F376" s="2">
        <v>46203</v>
      </c>
      <c r="G376" s="1">
        <v>25</v>
      </c>
      <c r="H376" s="1">
        <v>1</v>
      </c>
      <c r="I376" s="1">
        <f>Table1[[#This Row],[Received Qty.]]*Table1[[#This Row],[Unit]]</f>
        <v>25</v>
      </c>
      <c r="J376" s="1" t="s">
        <v>11</v>
      </c>
      <c r="K376" s="1">
        <v>750</v>
      </c>
      <c r="L376" s="1">
        <v>18750</v>
      </c>
      <c r="M376" s="1">
        <f>_xlfn.DAYS(Table1[[#This Row],[RCV Date]],Table1[[#This Row],[PO_DT]])</f>
        <v>3</v>
      </c>
      <c r="N376" s="1">
        <f>_xlfn.DAYS(Table1[[#This Row],[Exp Date]],Table1[[#This Row],[Mfg Date]])</f>
        <v>1825</v>
      </c>
    </row>
    <row r="377" spans="1:14" x14ac:dyDescent="0.3">
      <c r="A377" s="4">
        <v>44478</v>
      </c>
      <c r="B377" s="3">
        <v>25</v>
      </c>
      <c r="C377" s="2">
        <v>44481</v>
      </c>
      <c r="D377" s="1" t="s">
        <v>54</v>
      </c>
      <c r="E377" s="2">
        <v>44409</v>
      </c>
      <c r="F377" s="2">
        <v>45869</v>
      </c>
      <c r="G377" s="1">
        <v>25</v>
      </c>
      <c r="H377" s="1">
        <v>1</v>
      </c>
      <c r="I377" s="1">
        <f>Table1[[#This Row],[Received Qty.]]*Table1[[#This Row],[Unit]]</f>
        <v>25</v>
      </c>
      <c r="J377" s="1" t="s">
        <v>11</v>
      </c>
      <c r="K377" s="1">
        <v>950</v>
      </c>
      <c r="L377" s="1">
        <v>23750</v>
      </c>
      <c r="M377" s="1">
        <f>_xlfn.DAYS(Table1[[#This Row],[RCV Date]],Table1[[#This Row],[PO_DT]])</f>
        <v>3</v>
      </c>
      <c r="N377" s="1">
        <f>_xlfn.DAYS(Table1[[#This Row],[Exp Date]],Table1[[#This Row],[Mfg Date]])</f>
        <v>1460</v>
      </c>
    </row>
    <row r="378" spans="1:14" x14ac:dyDescent="0.3">
      <c r="A378" s="4">
        <v>44480</v>
      </c>
      <c r="B378" s="3">
        <v>250</v>
      </c>
      <c r="C378" s="2">
        <v>44483</v>
      </c>
      <c r="D378" s="1" t="s">
        <v>157</v>
      </c>
      <c r="E378" s="2">
        <v>44445</v>
      </c>
      <c r="F378" s="2">
        <v>46270</v>
      </c>
      <c r="G378" s="1">
        <v>250</v>
      </c>
      <c r="H378" s="1">
        <v>1</v>
      </c>
      <c r="I378" s="1">
        <f>Table1[[#This Row],[Received Qty.]]*Table1[[#This Row],[Unit]]</f>
        <v>250</v>
      </c>
      <c r="J378" s="1" t="s">
        <v>11</v>
      </c>
      <c r="K378" s="1">
        <v>140</v>
      </c>
      <c r="L378" s="1">
        <v>35000</v>
      </c>
      <c r="M378" s="1">
        <f>_xlfn.DAYS(Table1[[#This Row],[RCV Date]],Table1[[#This Row],[PO_DT]])</f>
        <v>3</v>
      </c>
      <c r="N378" s="1">
        <f>_xlfn.DAYS(Table1[[#This Row],[Exp Date]],Table1[[#This Row],[Mfg Date]])</f>
        <v>1825</v>
      </c>
    </row>
    <row r="379" spans="1:14" x14ac:dyDescent="0.3">
      <c r="A379" s="4">
        <v>44478</v>
      </c>
      <c r="B379" s="3">
        <v>200</v>
      </c>
      <c r="C379" s="2">
        <v>44483</v>
      </c>
      <c r="D379" s="1" t="s">
        <v>73</v>
      </c>
      <c r="E379" s="2">
        <v>44409</v>
      </c>
      <c r="F379" s="2">
        <v>46234</v>
      </c>
      <c r="G379" s="1">
        <v>200</v>
      </c>
      <c r="H379" s="1">
        <v>1</v>
      </c>
      <c r="I379" s="1">
        <f>Table1[[#This Row],[Received Qty.]]*Table1[[#This Row],[Unit]]</f>
        <v>200</v>
      </c>
      <c r="J379" s="1" t="s">
        <v>11</v>
      </c>
      <c r="K379" s="1">
        <v>1330</v>
      </c>
      <c r="L379" s="1">
        <v>266000</v>
      </c>
      <c r="M379" s="1">
        <f>_xlfn.DAYS(Table1[[#This Row],[RCV Date]],Table1[[#This Row],[PO_DT]])</f>
        <v>5</v>
      </c>
      <c r="N379" s="1">
        <f>_xlfn.DAYS(Table1[[#This Row],[Exp Date]],Table1[[#This Row],[Mfg Date]])</f>
        <v>1825</v>
      </c>
    </row>
    <row r="380" spans="1:14" x14ac:dyDescent="0.3">
      <c r="A380" s="4">
        <v>44375</v>
      </c>
      <c r="B380" s="3">
        <v>165</v>
      </c>
      <c r="C380" s="2">
        <v>44483</v>
      </c>
      <c r="D380" s="1" t="s">
        <v>19</v>
      </c>
      <c r="E380" s="2">
        <v>44470</v>
      </c>
      <c r="F380" s="2">
        <v>45565</v>
      </c>
      <c r="G380" s="1">
        <v>56.66</v>
      </c>
      <c r="H380" s="1">
        <v>1</v>
      </c>
      <c r="I380" s="1">
        <f>Table1[[#This Row],[Received Qty.]]*Table1[[#This Row],[Unit]]</f>
        <v>56.66</v>
      </c>
      <c r="J380" s="1" t="s">
        <v>11</v>
      </c>
      <c r="K380" s="1">
        <v>2266.14</v>
      </c>
      <c r="L380" s="1">
        <v>128399.4924</v>
      </c>
      <c r="M380" s="1">
        <f>_xlfn.DAYS(Table1[[#This Row],[RCV Date]],Table1[[#This Row],[PO_DT]])</f>
        <v>108</v>
      </c>
      <c r="N380" s="1">
        <f>_xlfn.DAYS(Table1[[#This Row],[Exp Date]],Table1[[#This Row],[Mfg Date]])</f>
        <v>1095</v>
      </c>
    </row>
    <row r="381" spans="1:14" x14ac:dyDescent="0.3">
      <c r="A381" s="4">
        <v>44477</v>
      </c>
      <c r="B381" s="3">
        <v>82.5</v>
      </c>
      <c r="C381" s="2">
        <v>44483</v>
      </c>
      <c r="D381" s="1" t="s">
        <v>19</v>
      </c>
      <c r="E381" s="2">
        <v>44470</v>
      </c>
      <c r="F381" s="2">
        <v>45565</v>
      </c>
      <c r="G381" s="1">
        <v>82.5</v>
      </c>
      <c r="H381" s="1">
        <v>1</v>
      </c>
      <c r="I381" s="1">
        <f>Table1[[#This Row],[Received Qty.]]*Table1[[#This Row],[Unit]]</f>
        <v>82.5</v>
      </c>
      <c r="J381" s="1" t="s">
        <v>11</v>
      </c>
      <c r="K381" s="1">
        <v>2472.73</v>
      </c>
      <c r="L381" s="1">
        <v>204000.22500000001</v>
      </c>
      <c r="M381" s="1">
        <f>_xlfn.DAYS(Table1[[#This Row],[RCV Date]],Table1[[#This Row],[PO_DT]])</f>
        <v>6</v>
      </c>
      <c r="N381" s="1">
        <f>_xlfn.DAYS(Table1[[#This Row],[Exp Date]],Table1[[#This Row],[Mfg Date]])</f>
        <v>1095</v>
      </c>
    </row>
    <row r="382" spans="1:14" x14ac:dyDescent="0.3">
      <c r="A382" s="4">
        <v>44478</v>
      </c>
      <c r="B382" s="3">
        <v>25</v>
      </c>
      <c r="C382" s="2">
        <v>44487</v>
      </c>
      <c r="D382" s="1" t="s">
        <v>125</v>
      </c>
      <c r="E382" s="2">
        <v>44197</v>
      </c>
      <c r="F382" s="2">
        <v>46022</v>
      </c>
      <c r="G382" s="1">
        <v>25</v>
      </c>
      <c r="H382" s="1">
        <v>1</v>
      </c>
      <c r="I382" s="1">
        <f>Table1[[#This Row],[Received Qty.]]*Table1[[#This Row],[Unit]]</f>
        <v>25</v>
      </c>
      <c r="J382" s="1" t="s">
        <v>11</v>
      </c>
      <c r="K382" s="1">
        <v>2000</v>
      </c>
      <c r="L382" s="1">
        <v>50000</v>
      </c>
      <c r="M382" s="1">
        <f>_xlfn.DAYS(Table1[[#This Row],[RCV Date]],Table1[[#This Row],[PO_DT]])</f>
        <v>9</v>
      </c>
      <c r="N382" s="1">
        <f>_xlfn.DAYS(Table1[[#This Row],[Exp Date]],Table1[[#This Row],[Mfg Date]])</f>
        <v>1825</v>
      </c>
    </row>
    <row r="383" spans="1:14" x14ac:dyDescent="0.3">
      <c r="A383" s="4">
        <v>44477</v>
      </c>
      <c r="B383" s="3">
        <v>10</v>
      </c>
      <c r="C383" s="2">
        <v>44488</v>
      </c>
      <c r="D383" s="1" t="s">
        <v>33</v>
      </c>
      <c r="E383" s="2">
        <v>44440</v>
      </c>
      <c r="F383" s="2">
        <v>45535</v>
      </c>
      <c r="G383" s="1">
        <v>10</v>
      </c>
      <c r="H383" s="1">
        <v>1</v>
      </c>
      <c r="I383" s="1">
        <f>Table1[[#This Row],[Received Qty.]]*Table1[[#This Row],[Unit]]</f>
        <v>10</v>
      </c>
      <c r="J383" s="1" t="s">
        <v>11</v>
      </c>
      <c r="K383" s="1">
        <v>12600</v>
      </c>
      <c r="L383" s="1">
        <v>126000</v>
      </c>
      <c r="M383" s="1">
        <f>_xlfn.DAYS(Table1[[#This Row],[RCV Date]],Table1[[#This Row],[PO_DT]])</f>
        <v>11</v>
      </c>
      <c r="N383" s="1">
        <f>_xlfn.DAYS(Table1[[#This Row],[Exp Date]],Table1[[#This Row],[Mfg Date]])</f>
        <v>1095</v>
      </c>
    </row>
    <row r="384" spans="1:14" x14ac:dyDescent="0.3">
      <c r="A384" s="4">
        <v>44478</v>
      </c>
      <c r="B384" s="3">
        <v>500</v>
      </c>
      <c r="C384" s="2">
        <v>44489</v>
      </c>
      <c r="D384" s="1" t="s">
        <v>71</v>
      </c>
      <c r="E384" s="2">
        <v>44467</v>
      </c>
      <c r="F384" s="2">
        <v>45196</v>
      </c>
      <c r="G384" s="1">
        <v>500</v>
      </c>
      <c r="H384" s="1">
        <v>1</v>
      </c>
      <c r="I384" s="1">
        <f>Table1[[#This Row],[Received Qty.]]*Table1[[#This Row],[Unit]]</f>
        <v>500</v>
      </c>
      <c r="J384" s="1" t="s">
        <v>11</v>
      </c>
      <c r="K384" s="1">
        <v>35</v>
      </c>
      <c r="L384" s="1">
        <v>17500</v>
      </c>
      <c r="M384" s="1">
        <f>_xlfn.DAYS(Table1[[#This Row],[RCV Date]],Table1[[#This Row],[PO_DT]])</f>
        <v>11</v>
      </c>
      <c r="N384" s="1">
        <f>_xlfn.DAYS(Table1[[#This Row],[Exp Date]],Table1[[#This Row],[Mfg Date]])</f>
        <v>729</v>
      </c>
    </row>
    <row r="385" spans="1:14" x14ac:dyDescent="0.3">
      <c r="A385" s="4">
        <v>44488</v>
      </c>
      <c r="B385" s="3">
        <v>500</v>
      </c>
      <c r="C385" s="2">
        <v>44489</v>
      </c>
      <c r="D385" s="1" t="s">
        <v>35</v>
      </c>
      <c r="E385" s="2">
        <v>44320</v>
      </c>
      <c r="F385" s="2">
        <v>45416</v>
      </c>
      <c r="G385" s="1">
        <v>100</v>
      </c>
      <c r="H385" s="1">
        <v>1</v>
      </c>
      <c r="I385" s="1">
        <f>Table1[[#This Row],[Received Qty.]]*Table1[[#This Row],[Unit]]</f>
        <v>100</v>
      </c>
      <c r="J385" s="1" t="s">
        <v>11</v>
      </c>
      <c r="K385" s="1">
        <v>350</v>
      </c>
      <c r="L385" s="1">
        <v>35000</v>
      </c>
      <c r="M385" s="1">
        <f>_xlfn.DAYS(Table1[[#This Row],[RCV Date]],Table1[[#This Row],[PO_DT]])</f>
        <v>1</v>
      </c>
      <c r="N385" s="1">
        <f>_xlfn.DAYS(Table1[[#This Row],[Exp Date]],Table1[[#This Row],[Mfg Date]])</f>
        <v>1096</v>
      </c>
    </row>
    <row r="386" spans="1:14" x14ac:dyDescent="0.3">
      <c r="A386" s="4">
        <v>44478</v>
      </c>
      <c r="B386" s="3">
        <v>300</v>
      </c>
      <c r="C386" s="2">
        <v>44489</v>
      </c>
      <c r="D386" s="1" t="s">
        <v>106</v>
      </c>
      <c r="E386" s="2">
        <v>44357</v>
      </c>
      <c r="F386" s="2">
        <v>45789</v>
      </c>
      <c r="G386" s="1">
        <v>300</v>
      </c>
      <c r="H386" s="1">
        <v>1</v>
      </c>
      <c r="I386" s="1">
        <f>Table1[[#This Row],[Received Qty.]]*Table1[[#This Row],[Unit]]</f>
        <v>300</v>
      </c>
      <c r="J386" s="1" t="s">
        <v>11</v>
      </c>
      <c r="K386" s="1">
        <v>450</v>
      </c>
      <c r="L386" s="1">
        <v>135000</v>
      </c>
      <c r="M386" s="1">
        <f>_xlfn.DAYS(Table1[[#This Row],[RCV Date]],Table1[[#This Row],[PO_DT]])</f>
        <v>11</v>
      </c>
      <c r="N386" s="1">
        <f>_xlfn.DAYS(Table1[[#This Row],[Exp Date]],Table1[[#This Row],[Mfg Date]])</f>
        <v>1432</v>
      </c>
    </row>
    <row r="387" spans="1:14" x14ac:dyDescent="0.3">
      <c r="A387" s="4">
        <v>44478</v>
      </c>
      <c r="B387" s="3">
        <v>200</v>
      </c>
      <c r="C387" s="2">
        <v>44489</v>
      </c>
      <c r="D387" s="1" t="s">
        <v>15</v>
      </c>
      <c r="E387" s="2">
        <v>44256</v>
      </c>
      <c r="F387" s="2">
        <v>46112</v>
      </c>
      <c r="G387" s="1">
        <v>200</v>
      </c>
      <c r="H387" s="1">
        <v>1</v>
      </c>
      <c r="I387" s="1">
        <f>Table1[[#This Row],[Received Qty.]]*Table1[[#This Row],[Unit]]</f>
        <v>200</v>
      </c>
      <c r="J387" s="1" t="s">
        <v>11</v>
      </c>
      <c r="K387" s="1">
        <v>50</v>
      </c>
      <c r="L387" s="1">
        <v>10000</v>
      </c>
      <c r="M387" s="1">
        <f>_xlfn.DAYS(Table1[[#This Row],[RCV Date]],Table1[[#This Row],[PO_DT]])</f>
        <v>11</v>
      </c>
      <c r="N387" s="1">
        <f>_xlfn.DAYS(Table1[[#This Row],[Exp Date]],Table1[[#This Row],[Mfg Date]])</f>
        <v>1856</v>
      </c>
    </row>
    <row r="388" spans="1:14" x14ac:dyDescent="0.3">
      <c r="A388" s="4">
        <v>44478</v>
      </c>
      <c r="B388" s="3">
        <v>160</v>
      </c>
      <c r="C388" s="2">
        <v>44489</v>
      </c>
      <c r="D388" s="1" t="s">
        <v>46</v>
      </c>
      <c r="E388" s="2">
        <v>44378</v>
      </c>
      <c r="F388" s="2">
        <v>45838</v>
      </c>
      <c r="G388" s="1">
        <v>160</v>
      </c>
      <c r="H388" s="1">
        <v>1</v>
      </c>
      <c r="I388" s="1">
        <f>Table1[[#This Row],[Received Qty.]]*Table1[[#This Row],[Unit]]</f>
        <v>160</v>
      </c>
      <c r="J388" s="1" t="s">
        <v>11</v>
      </c>
      <c r="K388" s="1">
        <v>1450</v>
      </c>
      <c r="L388" s="1">
        <v>232000</v>
      </c>
      <c r="M388" s="1">
        <f>_xlfn.DAYS(Table1[[#This Row],[RCV Date]],Table1[[#This Row],[PO_DT]])</f>
        <v>11</v>
      </c>
      <c r="N388" s="1">
        <f>_xlfn.DAYS(Table1[[#This Row],[Exp Date]],Table1[[#This Row],[Mfg Date]])</f>
        <v>1460</v>
      </c>
    </row>
    <row r="389" spans="1:14" x14ac:dyDescent="0.3">
      <c r="A389" s="4">
        <v>44478</v>
      </c>
      <c r="B389" s="3">
        <v>50</v>
      </c>
      <c r="C389" s="2">
        <v>44489</v>
      </c>
      <c r="D389" s="1" t="s">
        <v>91</v>
      </c>
      <c r="E389" s="2">
        <v>44378</v>
      </c>
      <c r="F389" s="2">
        <v>46203</v>
      </c>
      <c r="G389" s="1">
        <v>50</v>
      </c>
      <c r="H389" s="1">
        <v>1</v>
      </c>
      <c r="I389" s="1">
        <f>Table1[[#This Row],[Received Qty.]]*Table1[[#This Row],[Unit]]</f>
        <v>50</v>
      </c>
      <c r="J389" s="1" t="s">
        <v>11</v>
      </c>
      <c r="K389" s="1">
        <v>6400</v>
      </c>
      <c r="L389" s="1">
        <v>320000</v>
      </c>
      <c r="M389" s="1">
        <f>_xlfn.DAYS(Table1[[#This Row],[RCV Date]],Table1[[#This Row],[PO_DT]])</f>
        <v>11</v>
      </c>
      <c r="N389" s="1">
        <f>_xlfn.DAYS(Table1[[#This Row],[Exp Date]],Table1[[#This Row],[Mfg Date]])</f>
        <v>1825</v>
      </c>
    </row>
    <row r="390" spans="1:14" x14ac:dyDescent="0.3">
      <c r="A390" s="4">
        <v>44488</v>
      </c>
      <c r="B390" s="3">
        <v>10</v>
      </c>
      <c r="C390" s="2">
        <v>44489</v>
      </c>
      <c r="D390" s="1" t="s">
        <v>76</v>
      </c>
      <c r="E390" s="2">
        <v>44154</v>
      </c>
      <c r="F390" s="2">
        <v>45979</v>
      </c>
      <c r="G390" s="1">
        <v>10</v>
      </c>
      <c r="H390" s="1">
        <v>1</v>
      </c>
      <c r="I390" s="1">
        <f>Table1[[#This Row],[Received Qty.]]*Table1[[#This Row],[Unit]]</f>
        <v>10</v>
      </c>
      <c r="J390" s="1" t="s">
        <v>11</v>
      </c>
      <c r="K390" s="1">
        <v>2300</v>
      </c>
      <c r="L390" s="1">
        <v>23000</v>
      </c>
      <c r="M390" s="1">
        <f>_xlfn.DAYS(Table1[[#This Row],[RCV Date]],Table1[[#This Row],[PO_DT]])</f>
        <v>1</v>
      </c>
      <c r="N390" s="1">
        <f>_xlfn.DAYS(Table1[[#This Row],[Exp Date]],Table1[[#This Row],[Mfg Date]])</f>
        <v>1825</v>
      </c>
    </row>
    <row r="391" spans="1:14" x14ac:dyDescent="0.3">
      <c r="A391" s="4">
        <v>44478</v>
      </c>
      <c r="B391" s="3">
        <v>5</v>
      </c>
      <c r="C391" s="2">
        <v>44489</v>
      </c>
      <c r="D391" s="1" t="s">
        <v>45</v>
      </c>
      <c r="E391" s="2">
        <v>44409</v>
      </c>
      <c r="F391" s="2">
        <v>46234</v>
      </c>
      <c r="G391" s="1">
        <v>5</v>
      </c>
      <c r="H391" s="1">
        <v>1</v>
      </c>
      <c r="I391" s="1">
        <f>Table1[[#This Row],[Received Qty.]]*Table1[[#This Row],[Unit]]</f>
        <v>5</v>
      </c>
      <c r="J391" s="1" t="s">
        <v>11</v>
      </c>
      <c r="K391" s="1">
        <v>17100</v>
      </c>
      <c r="L391" s="1">
        <v>85500</v>
      </c>
      <c r="M391" s="1">
        <f>_xlfn.DAYS(Table1[[#This Row],[RCV Date]],Table1[[#This Row],[PO_DT]])</f>
        <v>11</v>
      </c>
      <c r="N391" s="1">
        <f>_xlfn.DAYS(Table1[[#This Row],[Exp Date]],Table1[[#This Row],[Mfg Date]])</f>
        <v>1825</v>
      </c>
    </row>
    <row r="392" spans="1:14" x14ac:dyDescent="0.3">
      <c r="A392" s="4">
        <v>44478</v>
      </c>
      <c r="B392" s="3">
        <v>50</v>
      </c>
      <c r="C392" s="2">
        <v>44491</v>
      </c>
      <c r="D392" s="1" t="s">
        <v>84</v>
      </c>
      <c r="E392" s="2">
        <v>44440</v>
      </c>
      <c r="F392" s="2">
        <v>46265</v>
      </c>
      <c r="G392" s="1">
        <v>50</v>
      </c>
      <c r="H392" s="1">
        <v>1</v>
      </c>
      <c r="I392" s="1">
        <f>Table1[[#This Row],[Received Qty.]]*Table1[[#This Row],[Unit]]</f>
        <v>50</v>
      </c>
      <c r="J392" s="1" t="s">
        <v>11</v>
      </c>
      <c r="K392" s="1">
        <v>3200</v>
      </c>
      <c r="L392" s="1">
        <v>160000</v>
      </c>
      <c r="M392" s="1">
        <f>_xlfn.DAYS(Table1[[#This Row],[RCV Date]],Table1[[#This Row],[PO_DT]])</f>
        <v>13</v>
      </c>
      <c r="N392" s="1">
        <f>_xlfn.DAYS(Table1[[#This Row],[Exp Date]],Table1[[#This Row],[Mfg Date]])</f>
        <v>1825</v>
      </c>
    </row>
    <row r="393" spans="1:14" x14ac:dyDescent="0.3">
      <c r="A393" s="4">
        <v>44488</v>
      </c>
      <c r="B393" s="3">
        <v>5</v>
      </c>
      <c r="C393" s="2">
        <v>44491</v>
      </c>
      <c r="D393" s="1" t="s">
        <v>37</v>
      </c>
      <c r="E393" s="2">
        <v>44440</v>
      </c>
      <c r="F393" s="2">
        <v>45535</v>
      </c>
      <c r="G393" s="1">
        <v>5</v>
      </c>
      <c r="H393" s="1">
        <v>1</v>
      </c>
      <c r="I393" s="1">
        <f>Table1[[#This Row],[Received Qty.]]*Table1[[#This Row],[Unit]]</f>
        <v>5</v>
      </c>
      <c r="J393" s="1" t="s">
        <v>11</v>
      </c>
      <c r="K393" s="1">
        <v>48500</v>
      </c>
      <c r="L393" s="1">
        <v>242500</v>
      </c>
      <c r="M393" s="1">
        <f>_xlfn.DAYS(Table1[[#This Row],[RCV Date]],Table1[[#This Row],[PO_DT]])</f>
        <v>3</v>
      </c>
      <c r="N393" s="1">
        <f>_xlfn.DAYS(Table1[[#This Row],[Exp Date]],Table1[[#This Row],[Mfg Date]])</f>
        <v>1095</v>
      </c>
    </row>
    <row r="394" spans="1:14" x14ac:dyDescent="0.3">
      <c r="A394" s="4">
        <v>44490</v>
      </c>
      <c r="B394" s="3">
        <v>1000</v>
      </c>
      <c r="C394" s="2">
        <v>44492</v>
      </c>
      <c r="D394" s="1" t="s">
        <v>53</v>
      </c>
      <c r="E394" s="2">
        <v>44250</v>
      </c>
      <c r="F394" s="2">
        <v>46076</v>
      </c>
      <c r="G394" s="1">
        <v>100</v>
      </c>
      <c r="H394" s="1">
        <v>1</v>
      </c>
      <c r="I394" s="1">
        <f>Table1[[#This Row],[Received Qty.]]*Table1[[#This Row],[Unit]]</f>
        <v>100</v>
      </c>
      <c r="J394" s="1" t="s">
        <v>11</v>
      </c>
      <c r="K394" s="1">
        <v>195</v>
      </c>
      <c r="L394" s="1">
        <v>19500</v>
      </c>
      <c r="M394" s="1">
        <f>_xlfn.DAYS(Table1[[#This Row],[RCV Date]],Table1[[#This Row],[PO_DT]])</f>
        <v>2</v>
      </c>
      <c r="N394" s="1">
        <f>_xlfn.DAYS(Table1[[#This Row],[Exp Date]],Table1[[#This Row],[Mfg Date]])</f>
        <v>1826</v>
      </c>
    </row>
    <row r="395" spans="1:14" x14ac:dyDescent="0.3">
      <c r="A395" s="4">
        <v>44490</v>
      </c>
      <c r="B395" s="3">
        <v>1000</v>
      </c>
      <c r="C395" s="2">
        <v>44492</v>
      </c>
      <c r="D395" s="1" t="s">
        <v>53</v>
      </c>
      <c r="E395" s="2">
        <v>44344</v>
      </c>
      <c r="F395" s="2">
        <v>46170</v>
      </c>
      <c r="G395" s="1">
        <v>900</v>
      </c>
      <c r="H395" s="1">
        <v>1</v>
      </c>
      <c r="I395" s="1">
        <f>Table1[[#This Row],[Received Qty.]]*Table1[[#This Row],[Unit]]</f>
        <v>900</v>
      </c>
      <c r="J395" s="1" t="s">
        <v>11</v>
      </c>
      <c r="K395" s="1">
        <v>195</v>
      </c>
      <c r="L395" s="1">
        <v>175500</v>
      </c>
      <c r="M395" s="1">
        <f>_xlfn.DAYS(Table1[[#This Row],[RCV Date]],Table1[[#This Row],[PO_DT]])</f>
        <v>2</v>
      </c>
      <c r="N395" s="1">
        <f>_xlfn.DAYS(Table1[[#This Row],[Exp Date]],Table1[[#This Row],[Mfg Date]])</f>
        <v>1826</v>
      </c>
    </row>
    <row r="396" spans="1:14" x14ac:dyDescent="0.3">
      <c r="A396" s="4">
        <v>44307</v>
      </c>
      <c r="B396" s="3">
        <v>2000</v>
      </c>
      <c r="C396" s="2">
        <v>44494</v>
      </c>
      <c r="D396" s="1" t="s">
        <v>28</v>
      </c>
      <c r="E396" s="2">
        <v>44457</v>
      </c>
      <c r="F396" s="2">
        <v>46282</v>
      </c>
      <c r="G396" s="1">
        <v>1500</v>
      </c>
      <c r="H396" s="1">
        <v>1</v>
      </c>
      <c r="I396" s="1">
        <f>Table1[[#This Row],[Received Qty.]]*Table1[[#This Row],[Unit]]</f>
        <v>1500</v>
      </c>
      <c r="J396" s="1" t="s">
        <v>11</v>
      </c>
      <c r="K396" s="1">
        <v>119</v>
      </c>
      <c r="L396" s="1">
        <v>178500</v>
      </c>
      <c r="M396" s="1">
        <f>_xlfn.DAYS(Table1[[#This Row],[RCV Date]],Table1[[#This Row],[PO_DT]])</f>
        <v>187</v>
      </c>
      <c r="N396" s="1">
        <f>_xlfn.DAYS(Table1[[#This Row],[Exp Date]],Table1[[#This Row],[Mfg Date]])</f>
        <v>1825</v>
      </c>
    </row>
    <row r="397" spans="1:14" x14ac:dyDescent="0.3">
      <c r="A397" s="4">
        <v>44480</v>
      </c>
      <c r="B397" s="3">
        <v>1500</v>
      </c>
      <c r="C397" s="2">
        <v>44494</v>
      </c>
      <c r="D397" s="1" t="s">
        <v>63</v>
      </c>
      <c r="E397" s="2">
        <v>44470</v>
      </c>
      <c r="F397" s="2">
        <v>46295</v>
      </c>
      <c r="G397" s="1">
        <v>1500</v>
      </c>
      <c r="H397" s="1">
        <v>1</v>
      </c>
      <c r="I397" s="1">
        <f>Table1[[#This Row],[Received Qty.]]*Table1[[#This Row],[Unit]]</f>
        <v>1500</v>
      </c>
      <c r="J397" s="1" t="s">
        <v>11</v>
      </c>
      <c r="K397" s="1">
        <v>99</v>
      </c>
      <c r="L397" s="1">
        <v>148500</v>
      </c>
      <c r="M397" s="1">
        <f>_xlfn.DAYS(Table1[[#This Row],[RCV Date]],Table1[[#This Row],[PO_DT]])</f>
        <v>14</v>
      </c>
      <c r="N397" s="1">
        <f>_xlfn.DAYS(Table1[[#This Row],[Exp Date]],Table1[[#This Row],[Mfg Date]])</f>
        <v>1825</v>
      </c>
    </row>
    <row r="398" spans="1:14" x14ac:dyDescent="0.3">
      <c r="A398" s="4">
        <v>44478</v>
      </c>
      <c r="B398" s="3">
        <v>200</v>
      </c>
      <c r="C398" s="2">
        <v>44494</v>
      </c>
      <c r="D398" s="1" t="s">
        <v>82</v>
      </c>
      <c r="E398" s="2">
        <v>44378</v>
      </c>
      <c r="F398" s="2">
        <v>46203</v>
      </c>
      <c r="G398" s="1">
        <v>200</v>
      </c>
      <c r="H398" s="1">
        <v>1</v>
      </c>
      <c r="I398" s="1">
        <f>Table1[[#This Row],[Received Qty.]]*Table1[[#This Row],[Unit]]</f>
        <v>200</v>
      </c>
      <c r="J398" s="1" t="s">
        <v>11</v>
      </c>
      <c r="K398" s="1">
        <v>155</v>
      </c>
      <c r="L398" s="1">
        <v>31000</v>
      </c>
      <c r="M398" s="1">
        <f>_xlfn.DAYS(Table1[[#This Row],[RCV Date]],Table1[[#This Row],[PO_DT]])</f>
        <v>16</v>
      </c>
      <c r="N398" s="1">
        <f>_xlfn.DAYS(Table1[[#This Row],[Exp Date]],Table1[[#This Row],[Mfg Date]])</f>
        <v>1825</v>
      </c>
    </row>
    <row r="399" spans="1:14" x14ac:dyDescent="0.3">
      <c r="A399" s="4">
        <v>44463</v>
      </c>
      <c r="B399" s="3">
        <v>150</v>
      </c>
      <c r="C399" s="2">
        <v>44494</v>
      </c>
      <c r="D399" s="1" t="s">
        <v>27</v>
      </c>
      <c r="E399" s="2">
        <v>44440</v>
      </c>
      <c r="F399" s="2">
        <v>45535</v>
      </c>
      <c r="G399" s="1">
        <v>75</v>
      </c>
      <c r="H399" s="1">
        <v>1</v>
      </c>
      <c r="I399" s="1">
        <f>Table1[[#This Row],[Received Qty.]]*Table1[[#This Row],[Unit]]</f>
        <v>75</v>
      </c>
      <c r="J399" s="1" t="s">
        <v>11</v>
      </c>
      <c r="K399" s="1">
        <v>6100</v>
      </c>
      <c r="L399" s="1">
        <v>457500</v>
      </c>
      <c r="M399" s="1">
        <f>_xlfn.DAYS(Table1[[#This Row],[RCV Date]],Table1[[#This Row],[PO_DT]])</f>
        <v>31</v>
      </c>
      <c r="N399" s="1">
        <f>_xlfn.DAYS(Table1[[#This Row],[Exp Date]],Table1[[#This Row],[Mfg Date]])</f>
        <v>1095</v>
      </c>
    </row>
    <row r="400" spans="1:14" x14ac:dyDescent="0.3">
      <c r="A400" s="4">
        <v>44480</v>
      </c>
      <c r="B400" s="3">
        <v>100</v>
      </c>
      <c r="C400" s="2">
        <v>44494</v>
      </c>
      <c r="D400" s="1" t="s">
        <v>58</v>
      </c>
      <c r="E400" s="2">
        <v>44440</v>
      </c>
      <c r="F400" s="2">
        <v>46265</v>
      </c>
      <c r="G400" s="1">
        <v>75</v>
      </c>
      <c r="H400" s="1">
        <v>1</v>
      </c>
      <c r="I400" s="1">
        <f>Table1[[#This Row],[Received Qty.]]*Table1[[#This Row],[Unit]]</f>
        <v>75</v>
      </c>
      <c r="J400" s="1" t="s">
        <v>11</v>
      </c>
      <c r="K400" s="1">
        <v>505</v>
      </c>
      <c r="L400" s="1">
        <v>37875</v>
      </c>
      <c r="M400" s="1">
        <f>_xlfn.DAYS(Table1[[#This Row],[RCV Date]],Table1[[#This Row],[PO_DT]])</f>
        <v>14</v>
      </c>
      <c r="N400" s="1">
        <f>_xlfn.DAYS(Table1[[#This Row],[Exp Date]],Table1[[#This Row],[Mfg Date]])</f>
        <v>1825</v>
      </c>
    </row>
    <row r="401" spans="1:14" x14ac:dyDescent="0.3">
      <c r="A401" s="4">
        <v>44482</v>
      </c>
      <c r="B401" s="3">
        <v>10</v>
      </c>
      <c r="C401" s="2">
        <v>44494</v>
      </c>
      <c r="D401" s="1" t="s">
        <v>30</v>
      </c>
      <c r="E401" s="2">
        <v>44197</v>
      </c>
      <c r="F401" s="2">
        <v>45657</v>
      </c>
      <c r="G401" s="1">
        <v>10</v>
      </c>
      <c r="H401" s="1">
        <v>1</v>
      </c>
      <c r="I401" s="1">
        <f>Table1[[#This Row],[Received Qty.]]*Table1[[#This Row],[Unit]]</f>
        <v>10</v>
      </c>
      <c r="J401" s="1" t="s">
        <v>11</v>
      </c>
      <c r="K401" s="1">
        <v>2150</v>
      </c>
      <c r="L401" s="1">
        <v>21500</v>
      </c>
      <c r="M401" s="1">
        <f>_xlfn.DAYS(Table1[[#This Row],[RCV Date]],Table1[[#This Row],[PO_DT]])</f>
        <v>12</v>
      </c>
      <c r="N401" s="1">
        <f>_xlfn.DAYS(Table1[[#This Row],[Exp Date]],Table1[[#This Row],[Mfg Date]])</f>
        <v>1460</v>
      </c>
    </row>
    <row r="402" spans="1:14" x14ac:dyDescent="0.3">
      <c r="A402" s="4">
        <v>44481</v>
      </c>
      <c r="B402" s="3">
        <v>30</v>
      </c>
      <c r="C402" s="2">
        <v>44495</v>
      </c>
      <c r="D402" s="1" t="s">
        <v>91</v>
      </c>
      <c r="E402" s="2">
        <v>44440</v>
      </c>
      <c r="F402" s="2">
        <v>46265</v>
      </c>
      <c r="G402" s="1">
        <v>30</v>
      </c>
      <c r="H402" s="1">
        <v>1</v>
      </c>
      <c r="I402" s="1">
        <f>Table1[[#This Row],[Received Qty.]]*Table1[[#This Row],[Unit]]</f>
        <v>30</v>
      </c>
      <c r="J402" s="1" t="s">
        <v>11</v>
      </c>
      <c r="K402" s="1">
        <v>5900</v>
      </c>
      <c r="L402" s="1">
        <v>177000</v>
      </c>
      <c r="M402" s="1">
        <f>_xlfn.DAYS(Table1[[#This Row],[RCV Date]],Table1[[#This Row],[PO_DT]])</f>
        <v>14</v>
      </c>
      <c r="N402" s="1">
        <f>_xlfn.DAYS(Table1[[#This Row],[Exp Date]],Table1[[#This Row],[Mfg Date]])</f>
        <v>1825</v>
      </c>
    </row>
    <row r="403" spans="1:14" x14ac:dyDescent="0.3">
      <c r="A403" s="4">
        <v>44488</v>
      </c>
      <c r="B403" s="3">
        <v>500</v>
      </c>
      <c r="C403" s="2">
        <v>44496</v>
      </c>
      <c r="D403" s="1" t="s">
        <v>35</v>
      </c>
      <c r="E403" s="2">
        <v>44320</v>
      </c>
      <c r="F403" s="2">
        <v>45416</v>
      </c>
      <c r="G403" s="1">
        <v>390</v>
      </c>
      <c r="H403" s="1">
        <v>1</v>
      </c>
      <c r="I403" s="1">
        <f>Table1[[#This Row],[Received Qty.]]*Table1[[#This Row],[Unit]]</f>
        <v>390</v>
      </c>
      <c r="J403" s="1" t="s">
        <v>11</v>
      </c>
      <c r="K403" s="1">
        <v>350</v>
      </c>
      <c r="L403" s="1">
        <v>136500</v>
      </c>
      <c r="M403" s="1">
        <f>_xlfn.DAYS(Table1[[#This Row],[RCV Date]],Table1[[#This Row],[PO_DT]])</f>
        <v>8</v>
      </c>
      <c r="N403" s="1">
        <f>_xlfn.DAYS(Table1[[#This Row],[Exp Date]],Table1[[#This Row],[Mfg Date]])</f>
        <v>1096</v>
      </c>
    </row>
    <row r="404" spans="1:14" x14ac:dyDescent="0.3">
      <c r="A404" s="4">
        <v>44478</v>
      </c>
      <c r="B404" s="3">
        <v>125</v>
      </c>
      <c r="C404" s="2">
        <v>44496</v>
      </c>
      <c r="D404" s="1" t="s">
        <v>48</v>
      </c>
      <c r="E404" s="2">
        <v>44440</v>
      </c>
      <c r="F404" s="2">
        <v>46265</v>
      </c>
      <c r="G404" s="1">
        <v>125</v>
      </c>
      <c r="H404" s="1">
        <v>1</v>
      </c>
      <c r="I404" s="1">
        <f>Table1[[#This Row],[Received Qty.]]*Table1[[#This Row],[Unit]]</f>
        <v>125</v>
      </c>
      <c r="J404" s="1" t="s">
        <v>11</v>
      </c>
      <c r="K404" s="1">
        <v>1250</v>
      </c>
      <c r="L404" s="1">
        <v>156250</v>
      </c>
      <c r="M404" s="1">
        <f>_xlfn.DAYS(Table1[[#This Row],[RCV Date]],Table1[[#This Row],[PO_DT]])</f>
        <v>18</v>
      </c>
      <c r="N404" s="1">
        <f>_xlfn.DAYS(Table1[[#This Row],[Exp Date]],Table1[[#This Row],[Mfg Date]])</f>
        <v>1825</v>
      </c>
    </row>
    <row r="405" spans="1:14" x14ac:dyDescent="0.3">
      <c r="A405" s="4">
        <v>44477</v>
      </c>
      <c r="B405" s="3">
        <v>100</v>
      </c>
      <c r="C405" s="2">
        <v>44496</v>
      </c>
      <c r="D405" s="1" t="s">
        <v>74</v>
      </c>
      <c r="E405" s="2">
        <v>44197</v>
      </c>
      <c r="F405" s="2">
        <v>46022</v>
      </c>
      <c r="G405" s="1">
        <v>100</v>
      </c>
      <c r="H405" s="1">
        <v>1</v>
      </c>
      <c r="I405" s="1">
        <f>Table1[[#This Row],[Received Qty.]]*Table1[[#This Row],[Unit]]</f>
        <v>100</v>
      </c>
      <c r="J405" s="1" t="s">
        <v>11</v>
      </c>
      <c r="K405" s="1">
        <v>1300</v>
      </c>
      <c r="L405" s="1">
        <v>130000</v>
      </c>
      <c r="M405" s="1">
        <f>_xlfn.DAYS(Table1[[#This Row],[RCV Date]],Table1[[#This Row],[PO_DT]])</f>
        <v>19</v>
      </c>
      <c r="N405" s="1">
        <f>_xlfn.DAYS(Table1[[#This Row],[Exp Date]],Table1[[#This Row],[Mfg Date]])</f>
        <v>1825</v>
      </c>
    </row>
    <row r="406" spans="1:14" x14ac:dyDescent="0.3">
      <c r="A406" s="4">
        <v>44463</v>
      </c>
      <c r="B406" s="3">
        <v>150</v>
      </c>
      <c r="C406" s="2">
        <v>44497</v>
      </c>
      <c r="D406" s="1" t="s">
        <v>27</v>
      </c>
      <c r="E406" s="2">
        <v>44440</v>
      </c>
      <c r="F406" s="2">
        <v>45535</v>
      </c>
      <c r="G406" s="1">
        <v>75</v>
      </c>
      <c r="H406" s="1">
        <v>1</v>
      </c>
      <c r="I406" s="1">
        <f>Table1[[#This Row],[Received Qty.]]*Table1[[#This Row],[Unit]]</f>
        <v>75</v>
      </c>
      <c r="J406" s="1" t="s">
        <v>11</v>
      </c>
      <c r="K406" s="1">
        <v>6100</v>
      </c>
      <c r="L406" s="1">
        <v>457500</v>
      </c>
      <c r="M406" s="1">
        <f>_xlfn.DAYS(Table1[[#This Row],[RCV Date]],Table1[[#This Row],[PO_DT]])</f>
        <v>34</v>
      </c>
      <c r="N406" s="1">
        <f>_xlfn.DAYS(Table1[[#This Row],[Exp Date]],Table1[[#This Row],[Mfg Date]])</f>
        <v>1095</v>
      </c>
    </row>
    <row r="407" spans="1:14" x14ac:dyDescent="0.3">
      <c r="A407" s="4">
        <v>44469</v>
      </c>
      <c r="B407" s="3">
        <v>10</v>
      </c>
      <c r="C407" s="2">
        <v>44497</v>
      </c>
      <c r="D407" s="1" t="s">
        <v>37</v>
      </c>
      <c r="E407" s="2">
        <v>44470</v>
      </c>
      <c r="F407" s="2">
        <v>45565</v>
      </c>
      <c r="G407" s="1">
        <v>10</v>
      </c>
      <c r="H407" s="1">
        <v>1</v>
      </c>
      <c r="I407" s="1">
        <f>Table1[[#This Row],[Received Qty.]]*Table1[[#This Row],[Unit]]</f>
        <v>10</v>
      </c>
      <c r="J407" s="1" t="s">
        <v>11</v>
      </c>
      <c r="K407" s="1">
        <v>45000</v>
      </c>
      <c r="L407" s="1">
        <v>450000</v>
      </c>
      <c r="M407" s="1">
        <f>_xlfn.DAYS(Table1[[#This Row],[RCV Date]],Table1[[#This Row],[PO_DT]])</f>
        <v>28</v>
      </c>
      <c r="N407" s="1">
        <f>_xlfn.DAYS(Table1[[#This Row],[Exp Date]],Table1[[#This Row],[Mfg Date]])</f>
        <v>1095</v>
      </c>
    </row>
    <row r="408" spans="1:14" x14ac:dyDescent="0.3">
      <c r="A408" s="4">
        <v>44478</v>
      </c>
      <c r="B408" s="3">
        <v>500</v>
      </c>
      <c r="C408" s="2">
        <v>44498</v>
      </c>
      <c r="D408" s="1" t="s">
        <v>55</v>
      </c>
      <c r="E408" s="2">
        <v>44365</v>
      </c>
      <c r="F408" s="2">
        <v>46190</v>
      </c>
      <c r="G408" s="1">
        <v>250</v>
      </c>
      <c r="H408" s="1">
        <v>1</v>
      </c>
      <c r="I408" s="1">
        <f>Table1[[#This Row],[Received Qty.]]*Table1[[#This Row],[Unit]]</f>
        <v>250</v>
      </c>
      <c r="J408" s="1" t="s">
        <v>11</v>
      </c>
      <c r="K408" s="1">
        <v>900</v>
      </c>
      <c r="L408" s="1">
        <v>225000</v>
      </c>
      <c r="M408" s="1">
        <f>_xlfn.DAYS(Table1[[#This Row],[RCV Date]],Table1[[#This Row],[PO_DT]])</f>
        <v>20</v>
      </c>
      <c r="N408" s="1">
        <f>_xlfn.DAYS(Table1[[#This Row],[Exp Date]],Table1[[#This Row],[Mfg Date]])</f>
        <v>1825</v>
      </c>
    </row>
    <row r="409" spans="1:14" x14ac:dyDescent="0.3">
      <c r="A409" s="4">
        <v>44478</v>
      </c>
      <c r="B409" s="3">
        <v>500</v>
      </c>
      <c r="C409" s="2">
        <v>44498</v>
      </c>
      <c r="D409" s="1" t="s">
        <v>62</v>
      </c>
      <c r="E409" s="2">
        <v>44306</v>
      </c>
      <c r="F409" s="2">
        <v>45766</v>
      </c>
      <c r="G409" s="1">
        <v>250</v>
      </c>
      <c r="H409" s="1">
        <v>1</v>
      </c>
      <c r="I409" s="1">
        <f>Table1[[#This Row],[Received Qty.]]*Table1[[#This Row],[Unit]]</f>
        <v>250</v>
      </c>
      <c r="J409" s="1" t="s">
        <v>11</v>
      </c>
      <c r="K409" s="1">
        <v>1200</v>
      </c>
      <c r="L409" s="1">
        <v>300000</v>
      </c>
      <c r="M409" s="1">
        <f>_xlfn.DAYS(Table1[[#This Row],[RCV Date]],Table1[[#This Row],[PO_DT]])</f>
        <v>20</v>
      </c>
      <c r="N409" s="1">
        <f>_xlfn.DAYS(Table1[[#This Row],[Exp Date]],Table1[[#This Row],[Mfg Date]])</f>
        <v>1460</v>
      </c>
    </row>
    <row r="410" spans="1:14" x14ac:dyDescent="0.3">
      <c r="A410" s="4">
        <v>44487</v>
      </c>
      <c r="B410" s="3">
        <v>2900</v>
      </c>
      <c r="C410" s="2">
        <v>44499</v>
      </c>
      <c r="D410" s="1" t="s">
        <v>10</v>
      </c>
      <c r="E410" s="2">
        <v>44470</v>
      </c>
      <c r="F410" s="2">
        <v>46295</v>
      </c>
      <c r="G410" s="1">
        <v>2900</v>
      </c>
      <c r="H410" s="1">
        <v>1</v>
      </c>
      <c r="I410" s="1">
        <f>Table1[[#This Row],[Received Qty.]]*Table1[[#This Row],[Unit]]</f>
        <v>2900</v>
      </c>
      <c r="J410" s="1" t="s">
        <v>11</v>
      </c>
      <c r="K410" s="1">
        <v>870</v>
      </c>
      <c r="L410" s="1">
        <v>2523000</v>
      </c>
      <c r="M410" s="1">
        <f>_xlfn.DAYS(Table1[[#This Row],[RCV Date]],Table1[[#This Row],[PO_DT]])</f>
        <v>12</v>
      </c>
      <c r="N410" s="1">
        <f>_xlfn.DAYS(Table1[[#This Row],[Exp Date]],Table1[[#This Row],[Mfg Date]])</f>
        <v>1825</v>
      </c>
    </row>
    <row r="411" spans="1:14" x14ac:dyDescent="0.3">
      <c r="A411" s="4">
        <v>44496</v>
      </c>
      <c r="B411" s="3">
        <v>25</v>
      </c>
      <c r="C411" s="2">
        <v>44499</v>
      </c>
      <c r="D411" s="1" t="s">
        <v>159</v>
      </c>
      <c r="E411" s="2">
        <v>44337</v>
      </c>
      <c r="F411" s="2">
        <v>45833</v>
      </c>
      <c r="G411" s="1">
        <v>25</v>
      </c>
      <c r="H411" s="1">
        <v>1</v>
      </c>
      <c r="I411" s="1">
        <f>Table1[[#This Row],[Received Qty.]]*Table1[[#This Row],[Unit]]</f>
        <v>25</v>
      </c>
      <c r="J411" s="1" t="s">
        <v>11</v>
      </c>
      <c r="K411" s="1">
        <v>270</v>
      </c>
      <c r="L411" s="1">
        <v>6750</v>
      </c>
      <c r="M411" s="1">
        <f>_xlfn.DAYS(Table1[[#This Row],[RCV Date]],Table1[[#This Row],[PO_DT]])</f>
        <v>3</v>
      </c>
      <c r="N411" s="1">
        <f>_xlfn.DAYS(Table1[[#This Row],[Exp Date]],Table1[[#This Row],[Mfg Date]])</f>
        <v>1496</v>
      </c>
    </row>
    <row r="412" spans="1:14" x14ac:dyDescent="0.3">
      <c r="A412" s="4">
        <v>44478</v>
      </c>
      <c r="B412" s="3">
        <v>25</v>
      </c>
      <c r="C412" s="2">
        <v>44501</v>
      </c>
      <c r="D412" s="1" t="s">
        <v>26</v>
      </c>
      <c r="E412" s="2">
        <v>44348</v>
      </c>
      <c r="F412" s="2">
        <v>46173</v>
      </c>
      <c r="G412" s="1">
        <v>5</v>
      </c>
      <c r="H412" s="1">
        <v>1</v>
      </c>
      <c r="I412" s="1">
        <f>Table1[[#This Row],[Received Qty.]]*Table1[[#This Row],[Unit]]</f>
        <v>5</v>
      </c>
      <c r="J412" s="1" t="s">
        <v>11</v>
      </c>
      <c r="K412" s="1">
        <v>7700</v>
      </c>
      <c r="L412" s="1">
        <v>38500</v>
      </c>
      <c r="M412" s="1">
        <f>_xlfn.DAYS(Table1[[#This Row],[RCV Date]],Table1[[#This Row],[PO_DT]])</f>
        <v>23</v>
      </c>
      <c r="N412" s="1">
        <f>_xlfn.DAYS(Table1[[#This Row],[Exp Date]],Table1[[#This Row],[Mfg Date]])</f>
        <v>1825</v>
      </c>
    </row>
    <row r="413" spans="1:14" x14ac:dyDescent="0.3">
      <c r="A413" s="4">
        <v>44478</v>
      </c>
      <c r="B413" s="3">
        <v>25</v>
      </c>
      <c r="C413" s="2">
        <v>44501</v>
      </c>
      <c r="D413" s="1" t="s">
        <v>26</v>
      </c>
      <c r="E413" s="2">
        <v>44409</v>
      </c>
      <c r="F413" s="2">
        <v>46234</v>
      </c>
      <c r="G413" s="1">
        <v>20</v>
      </c>
      <c r="H413" s="1">
        <v>1</v>
      </c>
      <c r="I413" s="1">
        <f>Table1[[#This Row],[Received Qty.]]*Table1[[#This Row],[Unit]]</f>
        <v>20</v>
      </c>
      <c r="J413" s="1" t="s">
        <v>11</v>
      </c>
      <c r="K413" s="1">
        <v>7700</v>
      </c>
      <c r="L413" s="1">
        <v>154000</v>
      </c>
      <c r="M413" s="1">
        <f>_xlfn.DAYS(Table1[[#This Row],[RCV Date]],Table1[[#This Row],[PO_DT]])</f>
        <v>23</v>
      </c>
      <c r="N413" s="1">
        <f>_xlfn.DAYS(Table1[[#This Row],[Exp Date]],Table1[[#This Row],[Mfg Date]])</f>
        <v>1825</v>
      </c>
    </row>
    <row r="414" spans="1:14" x14ac:dyDescent="0.3">
      <c r="A414" s="4">
        <v>44499</v>
      </c>
      <c r="B414" s="3">
        <v>10</v>
      </c>
      <c r="C414" s="2">
        <v>44508</v>
      </c>
      <c r="D414" s="1" t="s">
        <v>160</v>
      </c>
      <c r="E414" s="2">
        <v>44440</v>
      </c>
      <c r="F414" s="2">
        <v>46265</v>
      </c>
      <c r="G414" s="1">
        <v>10</v>
      </c>
      <c r="H414" s="1">
        <v>1</v>
      </c>
      <c r="I414" s="1">
        <f>Table1[[#This Row],[Received Qty.]]*Table1[[#This Row],[Unit]]</f>
        <v>10</v>
      </c>
      <c r="J414" s="1" t="s">
        <v>11</v>
      </c>
      <c r="K414" s="1">
        <v>5500</v>
      </c>
      <c r="L414" s="1">
        <v>55000</v>
      </c>
      <c r="M414" s="1">
        <f>_xlfn.DAYS(Table1[[#This Row],[RCV Date]],Table1[[#This Row],[PO_DT]])</f>
        <v>9</v>
      </c>
      <c r="N414" s="1">
        <f>_xlfn.DAYS(Table1[[#This Row],[Exp Date]],Table1[[#This Row],[Mfg Date]])</f>
        <v>1825</v>
      </c>
    </row>
    <row r="415" spans="1:14" x14ac:dyDescent="0.3">
      <c r="A415" s="4">
        <v>44499</v>
      </c>
      <c r="B415" s="3">
        <v>10</v>
      </c>
      <c r="C415" s="2">
        <v>44508</v>
      </c>
      <c r="D415" s="1" t="s">
        <v>39</v>
      </c>
      <c r="E415" s="2">
        <v>44378</v>
      </c>
      <c r="F415" s="2">
        <v>45473</v>
      </c>
      <c r="G415" s="1">
        <v>10</v>
      </c>
      <c r="H415" s="1">
        <v>1</v>
      </c>
      <c r="I415" s="1">
        <f>Table1[[#This Row],[Received Qty.]]*Table1[[#This Row],[Unit]]</f>
        <v>10</v>
      </c>
      <c r="J415" s="1" t="s">
        <v>11</v>
      </c>
      <c r="K415" s="1">
        <v>9800</v>
      </c>
      <c r="L415" s="1">
        <v>98000</v>
      </c>
      <c r="M415" s="1">
        <f>_xlfn.DAYS(Table1[[#This Row],[RCV Date]],Table1[[#This Row],[PO_DT]])</f>
        <v>9</v>
      </c>
      <c r="N415" s="1">
        <f>_xlfn.DAYS(Table1[[#This Row],[Exp Date]],Table1[[#This Row],[Mfg Date]])</f>
        <v>1095</v>
      </c>
    </row>
    <row r="416" spans="1:14" x14ac:dyDescent="0.3">
      <c r="A416" s="4">
        <v>44485</v>
      </c>
      <c r="B416" s="3">
        <v>10</v>
      </c>
      <c r="C416" s="2">
        <v>44510</v>
      </c>
      <c r="D416" s="1" t="s">
        <v>18</v>
      </c>
      <c r="E416" s="2">
        <v>44470</v>
      </c>
      <c r="F416" s="2">
        <v>46295</v>
      </c>
      <c r="G416" s="1">
        <v>10</v>
      </c>
      <c r="H416" s="1">
        <v>1</v>
      </c>
      <c r="I416" s="1">
        <f>Table1[[#This Row],[Received Qty.]]*Table1[[#This Row],[Unit]]</f>
        <v>10</v>
      </c>
      <c r="J416" s="1" t="s">
        <v>11</v>
      </c>
      <c r="K416" s="1">
        <v>5550</v>
      </c>
      <c r="L416" s="1">
        <v>55500</v>
      </c>
      <c r="M416" s="1">
        <f>_xlfn.DAYS(Table1[[#This Row],[RCV Date]],Table1[[#This Row],[PO_DT]])</f>
        <v>25</v>
      </c>
      <c r="N416" s="1">
        <f>_xlfn.DAYS(Table1[[#This Row],[Exp Date]],Table1[[#This Row],[Mfg Date]])</f>
        <v>1825</v>
      </c>
    </row>
    <row r="417" spans="1:14" x14ac:dyDescent="0.3">
      <c r="A417" s="4">
        <v>44495</v>
      </c>
      <c r="B417" s="3">
        <v>200</v>
      </c>
      <c r="C417" s="2">
        <v>44512</v>
      </c>
      <c r="D417" s="1" t="s">
        <v>74</v>
      </c>
      <c r="E417" s="2">
        <v>44470</v>
      </c>
      <c r="F417" s="2">
        <v>45930</v>
      </c>
      <c r="G417" s="1">
        <v>200</v>
      </c>
      <c r="H417" s="1">
        <v>1</v>
      </c>
      <c r="I417" s="1">
        <f>Table1[[#This Row],[Received Qty.]]*Table1[[#This Row],[Unit]]</f>
        <v>200</v>
      </c>
      <c r="J417" s="1" t="s">
        <v>11</v>
      </c>
      <c r="K417" s="1">
        <v>1250</v>
      </c>
      <c r="L417" s="1">
        <v>250000</v>
      </c>
      <c r="M417" s="1">
        <f>_xlfn.DAYS(Table1[[#This Row],[RCV Date]],Table1[[#This Row],[PO_DT]])</f>
        <v>17</v>
      </c>
      <c r="N417" s="1">
        <f>_xlfn.DAYS(Table1[[#This Row],[Exp Date]],Table1[[#This Row],[Mfg Date]])</f>
        <v>1460</v>
      </c>
    </row>
    <row r="418" spans="1:14" x14ac:dyDescent="0.3">
      <c r="A418" s="4">
        <v>44477</v>
      </c>
      <c r="B418" s="3">
        <v>137.5</v>
      </c>
      <c r="C418" s="2">
        <v>44513</v>
      </c>
      <c r="D418" s="1" t="s">
        <v>19</v>
      </c>
      <c r="E418" s="2">
        <v>44470</v>
      </c>
      <c r="F418" s="2">
        <v>45382</v>
      </c>
      <c r="G418" s="1">
        <v>137.5</v>
      </c>
      <c r="H418" s="1">
        <v>1</v>
      </c>
      <c r="I418" s="1">
        <f>Table1[[#This Row],[Received Qty.]]*Table1[[#This Row],[Unit]]</f>
        <v>137.5</v>
      </c>
      <c r="J418" s="1" t="s">
        <v>11</v>
      </c>
      <c r="K418" s="1">
        <v>2654.5409</v>
      </c>
      <c r="L418" s="1">
        <v>364999.3738</v>
      </c>
      <c r="M418" s="1">
        <f>_xlfn.DAYS(Table1[[#This Row],[RCV Date]],Table1[[#This Row],[PO_DT]])</f>
        <v>36</v>
      </c>
      <c r="N418" s="1">
        <f>_xlfn.DAYS(Table1[[#This Row],[Exp Date]],Table1[[#This Row],[Mfg Date]])</f>
        <v>912</v>
      </c>
    </row>
    <row r="419" spans="1:14" x14ac:dyDescent="0.3">
      <c r="A419" s="4">
        <v>44470</v>
      </c>
      <c r="B419" s="3">
        <v>50</v>
      </c>
      <c r="C419" s="2">
        <v>44515</v>
      </c>
      <c r="D419" s="1" t="s">
        <v>73</v>
      </c>
      <c r="E419" s="2">
        <v>44470</v>
      </c>
      <c r="F419" s="2">
        <v>46295</v>
      </c>
      <c r="G419" s="1">
        <v>50</v>
      </c>
      <c r="H419" s="1">
        <v>1</v>
      </c>
      <c r="I419" s="1">
        <f>Table1[[#This Row],[Received Qty.]]*Table1[[#This Row],[Unit]]</f>
        <v>50</v>
      </c>
      <c r="J419" s="1" t="s">
        <v>11</v>
      </c>
      <c r="K419" s="1">
        <v>1375</v>
      </c>
      <c r="L419" s="1">
        <v>68750</v>
      </c>
      <c r="M419" s="1">
        <f>_xlfn.DAYS(Table1[[#This Row],[RCV Date]],Table1[[#This Row],[PO_DT]])</f>
        <v>45</v>
      </c>
      <c r="N419" s="1">
        <f>_xlfn.DAYS(Table1[[#This Row],[Exp Date]],Table1[[#This Row],[Mfg Date]])</f>
        <v>1825</v>
      </c>
    </row>
    <row r="420" spans="1:14" x14ac:dyDescent="0.3">
      <c r="A420" s="4">
        <v>44481</v>
      </c>
      <c r="B420" s="3">
        <v>10</v>
      </c>
      <c r="C420" s="2">
        <v>44515</v>
      </c>
      <c r="D420" s="1" t="s">
        <v>45</v>
      </c>
      <c r="E420" s="2">
        <v>44440</v>
      </c>
      <c r="F420" s="2">
        <v>45535</v>
      </c>
      <c r="G420" s="1">
        <v>5</v>
      </c>
      <c r="H420" s="1">
        <v>1</v>
      </c>
      <c r="I420" s="1">
        <f>Table1[[#This Row],[Received Qty.]]*Table1[[#This Row],[Unit]]</f>
        <v>5</v>
      </c>
      <c r="J420" s="1" t="s">
        <v>11</v>
      </c>
      <c r="K420" s="1">
        <v>17200</v>
      </c>
      <c r="L420" s="1">
        <v>86000</v>
      </c>
      <c r="M420" s="1">
        <f>_xlfn.DAYS(Table1[[#This Row],[RCV Date]],Table1[[#This Row],[PO_DT]])</f>
        <v>34</v>
      </c>
      <c r="N420" s="1">
        <f>_xlfn.DAYS(Table1[[#This Row],[Exp Date]],Table1[[#This Row],[Mfg Date]])</f>
        <v>1095</v>
      </c>
    </row>
    <row r="421" spans="1:14" x14ac:dyDescent="0.3">
      <c r="A421" s="4">
        <v>44512</v>
      </c>
      <c r="B421" s="3">
        <v>1550</v>
      </c>
      <c r="C421" s="2">
        <v>44516</v>
      </c>
      <c r="D421" s="1" t="s">
        <v>10</v>
      </c>
      <c r="E421" s="2">
        <v>44440</v>
      </c>
      <c r="F421" s="2">
        <v>46265</v>
      </c>
      <c r="G421" s="1">
        <v>1550</v>
      </c>
      <c r="H421" s="1">
        <v>1</v>
      </c>
      <c r="I421" s="1">
        <f>Table1[[#This Row],[Received Qty.]]*Table1[[#This Row],[Unit]]</f>
        <v>1550</v>
      </c>
      <c r="J421" s="1" t="s">
        <v>11</v>
      </c>
      <c r="K421" s="1">
        <v>815</v>
      </c>
      <c r="L421" s="1">
        <v>1263250</v>
      </c>
      <c r="M421" s="1">
        <f>_xlfn.DAYS(Table1[[#This Row],[RCV Date]],Table1[[#This Row],[PO_DT]])</f>
        <v>4</v>
      </c>
      <c r="N421" s="1">
        <f>_xlfn.DAYS(Table1[[#This Row],[Exp Date]],Table1[[#This Row],[Mfg Date]])</f>
        <v>1825</v>
      </c>
    </row>
    <row r="422" spans="1:14" x14ac:dyDescent="0.3">
      <c r="A422" s="4">
        <v>44512</v>
      </c>
      <c r="B422" s="3">
        <v>400</v>
      </c>
      <c r="C422" s="2">
        <v>44516</v>
      </c>
      <c r="D422" s="1" t="s">
        <v>10</v>
      </c>
      <c r="E422" s="2">
        <v>44470</v>
      </c>
      <c r="F422" s="2">
        <v>46295</v>
      </c>
      <c r="G422" s="1">
        <v>400</v>
      </c>
      <c r="H422" s="1">
        <v>1</v>
      </c>
      <c r="I422" s="1">
        <f>Table1[[#This Row],[Received Qty.]]*Table1[[#This Row],[Unit]]</f>
        <v>400</v>
      </c>
      <c r="J422" s="1" t="s">
        <v>11</v>
      </c>
      <c r="K422" s="1">
        <v>815</v>
      </c>
      <c r="L422" s="1">
        <v>326000</v>
      </c>
      <c r="M422" s="1">
        <f>_xlfn.DAYS(Table1[[#This Row],[RCV Date]],Table1[[#This Row],[PO_DT]])</f>
        <v>4</v>
      </c>
      <c r="N422" s="1">
        <f>_xlfn.DAYS(Table1[[#This Row],[Exp Date]],Table1[[#This Row],[Mfg Date]])</f>
        <v>1825</v>
      </c>
    </row>
    <row r="423" spans="1:14" x14ac:dyDescent="0.3">
      <c r="A423" s="4">
        <v>44512</v>
      </c>
      <c r="B423" s="3">
        <v>10</v>
      </c>
      <c r="C423" s="2">
        <v>44516</v>
      </c>
      <c r="D423" s="1" t="s">
        <v>39</v>
      </c>
      <c r="E423" s="2">
        <v>44378</v>
      </c>
      <c r="F423" s="2">
        <v>45473</v>
      </c>
      <c r="G423" s="1">
        <v>10</v>
      </c>
      <c r="H423" s="1">
        <v>1</v>
      </c>
      <c r="I423" s="1">
        <f>Table1[[#This Row],[Received Qty.]]*Table1[[#This Row],[Unit]]</f>
        <v>10</v>
      </c>
      <c r="J423" s="1" t="s">
        <v>11</v>
      </c>
      <c r="K423" s="1">
        <v>9700</v>
      </c>
      <c r="L423" s="1">
        <v>97000</v>
      </c>
      <c r="M423" s="1">
        <f>_xlfn.DAYS(Table1[[#This Row],[RCV Date]],Table1[[#This Row],[PO_DT]])</f>
        <v>4</v>
      </c>
      <c r="N423" s="1">
        <f>_xlfn.DAYS(Table1[[#This Row],[Exp Date]],Table1[[#This Row],[Mfg Date]])</f>
        <v>1095</v>
      </c>
    </row>
    <row r="424" spans="1:14" x14ac:dyDescent="0.3">
      <c r="A424" s="4">
        <v>44512</v>
      </c>
      <c r="B424" s="3">
        <v>25</v>
      </c>
      <c r="C424" s="2">
        <v>44517</v>
      </c>
      <c r="D424" s="1" t="s">
        <v>54</v>
      </c>
      <c r="E424" s="2">
        <v>44470</v>
      </c>
      <c r="F424" s="2">
        <v>46295</v>
      </c>
      <c r="G424" s="1">
        <v>25</v>
      </c>
      <c r="H424" s="1">
        <v>1</v>
      </c>
      <c r="I424" s="1">
        <f>Table1[[#This Row],[Received Qty.]]*Table1[[#This Row],[Unit]]</f>
        <v>25</v>
      </c>
      <c r="J424" s="1" t="s">
        <v>11</v>
      </c>
      <c r="K424" s="1">
        <v>900</v>
      </c>
      <c r="L424" s="1">
        <v>22500</v>
      </c>
      <c r="M424" s="1">
        <f>_xlfn.DAYS(Table1[[#This Row],[RCV Date]],Table1[[#This Row],[PO_DT]])</f>
        <v>5</v>
      </c>
      <c r="N424" s="1">
        <f>_xlfn.DAYS(Table1[[#This Row],[Exp Date]],Table1[[#This Row],[Mfg Date]])</f>
        <v>1825</v>
      </c>
    </row>
    <row r="425" spans="1:14" x14ac:dyDescent="0.3">
      <c r="A425" s="4">
        <v>44480</v>
      </c>
      <c r="B425" s="3">
        <v>412.5</v>
      </c>
      <c r="C425" s="2">
        <v>44518</v>
      </c>
      <c r="D425" s="1" t="s">
        <v>81</v>
      </c>
      <c r="E425" s="2">
        <v>44470</v>
      </c>
      <c r="F425" s="2">
        <v>45199</v>
      </c>
      <c r="G425" s="1">
        <v>412.5</v>
      </c>
      <c r="H425" s="1">
        <v>1</v>
      </c>
      <c r="I425" s="1">
        <f>Table1[[#This Row],[Received Qty.]]*Table1[[#This Row],[Unit]]</f>
        <v>412.5</v>
      </c>
      <c r="J425" s="1" t="s">
        <v>11</v>
      </c>
      <c r="K425" s="1">
        <v>1381.8</v>
      </c>
      <c r="L425" s="1">
        <v>569992.5</v>
      </c>
      <c r="M425" s="1">
        <f>_xlfn.DAYS(Table1[[#This Row],[RCV Date]],Table1[[#This Row],[PO_DT]])</f>
        <v>38</v>
      </c>
      <c r="N425" s="1">
        <f>_xlfn.DAYS(Table1[[#This Row],[Exp Date]],Table1[[#This Row],[Mfg Date]])</f>
        <v>729</v>
      </c>
    </row>
    <row r="426" spans="1:14" x14ac:dyDescent="0.3">
      <c r="A426" s="4">
        <v>44478</v>
      </c>
      <c r="B426" s="3">
        <v>55</v>
      </c>
      <c r="C426" s="2">
        <v>44518</v>
      </c>
      <c r="D426" s="1" t="s">
        <v>102</v>
      </c>
      <c r="E426" s="2">
        <v>44470</v>
      </c>
      <c r="F426" s="2">
        <v>45199</v>
      </c>
      <c r="G426" s="1">
        <v>55</v>
      </c>
      <c r="H426" s="1">
        <v>1</v>
      </c>
      <c r="I426" s="1">
        <f>Table1[[#This Row],[Received Qty.]]*Table1[[#This Row],[Unit]]</f>
        <v>55</v>
      </c>
      <c r="J426" s="1" t="s">
        <v>11</v>
      </c>
      <c r="K426" s="1">
        <v>3054.54</v>
      </c>
      <c r="L426" s="1">
        <v>167999.7</v>
      </c>
      <c r="M426" s="1">
        <f>_xlfn.DAYS(Table1[[#This Row],[RCV Date]],Table1[[#This Row],[PO_DT]])</f>
        <v>40</v>
      </c>
      <c r="N426" s="1">
        <f>_xlfn.DAYS(Table1[[#This Row],[Exp Date]],Table1[[#This Row],[Mfg Date]])</f>
        <v>729</v>
      </c>
    </row>
    <row r="427" spans="1:14" x14ac:dyDescent="0.3">
      <c r="A427" s="4">
        <v>44512</v>
      </c>
      <c r="B427" s="3">
        <v>2</v>
      </c>
      <c r="C427" s="2">
        <v>44523</v>
      </c>
      <c r="D427" s="1" t="s">
        <v>161</v>
      </c>
      <c r="E427" s="2">
        <v>44202</v>
      </c>
      <c r="F427" s="2">
        <v>44931</v>
      </c>
      <c r="G427" s="1">
        <v>2</v>
      </c>
      <c r="H427" s="1">
        <v>1</v>
      </c>
      <c r="I427" s="1">
        <f>Table1[[#This Row],[Received Qty.]]*Table1[[#This Row],[Unit]]</f>
        <v>2</v>
      </c>
      <c r="J427" s="1" t="s">
        <v>11</v>
      </c>
      <c r="K427" s="1">
        <v>460</v>
      </c>
      <c r="L427" s="1">
        <v>920</v>
      </c>
      <c r="M427" s="1">
        <f>_xlfn.DAYS(Table1[[#This Row],[RCV Date]],Table1[[#This Row],[PO_DT]])</f>
        <v>11</v>
      </c>
      <c r="N427" s="1">
        <f>_xlfn.DAYS(Table1[[#This Row],[Exp Date]],Table1[[#This Row],[Mfg Date]])</f>
        <v>729</v>
      </c>
    </row>
    <row r="428" spans="1:14" x14ac:dyDescent="0.3">
      <c r="A428" s="4">
        <v>44498</v>
      </c>
      <c r="B428" s="3">
        <v>25</v>
      </c>
      <c r="C428" s="2">
        <v>44524</v>
      </c>
      <c r="D428" s="1" t="s">
        <v>30</v>
      </c>
      <c r="E428" s="2">
        <v>44470</v>
      </c>
      <c r="F428" s="2">
        <v>45930</v>
      </c>
      <c r="G428" s="1">
        <v>25</v>
      </c>
      <c r="H428" s="1">
        <v>1</v>
      </c>
      <c r="I428" s="1">
        <f>Table1[[#This Row],[Received Qty.]]*Table1[[#This Row],[Unit]]</f>
        <v>25</v>
      </c>
      <c r="J428" s="1" t="s">
        <v>11</v>
      </c>
      <c r="K428" s="1">
        <v>2200</v>
      </c>
      <c r="L428" s="1">
        <v>55000</v>
      </c>
      <c r="M428" s="1">
        <f>_xlfn.DAYS(Table1[[#This Row],[RCV Date]],Table1[[#This Row],[PO_DT]])</f>
        <v>26</v>
      </c>
      <c r="N428" s="1">
        <f>_xlfn.DAYS(Table1[[#This Row],[Exp Date]],Table1[[#This Row],[Mfg Date]])</f>
        <v>1460</v>
      </c>
    </row>
    <row r="429" spans="1:14" x14ac:dyDescent="0.3">
      <c r="A429" s="4">
        <v>44512</v>
      </c>
      <c r="B429" s="3">
        <v>84</v>
      </c>
      <c r="C429" s="2">
        <v>44529</v>
      </c>
      <c r="D429" s="1" t="s">
        <v>66</v>
      </c>
      <c r="E429" s="2">
        <v>44501</v>
      </c>
      <c r="F429" s="2">
        <v>45596</v>
      </c>
      <c r="G429" s="1">
        <v>84</v>
      </c>
      <c r="H429" s="1">
        <v>1</v>
      </c>
      <c r="I429" s="1">
        <f>Table1[[#This Row],[Received Qty.]]*Table1[[#This Row],[Unit]]</f>
        <v>84</v>
      </c>
      <c r="J429" s="1" t="s">
        <v>11</v>
      </c>
      <c r="K429" s="1">
        <v>1857.14</v>
      </c>
      <c r="L429" s="1">
        <v>155999.76</v>
      </c>
      <c r="M429" s="1">
        <f>_xlfn.DAYS(Table1[[#This Row],[RCV Date]],Table1[[#This Row],[PO_DT]])</f>
        <v>17</v>
      </c>
      <c r="N429" s="1">
        <f>_xlfn.DAYS(Table1[[#This Row],[Exp Date]],Table1[[#This Row],[Mfg Date]])</f>
        <v>1095</v>
      </c>
    </row>
    <row r="430" spans="1:14" x14ac:dyDescent="0.3">
      <c r="A430" s="4">
        <v>44512</v>
      </c>
      <c r="B430" s="3">
        <v>137.5</v>
      </c>
      <c r="C430" s="2">
        <v>44530</v>
      </c>
      <c r="D430" s="1" t="s">
        <v>81</v>
      </c>
      <c r="E430" s="2">
        <v>44501</v>
      </c>
      <c r="F430" s="2">
        <v>45596</v>
      </c>
      <c r="G430" s="1">
        <v>137.5</v>
      </c>
      <c r="H430" s="1">
        <v>1</v>
      </c>
      <c r="I430" s="1">
        <f>Table1[[#This Row],[Received Qty.]]*Table1[[#This Row],[Unit]]</f>
        <v>137.5</v>
      </c>
      <c r="J430" s="1" t="s">
        <v>11</v>
      </c>
      <c r="K430" s="1">
        <v>1272.73</v>
      </c>
      <c r="L430" s="1">
        <v>175000.375</v>
      </c>
      <c r="M430" s="1">
        <f>_xlfn.DAYS(Table1[[#This Row],[RCV Date]],Table1[[#This Row],[PO_DT]])</f>
        <v>18</v>
      </c>
      <c r="N430" s="1">
        <f>_xlfn.DAYS(Table1[[#This Row],[Exp Date]],Table1[[#This Row],[Mfg Date]])</f>
        <v>1095</v>
      </c>
    </row>
    <row r="431" spans="1:14" x14ac:dyDescent="0.3">
      <c r="A431" s="4">
        <v>44512</v>
      </c>
      <c r="B431" s="3">
        <v>150</v>
      </c>
      <c r="C431" s="2">
        <v>44531</v>
      </c>
      <c r="D431" s="1" t="s">
        <v>46</v>
      </c>
      <c r="E431" s="2">
        <v>44440</v>
      </c>
      <c r="F431" s="2">
        <v>46265</v>
      </c>
      <c r="G431" s="1">
        <v>150</v>
      </c>
      <c r="H431" s="1">
        <v>1</v>
      </c>
      <c r="I431" s="1">
        <f>Table1[[#This Row],[Received Qty.]]*Table1[[#This Row],[Unit]]</f>
        <v>150</v>
      </c>
      <c r="J431" s="1" t="s">
        <v>11</v>
      </c>
      <c r="K431" s="1">
        <v>1600</v>
      </c>
      <c r="L431" s="1">
        <v>240000</v>
      </c>
      <c r="M431" s="1">
        <f>_xlfn.DAYS(Table1[[#This Row],[RCV Date]],Table1[[#This Row],[PO_DT]])</f>
        <v>19</v>
      </c>
      <c r="N431" s="1">
        <f>_xlfn.DAYS(Table1[[#This Row],[Exp Date]],Table1[[#This Row],[Mfg Date]])</f>
        <v>1825</v>
      </c>
    </row>
    <row r="432" spans="1:14" x14ac:dyDescent="0.3">
      <c r="A432" s="4">
        <v>44512</v>
      </c>
      <c r="B432" s="3">
        <v>125</v>
      </c>
      <c r="C432" s="2">
        <v>44531</v>
      </c>
      <c r="D432" s="1" t="s">
        <v>48</v>
      </c>
      <c r="E432" s="2">
        <v>44409</v>
      </c>
      <c r="F432" s="2">
        <v>46234</v>
      </c>
      <c r="G432" s="1">
        <v>125</v>
      </c>
      <c r="H432" s="1">
        <v>1</v>
      </c>
      <c r="I432" s="1">
        <f>Table1[[#This Row],[Received Qty.]]*Table1[[#This Row],[Unit]]</f>
        <v>125</v>
      </c>
      <c r="J432" s="1" t="s">
        <v>11</v>
      </c>
      <c r="K432" s="1">
        <v>1100</v>
      </c>
      <c r="L432" s="1">
        <v>137500</v>
      </c>
      <c r="M432" s="1">
        <f>_xlfn.DAYS(Table1[[#This Row],[RCV Date]],Table1[[#This Row],[PO_DT]])</f>
        <v>19</v>
      </c>
      <c r="N432" s="1">
        <f>_xlfn.DAYS(Table1[[#This Row],[Exp Date]],Table1[[#This Row],[Mfg Date]])</f>
        <v>1825</v>
      </c>
    </row>
    <row r="433" spans="1:14" x14ac:dyDescent="0.3">
      <c r="A433" s="4">
        <v>44513</v>
      </c>
      <c r="B433" s="3">
        <v>700</v>
      </c>
      <c r="C433" s="2">
        <v>44533</v>
      </c>
      <c r="D433" s="1" t="s">
        <v>10</v>
      </c>
      <c r="E433" s="2">
        <v>44440</v>
      </c>
      <c r="F433" s="2">
        <v>46265</v>
      </c>
      <c r="G433" s="1">
        <v>700</v>
      </c>
      <c r="H433" s="1">
        <v>1</v>
      </c>
      <c r="I433" s="1">
        <f>Table1[[#This Row],[Received Qty.]]*Table1[[#This Row],[Unit]]</f>
        <v>700</v>
      </c>
      <c r="J433" s="1" t="s">
        <v>11</v>
      </c>
      <c r="K433" s="1">
        <v>815</v>
      </c>
      <c r="L433" s="1">
        <v>570500</v>
      </c>
      <c r="M433" s="1">
        <f>_xlfn.DAYS(Table1[[#This Row],[RCV Date]],Table1[[#This Row],[PO_DT]])</f>
        <v>20</v>
      </c>
      <c r="N433" s="1">
        <f>_xlfn.DAYS(Table1[[#This Row],[Exp Date]],Table1[[#This Row],[Mfg Date]])</f>
        <v>1825</v>
      </c>
    </row>
    <row r="434" spans="1:14" x14ac:dyDescent="0.3">
      <c r="A434" s="4">
        <v>44530</v>
      </c>
      <c r="B434" s="3">
        <v>30</v>
      </c>
      <c r="C434" s="2">
        <v>44533</v>
      </c>
      <c r="D434" s="1" t="s">
        <v>26</v>
      </c>
      <c r="E434" s="2">
        <v>44287</v>
      </c>
      <c r="F434" s="2">
        <v>46112</v>
      </c>
      <c r="G434" s="1">
        <v>30</v>
      </c>
      <c r="H434" s="1">
        <v>1</v>
      </c>
      <c r="I434" s="1">
        <f>Table1[[#This Row],[Received Qty.]]*Table1[[#This Row],[Unit]]</f>
        <v>30</v>
      </c>
      <c r="J434" s="1" t="s">
        <v>11</v>
      </c>
      <c r="K434" s="1">
        <v>8200</v>
      </c>
      <c r="L434" s="1">
        <v>246000</v>
      </c>
      <c r="M434" s="1">
        <f>_xlfn.DAYS(Table1[[#This Row],[RCV Date]],Table1[[#This Row],[PO_DT]])</f>
        <v>3</v>
      </c>
      <c r="N434" s="1">
        <f>_xlfn.DAYS(Table1[[#This Row],[Exp Date]],Table1[[#This Row],[Mfg Date]])</f>
        <v>1825</v>
      </c>
    </row>
    <row r="435" spans="1:14" x14ac:dyDescent="0.3">
      <c r="A435" s="4">
        <v>44502</v>
      </c>
      <c r="B435" s="3">
        <v>25</v>
      </c>
      <c r="C435" s="2">
        <v>44533</v>
      </c>
      <c r="D435" s="1" t="s">
        <v>104</v>
      </c>
      <c r="E435" s="2">
        <v>44501</v>
      </c>
      <c r="F435" s="2">
        <v>46326</v>
      </c>
      <c r="G435" s="1">
        <v>25</v>
      </c>
      <c r="H435" s="1">
        <v>1</v>
      </c>
      <c r="I435" s="1">
        <f>Table1[[#This Row],[Received Qty.]]*Table1[[#This Row],[Unit]]</f>
        <v>25</v>
      </c>
      <c r="J435" s="1" t="s">
        <v>11</v>
      </c>
      <c r="K435" s="1">
        <v>4600</v>
      </c>
      <c r="L435" s="1">
        <v>115000</v>
      </c>
      <c r="M435" s="1">
        <f>_xlfn.DAYS(Table1[[#This Row],[RCV Date]],Table1[[#This Row],[PO_DT]])</f>
        <v>31</v>
      </c>
      <c r="N435" s="1">
        <f>_xlfn.DAYS(Table1[[#This Row],[Exp Date]],Table1[[#This Row],[Mfg Date]])</f>
        <v>1825</v>
      </c>
    </row>
    <row r="436" spans="1:14" x14ac:dyDescent="0.3">
      <c r="A436" s="4">
        <v>44533</v>
      </c>
      <c r="B436" s="3">
        <v>1000</v>
      </c>
      <c r="C436" s="2">
        <v>44536</v>
      </c>
      <c r="D436" s="1" t="s">
        <v>53</v>
      </c>
      <c r="E436" s="2">
        <v>44252</v>
      </c>
      <c r="F436" s="2">
        <v>46078</v>
      </c>
      <c r="G436" s="1">
        <v>1000</v>
      </c>
      <c r="H436" s="1">
        <v>1</v>
      </c>
      <c r="I436" s="1">
        <f>Table1[[#This Row],[Received Qty.]]*Table1[[#This Row],[Unit]]</f>
        <v>1000</v>
      </c>
      <c r="J436" s="1" t="s">
        <v>11</v>
      </c>
      <c r="K436" s="1">
        <v>195</v>
      </c>
      <c r="L436" s="1">
        <v>195000</v>
      </c>
      <c r="M436" s="1">
        <f>_xlfn.DAYS(Table1[[#This Row],[RCV Date]],Table1[[#This Row],[PO_DT]])</f>
        <v>3</v>
      </c>
      <c r="N436" s="1">
        <f>_xlfn.DAYS(Table1[[#This Row],[Exp Date]],Table1[[#This Row],[Mfg Date]])</f>
        <v>1826</v>
      </c>
    </row>
    <row r="437" spans="1:14" x14ac:dyDescent="0.3">
      <c r="A437" s="4">
        <v>44529</v>
      </c>
      <c r="B437" s="3">
        <v>1500</v>
      </c>
      <c r="C437" s="2">
        <v>44537</v>
      </c>
      <c r="D437" s="1" t="s">
        <v>29</v>
      </c>
      <c r="E437" s="2">
        <v>44287</v>
      </c>
      <c r="F437" s="2">
        <v>46112</v>
      </c>
      <c r="G437" s="1">
        <v>100</v>
      </c>
      <c r="H437" s="1">
        <v>1</v>
      </c>
      <c r="I437" s="1">
        <f>Table1[[#This Row],[Received Qty.]]*Table1[[#This Row],[Unit]]</f>
        <v>100</v>
      </c>
      <c r="J437" s="1" t="s">
        <v>11</v>
      </c>
      <c r="K437" s="1">
        <v>310</v>
      </c>
      <c r="L437" s="1">
        <v>31000</v>
      </c>
      <c r="M437" s="1">
        <f>_xlfn.DAYS(Table1[[#This Row],[RCV Date]],Table1[[#This Row],[PO_DT]])</f>
        <v>8</v>
      </c>
      <c r="N437" s="1">
        <f>_xlfn.DAYS(Table1[[#This Row],[Exp Date]],Table1[[#This Row],[Mfg Date]])</f>
        <v>1825</v>
      </c>
    </row>
    <row r="438" spans="1:14" x14ac:dyDescent="0.3">
      <c r="A438" s="4">
        <v>44529</v>
      </c>
      <c r="B438" s="3">
        <v>1500</v>
      </c>
      <c r="C438" s="2">
        <v>44537</v>
      </c>
      <c r="D438" s="1" t="s">
        <v>29</v>
      </c>
      <c r="E438" s="2">
        <v>44287</v>
      </c>
      <c r="F438" s="2">
        <v>46112</v>
      </c>
      <c r="G438" s="1">
        <v>1400</v>
      </c>
      <c r="H438" s="1">
        <v>1</v>
      </c>
      <c r="I438" s="1">
        <f>Table1[[#This Row],[Received Qty.]]*Table1[[#This Row],[Unit]]</f>
        <v>1400</v>
      </c>
      <c r="J438" s="1" t="s">
        <v>11</v>
      </c>
      <c r="K438" s="1">
        <v>310</v>
      </c>
      <c r="L438" s="1">
        <v>434000</v>
      </c>
      <c r="M438" s="1">
        <f>_xlfn.DAYS(Table1[[#This Row],[RCV Date]],Table1[[#This Row],[PO_DT]])</f>
        <v>8</v>
      </c>
      <c r="N438" s="1">
        <f>_xlfn.DAYS(Table1[[#This Row],[Exp Date]],Table1[[#This Row],[Mfg Date]])</f>
        <v>1825</v>
      </c>
    </row>
    <row r="439" spans="1:14" x14ac:dyDescent="0.3">
      <c r="A439" s="4">
        <v>44529</v>
      </c>
      <c r="B439" s="3">
        <v>1000</v>
      </c>
      <c r="C439" s="2">
        <v>44538</v>
      </c>
      <c r="D439" s="1" t="s">
        <v>71</v>
      </c>
      <c r="E439" s="2">
        <v>44466</v>
      </c>
      <c r="F439" s="2">
        <v>45195</v>
      </c>
      <c r="G439" s="1">
        <v>500</v>
      </c>
      <c r="H439" s="1">
        <v>1</v>
      </c>
      <c r="I439" s="1">
        <f>Table1[[#This Row],[Received Qty.]]*Table1[[#This Row],[Unit]]</f>
        <v>500</v>
      </c>
      <c r="J439" s="1" t="s">
        <v>11</v>
      </c>
      <c r="K439" s="1">
        <v>35</v>
      </c>
      <c r="L439" s="1">
        <v>17500</v>
      </c>
      <c r="M439" s="1">
        <f>_xlfn.DAYS(Table1[[#This Row],[RCV Date]],Table1[[#This Row],[PO_DT]])</f>
        <v>9</v>
      </c>
      <c r="N439" s="1">
        <f>_xlfn.DAYS(Table1[[#This Row],[Exp Date]],Table1[[#This Row],[Mfg Date]])</f>
        <v>729</v>
      </c>
    </row>
    <row r="440" spans="1:14" x14ac:dyDescent="0.3">
      <c r="A440" s="4">
        <v>44529</v>
      </c>
      <c r="B440" s="3">
        <v>500</v>
      </c>
      <c r="C440" s="2">
        <v>44538</v>
      </c>
      <c r="D440" s="1" t="s">
        <v>10</v>
      </c>
      <c r="E440" s="2">
        <v>44501</v>
      </c>
      <c r="F440" s="2">
        <v>46326</v>
      </c>
      <c r="G440" s="1">
        <v>500</v>
      </c>
      <c r="H440" s="1">
        <v>1</v>
      </c>
      <c r="I440" s="1">
        <f>Table1[[#This Row],[Received Qty.]]*Table1[[#This Row],[Unit]]</f>
        <v>500</v>
      </c>
      <c r="J440" s="1" t="s">
        <v>11</v>
      </c>
      <c r="K440" s="1">
        <v>770</v>
      </c>
      <c r="L440" s="1">
        <v>385000</v>
      </c>
      <c r="M440" s="1">
        <f>_xlfn.DAYS(Table1[[#This Row],[RCV Date]],Table1[[#This Row],[PO_DT]])</f>
        <v>9</v>
      </c>
      <c r="N440" s="1">
        <f>_xlfn.DAYS(Table1[[#This Row],[Exp Date]],Table1[[#This Row],[Mfg Date]])</f>
        <v>1825</v>
      </c>
    </row>
    <row r="441" spans="1:14" x14ac:dyDescent="0.3">
      <c r="A441" s="4">
        <v>44529</v>
      </c>
      <c r="B441" s="3">
        <v>25</v>
      </c>
      <c r="C441" s="2">
        <v>44539</v>
      </c>
      <c r="D441" s="1" t="s">
        <v>53</v>
      </c>
      <c r="E441" s="2">
        <v>44317</v>
      </c>
      <c r="F441" s="2">
        <v>45383</v>
      </c>
      <c r="G441" s="1">
        <v>25</v>
      </c>
      <c r="H441" s="1">
        <v>1</v>
      </c>
      <c r="I441" s="1">
        <f>Table1[[#This Row],[Received Qty.]]*Table1[[#This Row],[Unit]]</f>
        <v>25</v>
      </c>
      <c r="J441" s="1" t="s">
        <v>11</v>
      </c>
      <c r="K441" s="1">
        <v>165</v>
      </c>
      <c r="L441" s="1">
        <v>4125</v>
      </c>
      <c r="M441" s="1">
        <f>_xlfn.DAYS(Table1[[#This Row],[RCV Date]],Table1[[#This Row],[PO_DT]])</f>
        <v>10</v>
      </c>
      <c r="N441" s="1">
        <f>_xlfn.DAYS(Table1[[#This Row],[Exp Date]],Table1[[#This Row],[Mfg Date]])</f>
        <v>1066</v>
      </c>
    </row>
    <row r="442" spans="1:14" x14ac:dyDescent="0.3">
      <c r="A442" s="4">
        <v>44530</v>
      </c>
      <c r="B442" s="3">
        <v>0.5</v>
      </c>
      <c r="C442" s="2">
        <v>44539</v>
      </c>
      <c r="D442" s="1" t="s">
        <v>92</v>
      </c>
      <c r="E442" s="2">
        <v>44348</v>
      </c>
      <c r="F442" s="2">
        <v>45808</v>
      </c>
      <c r="G442" s="1">
        <v>0.5</v>
      </c>
      <c r="H442" s="1">
        <v>1</v>
      </c>
      <c r="I442" s="1">
        <f>Table1[[#This Row],[Received Qty.]]*Table1[[#This Row],[Unit]]</f>
        <v>0.5</v>
      </c>
      <c r="J442" s="1" t="s">
        <v>11</v>
      </c>
      <c r="K442" s="1">
        <v>188000</v>
      </c>
      <c r="L442" s="1">
        <v>94000</v>
      </c>
      <c r="M442" s="1">
        <f>_xlfn.DAYS(Table1[[#This Row],[RCV Date]],Table1[[#This Row],[PO_DT]])</f>
        <v>9</v>
      </c>
      <c r="N442" s="1">
        <f>_xlfn.DAYS(Table1[[#This Row],[Exp Date]],Table1[[#This Row],[Mfg Date]])</f>
        <v>1460</v>
      </c>
    </row>
    <row r="443" spans="1:14" x14ac:dyDescent="0.3">
      <c r="A443" s="4">
        <v>44537</v>
      </c>
      <c r="B443" s="3">
        <v>160</v>
      </c>
      <c r="C443" s="2">
        <v>44541</v>
      </c>
      <c r="D443" s="1" t="s">
        <v>164</v>
      </c>
      <c r="E443" s="2">
        <v>44458</v>
      </c>
      <c r="F443" s="1" t="s">
        <v>13</v>
      </c>
      <c r="G443" s="1">
        <v>160</v>
      </c>
      <c r="H443" s="1">
        <v>1</v>
      </c>
      <c r="I443" s="1">
        <f>Table1[[#This Row],[Received Qty.]]*Table1[[#This Row],[Unit]]</f>
        <v>160</v>
      </c>
      <c r="J443" s="1" t="s">
        <v>11</v>
      </c>
      <c r="K443" s="1">
        <v>124</v>
      </c>
      <c r="L443" s="1">
        <v>19840</v>
      </c>
      <c r="M443" s="1">
        <f>_xlfn.DAYS(Table1[[#This Row],[RCV Date]],Table1[[#This Row],[PO_DT]])</f>
        <v>4</v>
      </c>
      <c r="N443" s="1" t="e">
        <f>_xlfn.DAYS(Table1[[#This Row],[Exp Date]],Table1[[#This Row],[Mfg Date]])</f>
        <v>#VALUE!</v>
      </c>
    </row>
    <row r="444" spans="1:14" x14ac:dyDescent="0.3">
      <c r="A444" s="4">
        <v>44530</v>
      </c>
      <c r="B444" s="3">
        <v>50</v>
      </c>
      <c r="C444" s="2">
        <v>44541</v>
      </c>
      <c r="D444" s="1" t="s">
        <v>163</v>
      </c>
      <c r="E444" s="2">
        <v>44440</v>
      </c>
      <c r="F444" s="2">
        <v>46265</v>
      </c>
      <c r="G444" s="1">
        <v>50</v>
      </c>
      <c r="H444" s="1">
        <v>1</v>
      </c>
      <c r="I444" s="1">
        <f>Table1[[#This Row],[Received Qty.]]*Table1[[#This Row],[Unit]]</f>
        <v>50</v>
      </c>
      <c r="J444" s="1" t="s">
        <v>11</v>
      </c>
      <c r="K444" s="1">
        <v>560</v>
      </c>
      <c r="L444" s="1">
        <v>28000</v>
      </c>
      <c r="M444" s="1">
        <f>_xlfn.DAYS(Table1[[#This Row],[RCV Date]],Table1[[#This Row],[PO_DT]])</f>
        <v>11</v>
      </c>
      <c r="N444" s="1">
        <f>_xlfn.DAYS(Table1[[#This Row],[Exp Date]],Table1[[#This Row],[Mfg Date]])</f>
        <v>1825</v>
      </c>
    </row>
    <row r="445" spans="1:14" x14ac:dyDescent="0.3">
      <c r="A445" s="4">
        <v>44530</v>
      </c>
      <c r="B445" s="3">
        <v>10</v>
      </c>
      <c r="C445" s="2">
        <v>44541</v>
      </c>
      <c r="D445" s="1" t="s">
        <v>69</v>
      </c>
      <c r="E445" s="2">
        <v>44501</v>
      </c>
      <c r="F445" s="2">
        <v>46326</v>
      </c>
      <c r="G445" s="1">
        <v>10</v>
      </c>
      <c r="H445" s="1">
        <v>1</v>
      </c>
      <c r="I445" s="1">
        <f>Table1[[#This Row],[Received Qty.]]*Table1[[#This Row],[Unit]]</f>
        <v>10</v>
      </c>
      <c r="J445" s="1" t="s">
        <v>11</v>
      </c>
      <c r="K445" s="1">
        <v>410</v>
      </c>
      <c r="L445" s="1">
        <v>4100</v>
      </c>
      <c r="M445" s="1">
        <f>_xlfn.DAYS(Table1[[#This Row],[RCV Date]],Table1[[#This Row],[PO_DT]])</f>
        <v>11</v>
      </c>
      <c r="N445" s="1">
        <f>_xlfn.DAYS(Table1[[#This Row],[Exp Date]],Table1[[#This Row],[Mfg Date]])</f>
        <v>1825</v>
      </c>
    </row>
    <row r="446" spans="1:14" x14ac:dyDescent="0.3">
      <c r="A446" s="4">
        <v>44530</v>
      </c>
      <c r="B446" s="3">
        <v>10</v>
      </c>
      <c r="C446" s="2">
        <v>44541</v>
      </c>
      <c r="D446" s="1" t="s">
        <v>152</v>
      </c>
      <c r="E446" s="2">
        <v>44501</v>
      </c>
      <c r="F446" s="2">
        <v>46326</v>
      </c>
      <c r="G446" s="1">
        <v>10</v>
      </c>
      <c r="H446" s="1">
        <v>1</v>
      </c>
      <c r="I446" s="1">
        <f>Table1[[#This Row],[Received Qty.]]*Table1[[#This Row],[Unit]]</f>
        <v>10</v>
      </c>
      <c r="J446" s="1" t="s">
        <v>11</v>
      </c>
      <c r="K446" s="1">
        <v>510</v>
      </c>
      <c r="L446" s="1">
        <v>5100</v>
      </c>
      <c r="M446" s="1">
        <f>_xlfn.DAYS(Table1[[#This Row],[RCV Date]],Table1[[#This Row],[PO_DT]])</f>
        <v>11</v>
      </c>
      <c r="N446" s="1">
        <f>_xlfn.DAYS(Table1[[#This Row],[Exp Date]],Table1[[#This Row],[Mfg Date]])</f>
        <v>1825</v>
      </c>
    </row>
    <row r="447" spans="1:14" x14ac:dyDescent="0.3">
      <c r="A447" s="4">
        <v>44532</v>
      </c>
      <c r="B447" s="3">
        <v>150</v>
      </c>
      <c r="C447" s="2">
        <v>44543</v>
      </c>
      <c r="D447" s="1" t="s">
        <v>15</v>
      </c>
      <c r="E447" s="2">
        <v>44501</v>
      </c>
      <c r="F447" s="2">
        <v>46326</v>
      </c>
      <c r="G447" s="1">
        <v>150</v>
      </c>
      <c r="H447" s="1">
        <v>1</v>
      </c>
      <c r="I447" s="1">
        <f>Table1[[#This Row],[Received Qty.]]*Table1[[#This Row],[Unit]]</f>
        <v>150</v>
      </c>
      <c r="J447" s="1" t="s">
        <v>11</v>
      </c>
      <c r="K447" s="1">
        <v>48</v>
      </c>
      <c r="L447" s="1">
        <v>7200</v>
      </c>
      <c r="M447" s="1">
        <f>_xlfn.DAYS(Table1[[#This Row],[RCV Date]],Table1[[#This Row],[PO_DT]])</f>
        <v>11</v>
      </c>
      <c r="N447" s="1">
        <f>_xlfn.DAYS(Table1[[#This Row],[Exp Date]],Table1[[#This Row],[Mfg Date]])</f>
        <v>1825</v>
      </c>
    </row>
    <row r="448" spans="1:14" x14ac:dyDescent="0.3">
      <c r="A448" s="4">
        <v>44480</v>
      </c>
      <c r="B448" s="3">
        <v>1080000</v>
      </c>
      <c r="C448" s="2">
        <v>44544</v>
      </c>
      <c r="D448" s="1" t="s">
        <v>51</v>
      </c>
      <c r="E448" s="2">
        <v>44470</v>
      </c>
      <c r="F448" s="2">
        <v>46295</v>
      </c>
      <c r="G448" s="1">
        <v>1080000</v>
      </c>
      <c r="H448" s="1">
        <v>7</v>
      </c>
      <c r="I448" s="1">
        <f>Table1[[#This Row],[Received Qty.]]*Table1[[#This Row],[Unit]]</f>
        <v>7560000</v>
      </c>
      <c r="J448" s="1" t="s">
        <v>52</v>
      </c>
      <c r="K448" s="1">
        <v>0.14000000000000001</v>
      </c>
      <c r="L448" s="1">
        <v>151200</v>
      </c>
      <c r="M448" s="1">
        <f>_xlfn.DAYS(Table1[[#This Row],[RCV Date]],Table1[[#This Row],[PO_DT]])</f>
        <v>64</v>
      </c>
      <c r="N448" s="1">
        <f>_xlfn.DAYS(Table1[[#This Row],[Exp Date]],Table1[[#This Row],[Mfg Date]])</f>
        <v>1825</v>
      </c>
    </row>
    <row r="449" spans="1:14" x14ac:dyDescent="0.3">
      <c r="A449" s="4">
        <v>44534</v>
      </c>
      <c r="B449" s="3">
        <v>75</v>
      </c>
      <c r="C449" s="2">
        <v>44544</v>
      </c>
      <c r="D449" s="1" t="s">
        <v>74</v>
      </c>
      <c r="E449" s="2">
        <v>44501</v>
      </c>
      <c r="F449" s="2">
        <v>46326</v>
      </c>
      <c r="G449" s="1">
        <v>75</v>
      </c>
      <c r="H449" s="1">
        <v>1</v>
      </c>
      <c r="I449" s="1">
        <f>Table1[[#This Row],[Received Qty.]]*Table1[[#This Row],[Unit]]</f>
        <v>75</v>
      </c>
      <c r="J449" s="1" t="s">
        <v>11</v>
      </c>
      <c r="K449" s="1">
        <v>1450</v>
      </c>
      <c r="L449" s="1">
        <v>108750</v>
      </c>
      <c r="M449" s="1">
        <f>_xlfn.DAYS(Table1[[#This Row],[RCV Date]],Table1[[#This Row],[PO_DT]])</f>
        <v>10</v>
      </c>
      <c r="N449" s="1">
        <f>_xlfn.DAYS(Table1[[#This Row],[Exp Date]],Table1[[#This Row],[Mfg Date]])</f>
        <v>1825</v>
      </c>
    </row>
    <row r="450" spans="1:14" x14ac:dyDescent="0.3">
      <c r="A450" s="4">
        <v>44530</v>
      </c>
      <c r="B450" s="3">
        <v>20</v>
      </c>
      <c r="C450" s="2">
        <v>44544</v>
      </c>
      <c r="D450" s="1" t="s">
        <v>78</v>
      </c>
      <c r="E450" s="2">
        <v>44351</v>
      </c>
      <c r="F450" s="2">
        <v>46145</v>
      </c>
      <c r="G450" s="1">
        <v>20</v>
      </c>
      <c r="H450" s="1">
        <v>1</v>
      </c>
      <c r="I450" s="1">
        <f>Table1[[#This Row],[Received Qty.]]*Table1[[#This Row],[Unit]]</f>
        <v>20</v>
      </c>
      <c r="J450" s="1" t="s">
        <v>11</v>
      </c>
      <c r="K450" s="1">
        <v>1450</v>
      </c>
      <c r="L450" s="1">
        <v>29000</v>
      </c>
      <c r="M450" s="1">
        <f>_xlfn.DAYS(Table1[[#This Row],[RCV Date]],Table1[[#This Row],[PO_DT]])</f>
        <v>14</v>
      </c>
      <c r="N450" s="1">
        <f>_xlfn.DAYS(Table1[[#This Row],[Exp Date]],Table1[[#This Row],[Mfg Date]])</f>
        <v>1794</v>
      </c>
    </row>
    <row r="451" spans="1:14" x14ac:dyDescent="0.3">
      <c r="A451" s="4">
        <v>44531</v>
      </c>
      <c r="B451" s="3">
        <v>250</v>
      </c>
      <c r="C451" s="2">
        <v>44545</v>
      </c>
      <c r="D451" s="1" t="s">
        <v>108</v>
      </c>
      <c r="E451" s="2">
        <v>44470</v>
      </c>
      <c r="F451" s="2">
        <v>46295</v>
      </c>
      <c r="G451" s="1">
        <v>250</v>
      </c>
      <c r="H451" s="1">
        <v>1</v>
      </c>
      <c r="I451" s="1">
        <f>Table1[[#This Row],[Received Qty.]]*Table1[[#This Row],[Unit]]</f>
        <v>250</v>
      </c>
      <c r="J451" s="1" t="s">
        <v>11</v>
      </c>
      <c r="K451" s="1">
        <v>175</v>
      </c>
      <c r="L451" s="1">
        <v>43750</v>
      </c>
      <c r="M451" s="1">
        <f>_xlfn.DAYS(Table1[[#This Row],[RCV Date]],Table1[[#This Row],[PO_DT]])</f>
        <v>14</v>
      </c>
      <c r="N451" s="1">
        <f>_xlfn.DAYS(Table1[[#This Row],[Exp Date]],Table1[[#This Row],[Mfg Date]])</f>
        <v>1825</v>
      </c>
    </row>
    <row r="452" spans="1:14" x14ac:dyDescent="0.3">
      <c r="A452" s="4">
        <v>44530</v>
      </c>
      <c r="B452" s="3">
        <v>200</v>
      </c>
      <c r="C452" s="2">
        <v>44545</v>
      </c>
      <c r="D452" s="1" t="s">
        <v>73</v>
      </c>
      <c r="E452" s="2">
        <v>44501</v>
      </c>
      <c r="F452" s="2">
        <v>46326</v>
      </c>
      <c r="G452" s="1">
        <v>200</v>
      </c>
      <c r="H452" s="1">
        <v>1</v>
      </c>
      <c r="I452" s="1">
        <f>Table1[[#This Row],[Received Qty.]]*Table1[[#This Row],[Unit]]</f>
        <v>200</v>
      </c>
      <c r="J452" s="1" t="s">
        <v>11</v>
      </c>
      <c r="K452" s="1">
        <v>1375</v>
      </c>
      <c r="L452" s="1">
        <v>275000</v>
      </c>
      <c r="M452" s="1">
        <f>_xlfn.DAYS(Table1[[#This Row],[RCV Date]],Table1[[#This Row],[PO_DT]])</f>
        <v>15</v>
      </c>
      <c r="N452" s="1">
        <f>_xlfn.DAYS(Table1[[#This Row],[Exp Date]],Table1[[#This Row],[Mfg Date]])</f>
        <v>1825</v>
      </c>
    </row>
    <row r="453" spans="1:14" x14ac:dyDescent="0.3">
      <c r="A453" s="4">
        <v>44531</v>
      </c>
      <c r="B453" s="3">
        <v>200</v>
      </c>
      <c r="C453" s="2">
        <v>44545</v>
      </c>
      <c r="D453" s="1" t="s">
        <v>62</v>
      </c>
      <c r="E453" s="2">
        <v>44422</v>
      </c>
      <c r="F453" s="2">
        <v>45517</v>
      </c>
      <c r="G453" s="1">
        <v>200</v>
      </c>
      <c r="H453" s="1">
        <v>1</v>
      </c>
      <c r="I453" s="1">
        <f>Table1[[#This Row],[Received Qty.]]*Table1[[#This Row],[Unit]]</f>
        <v>200</v>
      </c>
      <c r="J453" s="1" t="s">
        <v>11</v>
      </c>
      <c r="K453" s="1">
        <v>1025</v>
      </c>
      <c r="L453" s="1">
        <v>205000</v>
      </c>
      <c r="M453" s="1">
        <f>_xlfn.DAYS(Table1[[#This Row],[RCV Date]],Table1[[#This Row],[PO_DT]])</f>
        <v>14</v>
      </c>
      <c r="N453" s="1">
        <f>_xlfn.DAYS(Table1[[#This Row],[Exp Date]],Table1[[#This Row],[Mfg Date]])</f>
        <v>1095</v>
      </c>
    </row>
    <row r="454" spans="1:14" x14ac:dyDescent="0.3">
      <c r="A454" s="4">
        <v>44531</v>
      </c>
      <c r="B454" s="3">
        <v>150</v>
      </c>
      <c r="C454" s="2">
        <v>44545</v>
      </c>
      <c r="D454" s="1" t="s">
        <v>106</v>
      </c>
      <c r="E454" s="2">
        <v>44378</v>
      </c>
      <c r="F454" s="2">
        <v>46203</v>
      </c>
      <c r="G454" s="1">
        <v>150</v>
      </c>
      <c r="H454" s="1">
        <v>1</v>
      </c>
      <c r="I454" s="1">
        <f>Table1[[#This Row],[Received Qty.]]*Table1[[#This Row],[Unit]]</f>
        <v>150</v>
      </c>
      <c r="J454" s="1" t="s">
        <v>11</v>
      </c>
      <c r="K454" s="1">
        <v>450</v>
      </c>
      <c r="L454" s="1">
        <v>67500</v>
      </c>
      <c r="M454" s="1">
        <f>_xlfn.DAYS(Table1[[#This Row],[RCV Date]],Table1[[#This Row],[PO_DT]])</f>
        <v>14</v>
      </c>
      <c r="N454" s="1">
        <f>_xlfn.DAYS(Table1[[#This Row],[Exp Date]],Table1[[#This Row],[Mfg Date]])</f>
        <v>1825</v>
      </c>
    </row>
    <row r="455" spans="1:14" x14ac:dyDescent="0.3">
      <c r="A455" s="4">
        <v>44531</v>
      </c>
      <c r="B455" s="3">
        <v>25</v>
      </c>
      <c r="C455" s="2">
        <v>44545</v>
      </c>
      <c r="D455" s="1" t="s">
        <v>61</v>
      </c>
      <c r="E455" s="2">
        <v>44440</v>
      </c>
      <c r="F455" s="2">
        <v>46265</v>
      </c>
      <c r="G455" s="1">
        <v>25</v>
      </c>
      <c r="H455" s="1">
        <v>1</v>
      </c>
      <c r="I455" s="1">
        <f>Table1[[#This Row],[Received Qty.]]*Table1[[#This Row],[Unit]]</f>
        <v>25</v>
      </c>
      <c r="J455" s="1" t="s">
        <v>11</v>
      </c>
      <c r="K455" s="1">
        <v>210</v>
      </c>
      <c r="L455" s="1">
        <v>5250</v>
      </c>
      <c r="M455" s="1">
        <f>_xlfn.DAYS(Table1[[#This Row],[RCV Date]],Table1[[#This Row],[PO_DT]])</f>
        <v>14</v>
      </c>
      <c r="N455" s="1">
        <f>_xlfn.DAYS(Table1[[#This Row],[Exp Date]],Table1[[#This Row],[Mfg Date]])</f>
        <v>1825</v>
      </c>
    </row>
    <row r="456" spans="1:14" x14ac:dyDescent="0.3">
      <c r="A456" s="4">
        <v>44531</v>
      </c>
      <c r="B456" s="3">
        <v>20</v>
      </c>
      <c r="C456" s="2">
        <v>44545</v>
      </c>
      <c r="D456" s="1" t="s">
        <v>112</v>
      </c>
      <c r="E456" s="2">
        <v>44470</v>
      </c>
      <c r="F456" s="2">
        <v>45565</v>
      </c>
      <c r="G456" s="1">
        <v>20</v>
      </c>
      <c r="H456" s="1">
        <v>1</v>
      </c>
      <c r="I456" s="1">
        <f>Table1[[#This Row],[Received Qty.]]*Table1[[#This Row],[Unit]]</f>
        <v>20</v>
      </c>
      <c r="J456" s="1" t="s">
        <v>11</v>
      </c>
      <c r="K456" s="1">
        <v>1900</v>
      </c>
      <c r="L456" s="1">
        <v>38000</v>
      </c>
      <c r="M456" s="1">
        <f>_xlfn.DAYS(Table1[[#This Row],[RCV Date]],Table1[[#This Row],[PO_DT]])</f>
        <v>14</v>
      </c>
      <c r="N456" s="1">
        <f>_xlfn.DAYS(Table1[[#This Row],[Exp Date]],Table1[[#This Row],[Mfg Date]])</f>
        <v>1095</v>
      </c>
    </row>
    <row r="457" spans="1:14" x14ac:dyDescent="0.3">
      <c r="A457" s="4">
        <v>44538</v>
      </c>
      <c r="B457" s="3">
        <v>125</v>
      </c>
      <c r="C457" s="2">
        <v>44546</v>
      </c>
      <c r="D457" s="1" t="s">
        <v>46</v>
      </c>
      <c r="E457" s="2">
        <v>44501</v>
      </c>
      <c r="F457" s="2">
        <v>46326</v>
      </c>
      <c r="G457" s="1">
        <v>125</v>
      </c>
      <c r="H457" s="1">
        <v>1</v>
      </c>
      <c r="I457" s="1">
        <f>Table1[[#This Row],[Received Qty.]]*Table1[[#This Row],[Unit]]</f>
        <v>125</v>
      </c>
      <c r="J457" s="1" t="s">
        <v>11</v>
      </c>
      <c r="K457" s="1">
        <v>1750</v>
      </c>
      <c r="L457" s="1">
        <v>218750</v>
      </c>
      <c r="M457" s="1">
        <f>_xlfn.DAYS(Table1[[#This Row],[RCV Date]],Table1[[#This Row],[PO_DT]])</f>
        <v>8</v>
      </c>
      <c r="N457" s="1">
        <f>_xlfn.DAYS(Table1[[#This Row],[Exp Date]],Table1[[#This Row],[Mfg Date]])</f>
        <v>1825</v>
      </c>
    </row>
    <row r="458" spans="1:14" x14ac:dyDescent="0.3">
      <c r="A458" s="4">
        <v>44538</v>
      </c>
      <c r="B458" s="3">
        <v>100</v>
      </c>
      <c r="C458" s="2">
        <v>44546</v>
      </c>
      <c r="D458" s="1" t="s">
        <v>48</v>
      </c>
      <c r="E458" s="2">
        <v>44470</v>
      </c>
      <c r="F458" s="2">
        <v>46295</v>
      </c>
      <c r="G458" s="1">
        <v>100</v>
      </c>
      <c r="H458" s="1">
        <v>1</v>
      </c>
      <c r="I458" s="1">
        <f>Table1[[#This Row],[Received Qty.]]*Table1[[#This Row],[Unit]]</f>
        <v>100</v>
      </c>
      <c r="J458" s="1" t="s">
        <v>11</v>
      </c>
      <c r="K458" s="1">
        <v>1100</v>
      </c>
      <c r="L458" s="1">
        <v>110000</v>
      </c>
      <c r="M458" s="1">
        <f>_xlfn.DAYS(Table1[[#This Row],[RCV Date]],Table1[[#This Row],[PO_DT]])</f>
        <v>8</v>
      </c>
      <c r="N458" s="1">
        <f>_xlfn.DAYS(Table1[[#This Row],[Exp Date]],Table1[[#This Row],[Mfg Date]])</f>
        <v>1825</v>
      </c>
    </row>
    <row r="459" spans="1:14" x14ac:dyDescent="0.3">
      <c r="A459" s="4">
        <v>44540</v>
      </c>
      <c r="B459" s="3">
        <v>6</v>
      </c>
      <c r="C459" s="2">
        <v>44546</v>
      </c>
      <c r="D459" s="1" t="s">
        <v>22</v>
      </c>
      <c r="E459" s="2">
        <v>44470</v>
      </c>
      <c r="F459" s="2">
        <v>45930</v>
      </c>
      <c r="G459" s="1">
        <v>6</v>
      </c>
      <c r="H459" s="1">
        <v>1</v>
      </c>
      <c r="I459" s="1">
        <f>Table1[[#This Row],[Received Qty.]]*Table1[[#This Row],[Unit]]</f>
        <v>6</v>
      </c>
      <c r="J459" s="1" t="s">
        <v>11</v>
      </c>
      <c r="K459" s="1">
        <v>9150</v>
      </c>
      <c r="L459" s="1">
        <v>54900</v>
      </c>
      <c r="M459" s="1">
        <f>_xlfn.DAYS(Table1[[#This Row],[RCV Date]],Table1[[#This Row],[PO_DT]])</f>
        <v>6</v>
      </c>
      <c r="N459" s="1">
        <f>_xlfn.DAYS(Table1[[#This Row],[Exp Date]],Table1[[#This Row],[Mfg Date]])</f>
        <v>1460</v>
      </c>
    </row>
    <row r="460" spans="1:14" x14ac:dyDescent="0.3">
      <c r="A460" s="4">
        <v>44537</v>
      </c>
      <c r="B460" s="3">
        <v>100</v>
      </c>
      <c r="C460" s="2">
        <v>44547</v>
      </c>
      <c r="D460" s="1" t="s">
        <v>49</v>
      </c>
      <c r="E460" s="2">
        <v>44287</v>
      </c>
      <c r="F460" s="2">
        <v>46112</v>
      </c>
      <c r="G460" s="1">
        <v>100</v>
      </c>
      <c r="H460" s="1">
        <v>1</v>
      </c>
      <c r="I460" s="1">
        <f>Table1[[#This Row],[Received Qty.]]*Table1[[#This Row],[Unit]]</f>
        <v>100</v>
      </c>
      <c r="J460" s="1" t="s">
        <v>11</v>
      </c>
      <c r="K460" s="1">
        <v>4250</v>
      </c>
      <c r="L460" s="1">
        <v>425000</v>
      </c>
      <c r="M460" s="1">
        <f>_xlfn.DAYS(Table1[[#This Row],[RCV Date]],Table1[[#This Row],[PO_DT]])</f>
        <v>10</v>
      </c>
      <c r="N460" s="1">
        <f>_xlfn.DAYS(Table1[[#This Row],[Exp Date]],Table1[[#This Row],[Mfg Date]])</f>
        <v>1825</v>
      </c>
    </row>
    <row r="461" spans="1:14" x14ac:dyDescent="0.3">
      <c r="A461" s="4">
        <v>44545</v>
      </c>
      <c r="B461" s="3">
        <v>25</v>
      </c>
      <c r="C461" s="2">
        <v>44547</v>
      </c>
      <c r="D461" s="1" t="s">
        <v>166</v>
      </c>
      <c r="E461" s="2">
        <v>44256</v>
      </c>
      <c r="F461" s="2">
        <v>45382</v>
      </c>
      <c r="G461" s="1">
        <v>25</v>
      </c>
      <c r="H461" s="1">
        <v>1</v>
      </c>
      <c r="I461" s="1">
        <f>Table1[[#This Row],[Received Qty.]]*Table1[[#This Row],[Unit]]</f>
        <v>25</v>
      </c>
      <c r="J461" s="1" t="s">
        <v>11</v>
      </c>
      <c r="K461" s="1">
        <v>163</v>
      </c>
      <c r="L461" s="1">
        <v>4075</v>
      </c>
      <c r="M461" s="1">
        <f>_xlfn.DAYS(Table1[[#This Row],[RCV Date]],Table1[[#This Row],[PO_DT]])</f>
        <v>2</v>
      </c>
      <c r="N461" s="1">
        <f>_xlfn.DAYS(Table1[[#This Row],[Exp Date]],Table1[[#This Row],[Mfg Date]])</f>
        <v>1126</v>
      </c>
    </row>
    <row r="462" spans="1:14" x14ac:dyDescent="0.3">
      <c r="A462" s="4">
        <v>44533</v>
      </c>
      <c r="B462" s="3">
        <v>110</v>
      </c>
      <c r="C462" s="2">
        <v>44548</v>
      </c>
      <c r="D462" s="1" t="s">
        <v>19</v>
      </c>
      <c r="E462" s="2">
        <v>44531</v>
      </c>
      <c r="F462" s="2">
        <v>45443</v>
      </c>
      <c r="G462" s="1">
        <v>110</v>
      </c>
      <c r="H462" s="1">
        <v>1</v>
      </c>
      <c r="I462" s="1">
        <f>Table1[[#This Row],[Received Qty.]]*Table1[[#This Row],[Unit]]</f>
        <v>110</v>
      </c>
      <c r="J462" s="1" t="s">
        <v>11</v>
      </c>
      <c r="K462" s="1">
        <v>2400</v>
      </c>
      <c r="L462" s="1">
        <v>264000</v>
      </c>
      <c r="M462" s="1">
        <f>_xlfn.DAYS(Table1[[#This Row],[RCV Date]],Table1[[#This Row],[PO_DT]])</f>
        <v>15</v>
      </c>
      <c r="N462" s="1">
        <f>_xlfn.DAYS(Table1[[#This Row],[Exp Date]],Table1[[#This Row],[Mfg Date]])</f>
        <v>912</v>
      </c>
    </row>
    <row r="463" spans="1:14" x14ac:dyDescent="0.3">
      <c r="A463" s="4">
        <v>44539</v>
      </c>
      <c r="B463" s="3">
        <v>56</v>
      </c>
      <c r="C463" s="2">
        <v>44548</v>
      </c>
      <c r="D463" s="1" t="s">
        <v>66</v>
      </c>
      <c r="E463" s="2">
        <v>44531</v>
      </c>
      <c r="F463" s="2">
        <v>45626</v>
      </c>
      <c r="G463" s="1">
        <v>56</v>
      </c>
      <c r="H463" s="1">
        <v>1</v>
      </c>
      <c r="I463" s="1">
        <f>Table1[[#This Row],[Received Qty.]]*Table1[[#This Row],[Unit]]</f>
        <v>56</v>
      </c>
      <c r="J463" s="1" t="s">
        <v>11</v>
      </c>
      <c r="K463" s="1">
        <v>1642.85</v>
      </c>
      <c r="L463" s="1">
        <v>91999.6</v>
      </c>
      <c r="M463" s="1">
        <f>_xlfn.DAYS(Table1[[#This Row],[RCV Date]],Table1[[#This Row],[PO_DT]])</f>
        <v>9</v>
      </c>
      <c r="N463" s="1">
        <f>_xlfn.DAYS(Table1[[#This Row],[Exp Date]],Table1[[#This Row],[Mfg Date]])</f>
        <v>1095</v>
      </c>
    </row>
    <row r="464" spans="1:14" x14ac:dyDescent="0.3">
      <c r="A464" s="4">
        <v>44538</v>
      </c>
      <c r="B464" s="3">
        <v>250</v>
      </c>
      <c r="C464" s="2">
        <v>44551</v>
      </c>
      <c r="D464" s="1" t="s">
        <v>58</v>
      </c>
      <c r="E464" s="2">
        <v>44531</v>
      </c>
      <c r="F464" s="2">
        <v>46356</v>
      </c>
      <c r="G464" s="1">
        <v>250</v>
      </c>
      <c r="H464" s="1">
        <v>1</v>
      </c>
      <c r="I464" s="1">
        <f>Table1[[#This Row],[Received Qty.]]*Table1[[#This Row],[Unit]]</f>
        <v>250</v>
      </c>
      <c r="J464" s="1" t="s">
        <v>11</v>
      </c>
      <c r="K464" s="1">
        <v>505</v>
      </c>
      <c r="L464" s="1">
        <v>126250</v>
      </c>
      <c r="M464" s="1">
        <f>_xlfn.DAYS(Table1[[#This Row],[RCV Date]],Table1[[#This Row],[PO_DT]])</f>
        <v>13</v>
      </c>
      <c r="N464" s="1">
        <f>_xlfn.DAYS(Table1[[#This Row],[Exp Date]],Table1[[#This Row],[Mfg Date]])</f>
        <v>1825</v>
      </c>
    </row>
    <row r="465" spans="1:14" x14ac:dyDescent="0.3">
      <c r="A465" s="4">
        <v>44513</v>
      </c>
      <c r="B465" s="3">
        <v>25</v>
      </c>
      <c r="C465" s="2">
        <v>44551</v>
      </c>
      <c r="D465" s="1" t="s">
        <v>132</v>
      </c>
      <c r="E465" s="2">
        <v>44470</v>
      </c>
      <c r="F465" s="2">
        <v>45565</v>
      </c>
      <c r="G465" s="1">
        <v>15</v>
      </c>
      <c r="H465" s="1">
        <v>1</v>
      </c>
      <c r="I465" s="1">
        <f>Table1[[#This Row],[Received Qty.]]*Table1[[#This Row],[Unit]]</f>
        <v>15</v>
      </c>
      <c r="J465" s="1" t="s">
        <v>11</v>
      </c>
      <c r="K465" s="1">
        <v>11500</v>
      </c>
      <c r="L465" s="1">
        <v>172500</v>
      </c>
      <c r="M465" s="1">
        <f>_xlfn.DAYS(Table1[[#This Row],[RCV Date]],Table1[[#This Row],[PO_DT]])</f>
        <v>38</v>
      </c>
      <c r="N465" s="1">
        <f>_xlfn.DAYS(Table1[[#This Row],[Exp Date]],Table1[[#This Row],[Mfg Date]])</f>
        <v>1095</v>
      </c>
    </row>
    <row r="466" spans="1:14" x14ac:dyDescent="0.3">
      <c r="A466" s="4">
        <v>44552</v>
      </c>
      <c r="B466" s="3">
        <v>215</v>
      </c>
      <c r="C466" s="2">
        <v>44553</v>
      </c>
      <c r="D466" s="1" t="s">
        <v>167</v>
      </c>
      <c r="E466" s="2">
        <v>44470</v>
      </c>
      <c r="F466" s="2">
        <v>45565</v>
      </c>
      <c r="G466" s="1">
        <v>215</v>
      </c>
      <c r="H466" s="1">
        <v>1</v>
      </c>
      <c r="I466" s="1">
        <f>Table1[[#This Row],[Received Qty.]]*Table1[[#This Row],[Unit]]</f>
        <v>215</v>
      </c>
      <c r="J466" s="1" t="s">
        <v>11</v>
      </c>
      <c r="K466" s="1">
        <v>177</v>
      </c>
      <c r="L466" s="1">
        <v>38055</v>
      </c>
      <c r="M466" s="1">
        <f>_xlfn.DAYS(Table1[[#This Row],[RCV Date]],Table1[[#This Row],[PO_DT]])</f>
        <v>1</v>
      </c>
      <c r="N466" s="1">
        <f>_xlfn.DAYS(Table1[[#This Row],[Exp Date]],Table1[[#This Row],[Mfg Date]])</f>
        <v>1095</v>
      </c>
    </row>
    <row r="467" spans="1:14" x14ac:dyDescent="0.3">
      <c r="A467" s="4">
        <v>44530</v>
      </c>
      <c r="B467" s="3">
        <v>5</v>
      </c>
      <c r="C467" s="2">
        <v>44554</v>
      </c>
      <c r="D467" s="1" t="s">
        <v>37</v>
      </c>
      <c r="E467" s="2">
        <v>44470</v>
      </c>
      <c r="F467" s="2">
        <v>45565</v>
      </c>
      <c r="G467" s="1">
        <v>5</v>
      </c>
      <c r="H467" s="1">
        <v>1</v>
      </c>
      <c r="I467" s="1">
        <f>Table1[[#This Row],[Received Qty.]]*Table1[[#This Row],[Unit]]</f>
        <v>5</v>
      </c>
      <c r="J467" s="1" t="s">
        <v>11</v>
      </c>
      <c r="K467" s="1">
        <v>46000</v>
      </c>
      <c r="L467" s="1">
        <v>230000</v>
      </c>
      <c r="M467" s="1">
        <f>_xlfn.DAYS(Table1[[#This Row],[RCV Date]],Table1[[#This Row],[PO_DT]])</f>
        <v>24</v>
      </c>
      <c r="N467" s="1">
        <f>_xlfn.DAYS(Table1[[#This Row],[Exp Date]],Table1[[#This Row],[Mfg Date]])</f>
        <v>1095</v>
      </c>
    </row>
    <row r="468" spans="1:14" x14ac:dyDescent="0.3">
      <c r="A468" s="4">
        <v>44553</v>
      </c>
      <c r="B468" s="3">
        <v>500</v>
      </c>
      <c r="C468" s="2">
        <v>44555</v>
      </c>
      <c r="D468" s="1" t="s">
        <v>113</v>
      </c>
      <c r="E468" s="2">
        <v>44525</v>
      </c>
      <c r="F468" s="2">
        <v>46350</v>
      </c>
      <c r="G468" s="1">
        <v>300</v>
      </c>
      <c r="H468" s="1">
        <v>1</v>
      </c>
      <c r="I468" s="1">
        <f>Table1[[#This Row],[Received Qty.]]*Table1[[#This Row],[Unit]]</f>
        <v>300</v>
      </c>
      <c r="J468" s="1" t="s">
        <v>11</v>
      </c>
      <c r="K468" s="1">
        <v>46</v>
      </c>
      <c r="L468" s="1">
        <v>13800</v>
      </c>
      <c r="M468" s="1">
        <f>_xlfn.DAYS(Table1[[#This Row],[RCV Date]],Table1[[#This Row],[PO_DT]])</f>
        <v>2</v>
      </c>
      <c r="N468" s="1">
        <f>_xlfn.DAYS(Table1[[#This Row],[Exp Date]],Table1[[#This Row],[Mfg Date]])</f>
        <v>1825</v>
      </c>
    </row>
    <row r="469" spans="1:14" x14ac:dyDescent="0.3">
      <c r="A469" s="4">
        <v>44450</v>
      </c>
      <c r="B469" s="3">
        <v>260</v>
      </c>
      <c r="C469" s="2">
        <v>44557</v>
      </c>
      <c r="D469" s="1" t="s">
        <v>36</v>
      </c>
      <c r="E469" s="2">
        <v>44470</v>
      </c>
      <c r="F469" s="2">
        <v>45565</v>
      </c>
      <c r="G469" s="1">
        <v>20</v>
      </c>
      <c r="H469" s="1">
        <v>1</v>
      </c>
      <c r="I469" s="1">
        <f>Table1[[#This Row],[Received Qty.]]*Table1[[#This Row],[Unit]]</f>
        <v>20</v>
      </c>
      <c r="J469" s="1" t="s">
        <v>11</v>
      </c>
      <c r="K469" s="1">
        <v>750</v>
      </c>
      <c r="L469" s="1">
        <v>15000</v>
      </c>
      <c r="M469" s="1">
        <f>_xlfn.DAYS(Table1[[#This Row],[RCV Date]],Table1[[#This Row],[PO_DT]])</f>
        <v>107</v>
      </c>
      <c r="N469" s="1">
        <f>_xlfn.DAYS(Table1[[#This Row],[Exp Date]],Table1[[#This Row],[Mfg Date]])</f>
        <v>1095</v>
      </c>
    </row>
    <row r="470" spans="1:14" x14ac:dyDescent="0.3">
      <c r="A470" s="4">
        <v>44534</v>
      </c>
      <c r="B470" s="3">
        <v>50</v>
      </c>
      <c r="C470" s="2">
        <v>44557</v>
      </c>
      <c r="D470" s="1" t="s">
        <v>32</v>
      </c>
      <c r="E470" s="2">
        <v>44531</v>
      </c>
      <c r="F470" s="2">
        <v>45260</v>
      </c>
      <c r="G470" s="1">
        <v>25</v>
      </c>
      <c r="H470" s="1">
        <v>1</v>
      </c>
      <c r="I470" s="1">
        <f>Table1[[#This Row],[Received Qty.]]*Table1[[#This Row],[Unit]]</f>
        <v>25</v>
      </c>
      <c r="J470" s="1" t="s">
        <v>11</v>
      </c>
      <c r="K470" s="1">
        <v>1125</v>
      </c>
      <c r="L470" s="1">
        <v>28125</v>
      </c>
      <c r="M470" s="1">
        <f>_xlfn.DAYS(Table1[[#This Row],[RCV Date]],Table1[[#This Row],[PO_DT]])</f>
        <v>23</v>
      </c>
      <c r="N470" s="1">
        <f>_xlfn.DAYS(Table1[[#This Row],[Exp Date]],Table1[[#This Row],[Mfg Date]])</f>
        <v>729</v>
      </c>
    </row>
    <row r="471" spans="1:14" x14ac:dyDescent="0.3">
      <c r="A471" s="4">
        <v>44531</v>
      </c>
      <c r="B471" s="3">
        <v>275</v>
      </c>
      <c r="C471" s="2">
        <v>44558</v>
      </c>
      <c r="D471" s="1" t="s">
        <v>65</v>
      </c>
      <c r="E471" s="2">
        <v>44440</v>
      </c>
      <c r="F471" s="2">
        <v>45930</v>
      </c>
      <c r="G471" s="1">
        <v>25</v>
      </c>
      <c r="H471" s="1">
        <v>1</v>
      </c>
      <c r="I471" s="1">
        <f>Table1[[#This Row],[Received Qty.]]*Table1[[#This Row],[Unit]]</f>
        <v>25</v>
      </c>
      <c r="J471" s="1" t="s">
        <v>11</v>
      </c>
      <c r="K471" s="1">
        <v>950</v>
      </c>
      <c r="L471" s="1">
        <v>23750</v>
      </c>
      <c r="M471" s="1">
        <f>_xlfn.DAYS(Table1[[#This Row],[RCV Date]],Table1[[#This Row],[PO_DT]])</f>
        <v>27</v>
      </c>
      <c r="N471" s="1">
        <f>_xlfn.DAYS(Table1[[#This Row],[Exp Date]],Table1[[#This Row],[Mfg Date]])</f>
        <v>1490</v>
      </c>
    </row>
    <row r="472" spans="1:14" x14ac:dyDescent="0.3">
      <c r="A472" s="4">
        <v>44452</v>
      </c>
      <c r="B472" s="3">
        <v>200</v>
      </c>
      <c r="C472" s="2">
        <v>44558</v>
      </c>
      <c r="D472" s="1" t="s">
        <v>73</v>
      </c>
      <c r="E472" s="2">
        <v>44501</v>
      </c>
      <c r="F472" s="2">
        <v>46325</v>
      </c>
      <c r="G472" s="1">
        <v>200</v>
      </c>
      <c r="H472" s="1">
        <v>1</v>
      </c>
      <c r="I472" s="1">
        <f>Table1[[#This Row],[Received Qty.]]*Table1[[#This Row],[Unit]]</f>
        <v>200</v>
      </c>
      <c r="J472" s="1" t="s">
        <v>11</v>
      </c>
      <c r="K472" s="1">
        <v>1375</v>
      </c>
      <c r="L472" s="1">
        <v>275000</v>
      </c>
      <c r="M472" s="1">
        <f>_xlfn.DAYS(Table1[[#This Row],[RCV Date]],Table1[[#This Row],[PO_DT]])</f>
        <v>106</v>
      </c>
      <c r="N472" s="1">
        <f>_xlfn.DAYS(Table1[[#This Row],[Exp Date]],Table1[[#This Row],[Mfg Date]])</f>
        <v>1824</v>
      </c>
    </row>
    <row r="473" spans="1:14" x14ac:dyDescent="0.3">
      <c r="A473" s="4">
        <v>44557</v>
      </c>
      <c r="B473" s="3">
        <v>1500</v>
      </c>
      <c r="C473" s="2">
        <v>44559</v>
      </c>
      <c r="D473" s="1" t="s">
        <v>53</v>
      </c>
      <c r="E473" s="2">
        <v>44270</v>
      </c>
      <c r="F473" s="2">
        <v>46096</v>
      </c>
      <c r="G473" s="1">
        <v>1500</v>
      </c>
      <c r="H473" s="1">
        <v>1</v>
      </c>
      <c r="I473" s="1">
        <f>Table1[[#This Row],[Received Qty.]]*Table1[[#This Row],[Unit]]</f>
        <v>1500</v>
      </c>
      <c r="J473" s="1" t="s">
        <v>11</v>
      </c>
      <c r="K473" s="1">
        <v>192</v>
      </c>
      <c r="L473" s="1">
        <v>288000</v>
      </c>
      <c r="M473" s="1">
        <f>_xlfn.DAYS(Table1[[#This Row],[RCV Date]],Table1[[#This Row],[PO_DT]])</f>
        <v>2</v>
      </c>
      <c r="N473" s="1">
        <f>_xlfn.DAYS(Table1[[#This Row],[Exp Date]],Table1[[#This Row],[Mfg Date]])</f>
        <v>1826</v>
      </c>
    </row>
    <row r="474" spans="1:14" x14ac:dyDescent="0.3">
      <c r="A474" s="4">
        <v>44536</v>
      </c>
      <c r="B474" s="3">
        <v>1800</v>
      </c>
      <c r="C474" s="2">
        <v>44560</v>
      </c>
      <c r="D474" s="1" t="s">
        <v>10</v>
      </c>
      <c r="E474" s="2">
        <v>44409</v>
      </c>
      <c r="F474" s="2">
        <v>46234</v>
      </c>
      <c r="G474" s="1">
        <v>300</v>
      </c>
      <c r="H474" s="1">
        <v>1</v>
      </c>
      <c r="I474" s="1">
        <f>Table1[[#This Row],[Received Qty.]]*Table1[[#This Row],[Unit]]</f>
        <v>300</v>
      </c>
      <c r="J474" s="1" t="s">
        <v>11</v>
      </c>
      <c r="K474" s="1">
        <v>723</v>
      </c>
      <c r="L474" s="1">
        <v>216900</v>
      </c>
      <c r="M474" s="1">
        <f>_xlfn.DAYS(Table1[[#This Row],[RCV Date]],Table1[[#This Row],[PO_DT]])</f>
        <v>24</v>
      </c>
      <c r="N474" s="1">
        <f>_xlfn.DAYS(Table1[[#This Row],[Exp Date]],Table1[[#This Row],[Mfg Date]])</f>
        <v>1825</v>
      </c>
    </row>
    <row r="475" spans="1:14" x14ac:dyDescent="0.3">
      <c r="A475" s="4">
        <v>44536</v>
      </c>
      <c r="B475" s="3">
        <v>1800</v>
      </c>
      <c r="C475" s="2">
        <v>44560</v>
      </c>
      <c r="D475" s="1" t="s">
        <v>10</v>
      </c>
      <c r="E475" s="2">
        <v>44409</v>
      </c>
      <c r="F475" s="2">
        <v>46234</v>
      </c>
      <c r="G475" s="1">
        <v>1500</v>
      </c>
      <c r="H475" s="1">
        <v>1</v>
      </c>
      <c r="I475" s="1">
        <f>Table1[[#This Row],[Received Qty.]]*Table1[[#This Row],[Unit]]</f>
        <v>1500</v>
      </c>
      <c r="J475" s="1" t="s">
        <v>11</v>
      </c>
      <c r="K475" s="1">
        <v>723</v>
      </c>
      <c r="L475" s="1">
        <v>1084500</v>
      </c>
      <c r="M475" s="1">
        <f>_xlfn.DAYS(Table1[[#This Row],[RCV Date]],Table1[[#This Row],[PO_DT]])</f>
        <v>24</v>
      </c>
      <c r="N475" s="1">
        <f>_xlfn.DAYS(Table1[[#This Row],[Exp Date]],Table1[[#This Row],[Mfg Date]])</f>
        <v>1825</v>
      </c>
    </row>
    <row r="476" spans="1:14" x14ac:dyDescent="0.3">
      <c r="A476" s="4">
        <v>44531</v>
      </c>
      <c r="B476" s="3">
        <v>275</v>
      </c>
      <c r="C476" s="2">
        <v>44560</v>
      </c>
      <c r="D476" s="1" t="s">
        <v>65</v>
      </c>
      <c r="E476" s="2">
        <v>44440</v>
      </c>
      <c r="F476" s="2">
        <v>45930</v>
      </c>
      <c r="G476" s="1">
        <v>250</v>
      </c>
      <c r="H476" s="1">
        <v>1</v>
      </c>
      <c r="I476" s="1">
        <f>Table1[[#This Row],[Received Qty.]]*Table1[[#This Row],[Unit]]</f>
        <v>250</v>
      </c>
      <c r="J476" s="1" t="s">
        <v>11</v>
      </c>
      <c r="K476" s="1">
        <v>950</v>
      </c>
      <c r="L476" s="1">
        <v>237500</v>
      </c>
      <c r="M476" s="1">
        <f>_xlfn.DAYS(Table1[[#This Row],[RCV Date]],Table1[[#This Row],[PO_DT]])</f>
        <v>29</v>
      </c>
      <c r="N476" s="1">
        <f>_xlfn.DAYS(Table1[[#This Row],[Exp Date]],Table1[[#This Row],[Mfg Date]])</f>
        <v>1490</v>
      </c>
    </row>
    <row r="477" spans="1:14" x14ac:dyDescent="0.3">
      <c r="A477" s="4">
        <v>44450</v>
      </c>
      <c r="B477" s="3">
        <v>260</v>
      </c>
      <c r="C477" s="2">
        <v>44560</v>
      </c>
      <c r="D477" s="1" t="s">
        <v>36</v>
      </c>
      <c r="E477" s="2">
        <v>44470</v>
      </c>
      <c r="F477" s="2">
        <v>45565</v>
      </c>
      <c r="G477" s="1">
        <v>80</v>
      </c>
      <c r="H477" s="1">
        <v>1</v>
      </c>
      <c r="I477" s="1">
        <f>Table1[[#This Row],[Received Qty.]]*Table1[[#This Row],[Unit]]</f>
        <v>80</v>
      </c>
      <c r="J477" s="1" t="s">
        <v>11</v>
      </c>
      <c r="K477" s="1">
        <v>750</v>
      </c>
      <c r="L477" s="1">
        <v>60000</v>
      </c>
      <c r="M477" s="1">
        <f>_xlfn.DAYS(Table1[[#This Row],[RCV Date]],Table1[[#This Row],[PO_DT]])</f>
        <v>110</v>
      </c>
      <c r="N477" s="1">
        <f>_xlfn.DAYS(Table1[[#This Row],[Exp Date]],Table1[[#This Row],[Mfg Date]])</f>
        <v>1095</v>
      </c>
    </row>
    <row r="478" spans="1:14" x14ac:dyDescent="0.3">
      <c r="A478" s="4">
        <v>44545</v>
      </c>
      <c r="B478" s="3">
        <v>225</v>
      </c>
      <c r="C478" s="2">
        <v>44560</v>
      </c>
      <c r="D478" s="1" t="s">
        <v>169</v>
      </c>
      <c r="E478" s="2">
        <v>44470</v>
      </c>
      <c r="F478" s="2">
        <v>45930</v>
      </c>
      <c r="G478" s="1">
        <v>225</v>
      </c>
      <c r="H478" s="1">
        <v>1</v>
      </c>
      <c r="I478" s="1">
        <f>Table1[[#This Row],[Received Qty.]]*Table1[[#This Row],[Unit]]</f>
        <v>225</v>
      </c>
      <c r="J478" s="1" t="s">
        <v>11</v>
      </c>
      <c r="K478" s="1">
        <v>225</v>
      </c>
      <c r="L478" s="1">
        <v>50625</v>
      </c>
      <c r="M478" s="1">
        <f>_xlfn.DAYS(Table1[[#This Row],[RCV Date]],Table1[[#This Row],[PO_DT]])</f>
        <v>15</v>
      </c>
      <c r="N478" s="1">
        <f>_xlfn.DAYS(Table1[[#This Row],[Exp Date]],Table1[[#This Row],[Mfg Date]])</f>
        <v>1460</v>
      </c>
    </row>
    <row r="479" spans="1:14" x14ac:dyDescent="0.3">
      <c r="A479" s="4">
        <v>44536</v>
      </c>
      <c r="B479" s="3">
        <v>200</v>
      </c>
      <c r="C479" s="2">
        <v>44560</v>
      </c>
      <c r="D479" s="1" t="s">
        <v>59</v>
      </c>
      <c r="E479" s="2">
        <v>44531</v>
      </c>
      <c r="F479" s="2">
        <v>46356</v>
      </c>
      <c r="G479" s="1">
        <v>200</v>
      </c>
      <c r="H479" s="1">
        <v>1</v>
      </c>
      <c r="I479" s="1">
        <f>Table1[[#This Row],[Received Qty.]]*Table1[[#This Row],[Unit]]</f>
        <v>200</v>
      </c>
      <c r="J479" s="1" t="s">
        <v>11</v>
      </c>
      <c r="K479" s="1">
        <v>1350</v>
      </c>
      <c r="L479" s="1">
        <v>270000</v>
      </c>
      <c r="M479" s="1">
        <f>_xlfn.DAYS(Table1[[#This Row],[RCV Date]],Table1[[#This Row],[PO_DT]])</f>
        <v>24</v>
      </c>
      <c r="N479" s="1">
        <f>_xlfn.DAYS(Table1[[#This Row],[Exp Date]],Table1[[#This Row],[Mfg Date]])</f>
        <v>1825</v>
      </c>
    </row>
    <row r="480" spans="1:14" x14ac:dyDescent="0.3">
      <c r="A480" s="4">
        <v>44545</v>
      </c>
      <c r="B480" s="3">
        <v>75</v>
      </c>
      <c r="C480" s="2">
        <v>44560</v>
      </c>
      <c r="D480" s="1" t="s">
        <v>168</v>
      </c>
      <c r="E480" s="2">
        <v>44501</v>
      </c>
      <c r="F480" s="2">
        <v>45961</v>
      </c>
      <c r="G480" s="1">
        <v>75</v>
      </c>
      <c r="H480" s="1">
        <v>1</v>
      </c>
      <c r="I480" s="1">
        <f>Table1[[#This Row],[Received Qty.]]*Table1[[#This Row],[Unit]]</f>
        <v>75</v>
      </c>
      <c r="J480" s="1" t="s">
        <v>11</v>
      </c>
      <c r="K480" s="1">
        <v>180</v>
      </c>
      <c r="L480" s="1">
        <v>13500</v>
      </c>
      <c r="M480" s="1">
        <f>_xlfn.DAYS(Table1[[#This Row],[RCV Date]],Table1[[#This Row],[PO_DT]])</f>
        <v>15</v>
      </c>
      <c r="N480" s="1">
        <f>_xlfn.DAYS(Table1[[#This Row],[Exp Date]],Table1[[#This Row],[Mfg Date]])</f>
        <v>1460</v>
      </c>
    </row>
    <row r="481" spans="1:14" x14ac:dyDescent="0.3">
      <c r="A481" s="4">
        <v>44540</v>
      </c>
      <c r="B481" s="3">
        <v>50</v>
      </c>
      <c r="C481" s="2">
        <v>44560</v>
      </c>
      <c r="D481" s="1" t="s">
        <v>23</v>
      </c>
      <c r="E481" s="2">
        <v>44440</v>
      </c>
      <c r="F481" s="2">
        <v>46264</v>
      </c>
      <c r="G481" s="1">
        <v>50</v>
      </c>
      <c r="H481" s="1">
        <v>1</v>
      </c>
      <c r="I481" s="1">
        <f>Table1[[#This Row],[Received Qty.]]*Table1[[#This Row],[Unit]]</f>
        <v>50</v>
      </c>
      <c r="J481" s="1" t="s">
        <v>11</v>
      </c>
      <c r="K481" s="1">
        <v>1050</v>
      </c>
      <c r="L481" s="1">
        <v>52500</v>
      </c>
      <c r="M481" s="1">
        <f>_xlfn.DAYS(Table1[[#This Row],[RCV Date]],Table1[[#This Row],[PO_DT]])</f>
        <v>20</v>
      </c>
      <c r="N481" s="1">
        <f>_xlfn.DAYS(Table1[[#This Row],[Exp Date]],Table1[[#This Row],[Mfg Date]])</f>
        <v>1824</v>
      </c>
    </row>
    <row r="482" spans="1:14" x14ac:dyDescent="0.3">
      <c r="A482" s="4">
        <v>44540</v>
      </c>
      <c r="B482" s="3">
        <v>25</v>
      </c>
      <c r="C482" s="2">
        <v>44560</v>
      </c>
      <c r="D482" s="1" t="s">
        <v>83</v>
      </c>
      <c r="E482" s="2">
        <v>44501</v>
      </c>
      <c r="F482" s="2">
        <v>45596</v>
      </c>
      <c r="G482" s="1">
        <v>20</v>
      </c>
      <c r="H482" s="1">
        <v>1</v>
      </c>
      <c r="I482" s="1">
        <f>Table1[[#This Row],[Received Qty.]]*Table1[[#This Row],[Unit]]</f>
        <v>20</v>
      </c>
      <c r="J482" s="1" t="s">
        <v>11</v>
      </c>
      <c r="K482" s="1">
        <v>4500</v>
      </c>
      <c r="L482" s="1">
        <v>90000</v>
      </c>
      <c r="M482" s="1">
        <f>_xlfn.DAYS(Table1[[#This Row],[RCV Date]],Table1[[#This Row],[PO_DT]])</f>
        <v>20</v>
      </c>
      <c r="N482" s="1">
        <f>_xlfn.DAYS(Table1[[#This Row],[Exp Date]],Table1[[#This Row],[Mfg Date]])</f>
        <v>1095</v>
      </c>
    </row>
    <row r="483" spans="1:14" x14ac:dyDescent="0.3">
      <c r="A483" s="4">
        <v>44545</v>
      </c>
      <c r="B483" s="3">
        <v>10</v>
      </c>
      <c r="C483" s="2">
        <v>44560</v>
      </c>
      <c r="D483" s="1" t="s">
        <v>171</v>
      </c>
      <c r="E483" s="2">
        <v>44531</v>
      </c>
      <c r="F483" s="2">
        <v>45260</v>
      </c>
      <c r="G483" s="1">
        <v>10</v>
      </c>
      <c r="H483" s="1">
        <v>1</v>
      </c>
      <c r="I483" s="1">
        <f>Table1[[#This Row],[Received Qty.]]*Table1[[#This Row],[Unit]]</f>
        <v>10</v>
      </c>
      <c r="J483" s="1" t="s">
        <v>11</v>
      </c>
      <c r="K483" s="1">
        <v>1200</v>
      </c>
      <c r="L483" s="1">
        <v>12000</v>
      </c>
      <c r="M483" s="1">
        <f>_xlfn.DAYS(Table1[[#This Row],[RCV Date]],Table1[[#This Row],[PO_DT]])</f>
        <v>15</v>
      </c>
      <c r="N483" s="1">
        <f>_xlfn.DAYS(Table1[[#This Row],[Exp Date]],Table1[[#This Row],[Mfg Date]])</f>
        <v>729</v>
      </c>
    </row>
    <row r="484" spans="1:14" x14ac:dyDescent="0.3">
      <c r="A484" s="4">
        <v>44540</v>
      </c>
      <c r="B484" s="3">
        <v>5</v>
      </c>
      <c r="C484" s="2">
        <v>44560</v>
      </c>
      <c r="D484" s="1" t="s">
        <v>170</v>
      </c>
      <c r="E484" s="2">
        <v>44501</v>
      </c>
      <c r="F484" s="2">
        <v>45961</v>
      </c>
      <c r="G484" s="1">
        <v>5</v>
      </c>
      <c r="H484" s="1">
        <v>1</v>
      </c>
      <c r="I484" s="1">
        <f>Table1[[#This Row],[Received Qty.]]*Table1[[#This Row],[Unit]]</f>
        <v>5</v>
      </c>
      <c r="J484" s="1" t="s">
        <v>11</v>
      </c>
      <c r="K484" s="1">
        <v>11000</v>
      </c>
      <c r="L484" s="1">
        <v>55000</v>
      </c>
      <c r="M484" s="1">
        <f>_xlfn.DAYS(Table1[[#This Row],[RCV Date]],Table1[[#This Row],[PO_DT]])</f>
        <v>20</v>
      </c>
      <c r="N484" s="1">
        <f>_xlfn.DAYS(Table1[[#This Row],[Exp Date]],Table1[[#This Row],[Mfg Date]])</f>
        <v>1460</v>
      </c>
    </row>
    <row r="485" spans="1:14" x14ac:dyDescent="0.3">
      <c r="A485" s="4">
        <v>44534</v>
      </c>
      <c r="B485" s="3">
        <v>50</v>
      </c>
      <c r="C485" s="2">
        <v>44561</v>
      </c>
      <c r="D485" s="1" t="s">
        <v>32</v>
      </c>
      <c r="E485" s="2">
        <v>44531</v>
      </c>
      <c r="F485" s="2">
        <v>45260</v>
      </c>
      <c r="G485" s="1">
        <v>25</v>
      </c>
      <c r="H485" s="1">
        <v>1</v>
      </c>
      <c r="I485" s="1">
        <f>Table1[[#This Row],[Received Qty.]]*Table1[[#This Row],[Unit]]</f>
        <v>25</v>
      </c>
      <c r="J485" s="1" t="s">
        <v>11</v>
      </c>
      <c r="K485" s="1">
        <v>1125</v>
      </c>
      <c r="L485" s="1">
        <v>28125</v>
      </c>
      <c r="M485" s="1">
        <f>_xlfn.DAYS(Table1[[#This Row],[RCV Date]],Table1[[#This Row],[PO_DT]])</f>
        <v>27</v>
      </c>
      <c r="N485" s="1">
        <f>_xlfn.DAYS(Table1[[#This Row],[Exp Date]],Table1[[#This Row],[Mfg Date]])</f>
        <v>729</v>
      </c>
    </row>
    <row r="486" spans="1:14" x14ac:dyDescent="0.3">
      <c r="A486" s="4">
        <v>44560</v>
      </c>
      <c r="B486" s="3">
        <v>10</v>
      </c>
      <c r="C486" s="2">
        <v>44561</v>
      </c>
      <c r="D486" s="1" t="s">
        <v>76</v>
      </c>
      <c r="E486" s="2">
        <v>44274</v>
      </c>
      <c r="F486" s="2">
        <v>46071</v>
      </c>
      <c r="G486" s="1">
        <v>10</v>
      </c>
      <c r="H486" s="1">
        <v>1</v>
      </c>
      <c r="I486" s="1">
        <f>Table1[[#This Row],[Received Qty.]]*Table1[[#This Row],[Unit]]</f>
        <v>10</v>
      </c>
      <c r="J486" s="1" t="s">
        <v>11</v>
      </c>
      <c r="K486" s="1">
        <v>2300</v>
      </c>
      <c r="L486" s="1">
        <v>23000</v>
      </c>
      <c r="M486" s="1">
        <f>_xlfn.DAYS(Table1[[#This Row],[RCV Date]],Table1[[#This Row],[PO_DT]])</f>
        <v>1</v>
      </c>
      <c r="N486" s="1">
        <f>_xlfn.DAYS(Table1[[#This Row],[Exp Date]],Table1[[#This Row],[Mfg Date]])</f>
        <v>1797</v>
      </c>
    </row>
    <row r="487" spans="1:14" x14ac:dyDescent="0.3">
      <c r="A487" s="4">
        <v>44568</v>
      </c>
      <c r="B487" s="3">
        <v>5</v>
      </c>
      <c r="C487" s="2">
        <v>44568</v>
      </c>
      <c r="D487" s="1" t="s">
        <v>173</v>
      </c>
      <c r="E487" s="2">
        <v>44462</v>
      </c>
      <c r="F487" s="2">
        <v>45557</v>
      </c>
      <c r="G487" s="1">
        <v>5</v>
      </c>
      <c r="H487" s="1">
        <v>5</v>
      </c>
      <c r="I487" s="1">
        <f>Table1[[#This Row],[Received Qty.]]*Table1[[#This Row],[Unit]]</f>
        <v>25</v>
      </c>
      <c r="J487" s="1" t="s">
        <v>116</v>
      </c>
      <c r="K487" s="1">
        <v>600</v>
      </c>
      <c r="L487" s="1">
        <v>3000</v>
      </c>
      <c r="M487" s="1">
        <f>_xlfn.DAYS(Table1[[#This Row],[RCV Date]],Table1[[#This Row],[PO_DT]])</f>
        <v>0</v>
      </c>
      <c r="N487" s="1">
        <f>_xlfn.DAYS(Table1[[#This Row],[Exp Date]],Table1[[#This Row],[Mfg Date]])</f>
        <v>1095</v>
      </c>
    </row>
    <row r="488" spans="1:14" x14ac:dyDescent="0.3">
      <c r="A488" s="4">
        <v>44571</v>
      </c>
      <c r="B488" s="3">
        <v>50</v>
      </c>
      <c r="C488" s="2">
        <v>44574</v>
      </c>
      <c r="D488" s="1" t="s">
        <v>27</v>
      </c>
      <c r="E488" s="2">
        <v>44501</v>
      </c>
      <c r="F488" s="2">
        <v>45961</v>
      </c>
      <c r="G488" s="1">
        <v>50</v>
      </c>
      <c r="H488" s="1">
        <v>1</v>
      </c>
      <c r="I488" s="1">
        <f>Table1[[#This Row],[Received Qty.]]*Table1[[#This Row],[Unit]]</f>
        <v>50</v>
      </c>
      <c r="J488" s="1" t="s">
        <v>11</v>
      </c>
      <c r="K488" s="1">
        <v>6500</v>
      </c>
      <c r="L488" s="1">
        <v>325000</v>
      </c>
      <c r="M488" s="1">
        <f>_xlfn.DAYS(Table1[[#This Row],[RCV Date]],Table1[[#This Row],[PO_DT]])</f>
        <v>3</v>
      </c>
      <c r="N488" s="1">
        <f>_xlfn.DAYS(Table1[[#This Row],[Exp Date]],Table1[[#This Row],[Mfg Date]])</f>
        <v>1460</v>
      </c>
    </row>
    <row r="489" spans="1:14" x14ac:dyDescent="0.3">
      <c r="A489" s="4">
        <v>44571</v>
      </c>
      <c r="B489" s="3">
        <v>20</v>
      </c>
      <c r="C489" s="2">
        <v>44574</v>
      </c>
      <c r="D489" s="1" t="s">
        <v>39</v>
      </c>
      <c r="E489" s="2">
        <v>44531</v>
      </c>
      <c r="F489" s="2">
        <v>45626</v>
      </c>
      <c r="G489" s="1">
        <v>20</v>
      </c>
      <c r="H489" s="1">
        <v>1</v>
      </c>
      <c r="I489" s="1">
        <f>Table1[[#This Row],[Received Qty.]]*Table1[[#This Row],[Unit]]</f>
        <v>20</v>
      </c>
      <c r="J489" s="1" t="s">
        <v>11</v>
      </c>
      <c r="K489" s="1">
        <v>9500</v>
      </c>
      <c r="L489" s="1">
        <v>190000</v>
      </c>
      <c r="M489" s="1">
        <f>_xlfn.DAYS(Table1[[#This Row],[RCV Date]],Table1[[#This Row],[PO_DT]])</f>
        <v>3</v>
      </c>
      <c r="N489" s="1">
        <f>_xlfn.DAYS(Table1[[#This Row],[Exp Date]],Table1[[#This Row],[Mfg Date]])</f>
        <v>1095</v>
      </c>
    </row>
    <row r="490" spans="1:14" x14ac:dyDescent="0.3">
      <c r="A490" s="4">
        <v>44568</v>
      </c>
      <c r="B490" s="3">
        <v>100</v>
      </c>
      <c r="C490" s="2">
        <v>44576</v>
      </c>
      <c r="D490" s="1" t="s">
        <v>56</v>
      </c>
      <c r="E490" s="2">
        <v>44498</v>
      </c>
      <c r="F490" s="2">
        <v>45565</v>
      </c>
      <c r="G490" s="1">
        <v>50</v>
      </c>
      <c r="H490" s="1">
        <v>1</v>
      </c>
      <c r="I490" s="1">
        <f>Table1[[#This Row],[Received Qty.]]*Table1[[#This Row],[Unit]]</f>
        <v>50</v>
      </c>
      <c r="J490" s="1" t="s">
        <v>11</v>
      </c>
      <c r="K490" s="1">
        <v>950</v>
      </c>
      <c r="L490" s="1">
        <v>47500</v>
      </c>
      <c r="M490" s="1">
        <f>_xlfn.DAYS(Table1[[#This Row],[RCV Date]],Table1[[#This Row],[PO_DT]])</f>
        <v>8</v>
      </c>
      <c r="N490" s="1">
        <f>_xlfn.DAYS(Table1[[#This Row],[Exp Date]],Table1[[#This Row],[Mfg Date]])</f>
        <v>1067</v>
      </c>
    </row>
    <row r="491" spans="1:14" x14ac:dyDescent="0.3">
      <c r="A491" s="4">
        <v>44568</v>
      </c>
      <c r="B491" s="3">
        <v>100</v>
      </c>
      <c r="C491" s="2">
        <v>44576</v>
      </c>
      <c r="D491" s="1" t="s">
        <v>56</v>
      </c>
      <c r="E491" s="2">
        <v>44471</v>
      </c>
      <c r="F491" s="2">
        <v>45565</v>
      </c>
      <c r="G491" s="1">
        <v>50</v>
      </c>
      <c r="H491" s="1">
        <v>1</v>
      </c>
      <c r="I491" s="1">
        <f>Table1[[#This Row],[Received Qty.]]*Table1[[#This Row],[Unit]]</f>
        <v>50</v>
      </c>
      <c r="J491" s="1" t="s">
        <v>11</v>
      </c>
      <c r="K491" s="1">
        <v>950</v>
      </c>
      <c r="L491" s="1">
        <v>47500</v>
      </c>
      <c r="M491" s="1">
        <f>_xlfn.DAYS(Table1[[#This Row],[RCV Date]],Table1[[#This Row],[PO_DT]])</f>
        <v>8</v>
      </c>
      <c r="N491" s="1">
        <f>_xlfn.DAYS(Table1[[#This Row],[Exp Date]],Table1[[#This Row],[Mfg Date]])</f>
        <v>1094</v>
      </c>
    </row>
    <row r="492" spans="1:14" x14ac:dyDescent="0.3">
      <c r="A492" s="4">
        <v>44573</v>
      </c>
      <c r="B492" s="3">
        <v>30</v>
      </c>
      <c r="C492" s="2">
        <v>44576</v>
      </c>
      <c r="D492" s="1" t="s">
        <v>150</v>
      </c>
      <c r="E492" s="2">
        <v>44531</v>
      </c>
      <c r="F492" s="2">
        <v>45626</v>
      </c>
      <c r="G492" s="1">
        <v>30</v>
      </c>
      <c r="H492" s="1">
        <v>1</v>
      </c>
      <c r="I492" s="1">
        <f>Table1[[#This Row],[Received Qty.]]*Table1[[#This Row],[Unit]]</f>
        <v>30</v>
      </c>
      <c r="J492" s="1" t="s">
        <v>11</v>
      </c>
      <c r="K492" s="1">
        <v>13900</v>
      </c>
      <c r="L492" s="1">
        <v>417000</v>
      </c>
      <c r="M492" s="1">
        <f>_xlfn.DAYS(Table1[[#This Row],[RCV Date]],Table1[[#This Row],[PO_DT]])</f>
        <v>3</v>
      </c>
      <c r="N492" s="1">
        <f>_xlfn.DAYS(Table1[[#This Row],[Exp Date]],Table1[[#This Row],[Mfg Date]])</f>
        <v>1095</v>
      </c>
    </row>
    <row r="493" spans="1:14" x14ac:dyDescent="0.3">
      <c r="A493" s="4">
        <v>44572</v>
      </c>
      <c r="B493" s="3">
        <v>10</v>
      </c>
      <c r="C493" s="2">
        <v>44578</v>
      </c>
      <c r="D493" s="1" t="s">
        <v>18</v>
      </c>
      <c r="E493" s="2">
        <v>44531</v>
      </c>
      <c r="F493" s="2">
        <v>46356</v>
      </c>
      <c r="G493" s="1">
        <v>10</v>
      </c>
      <c r="H493" s="1">
        <v>1</v>
      </c>
      <c r="I493" s="1">
        <f>Table1[[#This Row],[Received Qty.]]*Table1[[#This Row],[Unit]]</f>
        <v>10</v>
      </c>
      <c r="J493" s="1" t="s">
        <v>11</v>
      </c>
      <c r="K493" s="1">
        <v>5500</v>
      </c>
      <c r="L493" s="1">
        <v>55000</v>
      </c>
      <c r="M493" s="1">
        <f>_xlfn.DAYS(Table1[[#This Row],[RCV Date]],Table1[[#This Row],[PO_DT]])</f>
        <v>6</v>
      </c>
      <c r="N493" s="1">
        <f>_xlfn.DAYS(Table1[[#This Row],[Exp Date]],Table1[[#This Row],[Mfg Date]])</f>
        <v>1825</v>
      </c>
    </row>
    <row r="494" spans="1:14" x14ac:dyDescent="0.3">
      <c r="A494" s="4">
        <v>44574</v>
      </c>
      <c r="B494" s="3">
        <v>2000</v>
      </c>
      <c r="C494" s="2">
        <v>44579</v>
      </c>
      <c r="D494" s="1" t="s">
        <v>71</v>
      </c>
      <c r="E494" s="2">
        <v>44571</v>
      </c>
      <c r="F494" s="2">
        <v>46387</v>
      </c>
      <c r="G494" s="1">
        <v>2000</v>
      </c>
      <c r="H494" s="1">
        <v>1</v>
      </c>
      <c r="I494" s="1">
        <f>Table1[[#This Row],[Received Qty.]]*Table1[[#This Row],[Unit]]</f>
        <v>2000</v>
      </c>
      <c r="J494" s="1" t="s">
        <v>11</v>
      </c>
      <c r="K494" s="1">
        <v>40</v>
      </c>
      <c r="L494" s="1">
        <v>80000</v>
      </c>
      <c r="M494" s="1">
        <f>_xlfn.DAYS(Table1[[#This Row],[RCV Date]],Table1[[#This Row],[PO_DT]])</f>
        <v>5</v>
      </c>
      <c r="N494" s="1">
        <f>_xlfn.DAYS(Table1[[#This Row],[Exp Date]],Table1[[#This Row],[Mfg Date]])</f>
        <v>1816</v>
      </c>
    </row>
    <row r="495" spans="1:14" x14ac:dyDescent="0.3">
      <c r="A495" s="4">
        <v>44578</v>
      </c>
      <c r="B495" s="3">
        <v>215</v>
      </c>
      <c r="C495" s="2">
        <v>44579</v>
      </c>
      <c r="D495" s="1" t="s">
        <v>174</v>
      </c>
      <c r="E495" s="2">
        <v>44317</v>
      </c>
      <c r="F495" s="2">
        <v>45808</v>
      </c>
      <c r="G495" s="1">
        <v>215</v>
      </c>
      <c r="H495" s="1">
        <v>1</v>
      </c>
      <c r="I495" s="1">
        <f>Table1[[#This Row],[Received Qty.]]*Table1[[#This Row],[Unit]]</f>
        <v>215</v>
      </c>
      <c r="J495" s="1" t="s">
        <v>11</v>
      </c>
      <c r="K495" s="1">
        <v>260</v>
      </c>
      <c r="L495" s="1">
        <v>55900</v>
      </c>
      <c r="M495" s="1">
        <f>_xlfn.DAYS(Table1[[#This Row],[RCV Date]],Table1[[#This Row],[PO_DT]])</f>
        <v>1</v>
      </c>
      <c r="N495" s="1">
        <f>_xlfn.DAYS(Table1[[#This Row],[Exp Date]],Table1[[#This Row],[Mfg Date]])</f>
        <v>1491</v>
      </c>
    </row>
    <row r="496" spans="1:14" x14ac:dyDescent="0.3">
      <c r="A496" s="4">
        <v>44578</v>
      </c>
      <c r="B496" s="3">
        <v>100</v>
      </c>
      <c r="C496" s="2">
        <v>44579</v>
      </c>
      <c r="D496" s="1" t="s">
        <v>15</v>
      </c>
      <c r="E496" s="2">
        <v>44268</v>
      </c>
      <c r="F496" s="2">
        <v>46093</v>
      </c>
      <c r="G496" s="1">
        <v>100</v>
      </c>
      <c r="H496" s="1">
        <v>1</v>
      </c>
      <c r="I496" s="1">
        <f>Table1[[#This Row],[Received Qty.]]*Table1[[#This Row],[Unit]]</f>
        <v>100</v>
      </c>
      <c r="J496" s="1" t="s">
        <v>11</v>
      </c>
      <c r="K496" s="1">
        <v>48</v>
      </c>
      <c r="L496" s="1">
        <v>4800</v>
      </c>
      <c r="M496" s="1">
        <f>_xlfn.DAYS(Table1[[#This Row],[RCV Date]],Table1[[#This Row],[PO_DT]])</f>
        <v>1</v>
      </c>
      <c r="N496" s="1">
        <f>_xlfn.DAYS(Table1[[#This Row],[Exp Date]],Table1[[#This Row],[Mfg Date]])</f>
        <v>1825</v>
      </c>
    </row>
    <row r="497" spans="1:14" x14ac:dyDescent="0.3">
      <c r="A497" s="4">
        <v>44574</v>
      </c>
      <c r="B497" s="3">
        <v>20</v>
      </c>
      <c r="C497" s="2">
        <v>44579</v>
      </c>
      <c r="D497" s="1" t="s">
        <v>78</v>
      </c>
      <c r="E497" s="2">
        <v>44200</v>
      </c>
      <c r="F497" s="2">
        <v>46025</v>
      </c>
      <c r="G497" s="1">
        <v>20</v>
      </c>
      <c r="H497" s="1">
        <v>1</v>
      </c>
      <c r="I497" s="1">
        <f>Table1[[#This Row],[Received Qty.]]*Table1[[#This Row],[Unit]]</f>
        <v>20</v>
      </c>
      <c r="J497" s="1" t="s">
        <v>11</v>
      </c>
      <c r="K497" s="1">
        <v>990</v>
      </c>
      <c r="L497" s="1">
        <v>19800</v>
      </c>
      <c r="M497" s="1">
        <f>_xlfn.DAYS(Table1[[#This Row],[RCV Date]],Table1[[#This Row],[PO_DT]])</f>
        <v>5</v>
      </c>
      <c r="N497" s="1">
        <f>_xlfn.DAYS(Table1[[#This Row],[Exp Date]],Table1[[#This Row],[Mfg Date]])</f>
        <v>1825</v>
      </c>
    </row>
    <row r="498" spans="1:14" x14ac:dyDescent="0.3">
      <c r="A498" s="4">
        <v>44578</v>
      </c>
      <c r="B498" s="3">
        <v>10</v>
      </c>
      <c r="C498" s="2">
        <v>44579</v>
      </c>
      <c r="D498" s="1" t="s">
        <v>69</v>
      </c>
      <c r="E498" s="2">
        <v>44531</v>
      </c>
      <c r="F498" s="2">
        <v>46356</v>
      </c>
      <c r="G498" s="1">
        <v>10</v>
      </c>
      <c r="H498" s="1">
        <v>1</v>
      </c>
      <c r="I498" s="1">
        <f>Table1[[#This Row],[Received Qty.]]*Table1[[#This Row],[Unit]]</f>
        <v>10</v>
      </c>
      <c r="J498" s="1" t="s">
        <v>11</v>
      </c>
      <c r="K498" s="1">
        <v>400</v>
      </c>
      <c r="L498" s="1">
        <v>4000</v>
      </c>
      <c r="M498" s="1">
        <f>_xlfn.DAYS(Table1[[#This Row],[RCV Date]],Table1[[#This Row],[PO_DT]])</f>
        <v>1</v>
      </c>
      <c r="N498" s="1">
        <f>_xlfn.DAYS(Table1[[#This Row],[Exp Date]],Table1[[#This Row],[Mfg Date]])</f>
        <v>1825</v>
      </c>
    </row>
    <row r="499" spans="1:14" x14ac:dyDescent="0.3">
      <c r="A499" s="4">
        <v>44576</v>
      </c>
      <c r="B499" s="3">
        <v>1000</v>
      </c>
      <c r="C499" s="2">
        <v>44580</v>
      </c>
      <c r="D499" s="1" t="s">
        <v>12</v>
      </c>
      <c r="E499" s="2">
        <v>44526</v>
      </c>
      <c r="F499" s="2">
        <v>45596</v>
      </c>
      <c r="G499" s="1">
        <v>480</v>
      </c>
      <c r="H499" s="1">
        <v>1</v>
      </c>
      <c r="I499" s="1">
        <f>Table1[[#This Row],[Received Qty.]]*Table1[[#This Row],[Unit]]</f>
        <v>480</v>
      </c>
      <c r="J499" s="1" t="s">
        <v>11</v>
      </c>
      <c r="K499" s="1">
        <v>120</v>
      </c>
      <c r="L499" s="1">
        <v>57600</v>
      </c>
      <c r="M499" s="1">
        <f>_xlfn.DAYS(Table1[[#This Row],[RCV Date]],Table1[[#This Row],[PO_DT]])</f>
        <v>4</v>
      </c>
      <c r="N499" s="1">
        <f>_xlfn.DAYS(Table1[[#This Row],[Exp Date]],Table1[[#This Row],[Mfg Date]])</f>
        <v>1070</v>
      </c>
    </row>
    <row r="500" spans="1:14" x14ac:dyDescent="0.3">
      <c r="A500" s="4">
        <v>44576</v>
      </c>
      <c r="B500" s="3">
        <v>500</v>
      </c>
      <c r="C500" s="2">
        <v>44580</v>
      </c>
      <c r="D500" s="1" t="s">
        <v>100</v>
      </c>
      <c r="E500" s="2">
        <v>44044</v>
      </c>
      <c r="F500" s="2">
        <v>45930</v>
      </c>
      <c r="G500" s="1">
        <v>300</v>
      </c>
      <c r="H500" s="1">
        <v>1</v>
      </c>
      <c r="I500" s="1">
        <f>Table1[[#This Row],[Received Qty.]]*Table1[[#This Row],[Unit]]</f>
        <v>300</v>
      </c>
      <c r="J500" s="1" t="s">
        <v>11</v>
      </c>
      <c r="K500" s="1">
        <v>24</v>
      </c>
      <c r="L500" s="1">
        <v>7200</v>
      </c>
      <c r="M500" s="1">
        <f>_xlfn.DAYS(Table1[[#This Row],[RCV Date]],Table1[[#This Row],[PO_DT]])</f>
        <v>4</v>
      </c>
      <c r="N500" s="1">
        <f>_xlfn.DAYS(Table1[[#This Row],[Exp Date]],Table1[[#This Row],[Mfg Date]])</f>
        <v>1886</v>
      </c>
    </row>
    <row r="501" spans="1:14" x14ac:dyDescent="0.3">
      <c r="A501" s="4">
        <v>44576</v>
      </c>
      <c r="B501" s="3">
        <v>300</v>
      </c>
      <c r="C501" s="2">
        <v>44580</v>
      </c>
      <c r="D501" s="1" t="s">
        <v>53</v>
      </c>
      <c r="E501" s="2">
        <v>44270</v>
      </c>
      <c r="F501" s="2">
        <v>46096</v>
      </c>
      <c r="G501" s="1">
        <v>200</v>
      </c>
      <c r="H501" s="1">
        <v>1</v>
      </c>
      <c r="I501" s="1">
        <f>Table1[[#This Row],[Received Qty.]]*Table1[[#This Row],[Unit]]</f>
        <v>200</v>
      </c>
      <c r="J501" s="1" t="s">
        <v>11</v>
      </c>
      <c r="K501" s="1">
        <v>185</v>
      </c>
      <c r="L501" s="1">
        <v>37000</v>
      </c>
      <c r="M501" s="1">
        <f>_xlfn.DAYS(Table1[[#This Row],[RCV Date]],Table1[[#This Row],[PO_DT]])</f>
        <v>4</v>
      </c>
      <c r="N501" s="1">
        <f>_xlfn.DAYS(Table1[[#This Row],[Exp Date]],Table1[[#This Row],[Mfg Date]])</f>
        <v>1826</v>
      </c>
    </row>
    <row r="502" spans="1:14" x14ac:dyDescent="0.3">
      <c r="A502" s="4">
        <v>44576</v>
      </c>
      <c r="B502" s="3">
        <v>250</v>
      </c>
      <c r="C502" s="2">
        <v>44580</v>
      </c>
      <c r="D502" s="1" t="s">
        <v>16</v>
      </c>
      <c r="E502" s="2">
        <v>44560</v>
      </c>
      <c r="F502" s="2">
        <v>45289</v>
      </c>
      <c r="G502" s="1">
        <v>250</v>
      </c>
      <c r="H502" s="1">
        <v>1</v>
      </c>
      <c r="I502" s="1">
        <f>Table1[[#This Row],[Received Qty.]]*Table1[[#This Row],[Unit]]</f>
        <v>250</v>
      </c>
      <c r="J502" s="1" t="s">
        <v>11</v>
      </c>
      <c r="K502" s="1">
        <v>84</v>
      </c>
      <c r="L502" s="1">
        <v>21000</v>
      </c>
      <c r="M502" s="1">
        <f>_xlfn.DAYS(Table1[[#This Row],[RCV Date]],Table1[[#This Row],[PO_DT]])</f>
        <v>4</v>
      </c>
      <c r="N502" s="1">
        <f>_xlfn.DAYS(Table1[[#This Row],[Exp Date]],Table1[[#This Row],[Mfg Date]])</f>
        <v>729</v>
      </c>
    </row>
    <row r="503" spans="1:14" x14ac:dyDescent="0.3">
      <c r="A503" s="4">
        <v>44578</v>
      </c>
      <c r="B503" s="3">
        <v>215</v>
      </c>
      <c r="C503" s="2">
        <v>44581</v>
      </c>
      <c r="D503" s="1" t="s">
        <v>174</v>
      </c>
      <c r="E503" s="2">
        <v>44531</v>
      </c>
      <c r="F503" s="2">
        <v>46356</v>
      </c>
      <c r="G503" s="1">
        <v>215</v>
      </c>
      <c r="H503" s="1">
        <v>1</v>
      </c>
      <c r="I503" s="1">
        <f>Table1[[#This Row],[Received Qty.]]*Table1[[#This Row],[Unit]]</f>
        <v>215</v>
      </c>
      <c r="J503" s="1" t="s">
        <v>11</v>
      </c>
      <c r="K503" s="1">
        <v>260</v>
      </c>
      <c r="L503" s="1">
        <v>55900</v>
      </c>
      <c r="M503" s="1">
        <f>_xlfn.DAYS(Table1[[#This Row],[RCV Date]],Table1[[#This Row],[PO_DT]])</f>
        <v>3</v>
      </c>
      <c r="N503" s="1">
        <f>_xlfn.DAYS(Table1[[#This Row],[Exp Date]],Table1[[#This Row],[Mfg Date]])</f>
        <v>1825</v>
      </c>
    </row>
    <row r="504" spans="1:14" x14ac:dyDescent="0.3">
      <c r="A504" s="4">
        <v>44566</v>
      </c>
      <c r="B504" s="3">
        <v>5</v>
      </c>
      <c r="C504" s="2">
        <v>44582</v>
      </c>
      <c r="D504" s="1" t="s">
        <v>21</v>
      </c>
      <c r="E504" s="2">
        <v>44531</v>
      </c>
      <c r="F504" s="2">
        <v>46356</v>
      </c>
      <c r="G504" s="1">
        <v>5</v>
      </c>
      <c r="H504" s="1">
        <v>1</v>
      </c>
      <c r="I504" s="1">
        <f>Table1[[#This Row],[Received Qty.]]*Table1[[#This Row],[Unit]]</f>
        <v>5</v>
      </c>
      <c r="J504" s="1" t="s">
        <v>11</v>
      </c>
      <c r="K504" s="1">
        <v>23500</v>
      </c>
      <c r="L504" s="1">
        <v>117500</v>
      </c>
      <c r="M504" s="1">
        <f>_xlfn.DAYS(Table1[[#This Row],[RCV Date]],Table1[[#This Row],[PO_DT]])</f>
        <v>16</v>
      </c>
      <c r="N504" s="1">
        <f>_xlfn.DAYS(Table1[[#This Row],[Exp Date]],Table1[[#This Row],[Mfg Date]])</f>
        <v>1825</v>
      </c>
    </row>
    <row r="505" spans="1:14" x14ac:dyDescent="0.3">
      <c r="A505" s="4">
        <v>44576</v>
      </c>
      <c r="B505" s="3">
        <v>250</v>
      </c>
      <c r="C505" s="2">
        <v>44585</v>
      </c>
      <c r="D505" s="1" t="s">
        <v>16</v>
      </c>
      <c r="E505" s="2">
        <v>44559</v>
      </c>
      <c r="F505" s="2">
        <v>45288</v>
      </c>
      <c r="G505" s="1">
        <v>250</v>
      </c>
      <c r="H505" s="1">
        <v>1</v>
      </c>
      <c r="I505" s="1">
        <f>Table1[[#This Row],[Received Qty.]]*Table1[[#This Row],[Unit]]</f>
        <v>250</v>
      </c>
      <c r="J505" s="1" t="s">
        <v>11</v>
      </c>
      <c r="K505" s="1">
        <v>74</v>
      </c>
      <c r="L505" s="1">
        <v>18500</v>
      </c>
      <c r="M505" s="1">
        <f>_xlfn.DAYS(Table1[[#This Row],[RCV Date]],Table1[[#This Row],[PO_DT]])</f>
        <v>9</v>
      </c>
      <c r="N505" s="1">
        <f>_xlfn.DAYS(Table1[[#This Row],[Exp Date]],Table1[[#This Row],[Mfg Date]])</f>
        <v>729</v>
      </c>
    </row>
    <row r="506" spans="1:14" x14ac:dyDescent="0.3">
      <c r="A506" s="4">
        <v>44573</v>
      </c>
      <c r="B506" s="3">
        <v>50</v>
      </c>
      <c r="C506" s="2">
        <v>44585</v>
      </c>
      <c r="D506" s="1" t="s">
        <v>24</v>
      </c>
      <c r="E506" s="2">
        <v>44501</v>
      </c>
      <c r="F506" s="2">
        <v>46326</v>
      </c>
      <c r="G506" s="1">
        <v>50</v>
      </c>
      <c r="H506" s="1">
        <v>1</v>
      </c>
      <c r="I506" s="1">
        <f>Table1[[#This Row],[Received Qty.]]*Table1[[#This Row],[Unit]]</f>
        <v>50</v>
      </c>
      <c r="J506" s="1" t="s">
        <v>11</v>
      </c>
      <c r="K506" s="1">
        <v>3950</v>
      </c>
      <c r="L506" s="1">
        <v>197500</v>
      </c>
      <c r="M506" s="1">
        <f>_xlfn.DAYS(Table1[[#This Row],[RCV Date]],Table1[[#This Row],[PO_DT]])</f>
        <v>12</v>
      </c>
      <c r="N506" s="1">
        <f>_xlfn.DAYS(Table1[[#This Row],[Exp Date]],Table1[[#This Row],[Mfg Date]])</f>
        <v>1825</v>
      </c>
    </row>
    <row r="507" spans="1:14" x14ac:dyDescent="0.3">
      <c r="A507" s="4">
        <v>44586</v>
      </c>
      <c r="B507" s="3">
        <v>200</v>
      </c>
      <c r="C507" s="2">
        <v>44586</v>
      </c>
      <c r="D507" s="1" t="s">
        <v>63</v>
      </c>
      <c r="E507" s="2">
        <v>44470</v>
      </c>
      <c r="F507" s="2">
        <v>46295</v>
      </c>
      <c r="G507" s="1">
        <v>200</v>
      </c>
      <c r="H507" s="1">
        <v>1</v>
      </c>
      <c r="I507" s="1">
        <f>Table1[[#This Row],[Received Qty.]]*Table1[[#This Row],[Unit]]</f>
        <v>200</v>
      </c>
      <c r="J507" s="1" t="s">
        <v>11</v>
      </c>
      <c r="K507" s="1">
        <v>40</v>
      </c>
      <c r="L507" s="1">
        <v>8000</v>
      </c>
      <c r="M507" s="1">
        <f>_xlfn.DAYS(Table1[[#This Row],[RCV Date]],Table1[[#This Row],[PO_DT]])</f>
        <v>0</v>
      </c>
      <c r="N507" s="1">
        <f>_xlfn.DAYS(Table1[[#This Row],[Exp Date]],Table1[[#This Row],[Mfg Date]])</f>
        <v>1825</v>
      </c>
    </row>
    <row r="508" spans="1:14" x14ac:dyDescent="0.3">
      <c r="A508" s="4">
        <v>44579</v>
      </c>
      <c r="B508" s="3">
        <v>25</v>
      </c>
      <c r="C508" s="2">
        <v>44586</v>
      </c>
      <c r="D508" s="1" t="s">
        <v>94</v>
      </c>
      <c r="E508" s="2">
        <v>44501</v>
      </c>
      <c r="F508" s="2">
        <v>46326</v>
      </c>
      <c r="G508" s="1">
        <v>25</v>
      </c>
      <c r="H508" s="1">
        <v>1</v>
      </c>
      <c r="I508" s="1">
        <f>Table1[[#This Row],[Received Qty.]]*Table1[[#This Row],[Unit]]</f>
        <v>25</v>
      </c>
      <c r="J508" s="1" t="s">
        <v>11</v>
      </c>
      <c r="K508" s="1">
        <v>3700</v>
      </c>
      <c r="L508" s="1">
        <v>92500</v>
      </c>
      <c r="M508" s="1">
        <f>_xlfn.DAYS(Table1[[#This Row],[RCV Date]],Table1[[#This Row],[PO_DT]])</f>
        <v>7</v>
      </c>
      <c r="N508" s="1">
        <f>_xlfn.DAYS(Table1[[#This Row],[Exp Date]],Table1[[#This Row],[Mfg Date]])</f>
        <v>1825</v>
      </c>
    </row>
    <row r="509" spans="1:14" x14ac:dyDescent="0.3">
      <c r="A509" s="4">
        <v>44579</v>
      </c>
      <c r="B509" s="3">
        <v>1000</v>
      </c>
      <c r="C509" s="2">
        <v>44589</v>
      </c>
      <c r="D509" s="1" t="s">
        <v>29</v>
      </c>
      <c r="E509" s="2">
        <v>44470</v>
      </c>
      <c r="F509" s="2">
        <v>46295</v>
      </c>
      <c r="G509" s="1">
        <v>1000</v>
      </c>
      <c r="H509" s="1">
        <v>1</v>
      </c>
      <c r="I509" s="1">
        <f>Table1[[#This Row],[Received Qty.]]*Table1[[#This Row],[Unit]]</f>
        <v>1000</v>
      </c>
      <c r="J509" s="1" t="s">
        <v>11</v>
      </c>
      <c r="K509" s="1">
        <v>315</v>
      </c>
      <c r="L509" s="1">
        <v>315000</v>
      </c>
      <c r="M509" s="1">
        <f>_xlfn.DAYS(Table1[[#This Row],[RCV Date]],Table1[[#This Row],[PO_DT]])</f>
        <v>10</v>
      </c>
      <c r="N509" s="1">
        <f>_xlfn.DAYS(Table1[[#This Row],[Exp Date]],Table1[[#This Row],[Mfg Date]])</f>
        <v>1825</v>
      </c>
    </row>
    <row r="510" spans="1:14" x14ac:dyDescent="0.3">
      <c r="A510" s="4">
        <v>44578</v>
      </c>
      <c r="B510" s="3">
        <v>1000</v>
      </c>
      <c r="C510" s="2">
        <v>44590</v>
      </c>
      <c r="D510" s="1" t="s">
        <v>53</v>
      </c>
      <c r="E510" s="2">
        <v>44317</v>
      </c>
      <c r="F510" s="2">
        <v>46143</v>
      </c>
      <c r="G510" s="1">
        <v>1000</v>
      </c>
      <c r="H510" s="1">
        <v>1</v>
      </c>
      <c r="I510" s="1">
        <f>Table1[[#This Row],[Received Qty.]]*Table1[[#This Row],[Unit]]</f>
        <v>1000</v>
      </c>
      <c r="J510" s="1" t="s">
        <v>11</v>
      </c>
      <c r="K510" s="1">
        <v>190</v>
      </c>
      <c r="L510" s="1">
        <v>190000</v>
      </c>
      <c r="M510" s="1">
        <f>_xlfn.DAYS(Table1[[#This Row],[RCV Date]],Table1[[#This Row],[PO_DT]])</f>
        <v>12</v>
      </c>
      <c r="N510" s="1">
        <f>_xlfn.DAYS(Table1[[#This Row],[Exp Date]],Table1[[#This Row],[Mfg Date]])</f>
        <v>1826</v>
      </c>
    </row>
    <row r="511" spans="1:14" x14ac:dyDescent="0.3">
      <c r="A511" s="4">
        <v>44576</v>
      </c>
      <c r="B511" s="3">
        <v>500</v>
      </c>
      <c r="C511" s="2">
        <v>44590</v>
      </c>
      <c r="D511" s="1" t="s">
        <v>62</v>
      </c>
      <c r="E511" s="2">
        <v>44371</v>
      </c>
      <c r="F511" s="2">
        <v>45831</v>
      </c>
      <c r="G511" s="1">
        <v>100</v>
      </c>
      <c r="H511" s="1">
        <v>1</v>
      </c>
      <c r="I511" s="1">
        <f>Table1[[#This Row],[Received Qty.]]*Table1[[#This Row],[Unit]]</f>
        <v>100</v>
      </c>
      <c r="J511" s="1" t="s">
        <v>11</v>
      </c>
      <c r="K511" s="1">
        <v>960</v>
      </c>
      <c r="L511" s="1">
        <v>96000</v>
      </c>
      <c r="M511" s="1">
        <f>_xlfn.DAYS(Table1[[#This Row],[RCV Date]],Table1[[#This Row],[PO_DT]])</f>
        <v>14</v>
      </c>
      <c r="N511" s="1">
        <f>_xlfn.DAYS(Table1[[#This Row],[Exp Date]],Table1[[#This Row],[Mfg Date]])</f>
        <v>1460</v>
      </c>
    </row>
    <row r="512" spans="1:14" x14ac:dyDescent="0.3">
      <c r="A512" s="4">
        <v>44576</v>
      </c>
      <c r="B512" s="3">
        <v>300</v>
      </c>
      <c r="C512" s="2">
        <v>44590</v>
      </c>
      <c r="D512" s="1" t="s">
        <v>53</v>
      </c>
      <c r="E512" s="2">
        <v>44270</v>
      </c>
      <c r="F512" s="2">
        <v>46096</v>
      </c>
      <c r="G512" s="1">
        <v>100</v>
      </c>
      <c r="H512" s="1">
        <v>1</v>
      </c>
      <c r="I512" s="1">
        <f>Table1[[#This Row],[Received Qty.]]*Table1[[#This Row],[Unit]]</f>
        <v>100</v>
      </c>
      <c r="J512" s="1" t="s">
        <v>11</v>
      </c>
      <c r="K512" s="1">
        <v>185</v>
      </c>
      <c r="L512" s="1">
        <v>18500</v>
      </c>
      <c r="M512" s="1">
        <f>_xlfn.DAYS(Table1[[#This Row],[RCV Date]],Table1[[#This Row],[PO_DT]])</f>
        <v>14</v>
      </c>
      <c r="N512" s="1">
        <f>_xlfn.DAYS(Table1[[#This Row],[Exp Date]],Table1[[#This Row],[Mfg Date]])</f>
        <v>1826</v>
      </c>
    </row>
    <row r="513" spans="1:14" x14ac:dyDescent="0.3">
      <c r="A513" s="4">
        <v>44576</v>
      </c>
      <c r="B513" s="3">
        <v>150</v>
      </c>
      <c r="C513" s="2">
        <v>44593</v>
      </c>
      <c r="D513" s="1" t="s">
        <v>74</v>
      </c>
      <c r="E513" s="2">
        <v>44470</v>
      </c>
      <c r="F513" s="2">
        <v>45930</v>
      </c>
      <c r="G513" s="1">
        <v>150</v>
      </c>
      <c r="H513" s="1">
        <v>1</v>
      </c>
      <c r="I513" s="1">
        <f>Table1[[#This Row],[Received Qty.]]*Table1[[#This Row],[Unit]]</f>
        <v>150</v>
      </c>
      <c r="J513" s="1" t="s">
        <v>11</v>
      </c>
      <c r="K513" s="1">
        <v>1450</v>
      </c>
      <c r="L513" s="1">
        <v>217500</v>
      </c>
      <c r="M513" s="1">
        <f>_xlfn.DAYS(Table1[[#This Row],[RCV Date]],Table1[[#This Row],[PO_DT]])</f>
        <v>17</v>
      </c>
      <c r="N513" s="1">
        <f>_xlfn.DAYS(Table1[[#This Row],[Exp Date]],Table1[[#This Row],[Mfg Date]])</f>
        <v>1460</v>
      </c>
    </row>
    <row r="514" spans="1:14" x14ac:dyDescent="0.3">
      <c r="A514" s="4">
        <v>44576</v>
      </c>
      <c r="B514" s="3">
        <v>75</v>
      </c>
      <c r="C514" s="2">
        <v>44593</v>
      </c>
      <c r="D514" s="1" t="s">
        <v>74</v>
      </c>
      <c r="E514" s="2">
        <v>44531</v>
      </c>
      <c r="F514" s="2">
        <v>45991</v>
      </c>
      <c r="G514" s="1">
        <v>75</v>
      </c>
      <c r="H514" s="1">
        <v>1</v>
      </c>
      <c r="I514" s="1">
        <f>Table1[[#This Row],[Received Qty.]]*Table1[[#This Row],[Unit]]</f>
        <v>75</v>
      </c>
      <c r="J514" s="1" t="s">
        <v>11</v>
      </c>
      <c r="K514" s="1">
        <v>1450</v>
      </c>
      <c r="L514" s="1">
        <v>108750</v>
      </c>
      <c r="M514" s="1">
        <f>_xlfn.DAYS(Table1[[#This Row],[RCV Date]],Table1[[#This Row],[PO_DT]])</f>
        <v>17</v>
      </c>
      <c r="N514" s="1">
        <f>_xlfn.DAYS(Table1[[#This Row],[Exp Date]],Table1[[#This Row],[Mfg Date]])</f>
        <v>1460</v>
      </c>
    </row>
    <row r="515" spans="1:14" x14ac:dyDescent="0.3">
      <c r="A515" s="4">
        <v>44573</v>
      </c>
      <c r="B515" s="3">
        <v>25</v>
      </c>
      <c r="C515" s="2">
        <v>44593</v>
      </c>
      <c r="D515" s="1" t="s">
        <v>30</v>
      </c>
      <c r="E515" s="2">
        <v>44562</v>
      </c>
      <c r="F515" s="2">
        <v>46022</v>
      </c>
      <c r="G515" s="1">
        <v>25</v>
      </c>
      <c r="H515" s="1">
        <v>1</v>
      </c>
      <c r="I515" s="1">
        <f>Table1[[#This Row],[Received Qty.]]*Table1[[#This Row],[Unit]]</f>
        <v>25</v>
      </c>
      <c r="J515" s="1" t="s">
        <v>11</v>
      </c>
      <c r="K515" s="1">
        <v>2350</v>
      </c>
      <c r="L515" s="1">
        <v>58750</v>
      </c>
      <c r="M515" s="1">
        <f>_xlfn.DAYS(Table1[[#This Row],[RCV Date]],Table1[[#This Row],[PO_DT]])</f>
        <v>20</v>
      </c>
      <c r="N515" s="1">
        <f>_xlfn.DAYS(Table1[[#This Row],[Exp Date]],Table1[[#This Row],[Mfg Date]])</f>
        <v>1460</v>
      </c>
    </row>
    <row r="516" spans="1:14" x14ac:dyDescent="0.3">
      <c r="A516" s="4">
        <v>44576</v>
      </c>
      <c r="B516" s="3">
        <v>1000</v>
      </c>
      <c r="C516" s="2">
        <v>44594</v>
      </c>
      <c r="D516" s="1" t="s">
        <v>12</v>
      </c>
      <c r="E516" s="2">
        <v>44526</v>
      </c>
      <c r="F516" s="2">
        <v>45590</v>
      </c>
      <c r="G516" s="1">
        <v>320</v>
      </c>
      <c r="H516" s="1">
        <v>1</v>
      </c>
      <c r="I516" s="1">
        <f>Table1[[#This Row],[Received Qty.]]*Table1[[#This Row],[Unit]]</f>
        <v>320</v>
      </c>
      <c r="J516" s="1" t="s">
        <v>11</v>
      </c>
      <c r="K516" s="1">
        <v>120</v>
      </c>
      <c r="L516" s="1">
        <v>38400</v>
      </c>
      <c r="M516" s="1">
        <f>_xlfn.DAYS(Table1[[#This Row],[RCV Date]],Table1[[#This Row],[PO_DT]])</f>
        <v>18</v>
      </c>
      <c r="N516" s="1">
        <f>_xlfn.DAYS(Table1[[#This Row],[Exp Date]],Table1[[#This Row],[Mfg Date]])</f>
        <v>1064</v>
      </c>
    </row>
    <row r="517" spans="1:14" x14ac:dyDescent="0.3">
      <c r="A517" s="4">
        <v>44576</v>
      </c>
      <c r="B517" s="3">
        <v>500</v>
      </c>
      <c r="C517" s="2">
        <v>44594</v>
      </c>
      <c r="D517" s="1" t="s">
        <v>100</v>
      </c>
      <c r="E517" s="2">
        <v>44378</v>
      </c>
      <c r="F517" s="2">
        <v>46203</v>
      </c>
      <c r="G517" s="1">
        <v>200</v>
      </c>
      <c r="H517" s="1">
        <v>1</v>
      </c>
      <c r="I517" s="1">
        <f>Table1[[#This Row],[Received Qty.]]*Table1[[#This Row],[Unit]]</f>
        <v>200</v>
      </c>
      <c r="J517" s="1" t="s">
        <v>11</v>
      </c>
      <c r="K517" s="1">
        <v>24</v>
      </c>
      <c r="L517" s="1">
        <v>4800</v>
      </c>
      <c r="M517" s="1">
        <f>_xlfn.DAYS(Table1[[#This Row],[RCV Date]],Table1[[#This Row],[PO_DT]])</f>
        <v>18</v>
      </c>
      <c r="N517" s="1">
        <f>_xlfn.DAYS(Table1[[#This Row],[Exp Date]],Table1[[#This Row],[Mfg Date]])</f>
        <v>1825</v>
      </c>
    </row>
    <row r="518" spans="1:14" x14ac:dyDescent="0.3">
      <c r="A518" s="4">
        <v>44576</v>
      </c>
      <c r="B518" s="3">
        <v>500</v>
      </c>
      <c r="C518" s="2">
        <v>44594</v>
      </c>
      <c r="D518" s="1" t="s">
        <v>62</v>
      </c>
      <c r="E518" s="2">
        <v>44459</v>
      </c>
      <c r="F518" s="2">
        <v>46284</v>
      </c>
      <c r="G518" s="1">
        <v>400</v>
      </c>
      <c r="H518" s="1">
        <v>1</v>
      </c>
      <c r="I518" s="1">
        <f>Table1[[#This Row],[Received Qty.]]*Table1[[#This Row],[Unit]]</f>
        <v>400</v>
      </c>
      <c r="J518" s="1" t="s">
        <v>11</v>
      </c>
      <c r="K518" s="1">
        <v>960</v>
      </c>
      <c r="L518" s="1">
        <v>384000</v>
      </c>
      <c r="M518" s="1">
        <f>_xlfn.DAYS(Table1[[#This Row],[RCV Date]],Table1[[#This Row],[PO_DT]])</f>
        <v>18</v>
      </c>
      <c r="N518" s="1">
        <f>_xlfn.DAYS(Table1[[#This Row],[Exp Date]],Table1[[#This Row],[Mfg Date]])</f>
        <v>1825</v>
      </c>
    </row>
    <row r="519" spans="1:14" x14ac:dyDescent="0.3">
      <c r="A519" s="4">
        <v>44571</v>
      </c>
      <c r="B519" s="3">
        <v>165</v>
      </c>
      <c r="C519" s="2">
        <v>44595</v>
      </c>
      <c r="D519" s="1" t="s">
        <v>19</v>
      </c>
      <c r="E519" s="2">
        <v>44562</v>
      </c>
      <c r="F519" s="2">
        <v>45657</v>
      </c>
      <c r="G519" s="1">
        <v>165</v>
      </c>
      <c r="H519" s="1">
        <v>1</v>
      </c>
      <c r="I519" s="1">
        <f>Table1[[#This Row],[Received Qty.]]*Table1[[#This Row],[Unit]]</f>
        <v>165</v>
      </c>
      <c r="J519" s="1" t="s">
        <v>11</v>
      </c>
      <c r="K519" s="1">
        <v>2490.9</v>
      </c>
      <c r="L519" s="1">
        <v>410998.5</v>
      </c>
      <c r="M519" s="1">
        <f>_xlfn.DAYS(Table1[[#This Row],[RCV Date]],Table1[[#This Row],[PO_DT]])</f>
        <v>24</v>
      </c>
      <c r="N519" s="1">
        <f>_xlfn.DAYS(Table1[[#This Row],[Exp Date]],Table1[[#This Row],[Mfg Date]])</f>
        <v>1095</v>
      </c>
    </row>
    <row r="520" spans="1:14" x14ac:dyDescent="0.3">
      <c r="A520" s="4">
        <v>44572</v>
      </c>
      <c r="B520" s="3">
        <v>10</v>
      </c>
      <c r="C520" s="2">
        <v>44600</v>
      </c>
      <c r="D520" s="1" t="s">
        <v>22</v>
      </c>
      <c r="E520" s="2">
        <v>44501</v>
      </c>
      <c r="F520" s="2">
        <v>45961</v>
      </c>
      <c r="G520" s="1">
        <v>10</v>
      </c>
      <c r="H520" s="1">
        <v>1</v>
      </c>
      <c r="I520" s="1">
        <f>Table1[[#This Row],[Received Qty.]]*Table1[[#This Row],[Unit]]</f>
        <v>10</v>
      </c>
      <c r="J520" s="1" t="s">
        <v>11</v>
      </c>
      <c r="K520" s="1">
        <v>7950</v>
      </c>
      <c r="L520" s="1">
        <v>79500</v>
      </c>
      <c r="M520" s="1">
        <f>_xlfn.DAYS(Table1[[#This Row],[RCV Date]],Table1[[#This Row],[PO_DT]])</f>
        <v>28</v>
      </c>
      <c r="N520" s="1">
        <f>_xlfn.DAYS(Table1[[#This Row],[Exp Date]],Table1[[#This Row],[Mfg Date]])</f>
        <v>1460</v>
      </c>
    </row>
    <row r="521" spans="1:14" x14ac:dyDescent="0.3">
      <c r="A521" s="4">
        <v>44593</v>
      </c>
      <c r="B521" s="3">
        <v>300</v>
      </c>
      <c r="C521" s="2">
        <v>44601</v>
      </c>
      <c r="D521" s="1" t="s">
        <v>55</v>
      </c>
      <c r="E521" s="2">
        <v>44538</v>
      </c>
      <c r="F521" s="2">
        <v>45603</v>
      </c>
      <c r="G521" s="1">
        <v>300</v>
      </c>
      <c r="H521" s="1">
        <v>1</v>
      </c>
      <c r="I521" s="1">
        <f>Table1[[#This Row],[Received Qty.]]*Table1[[#This Row],[Unit]]</f>
        <v>300</v>
      </c>
      <c r="J521" s="1" t="s">
        <v>11</v>
      </c>
      <c r="K521" s="1">
        <v>950</v>
      </c>
      <c r="L521" s="1">
        <v>285000</v>
      </c>
      <c r="M521" s="1">
        <f>_xlfn.DAYS(Table1[[#This Row],[RCV Date]],Table1[[#This Row],[PO_DT]])</f>
        <v>8</v>
      </c>
      <c r="N521" s="1">
        <f>_xlfn.DAYS(Table1[[#This Row],[Exp Date]],Table1[[#This Row],[Mfg Date]])</f>
        <v>1065</v>
      </c>
    </row>
    <row r="522" spans="1:14" x14ac:dyDescent="0.3">
      <c r="A522" s="4">
        <v>44601</v>
      </c>
      <c r="B522" s="3">
        <v>200</v>
      </c>
      <c r="C522" s="2">
        <v>44601</v>
      </c>
      <c r="D522" s="1" t="s">
        <v>63</v>
      </c>
      <c r="E522" s="2">
        <v>44501</v>
      </c>
      <c r="F522" s="2">
        <v>46326</v>
      </c>
      <c r="G522" s="1">
        <v>200</v>
      </c>
      <c r="H522" s="1">
        <v>1</v>
      </c>
      <c r="I522" s="1">
        <f>Table1[[#This Row],[Received Qty.]]*Table1[[#This Row],[Unit]]</f>
        <v>200</v>
      </c>
      <c r="J522" s="1" t="s">
        <v>11</v>
      </c>
      <c r="K522" s="1">
        <v>44</v>
      </c>
      <c r="L522" s="1">
        <v>8800</v>
      </c>
      <c r="M522" s="1">
        <f>_xlfn.DAYS(Table1[[#This Row],[RCV Date]],Table1[[#This Row],[PO_DT]])</f>
        <v>0</v>
      </c>
      <c r="N522" s="1">
        <f>_xlfn.DAYS(Table1[[#This Row],[Exp Date]],Table1[[#This Row],[Mfg Date]])</f>
        <v>1825</v>
      </c>
    </row>
    <row r="523" spans="1:14" x14ac:dyDescent="0.3">
      <c r="A523" s="4">
        <v>44600</v>
      </c>
      <c r="B523" s="3">
        <v>100</v>
      </c>
      <c r="C523" s="2">
        <v>44601</v>
      </c>
      <c r="D523" s="1" t="s">
        <v>63</v>
      </c>
      <c r="E523" s="2">
        <v>44501</v>
      </c>
      <c r="F523" s="2">
        <v>46326</v>
      </c>
      <c r="G523" s="1">
        <v>100</v>
      </c>
      <c r="H523" s="1">
        <v>1</v>
      </c>
      <c r="I523" s="1">
        <f>Table1[[#This Row],[Received Qty.]]*Table1[[#This Row],[Unit]]</f>
        <v>100</v>
      </c>
      <c r="J523" s="1" t="s">
        <v>11</v>
      </c>
      <c r="K523" s="1">
        <v>44</v>
      </c>
      <c r="L523" s="1">
        <v>4400</v>
      </c>
      <c r="M523" s="1">
        <f>_xlfn.DAYS(Table1[[#This Row],[RCV Date]],Table1[[#This Row],[PO_DT]])</f>
        <v>1</v>
      </c>
      <c r="N523" s="1">
        <f>_xlfn.DAYS(Table1[[#This Row],[Exp Date]],Table1[[#This Row],[Mfg Date]])</f>
        <v>1825</v>
      </c>
    </row>
    <row r="524" spans="1:14" x14ac:dyDescent="0.3">
      <c r="A524" s="4">
        <v>44597</v>
      </c>
      <c r="B524" s="3">
        <v>1500</v>
      </c>
      <c r="C524" s="2">
        <v>44602</v>
      </c>
      <c r="D524" s="1" t="s">
        <v>10</v>
      </c>
      <c r="E524" s="2">
        <v>44562</v>
      </c>
      <c r="F524" s="2">
        <v>46387</v>
      </c>
      <c r="G524" s="1">
        <v>1500</v>
      </c>
      <c r="H524" s="1">
        <v>1</v>
      </c>
      <c r="I524" s="1">
        <f>Table1[[#This Row],[Received Qty.]]*Table1[[#This Row],[Unit]]</f>
        <v>1500</v>
      </c>
      <c r="J524" s="1" t="s">
        <v>11</v>
      </c>
      <c r="K524" s="1">
        <v>720</v>
      </c>
      <c r="L524" s="1">
        <v>1080000</v>
      </c>
      <c r="M524" s="1">
        <f>_xlfn.DAYS(Table1[[#This Row],[RCV Date]],Table1[[#This Row],[PO_DT]])</f>
        <v>5</v>
      </c>
      <c r="N524" s="1">
        <f>_xlfn.DAYS(Table1[[#This Row],[Exp Date]],Table1[[#This Row],[Mfg Date]])</f>
        <v>1825</v>
      </c>
    </row>
    <row r="525" spans="1:14" x14ac:dyDescent="0.3">
      <c r="A525" s="4">
        <v>44597</v>
      </c>
      <c r="B525" s="3">
        <v>30</v>
      </c>
      <c r="C525" s="2">
        <v>44602</v>
      </c>
      <c r="D525" s="1" t="s">
        <v>91</v>
      </c>
      <c r="E525" s="2">
        <v>44470</v>
      </c>
      <c r="F525" s="2">
        <v>46295</v>
      </c>
      <c r="G525" s="1">
        <v>30</v>
      </c>
      <c r="H525" s="1">
        <v>1</v>
      </c>
      <c r="I525" s="1">
        <f>Table1[[#This Row],[Received Qty.]]*Table1[[#This Row],[Unit]]</f>
        <v>30</v>
      </c>
      <c r="J525" s="1" t="s">
        <v>11</v>
      </c>
      <c r="K525" s="1">
        <v>5800</v>
      </c>
      <c r="L525" s="1">
        <v>174000</v>
      </c>
      <c r="M525" s="1">
        <f>_xlfn.DAYS(Table1[[#This Row],[RCV Date]],Table1[[#This Row],[PO_DT]])</f>
        <v>5</v>
      </c>
      <c r="N525" s="1">
        <f>_xlfn.DAYS(Table1[[#This Row],[Exp Date]],Table1[[#This Row],[Mfg Date]])</f>
        <v>1825</v>
      </c>
    </row>
    <row r="526" spans="1:14" x14ac:dyDescent="0.3">
      <c r="A526" s="4">
        <v>44597</v>
      </c>
      <c r="B526" s="3">
        <v>30</v>
      </c>
      <c r="C526" s="2">
        <v>44602</v>
      </c>
      <c r="D526" s="1" t="s">
        <v>27</v>
      </c>
      <c r="E526" s="2">
        <v>44531</v>
      </c>
      <c r="F526" s="2">
        <v>46356</v>
      </c>
      <c r="G526" s="1">
        <v>30</v>
      </c>
      <c r="H526" s="1">
        <v>1</v>
      </c>
      <c r="I526" s="1">
        <f>Table1[[#This Row],[Received Qty.]]*Table1[[#This Row],[Unit]]</f>
        <v>30</v>
      </c>
      <c r="J526" s="1" t="s">
        <v>11</v>
      </c>
      <c r="K526" s="1">
        <v>6400</v>
      </c>
      <c r="L526" s="1">
        <v>192000</v>
      </c>
      <c r="M526" s="1">
        <f>_xlfn.DAYS(Table1[[#This Row],[RCV Date]],Table1[[#This Row],[PO_DT]])</f>
        <v>5</v>
      </c>
      <c r="N526" s="1">
        <f>_xlfn.DAYS(Table1[[#This Row],[Exp Date]],Table1[[#This Row],[Mfg Date]])</f>
        <v>1825</v>
      </c>
    </row>
    <row r="527" spans="1:14" x14ac:dyDescent="0.3">
      <c r="A527" s="4">
        <v>44596</v>
      </c>
      <c r="B527" s="3">
        <v>25</v>
      </c>
      <c r="C527" s="2">
        <v>44602</v>
      </c>
      <c r="D527" s="1" t="s">
        <v>26</v>
      </c>
      <c r="E527" s="2">
        <v>44531</v>
      </c>
      <c r="F527" s="2">
        <v>46356</v>
      </c>
      <c r="G527" s="1">
        <v>25</v>
      </c>
      <c r="H527" s="1">
        <v>1</v>
      </c>
      <c r="I527" s="1">
        <f>Table1[[#This Row],[Received Qty.]]*Table1[[#This Row],[Unit]]</f>
        <v>25</v>
      </c>
      <c r="J527" s="1" t="s">
        <v>11</v>
      </c>
      <c r="K527" s="1">
        <v>7325</v>
      </c>
      <c r="L527" s="1">
        <v>183125</v>
      </c>
      <c r="M527" s="1">
        <f>_xlfn.DAYS(Table1[[#This Row],[RCV Date]],Table1[[#This Row],[PO_DT]])</f>
        <v>6</v>
      </c>
      <c r="N527" s="1">
        <f>_xlfn.DAYS(Table1[[#This Row],[Exp Date]],Table1[[#This Row],[Mfg Date]])</f>
        <v>1825</v>
      </c>
    </row>
    <row r="528" spans="1:14" x14ac:dyDescent="0.3">
      <c r="A528" s="4">
        <v>44597</v>
      </c>
      <c r="B528" s="3">
        <v>75</v>
      </c>
      <c r="C528" s="2">
        <v>44607</v>
      </c>
      <c r="D528" s="1" t="s">
        <v>46</v>
      </c>
      <c r="E528" s="2">
        <v>44440</v>
      </c>
      <c r="F528" s="2">
        <v>46265</v>
      </c>
      <c r="G528" s="1">
        <v>25</v>
      </c>
      <c r="H528" s="1">
        <v>1</v>
      </c>
      <c r="I528" s="1">
        <f>Table1[[#This Row],[Received Qty.]]*Table1[[#This Row],[Unit]]</f>
        <v>25</v>
      </c>
      <c r="J528" s="1" t="s">
        <v>11</v>
      </c>
      <c r="K528" s="1">
        <v>2700</v>
      </c>
      <c r="L528" s="1">
        <v>67500</v>
      </c>
      <c r="M528" s="1">
        <f>_xlfn.DAYS(Table1[[#This Row],[RCV Date]],Table1[[#This Row],[PO_DT]])</f>
        <v>10</v>
      </c>
      <c r="N528" s="1">
        <f>_xlfn.DAYS(Table1[[#This Row],[Exp Date]],Table1[[#This Row],[Mfg Date]])</f>
        <v>1825</v>
      </c>
    </row>
    <row r="529" spans="1:14" x14ac:dyDescent="0.3">
      <c r="A529" s="4">
        <v>44597</v>
      </c>
      <c r="B529" s="3">
        <v>75</v>
      </c>
      <c r="C529" s="2">
        <v>44607</v>
      </c>
      <c r="D529" s="1" t="s">
        <v>46</v>
      </c>
      <c r="E529" s="2">
        <v>44562</v>
      </c>
      <c r="F529" s="2">
        <v>46387</v>
      </c>
      <c r="G529" s="1">
        <v>50</v>
      </c>
      <c r="H529" s="1">
        <v>1</v>
      </c>
      <c r="I529" s="1">
        <f>Table1[[#This Row],[Received Qty.]]*Table1[[#This Row],[Unit]]</f>
        <v>50</v>
      </c>
      <c r="J529" s="1" t="s">
        <v>11</v>
      </c>
      <c r="K529" s="1">
        <v>2700</v>
      </c>
      <c r="L529" s="1">
        <v>135000</v>
      </c>
      <c r="M529" s="1">
        <f>_xlfn.DAYS(Table1[[#This Row],[RCV Date]],Table1[[#This Row],[PO_DT]])</f>
        <v>10</v>
      </c>
      <c r="N529" s="1">
        <f>_xlfn.DAYS(Table1[[#This Row],[Exp Date]],Table1[[#This Row],[Mfg Date]])</f>
        <v>1825</v>
      </c>
    </row>
    <row r="530" spans="1:14" x14ac:dyDescent="0.3">
      <c r="A530" s="4">
        <v>44609</v>
      </c>
      <c r="B530" s="3">
        <v>200</v>
      </c>
      <c r="C530" s="2">
        <v>44609</v>
      </c>
      <c r="D530" s="1" t="s">
        <v>63</v>
      </c>
      <c r="E530" s="2">
        <v>44501</v>
      </c>
      <c r="F530" s="2">
        <v>46326</v>
      </c>
      <c r="G530" s="1">
        <v>25</v>
      </c>
      <c r="H530" s="1">
        <v>1</v>
      </c>
      <c r="I530" s="1">
        <f>Table1[[#This Row],[Received Qty.]]*Table1[[#This Row],[Unit]]</f>
        <v>25</v>
      </c>
      <c r="J530" s="1" t="s">
        <v>11</v>
      </c>
      <c r="K530" s="1">
        <v>46</v>
      </c>
      <c r="L530" s="1">
        <v>1150</v>
      </c>
      <c r="M530" s="1">
        <f>_xlfn.DAYS(Table1[[#This Row],[RCV Date]],Table1[[#This Row],[PO_DT]])</f>
        <v>0</v>
      </c>
      <c r="N530" s="1">
        <f>_xlfn.DAYS(Table1[[#This Row],[Exp Date]],Table1[[#This Row],[Mfg Date]])</f>
        <v>1825</v>
      </c>
    </row>
    <row r="531" spans="1:14" x14ac:dyDescent="0.3">
      <c r="A531" s="4">
        <v>44609</v>
      </c>
      <c r="B531" s="3">
        <v>200</v>
      </c>
      <c r="C531" s="2">
        <v>44609</v>
      </c>
      <c r="D531" s="1" t="s">
        <v>63</v>
      </c>
      <c r="E531" s="2">
        <v>44501</v>
      </c>
      <c r="F531" s="2">
        <v>46326</v>
      </c>
      <c r="G531" s="1">
        <v>175</v>
      </c>
      <c r="H531" s="1">
        <v>1</v>
      </c>
      <c r="I531" s="1">
        <f>Table1[[#This Row],[Received Qty.]]*Table1[[#This Row],[Unit]]</f>
        <v>175</v>
      </c>
      <c r="J531" s="1" t="s">
        <v>11</v>
      </c>
      <c r="K531" s="1">
        <v>46</v>
      </c>
      <c r="L531" s="1">
        <v>8050</v>
      </c>
      <c r="M531" s="1">
        <f>_xlfn.DAYS(Table1[[#This Row],[RCV Date]],Table1[[#This Row],[PO_DT]])</f>
        <v>0</v>
      </c>
      <c r="N531" s="1">
        <f>_xlfn.DAYS(Table1[[#This Row],[Exp Date]],Table1[[#This Row],[Mfg Date]])</f>
        <v>1825</v>
      </c>
    </row>
    <row r="532" spans="1:14" x14ac:dyDescent="0.3">
      <c r="A532" s="4">
        <v>44596</v>
      </c>
      <c r="B532" s="3">
        <v>1000</v>
      </c>
      <c r="C532" s="2">
        <v>44611</v>
      </c>
      <c r="D532" s="1" t="s">
        <v>29</v>
      </c>
      <c r="E532" s="2">
        <v>44470</v>
      </c>
      <c r="F532" s="2">
        <v>46295</v>
      </c>
      <c r="G532" s="1">
        <v>950</v>
      </c>
      <c r="H532" s="1">
        <v>1</v>
      </c>
      <c r="I532" s="1">
        <f>Table1[[#This Row],[Received Qty.]]*Table1[[#This Row],[Unit]]</f>
        <v>950</v>
      </c>
      <c r="J532" s="1" t="s">
        <v>11</v>
      </c>
      <c r="K532" s="1">
        <v>330</v>
      </c>
      <c r="L532" s="1">
        <v>313500</v>
      </c>
      <c r="M532" s="1">
        <f>_xlfn.DAYS(Table1[[#This Row],[RCV Date]],Table1[[#This Row],[PO_DT]])</f>
        <v>15</v>
      </c>
      <c r="N532" s="1">
        <f>_xlfn.DAYS(Table1[[#This Row],[Exp Date]],Table1[[#This Row],[Mfg Date]])</f>
        <v>1825</v>
      </c>
    </row>
    <row r="533" spans="1:14" x14ac:dyDescent="0.3">
      <c r="A533" s="4">
        <v>44609</v>
      </c>
      <c r="B533" s="3">
        <v>500</v>
      </c>
      <c r="C533" s="2">
        <v>44613</v>
      </c>
      <c r="D533" s="1" t="s">
        <v>35</v>
      </c>
      <c r="E533" s="2">
        <v>44386</v>
      </c>
      <c r="F533" s="2">
        <v>45482</v>
      </c>
      <c r="G533" s="1">
        <v>500</v>
      </c>
      <c r="H533" s="1">
        <v>1</v>
      </c>
      <c r="I533" s="1">
        <f>Table1[[#This Row],[Received Qty.]]*Table1[[#This Row],[Unit]]</f>
        <v>500</v>
      </c>
      <c r="J533" s="1" t="s">
        <v>11</v>
      </c>
      <c r="K533" s="1">
        <v>410</v>
      </c>
      <c r="L533" s="1">
        <v>205000</v>
      </c>
      <c r="M533" s="1">
        <f>_xlfn.DAYS(Table1[[#This Row],[RCV Date]],Table1[[#This Row],[PO_DT]])</f>
        <v>4</v>
      </c>
      <c r="N533" s="1">
        <f>_xlfn.DAYS(Table1[[#This Row],[Exp Date]],Table1[[#This Row],[Mfg Date]])</f>
        <v>1096</v>
      </c>
    </row>
    <row r="534" spans="1:14" x14ac:dyDescent="0.3">
      <c r="A534" s="4">
        <v>44576</v>
      </c>
      <c r="B534" s="3">
        <v>300</v>
      </c>
      <c r="C534" s="2">
        <v>44614</v>
      </c>
      <c r="D534" s="1" t="s">
        <v>73</v>
      </c>
      <c r="E534" s="2">
        <v>44562</v>
      </c>
      <c r="F534" s="2">
        <v>46387</v>
      </c>
      <c r="G534" s="1">
        <v>200</v>
      </c>
      <c r="H534" s="1">
        <v>1</v>
      </c>
      <c r="I534" s="1">
        <f>Table1[[#This Row],[Received Qty.]]*Table1[[#This Row],[Unit]]</f>
        <v>200</v>
      </c>
      <c r="J534" s="1" t="s">
        <v>11</v>
      </c>
      <c r="K534" s="1">
        <v>1375</v>
      </c>
      <c r="L534" s="1">
        <v>275000</v>
      </c>
      <c r="M534" s="1">
        <f>_xlfn.DAYS(Table1[[#This Row],[RCV Date]],Table1[[#This Row],[PO_DT]])</f>
        <v>38</v>
      </c>
      <c r="N534" s="1">
        <f>_xlfn.DAYS(Table1[[#This Row],[Exp Date]],Table1[[#This Row],[Mfg Date]])</f>
        <v>1825</v>
      </c>
    </row>
    <row r="535" spans="1:14" x14ac:dyDescent="0.3">
      <c r="A535" s="4">
        <v>44596</v>
      </c>
      <c r="B535" s="3">
        <v>75</v>
      </c>
      <c r="C535" s="2">
        <v>44614</v>
      </c>
      <c r="D535" s="1" t="s">
        <v>48</v>
      </c>
      <c r="E535" s="2">
        <v>44562</v>
      </c>
      <c r="F535" s="2">
        <v>46387</v>
      </c>
      <c r="G535" s="1">
        <v>75</v>
      </c>
      <c r="H535" s="1">
        <v>1</v>
      </c>
      <c r="I535" s="1">
        <f>Table1[[#This Row],[Received Qty.]]*Table1[[#This Row],[Unit]]</f>
        <v>75</v>
      </c>
      <c r="J535" s="1" t="s">
        <v>11</v>
      </c>
      <c r="K535" s="1">
        <v>1050</v>
      </c>
      <c r="L535" s="1">
        <v>78750</v>
      </c>
      <c r="M535" s="1">
        <f>_xlfn.DAYS(Table1[[#This Row],[RCV Date]],Table1[[#This Row],[PO_DT]])</f>
        <v>18</v>
      </c>
      <c r="N535" s="1">
        <f>_xlfn.DAYS(Table1[[#This Row],[Exp Date]],Table1[[#This Row],[Mfg Date]])</f>
        <v>1825</v>
      </c>
    </row>
    <row r="536" spans="1:14" x14ac:dyDescent="0.3">
      <c r="A536" s="4">
        <v>44596</v>
      </c>
      <c r="B536" s="3">
        <v>55</v>
      </c>
      <c r="C536" s="2">
        <v>44614</v>
      </c>
      <c r="D536" s="1" t="s">
        <v>19</v>
      </c>
      <c r="E536" s="2">
        <v>44593</v>
      </c>
      <c r="F536" s="2">
        <v>45688</v>
      </c>
      <c r="G536" s="1">
        <v>55</v>
      </c>
      <c r="H536" s="1">
        <v>1</v>
      </c>
      <c r="I536" s="1">
        <f>Table1[[#This Row],[Received Qty.]]*Table1[[#This Row],[Unit]]</f>
        <v>55</v>
      </c>
      <c r="J536" s="1" t="s">
        <v>11</v>
      </c>
      <c r="K536" s="1">
        <v>2472.7199999999998</v>
      </c>
      <c r="L536" s="1">
        <v>135999.6</v>
      </c>
      <c r="M536" s="1">
        <f>_xlfn.DAYS(Table1[[#This Row],[RCV Date]],Table1[[#This Row],[PO_DT]])</f>
        <v>18</v>
      </c>
      <c r="N536" s="1">
        <f>_xlfn.DAYS(Table1[[#This Row],[Exp Date]],Table1[[#This Row],[Mfg Date]])</f>
        <v>1095</v>
      </c>
    </row>
    <row r="537" spans="1:14" x14ac:dyDescent="0.3">
      <c r="A537" s="4">
        <v>44596</v>
      </c>
      <c r="B537" s="3">
        <v>5</v>
      </c>
      <c r="C537" s="2">
        <v>44614</v>
      </c>
      <c r="D537" s="1" t="s">
        <v>175</v>
      </c>
      <c r="E537" s="2">
        <v>44531</v>
      </c>
      <c r="F537" s="2">
        <v>45626</v>
      </c>
      <c r="G537" s="1">
        <v>5</v>
      </c>
      <c r="H537" s="1">
        <v>1</v>
      </c>
      <c r="I537" s="1">
        <f>Table1[[#This Row],[Received Qty.]]*Table1[[#This Row],[Unit]]</f>
        <v>5</v>
      </c>
      <c r="J537" s="1" t="s">
        <v>11</v>
      </c>
      <c r="K537" s="1">
        <v>10750</v>
      </c>
      <c r="L537" s="1">
        <v>53750</v>
      </c>
      <c r="M537" s="1">
        <f>_xlfn.DAYS(Table1[[#This Row],[RCV Date]],Table1[[#This Row],[PO_DT]])</f>
        <v>18</v>
      </c>
      <c r="N537" s="1">
        <f>_xlfn.DAYS(Table1[[#This Row],[Exp Date]],Table1[[#This Row],[Mfg Date]])</f>
        <v>1095</v>
      </c>
    </row>
    <row r="538" spans="1:14" x14ac:dyDescent="0.3">
      <c r="A538" s="4">
        <v>44609</v>
      </c>
      <c r="B538" s="3">
        <v>500</v>
      </c>
      <c r="C538" s="2">
        <v>44615</v>
      </c>
      <c r="D538" s="1" t="s">
        <v>63</v>
      </c>
      <c r="E538" s="2">
        <v>44593</v>
      </c>
      <c r="F538" s="2">
        <v>46418</v>
      </c>
      <c r="G538" s="1">
        <v>500</v>
      </c>
      <c r="H538" s="1">
        <v>1</v>
      </c>
      <c r="I538" s="1">
        <f>Table1[[#This Row],[Received Qty.]]*Table1[[#This Row],[Unit]]</f>
        <v>500</v>
      </c>
      <c r="J538" s="1" t="s">
        <v>11</v>
      </c>
      <c r="K538" s="1">
        <v>42</v>
      </c>
      <c r="L538" s="1">
        <v>21000</v>
      </c>
      <c r="M538" s="1">
        <f>_xlfn.DAYS(Table1[[#This Row],[RCV Date]],Table1[[#This Row],[PO_DT]])</f>
        <v>6</v>
      </c>
      <c r="N538" s="1">
        <f>_xlfn.DAYS(Table1[[#This Row],[Exp Date]],Table1[[#This Row],[Mfg Date]])</f>
        <v>1825</v>
      </c>
    </row>
    <row r="539" spans="1:14" x14ac:dyDescent="0.3">
      <c r="A539" s="4">
        <v>44603</v>
      </c>
      <c r="B539" s="3">
        <v>300</v>
      </c>
      <c r="C539" s="2">
        <v>44615</v>
      </c>
      <c r="D539" s="1" t="s">
        <v>55</v>
      </c>
      <c r="E539" s="2">
        <v>44527</v>
      </c>
      <c r="F539" s="2">
        <v>45591</v>
      </c>
      <c r="G539" s="1">
        <v>300</v>
      </c>
      <c r="H539" s="1">
        <v>1</v>
      </c>
      <c r="I539" s="1">
        <f>Table1[[#This Row],[Received Qty.]]*Table1[[#This Row],[Unit]]</f>
        <v>300</v>
      </c>
      <c r="J539" s="1" t="s">
        <v>11</v>
      </c>
      <c r="K539" s="1">
        <v>875</v>
      </c>
      <c r="L539" s="1">
        <v>262500</v>
      </c>
      <c r="M539" s="1">
        <f>_xlfn.DAYS(Table1[[#This Row],[RCV Date]],Table1[[#This Row],[PO_DT]])</f>
        <v>12</v>
      </c>
      <c r="N539" s="1">
        <f>_xlfn.DAYS(Table1[[#This Row],[Exp Date]],Table1[[#This Row],[Mfg Date]])</f>
        <v>1064</v>
      </c>
    </row>
    <row r="540" spans="1:14" x14ac:dyDescent="0.3">
      <c r="A540" s="4">
        <v>44604</v>
      </c>
      <c r="B540" s="3">
        <v>60</v>
      </c>
      <c r="C540" s="2">
        <v>44615</v>
      </c>
      <c r="D540" s="1" t="s">
        <v>27</v>
      </c>
      <c r="E540" s="2">
        <v>44562</v>
      </c>
      <c r="F540" s="2">
        <v>46022</v>
      </c>
      <c r="G540" s="1">
        <v>60</v>
      </c>
      <c r="H540" s="1">
        <v>1</v>
      </c>
      <c r="I540" s="1">
        <f>Table1[[#This Row],[Received Qty.]]*Table1[[#This Row],[Unit]]</f>
        <v>60</v>
      </c>
      <c r="J540" s="1" t="s">
        <v>11</v>
      </c>
      <c r="K540" s="1">
        <v>6250</v>
      </c>
      <c r="L540" s="1">
        <v>375000</v>
      </c>
      <c r="M540" s="1">
        <f>_xlfn.DAYS(Table1[[#This Row],[RCV Date]],Table1[[#This Row],[PO_DT]])</f>
        <v>11</v>
      </c>
      <c r="N540" s="1">
        <f>_xlfn.DAYS(Table1[[#This Row],[Exp Date]],Table1[[#This Row],[Mfg Date]])</f>
        <v>1460</v>
      </c>
    </row>
    <row r="541" spans="1:14" x14ac:dyDescent="0.3">
      <c r="A541" s="4">
        <v>44602</v>
      </c>
      <c r="B541" s="3">
        <v>10</v>
      </c>
      <c r="C541" s="2">
        <v>44615</v>
      </c>
      <c r="D541" s="1" t="s">
        <v>18</v>
      </c>
      <c r="E541" s="2">
        <v>44593</v>
      </c>
      <c r="F541" s="2">
        <v>46418</v>
      </c>
      <c r="G541" s="1">
        <v>10</v>
      </c>
      <c r="H541" s="1">
        <v>1</v>
      </c>
      <c r="I541" s="1">
        <f>Table1[[#This Row],[Received Qty.]]*Table1[[#This Row],[Unit]]</f>
        <v>10</v>
      </c>
      <c r="J541" s="1" t="s">
        <v>11</v>
      </c>
      <c r="K541" s="1">
        <v>5500</v>
      </c>
      <c r="L541" s="1">
        <v>55000</v>
      </c>
      <c r="M541" s="1">
        <f>_xlfn.DAYS(Table1[[#This Row],[RCV Date]],Table1[[#This Row],[PO_DT]])</f>
        <v>13</v>
      </c>
      <c r="N541" s="1">
        <f>_xlfn.DAYS(Table1[[#This Row],[Exp Date]],Table1[[#This Row],[Mfg Date]])</f>
        <v>1825</v>
      </c>
    </row>
    <row r="542" spans="1:14" x14ac:dyDescent="0.3">
      <c r="A542" s="4">
        <v>44611</v>
      </c>
      <c r="B542" s="3">
        <v>5</v>
      </c>
      <c r="C542" s="2">
        <v>44615</v>
      </c>
      <c r="D542" s="1" t="s">
        <v>176</v>
      </c>
      <c r="E542" s="2">
        <v>44562</v>
      </c>
      <c r="F542" s="2">
        <v>46387</v>
      </c>
      <c r="G542" s="1">
        <v>5</v>
      </c>
      <c r="H542" s="1">
        <v>1</v>
      </c>
      <c r="I542" s="1">
        <f>Table1[[#This Row],[Received Qty.]]*Table1[[#This Row],[Unit]]</f>
        <v>5</v>
      </c>
      <c r="J542" s="1" t="s">
        <v>11</v>
      </c>
      <c r="K542" s="1">
        <v>6300</v>
      </c>
      <c r="L542" s="1">
        <v>31500</v>
      </c>
      <c r="M542" s="1">
        <f>_xlfn.DAYS(Table1[[#This Row],[RCV Date]],Table1[[#This Row],[PO_DT]])</f>
        <v>4</v>
      </c>
      <c r="N542" s="1">
        <f>_xlfn.DAYS(Table1[[#This Row],[Exp Date]],Table1[[#This Row],[Mfg Date]])</f>
        <v>1825</v>
      </c>
    </row>
    <row r="543" spans="1:14" x14ac:dyDescent="0.3">
      <c r="A543" s="4">
        <v>44597</v>
      </c>
      <c r="B543" s="3">
        <v>500</v>
      </c>
      <c r="C543" s="2">
        <v>44620</v>
      </c>
      <c r="D543" s="1" t="s">
        <v>10</v>
      </c>
      <c r="E543" s="2">
        <v>44593</v>
      </c>
      <c r="F543" s="2">
        <v>46418</v>
      </c>
      <c r="G543" s="1">
        <v>500</v>
      </c>
      <c r="H543" s="1">
        <v>1</v>
      </c>
      <c r="I543" s="1">
        <f>Table1[[#This Row],[Received Qty.]]*Table1[[#This Row],[Unit]]</f>
        <v>500</v>
      </c>
      <c r="J543" s="1" t="s">
        <v>11</v>
      </c>
      <c r="K543" s="1">
        <v>700</v>
      </c>
      <c r="L543" s="1">
        <v>350000</v>
      </c>
      <c r="M543" s="1">
        <f>_xlfn.DAYS(Table1[[#This Row],[RCV Date]],Table1[[#This Row],[PO_DT]])</f>
        <v>23</v>
      </c>
      <c r="N543" s="1">
        <f>_xlfn.DAYS(Table1[[#This Row],[Exp Date]],Table1[[#This Row],[Mfg Date]])</f>
        <v>1825</v>
      </c>
    </row>
    <row r="544" spans="1:14" x14ac:dyDescent="0.3">
      <c r="A544" s="4">
        <v>44603</v>
      </c>
      <c r="B544" s="3">
        <v>25</v>
      </c>
      <c r="C544" s="2">
        <v>44622</v>
      </c>
      <c r="D544" s="1" t="s">
        <v>83</v>
      </c>
      <c r="E544" s="2">
        <v>44531</v>
      </c>
      <c r="F544" s="2">
        <v>45626</v>
      </c>
      <c r="G544" s="1">
        <v>20</v>
      </c>
      <c r="H544" s="1">
        <v>1</v>
      </c>
      <c r="I544" s="1">
        <f>Table1[[#This Row],[Received Qty.]]*Table1[[#This Row],[Unit]]</f>
        <v>20</v>
      </c>
      <c r="J544" s="1" t="s">
        <v>11</v>
      </c>
      <c r="K544" s="1">
        <v>3800</v>
      </c>
      <c r="L544" s="1">
        <v>76000</v>
      </c>
      <c r="M544" s="1">
        <f>_xlfn.DAYS(Table1[[#This Row],[RCV Date]],Table1[[#This Row],[PO_DT]])</f>
        <v>19</v>
      </c>
      <c r="N544" s="1">
        <f>_xlfn.DAYS(Table1[[#This Row],[Exp Date]],Table1[[#This Row],[Mfg Date]])</f>
        <v>1095</v>
      </c>
    </row>
    <row r="545" spans="1:14" x14ac:dyDescent="0.3">
      <c r="A545" s="4">
        <v>44607</v>
      </c>
      <c r="B545" s="3">
        <v>10</v>
      </c>
      <c r="C545" s="2">
        <v>44622</v>
      </c>
      <c r="D545" s="1" t="s">
        <v>160</v>
      </c>
      <c r="E545" s="2">
        <v>44562</v>
      </c>
      <c r="F545" s="2">
        <v>46387</v>
      </c>
      <c r="G545" s="1">
        <v>10</v>
      </c>
      <c r="H545" s="1">
        <v>1</v>
      </c>
      <c r="I545" s="1">
        <f>Table1[[#This Row],[Received Qty.]]*Table1[[#This Row],[Unit]]</f>
        <v>10</v>
      </c>
      <c r="J545" s="1" t="s">
        <v>11</v>
      </c>
      <c r="K545" s="1">
        <v>5300</v>
      </c>
      <c r="L545" s="1">
        <v>53000</v>
      </c>
      <c r="M545" s="1">
        <f>_xlfn.DAYS(Table1[[#This Row],[RCV Date]],Table1[[#This Row],[PO_DT]])</f>
        <v>15</v>
      </c>
      <c r="N545" s="1">
        <f>_xlfn.DAYS(Table1[[#This Row],[Exp Date]],Table1[[#This Row],[Mfg Date]])</f>
        <v>1825</v>
      </c>
    </row>
    <row r="546" spans="1:14" x14ac:dyDescent="0.3">
      <c r="A546" s="4">
        <v>44615</v>
      </c>
      <c r="B546" s="3">
        <v>10</v>
      </c>
      <c r="C546" s="2">
        <v>44623</v>
      </c>
      <c r="D546" s="1" t="s">
        <v>37</v>
      </c>
      <c r="E546" s="2">
        <v>44470</v>
      </c>
      <c r="F546" s="2">
        <v>45930</v>
      </c>
      <c r="G546" s="1">
        <v>10</v>
      </c>
      <c r="H546" s="1">
        <v>1</v>
      </c>
      <c r="I546" s="1">
        <f>Table1[[#This Row],[Received Qty.]]*Table1[[#This Row],[Unit]]</f>
        <v>10</v>
      </c>
      <c r="J546" s="1" t="s">
        <v>11</v>
      </c>
      <c r="K546" s="1">
        <v>44200</v>
      </c>
      <c r="L546" s="1">
        <v>442000</v>
      </c>
      <c r="M546" s="1">
        <f>_xlfn.DAYS(Table1[[#This Row],[RCV Date]],Table1[[#This Row],[PO_DT]])</f>
        <v>8</v>
      </c>
      <c r="N546" s="1">
        <f>_xlfn.DAYS(Table1[[#This Row],[Exp Date]],Table1[[#This Row],[Mfg Date]])</f>
        <v>1460</v>
      </c>
    </row>
    <row r="547" spans="1:14" x14ac:dyDescent="0.3">
      <c r="A547" s="4">
        <v>44616</v>
      </c>
      <c r="B547" s="3">
        <v>500</v>
      </c>
      <c r="C547" s="2">
        <v>44624</v>
      </c>
      <c r="D547" s="1" t="s">
        <v>63</v>
      </c>
      <c r="E547" s="2">
        <v>44593</v>
      </c>
      <c r="F547" s="2">
        <v>46418</v>
      </c>
      <c r="G547" s="1">
        <v>500</v>
      </c>
      <c r="H547" s="1">
        <v>1</v>
      </c>
      <c r="I547" s="1">
        <f>Table1[[#This Row],[Received Qty.]]*Table1[[#This Row],[Unit]]</f>
        <v>500</v>
      </c>
      <c r="J547" s="1" t="s">
        <v>11</v>
      </c>
      <c r="K547" s="1">
        <v>42</v>
      </c>
      <c r="L547" s="1">
        <v>21000</v>
      </c>
      <c r="M547" s="1">
        <f>_xlfn.DAYS(Table1[[#This Row],[RCV Date]],Table1[[#This Row],[PO_DT]])</f>
        <v>8</v>
      </c>
      <c r="N547" s="1">
        <f>_xlfn.DAYS(Table1[[#This Row],[Exp Date]],Table1[[#This Row],[Mfg Date]])</f>
        <v>1825</v>
      </c>
    </row>
    <row r="548" spans="1:14" x14ac:dyDescent="0.3">
      <c r="A548" s="4">
        <v>44576</v>
      </c>
      <c r="B548" s="3">
        <v>300</v>
      </c>
      <c r="C548" s="2">
        <v>44624</v>
      </c>
      <c r="D548" s="1" t="s">
        <v>73</v>
      </c>
      <c r="E548" s="2">
        <v>44562</v>
      </c>
      <c r="F548" s="2">
        <v>46387</v>
      </c>
      <c r="G548" s="1">
        <v>100</v>
      </c>
      <c r="H548" s="1">
        <v>1</v>
      </c>
      <c r="I548" s="1">
        <f>Table1[[#This Row],[Received Qty.]]*Table1[[#This Row],[Unit]]</f>
        <v>100</v>
      </c>
      <c r="J548" s="1" t="s">
        <v>11</v>
      </c>
      <c r="K548" s="1">
        <v>1375</v>
      </c>
      <c r="L548" s="1">
        <v>137500</v>
      </c>
      <c r="M548" s="1">
        <f>_xlfn.DAYS(Table1[[#This Row],[RCV Date]],Table1[[#This Row],[PO_DT]])</f>
        <v>48</v>
      </c>
      <c r="N548" s="1">
        <f>_xlfn.DAYS(Table1[[#This Row],[Exp Date]],Table1[[#This Row],[Mfg Date]])</f>
        <v>1825</v>
      </c>
    </row>
    <row r="549" spans="1:14" x14ac:dyDescent="0.3">
      <c r="A549" s="4">
        <v>44616</v>
      </c>
      <c r="B549" s="3">
        <v>82.5</v>
      </c>
      <c r="C549" s="2">
        <v>44624</v>
      </c>
      <c r="D549" s="1" t="s">
        <v>19</v>
      </c>
      <c r="E549" s="2">
        <v>44593</v>
      </c>
      <c r="F549" s="2">
        <v>45688</v>
      </c>
      <c r="G549" s="1">
        <v>82.5</v>
      </c>
      <c r="H549" s="1">
        <v>1</v>
      </c>
      <c r="I549" s="1">
        <f>Table1[[#This Row],[Received Qty.]]*Table1[[#This Row],[Unit]]</f>
        <v>82.5</v>
      </c>
      <c r="J549" s="1" t="s">
        <v>11</v>
      </c>
      <c r="K549" s="1">
        <v>2472.7199999999998</v>
      </c>
      <c r="L549" s="1">
        <v>203999.4</v>
      </c>
      <c r="M549" s="1">
        <f>_xlfn.DAYS(Table1[[#This Row],[RCV Date]],Table1[[#This Row],[PO_DT]])</f>
        <v>8</v>
      </c>
      <c r="N549" s="1">
        <f>_xlfn.DAYS(Table1[[#This Row],[Exp Date]],Table1[[#This Row],[Mfg Date]])</f>
        <v>1095</v>
      </c>
    </row>
    <row r="550" spans="1:14" x14ac:dyDescent="0.3">
      <c r="A550" s="4">
        <v>44616</v>
      </c>
      <c r="B550" s="3">
        <v>55</v>
      </c>
      <c r="C550" s="2">
        <v>44624</v>
      </c>
      <c r="D550" s="1" t="s">
        <v>102</v>
      </c>
      <c r="E550" s="2">
        <v>44593</v>
      </c>
      <c r="F550" s="2">
        <v>45688</v>
      </c>
      <c r="G550" s="1">
        <v>55</v>
      </c>
      <c r="H550" s="1">
        <v>1</v>
      </c>
      <c r="I550" s="1">
        <f>Table1[[#This Row],[Received Qty.]]*Table1[[#This Row],[Unit]]</f>
        <v>55</v>
      </c>
      <c r="J550" s="1" t="s">
        <v>11</v>
      </c>
      <c r="K550" s="1">
        <v>3036.36</v>
      </c>
      <c r="L550" s="1">
        <v>166999.79999999999</v>
      </c>
      <c r="M550" s="1">
        <f>_xlfn.DAYS(Table1[[#This Row],[RCV Date]],Table1[[#This Row],[PO_DT]])</f>
        <v>8</v>
      </c>
      <c r="N550" s="1">
        <f>_xlfn.DAYS(Table1[[#This Row],[Exp Date]],Table1[[#This Row],[Mfg Date]])</f>
        <v>1095</v>
      </c>
    </row>
    <row r="551" spans="1:14" x14ac:dyDescent="0.3">
      <c r="A551" s="4">
        <v>44607</v>
      </c>
      <c r="B551" s="3">
        <v>200</v>
      </c>
      <c r="C551" s="2">
        <v>44625</v>
      </c>
      <c r="D551" s="1" t="s">
        <v>55</v>
      </c>
      <c r="E551" s="2">
        <v>44538</v>
      </c>
      <c r="F551" s="2">
        <v>45603</v>
      </c>
      <c r="G551" s="1">
        <v>154</v>
      </c>
      <c r="H551" s="1">
        <v>1</v>
      </c>
      <c r="I551" s="1">
        <f>Table1[[#This Row],[Received Qty.]]*Table1[[#This Row],[Unit]]</f>
        <v>154</v>
      </c>
      <c r="J551" s="1" t="s">
        <v>11</v>
      </c>
      <c r="K551" s="1">
        <v>875</v>
      </c>
      <c r="L551" s="1">
        <v>134750</v>
      </c>
      <c r="M551" s="1">
        <f>_xlfn.DAYS(Table1[[#This Row],[RCV Date]],Table1[[#This Row],[PO_DT]])</f>
        <v>18</v>
      </c>
      <c r="N551" s="1">
        <f>_xlfn.DAYS(Table1[[#This Row],[Exp Date]],Table1[[#This Row],[Mfg Date]])</f>
        <v>1065</v>
      </c>
    </row>
    <row r="552" spans="1:14" x14ac:dyDescent="0.3">
      <c r="A552" s="4">
        <v>44622</v>
      </c>
      <c r="B552" s="3">
        <v>5</v>
      </c>
      <c r="C552" s="2">
        <v>44627</v>
      </c>
      <c r="D552" s="1" t="s">
        <v>148</v>
      </c>
      <c r="E552" s="2">
        <v>44409</v>
      </c>
      <c r="F552" s="2">
        <v>46234</v>
      </c>
      <c r="G552" s="1">
        <v>5</v>
      </c>
      <c r="H552" s="1">
        <v>1</v>
      </c>
      <c r="I552" s="1">
        <f>Table1[[#This Row],[Received Qty.]]*Table1[[#This Row],[Unit]]</f>
        <v>5</v>
      </c>
      <c r="J552" s="1" t="s">
        <v>11</v>
      </c>
      <c r="K552" s="1">
        <v>705</v>
      </c>
      <c r="L552" s="1">
        <v>3525</v>
      </c>
      <c r="M552" s="1">
        <f>_xlfn.DAYS(Table1[[#This Row],[RCV Date]],Table1[[#This Row],[PO_DT]])</f>
        <v>5</v>
      </c>
      <c r="N552" s="1">
        <f>_xlfn.DAYS(Table1[[#This Row],[Exp Date]],Table1[[#This Row],[Mfg Date]])</f>
        <v>1825</v>
      </c>
    </row>
    <row r="553" spans="1:14" x14ac:dyDescent="0.3">
      <c r="A553" s="4">
        <v>44622</v>
      </c>
      <c r="B553" s="3">
        <v>5</v>
      </c>
      <c r="C553" s="2">
        <v>44627</v>
      </c>
      <c r="D553" s="1" t="s">
        <v>80</v>
      </c>
      <c r="E553" s="2">
        <v>44504</v>
      </c>
      <c r="F553" s="2">
        <v>46329</v>
      </c>
      <c r="G553" s="1">
        <v>5</v>
      </c>
      <c r="H553" s="1">
        <v>1</v>
      </c>
      <c r="I553" s="1">
        <f>Table1[[#This Row],[Received Qty.]]*Table1[[#This Row],[Unit]]</f>
        <v>5</v>
      </c>
      <c r="J553" s="1" t="s">
        <v>11</v>
      </c>
      <c r="K553" s="1">
        <v>1400</v>
      </c>
      <c r="L553" s="1">
        <v>7000</v>
      </c>
      <c r="M553" s="1">
        <f>_xlfn.DAYS(Table1[[#This Row],[RCV Date]],Table1[[#This Row],[PO_DT]])</f>
        <v>5</v>
      </c>
      <c r="N553" s="1">
        <f>_xlfn.DAYS(Table1[[#This Row],[Exp Date]],Table1[[#This Row],[Mfg Date]])</f>
        <v>1825</v>
      </c>
    </row>
    <row r="554" spans="1:14" x14ac:dyDescent="0.3">
      <c r="A554" s="4">
        <v>44618</v>
      </c>
      <c r="B554" s="3">
        <v>5</v>
      </c>
      <c r="C554" s="2">
        <v>44628</v>
      </c>
      <c r="D554" s="1" t="s">
        <v>21</v>
      </c>
      <c r="E554" s="2">
        <v>44531</v>
      </c>
      <c r="F554" s="2">
        <v>46356</v>
      </c>
      <c r="G554" s="1">
        <v>5</v>
      </c>
      <c r="H554" s="1">
        <v>1</v>
      </c>
      <c r="I554" s="1">
        <f>Table1[[#This Row],[Received Qty.]]*Table1[[#This Row],[Unit]]</f>
        <v>5</v>
      </c>
      <c r="J554" s="1" t="s">
        <v>11</v>
      </c>
      <c r="K554" s="1">
        <v>21000</v>
      </c>
      <c r="L554" s="1">
        <v>105000</v>
      </c>
      <c r="M554" s="1">
        <f>_xlfn.DAYS(Table1[[#This Row],[RCV Date]],Table1[[#This Row],[PO_DT]])</f>
        <v>10</v>
      </c>
      <c r="N554" s="1">
        <f>_xlfn.DAYS(Table1[[#This Row],[Exp Date]],Table1[[#This Row],[Mfg Date]])</f>
        <v>1825</v>
      </c>
    </row>
    <row r="555" spans="1:14" x14ac:dyDescent="0.3">
      <c r="A555" s="4">
        <v>44625</v>
      </c>
      <c r="B555" s="3">
        <v>1000</v>
      </c>
      <c r="C555" s="2">
        <v>44630</v>
      </c>
      <c r="D555" s="1" t="s">
        <v>10</v>
      </c>
      <c r="E555" s="2">
        <v>44562</v>
      </c>
      <c r="F555" s="2">
        <v>46387</v>
      </c>
      <c r="G555" s="1">
        <v>1000</v>
      </c>
      <c r="H555" s="1">
        <v>1</v>
      </c>
      <c r="I555" s="1">
        <f>Table1[[#This Row],[Received Qty.]]*Table1[[#This Row],[Unit]]</f>
        <v>1000</v>
      </c>
      <c r="J555" s="1" t="s">
        <v>11</v>
      </c>
      <c r="K555" s="1">
        <v>710</v>
      </c>
      <c r="L555" s="1">
        <v>710000</v>
      </c>
      <c r="M555" s="1">
        <f>_xlfn.DAYS(Table1[[#This Row],[RCV Date]],Table1[[#This Row],[PO_DT]])</f>
        <v>5</v>
      </c>
      <c r="N555" s="1">
        <f>_xlfn.DAYS(Table1[[#This Row],[Exp Date]],Table1[[#This Row],[Mfg Date]])</f>
        <v>1825</v>
      </c>
    </row>
    <row r="556" spans="1:14" x14ac:dyDescent="0.3">
      <c r="A556" s="4">
        <v>44625</v>
      </c>
      <c r="B556" s="3">
        <v>50</v>
      </c>
      <c r="C556" s="2">
        <v>44630</v>
      </c>
      <c r="D556" s="1" t="s">
        <v>25</v>
      </c>
      <c r="E556" s="2">
        <v>44562</v>
      </c>
      <c r="F556" s="2">
        <v>46022</v>
      </c>
      <c r="G556" s="1">
        <v>50</v>
      </c>
      <c r="H556" s="1">
        <v>1</v>
      </c>
      <c r="I556" s="1">
        <f>Table1[[#This Row],[Received Qty.]]*Table1[[#This Row],[Unit]]</f>
        <v>50</v>
      </c>
      <c r="J556" s="1" t="s">
        <v>11</v>
      </c>
      <c r="K556" s="1">
        <v>2975</v>
      </c>
      <c r="L556" s="1">
        <v>148750</v>
      </c>
      <c r="M556" s="1">
        <f>_xlfn.DAYS(Table1[[#This Row],[RCV Date]],Table1[[#This Row],[PO_DT]])</f>
        <v>5</v>
      </c>
      <c r="N556" s="1">
        <f>_xlfn.DAYS(Table1[[#This Row],[Exp Date]],Table1[[#This Row],[Mfg Date]])</f>
        <v>1460</v>
      </c>
    </row>
    <row r="557" spans="1:14" x14ac:dyDescent="0.3">
      <c r="A557" s="4">
        <v>44620</v>
      </c>
      <c r="B557" s="3">
        <v>1050000</v>
      </c>
      <c r="C557" s="2">
        <v>44634</v>
      </c>
      <c r="D557" s="1" t="s">
        <v>149</v>
      </c>
      <c r="E557" s="2">
        <v>44593</v>
      </c>
      <c r="F557" s="2">
        <v>46418</v>
      </c>
      <c r="G557" s="1">
        <v>1000000</v>
      </c>
      <c r="H557" s="1">
        <v>7</v>
      </c>
      <c r="I557" s="1">
        <f>Table1[[#This Row],[Received Qty.]]*Table1[[#This Row],[Unit]]</f>
        <v>7000000</v>
      </c>
      <c r="J557" s="1" t="s">
        <v>52</v>
      </c>
      <c r="K557" s="1">
        <v>0.12</v>
      </c>
      <c r="L557" s="1">
        <v>120000</v>
      </c>
      <c r="M557" s="1">
        <f>_xlfn.DAYS(Table1[[#This Row],[RCV Date]],Table1[[#This Row],[PO_DT]])</f>
        <v>14</v>
      </c>
      <c r="N557" s="1">
        <f>_xlfn.DAYS(Table1[[#This Row],[Exp Date]],Table1[[#This Row],[Mfg Date]])</f>
        <v>1825</v>
      </c>
    </row>
    <row r="558" spans="1:14" x14ac:dyDescent="0.3">
      <c r="A558" s="4">
        <v>44616</v>
      </c>
      <c r="B558" s="3">
        <v>196</v>
      </c>
      <c r="C558" s="2">
        <v>44634</v>
      </c>
      <c r="D558" s="1" t="s">
        <v>66</v>
      </c>
      <c r="E558" s="2">
        <v>44621</v>
      </c>
      <c r="F558" s="2">
        <v>45716</v>
      </c>
      <c r="G558" s="1">
        <v>192.5</v>
      </c>
      <c r="H558" s="1">
        <v>1</v>
      </c>
      <c r="I558" s="1">
        <f>Table1[[#This Row],[Received Qty.]]*Table1[[#This Row],[Unit]]</f>
        <v>192.5</v>
      </c>
      <c r="J558" s="1" t="s">
        <v>11</v>
      </c>
      <c r="K558" s="1">
        <v>1660.71</v>
      </c>
      <c r="L558" s="1">
        <v>319686.67499999999</v>
      </c>
      <c r="M558" s="1">
        <f>_xlfn.DAYS(Table1[[#This Row],[RCV Date]],Table1[[#This Row],[PO_DT]])</f>
        <v>18</v>
      </c>
      <c r="N558" s="1">
        <f>_xlfn.DAYS(Table1[[#This Row],[Exp Date]],Table1[[#This Row],[Mfg Date]])</f>
        <v>1095</v>
      </c>
    </row>
    <row r="559" spans="1:14" x14ac:dyDescent="0.3">
      <c r="A559" s="4">
        <v>44625</v>
      </c>
      <c r="B559" s="3">
        <v>75</v>
      </c>
      <c r="C559" s="2">
        <v>44641</v>
      </c>
      <c r="D559" s="1" t="s">
        <v>48</v>
      </c>
      <c r="E559" s="2">
        <v>44440</v>
      </c>
      <c r="F559" s="2">
        <v>46264</v>
      </c>
      <c r="G559" s="1">
        <v>75</v>
      </c>
      <c r="H559" s="1">
        <v>1</v>
      </c>
      <c r="I559" s="1">
        <f>Table1[[#This Row],[Received Qty.]]*Table1[[#This Row],[Unit]]</f>
        <v>75</v>
      </c>
      <c r="J559" s="1" t="s">
        <v>11</v>
      </c>
      <c r="K559" s="1">
        <v>1050</v>
      </c>
      <c r="L559" s="1">
        <v>78750</v>
      </c>
      <c r="M559" s="1">
        <f>_xlfn.DAYS(Table1[[#This Row],[RCV Date]],Table1[[#This Row],[PO_DT]])</f>
        <v>16</v>
      </c>
      <c r="N559" s="1">
        <f>_xlfn.DAYS(Table1[[#This Row],[Exp Date]],Table1[[#This Row],[Mfg Date]])</f>
        <v>1824</v>
      </c>
    </row>
    <row r="560" spans="1:14" x14ac:dyDescent="0.3">
      <c r="A560" s="4">
        <v>44627</v>
      </c>
      <c r="B560" s="3">
        <v>75</v>
      </c>
      <c r="C560" s="2">
        <v>44641</v>
      </c>
      <c r="D560" s="1" t="s">
        <v>47</v>
      </c>
      <c r="E560" s="2">
        <v>44440</v>
      </c>
      <c r="F560" s="2">
        <v>46265</v>
      </c>
      <c r="G560" s="1">
        <v>75</v>
      </c>
      <c r="H560" s="1">
        <v>1</v>
      </c>
      <c r="I560" s="1">
        <f>Table1[[#This Row],[Received Qty.]]*Table1[[#This Row],[Unit]]</f>
        <v>75</v>
      </c>
      <c r="J560" s="1" t="s">
        <v>11</v>
      </c>
      <c r="K560" s="1">
        <v>1300</v>
      </c>
      <c r="L560" s="1">
        <v>97500</v>
      </c>
      <c r="M560" s="1">
        <f>_xlfn.DAYS(Table1[[#This Row],[RCV Date]],Table1[[#This Row],[PO_DT]])</f>
        <v>14</v>
      </c>
      <c r="N560" s="1">
        <f>_xlfn.DAYS(Table1[[#This Row],[Exp Date]],Table1[[#This Row],[Mfg Date]])</f>
        <v>1825</v>
      </c>
    </row>
    <row r="561" spans="1:14" x14ac:dyDescent="0.3">
      <c r="A561" s="4">
        <v>44625</v>
      </c>
      <c r="B561" s="3">
        <v>25</v>
      </c>
      <c r="C561" s="2">
        <v>44641</v>
      </c>
      <c r="D561" s="1" t="s">
        <v>54</v>
      </c>
      <c r="E561" s="2">
        <v>44593</v>
      </c>
      <c r="F561" s="2">
        <v>46418</v>
      </c>
      <c r="G561" s="1">
        <v>25</v>
      </c>
      <c r="H561" s="1">
        <v>1</v>
      </c>
      <c r="I561" s="1">
        <f>Table1[[#This Row],[Received Qty.]]*Table1[[#This Row],[Unit]]</f>
        <v>25</v>
      </c>
      <c r="J561" s="1" t="s">
        <v>11</v>
      </c>
      <c r="K561" s="1">
        <v>700</v>
      </c>
      <c r="L561" s="1">
        <v>17500</v>
      </c>
      <c r="M561" s="1">
        <f>_xlfn.DAYS(Table1[[#This Row],[RCV Date]],Table1[[#This Row],[PO_DT]])</f>
        <v>16</v>
      </c>
      <c r="N561" s="1">
        <f>_xlfn.DAYS(Table1[[#This Row],[Exp Date]],Table1[[#This Row],[Mfg Date]])</f>
        <v>1825</v>
      </c>
    </row>
    <row r="562" spans="1:14" x14ac:dyDescent="0.3">
      <c r="A562" s="4">
        <v>44627</v>
      </c>
      <c r="B562" s="3">
        <v>20</v>
      </c>
      <c r="C562" s="2">
        <v>44641</v>
      </c>
      <c r="D562" s="1" t="s">
        <v>125</v>
      </c>
      <c r="E562" s="2">
        <v>44562</v>
      </c>
      <c r="F562" s="2">
        <v>46387</v>
      </c>
      <c r="G562" s="1">
        <v>20</v>
      </c>
      <c r="H562" s="1">
        <v>1</v>
      </c>
      <c r="I562" s="1">
        <f>Table1[[#This Row],[Received Qty.]]*Table1[[#This Row],[Unit]]</f>
        <v>20</v>
      </c>
      <c r="J562" s="1" t="s">
        <v>11</v>
      </c>
      <c r="K562" s="1">
        <v>1775</v>
      </c>
      <c r="L562" s="1">
        <v>35500</v>
      </c>
      <c r="M562" s="1">
        <f>_xlfn.DAYS(Table1[[#This Row],[RCV Date]],Table1[[#This Row],[PO_DT]])</f>
        <v>14</v>
      </c>
      <c r="N562" s="1">
        <f>_xlfn.DAYS(Table1[[#This Row],[Exp Date]],Table1[[#This Row],[Mfg Date]])</f>
        <v>1825</v>
      </c>
    </row>
    <row r="563" spans="1:14" x14ac:dyDescent="0.3">
      <c r="A563" s="4">
        <v>44627</v>
      </c>
      <c r="B563" s="3">
        <v>10</v>
      </c>
      <c r="C563" s="2">
        <v>44641</v>
      </c>
      <c r="D563" s="1" t="s">
        <v>125</v>
      </c>
      <c r="E563" s="2">
        <v>43983</v>
      </c>
      <c r="F563" s="2">
        <v>45808</v>
      </c>
      <c r="G563" s="1">
        <v>10</v>
      </c>
      <c r="H563" s="1">
        <v>1</v>
      </c>
      <c r="I563" s="1">
        <f>Table1[[#This Row],[Received Qty.]]*Table1[[#This Row],[Unit]]</f>
        <v>10</v>
      </c>
      <c r="J563" s="1" t="s">
        <v>11</v>
      </c>
      <c r="K563" s="1">
        <v>1700</v>
      </c>
      <c r="L563" s="1">
        <v>17000</v>
      </c>
      <c r="M563" s="1">
        <f>_xlfn.DAYS(Table1[[#This Row],[RCV Date]],Table1[[#This Row],[PO_DT]])</f>
        <v>14</v>
      </c>
      <c r="N563" s="1">
        <f>_xlfn.DAYS(Table1[[#This Row],[Exp Date]],Table1[[#This Row],[Mfg Date]])</f>
        <v>1825</v>
      </c>
    </row>
    <row r="564" spans="1:14" x14ac:dyDescent="0.3">
      <c r="A564" s="4">
        <v>44625</v>
      </c>
      <c r="B564" s="3">
        <v>0.1</v>
      </c>
      <c r="C564" s="2">
        <v>44641</v>
      </c>
      <c r="D564" s="1" t="s">
        <v>38</v>
      </c>
      <c r="E564" s="2">
        <v>44593</v>
      </c>
      <c r="F564" s="2">
        <v>46418</v>
      </c>
      <c r="G564" s="1">
        <v>0.1</v>
      </c>
      <c r="H564" s="1">
        <v>1</v>
      </c>
      <c r="I564" s="1">
        <f>Table1[[#This Row],[Received Qty.]]*Table1[[#This Row],[Unit]]</f>
        <v>0.1</v>
      </c>
      <c r="J564" s="1" t="s">
        <v>11</v>
      </c>
      <c r="K564" s="1">
        <v>410000</v>
      </c>
      <c r="L564" s="1">
        <v>41000</v>
      </c>
      <c r="M564" s="1">
        <f>_xlfn.DAYS(Table1[[#This Row],[RCV Date]],Table1[[#This Row],[PO_DT]])</f>
        <v>16</v>
      </c>
      <c r="N564" s="1">
        <f>_xlfn.DAYS(Table1[[#This Row],[Exp Date]],Table1[[#This Row],[Mfg Date]])</f>
        <v>1825</v>
      </c>
    </row>
    <row r="565" spans="1:14" x14ac:dyDescent="0.3">
      <c r="A565" s="4">
        <v>44627</v>
      </c>
      <c r="B565" s="3">
        <v>25</v>
      </c>
      <c r="C565" s="2">
        <v>44644</v>
      </c>
      <c r="D565" s="1" t="s">
        <v>26</v>
      </c>
      <c r="E565" s="2">
        <v>44470</v>
      </c>
      <c r="F565" s="2">
        <v>45930</v>
      </c>
      <c r="G565" s="1">
        <v>25</v>
      </c>
      <c r="H565" s="1">
        <v>1</v>
      </c>
      <c r="I565" s="1">
        <f>Table1[[#This Row],[Received Qty.]]*Table1[[#This Row],[Unit]]</f>
        <v>25</v>
      </c>
      <c r="J565" s="1" t="s">
        <v>11</v>
      </c>
      <c r="K565" s="1">
        <v>7400</v>
      </c>
      <c r="L565" s="1">
        <v>185000</v>
      </c>
      <c r="M565" s="1">
        <f>_xlfn.DAYS(Table1[[#This Row],[RCV Date]],Table1[[#This Row],[PO_DT]])</f>
        <v>17</v>
      </c>
      <c r="N565" s="1">
        <f>_xlfn.DAYS(Table1[[#This Row],[Exp Date]],Table1[[#This Row],[Mfg Date]])</f>
        <v>1460</v>
      </c>
    </row>
    <row r="566" spans="1:14" x14ac:dyDescent="0.3">
      <c r="A566" s="4">
        <v>44643</v>
      </c>
      <c r="B566" s="3">
        <v>300</v>
      </c>
      <c r="C566" s="2">
        <v>44645</v>
      </c>
      <c r="D566" s="1" t="s">
        <v>109</v>
      </c>
      <c r="E566" s="2">
        <v>44317</v>
      </c>
      <c r="F566" s="2">
        <v>46143</v>
      </c>
      <c r="G566" s="1">
        <v>300</v>
      </c>
      <c r="H566" s="1">
        <v>1</v>
      </c>
      <c r="I566" s="1">
        <f>Table1[[#This Row],[Received Qty.]]*Table1[[#This Row],[Unit]]</f>
        <v>300</v>
      </c>
      <c r="J566" s="1" t="s">
        <v>11</v>
      </c>
      <c r="K566" s="1">
        <v>220</v>
      </c>
      <c r="L566" s="1">
        <v>66000</v>
      </c>
      <c r="M566" s="1">
        <f>_xlfn.DAYS(Table1[[#This Row],[RCV Date]],Table1[[#This Row],[PO_DT]])</f>
        <v>2</v>
      </c>
      <c r="N566" s="1">
        <f>_xlfn.DAYS(Table1[[#This Row],[Exp Date]],Table1[[#This Row],[Mfg Date]])</f>
        <v>1826</v>
      </c>
    </row>
    <row r="567" spans="1:14" x14ac:dyDescent="0.3">
      <c r="A567" s="4">
        <v>44628</v>
      </c>
      <c r="B567" s="3">
        <v>80</v>
      </c>
      <c r="C567" s="2">
        <v>44645</v>
      </c>
      <c r="D567" s="1" t="s">
        <v>150</v>
      </c>
      <c r="E567" s="2">
        <v>44562</v>
      </c>
      <c r="F567" s="2">
        <v>45657</v>
      </c>
      <c r="G567" s="1">
        <v>10</v>
      </c>
      <c r="H567" s="1">
        <v>1</v>
      </c>
      <c r="I567" s="1">
        <f>Table1[[#This Row],[Received Qty.]]*Table1[[#This Row],[Unit]]</f>
        <v>10</v>
      </c>
      <c r="J567" s="1" t="s">
        <v>11</v>
      </c>
      <c r="K567" s="1">
        <v>12850</v>
      </c>
      <c r="L567" s="1">
        <v>128500</v>
      </c>
      <c r="M567" s="1">
        <f>_xlfn.DAYS(Table1[[#This Row],[RCV Date]],Table1[[#This Row],[PO_DT]])</f>
        <v>17</v>
      </c>
      <c r="N567" s="1">
        <f>_xlfn.DAYS(Table1[[#This Row],[Exp Date]],Table1[[#This Row],[Mfg Date]])</f>
        <v>1095</v>
      </c>
    </row>
    <row r="568" spans="1:14" x14ac:dyDescent="0.3">
      <c r="A568" s="4">
        <v>44628</v>
      </c>
      <c r="B568" s="3">
        <v>80</v>
      </c>
      <c r="C568" s="2">
        <v>44645</v>
      </c>
      <c r="D568" s="1" t="s">
        <v>150</v>
      </c>
      <c r="E568" s="2">
        <v>44593</v>
      </c>
      <c r="F568" s="2">
        <v>45688</v>
      </c>
      <c r="G568" s="1">
        <v>70</v>
      </c>
      <c r="H568" s="1">
        <v>1</v>
      </c>
      <c r="I568" s="1">
        <f>Table1[[#This Row],[Received Qty.]]*Table1[[#This Row],[Unit]]</f>
        <v>70</v>
      </c>
      <c r="J568" s="1" t="s">
        <v>11</v>
      </c>
      <c r="K568" s="1">
        <v>12850</v>
      </c>
      <c r="L568" s="1">
        <v>899500</v>
      </c>
      <c r="M568" s="1">
        <f>_xlfn.DAYS(Table1[[#This Row],[RCV Date]],Table1[[#This Row],[PO_DT]])</f>
        <v>17</v>
      </c>
      <c r="N568" s="1">
        <f>_xlfn.DAYS(Table1[[#This Row],[Exp Date]],Table1[[#This Row],[Mfg Date]])</f>
        <v>1095</v>
      </c>
    </row>
    <row r="569" spans="1:14" x14ac:dyDescent="0.3">
      <c r="A569" s="4">
        <v>44627</v>
      </c>
      <c r="B569" s="3">
        <v>75</v>
      </c>
      <c r="C569" s="2">
        <v>44646</v>
      </c>
      <c r="D569" s="1" t="s">
        <v>46</v>
      </c>
      <c r="E569" s="2">
        <v>44621</v>
      </c>
      <c r="F569" s="2">
        <v>46446</v>
      </c>
      <c r="G569" s="1">
        <v>75</v>
      </c>
      <c r="H569" s="1">
        <v>1</v>
      </c>
      <c r="I569" s="1">
        <f>Table1[[#This Row],[Received Qty.]]*Table1[[#This Row],[Unit]]</f>
        <v>75</v>
      </c>
      <c r="J569" s="1" t="s">
        <v>11</v>
      </c>
      <c r="K569" s="1">
        <v>2650</v>
      </c>
      <c r="L569" s="1">
        <v>198750</v>
      </c>
      <c r="M569" s="1">
        <f>_xlfn.DAYS(Table1[[#This Row],[RCV Date]],Table1[[#This Row],[PO_DT]])</f>
        <v>19</v>
      </c>
      <c r="N569" s="1">
        <f>_xlfn.DAYS(Table1[[#This Row],[Exp Date]],Table1[[#This Row],[Mfg Date]])</f>
        <v>1825</v>
      </c>
    </row>
    <row r="570" spans="1:14" x14ac:dyDescent="0.3">
      <c r="A570" s="4">
        <v>44625</v>
      </c>
      <c r="B570" s="3">
        <v>25</v>
      </c>
      <c r="C570" s="2">
        <v>44646</v>
      </c>
      <c r="D570" s="1" t="s">
        <v>150</v>
      </c>
      <c r="E570" s="2">
        <v>44621</v>
      </c>
      <c r="F570" s="2">
        <v>45716</v>
      </c>
      <c r="G570" s="1">
        <v>25</v>
      </c>
      <c r="H570" s="1">
        <v>1</v>
      </c>
      <c r="I570" s="1">
        <f>Table1[[#This Row],[Received Qty.]]*Table1[[#This Row],[Unit]]</f>
        <v>25</v>
      </c>
      <c r="J570" s="1" t="s">
        <v>11</v>
      </c>
      <c r="K570" s="1">
        <v>13000</v>
      </c>
      <c r="L570" s="1">
        <v>325000</v>
      </c>
      <c r="M570" s="1">
        <f>_xlfn.DAYS(Table1[[#This Row],[RCV Date]],Table1[[#This Row],[PO_DT]])</f>
        <v>21</v>
      </c>
      <c r="N570" s="1">
        <f>_xlfn.DAYS(Table1[[#This Row],[Exp Date]],Table1[[#This Row],[Mfg Date]])</f>
        <v>1095</v>
      </c>
    </row>
    <row r="571" spans="1:14" x14ac:dyDescent="0.3">
      <c r="A571" s="4">
        <v>44644</v>
      </c>
      <c r="B571" s="3">
        <v>15</v>
      </c>
      <c r="C571" s="2">
        <v>44646</v>
      </c>
      <c r="D571" s="1" t="s">
        <v>76</v>
      </c>
      <c r="E571" s="2">
        <v>44154</v>
      </c>
      <c r="F571" s="2">
        <v>45979</v>
      </c>
      <c r="G571" s="1">
        <v>5</v>
      </c>
      <c r="H571" s="1">
        <v>1</v>
      </c>
      <c r="I571" s="1">
        <f>Table1[[#This Row],[Received Qty.]]*Table1[[#This Row],[Unit]]</f>
        <v>5</v>
      </c>
      <c r="J571" s="1" t="s">
        <v>11</v>
      </c>
      <c r="K571" s="1">
        <v>2300</v>
      </c>
      <c r="L571" s="1">
        <v>11500</v>
      </c>
      <c r="M571" s="1">
        <f>_xlfn.DAYS(Table1[[#This Row],[RCV Date]],Table1[[#This Row],[PO_DT]])</f>
        <v>2</v>
      </c>
      <c r="N571" s="1">
        <f>_xlfn.DAYS(Table1[[#This Row],[Exp Date]],Table1[[#This Row],[Mfg Date]])</f>
        <v>1825</v>
      </c>
    </row>
    <row r="572" spans="1:14" x14ac:dyDescent="0.3">
      <c r="A572" s="4">
        <v>44644</v>
      </c>
      <c r="B572" s="3">
        <v>10</v>
      </c>
      <c r="C572" s="2">
        <v>44646</v>
      </c>
      <c r="D572" s="1" t="s">
        <v>78</v>
      </c>
      <c r="E572" s="2">
        <v>44351</v>
      </c>
      <c r="F572" s="2">
        <v>46145</v>
      </c>
      <c r="G572" s="1">
        <v>10</v>
      </c>
      <c r="H572" s="1">
        <v>1</v>
      </c>
      <c r="I572" s="1">
        <f>Table1[[#This Row],[Received Qty.]]*Table1[[#This Row],[Unit]]</f>
        <v>10</v>
      </c>
      <c r="J572" s="1" t="s">
        <v>11</v>
      </c>
      <c r="K572" s="1">
        <v>990</v>
      </c>
      <c r="L572" s="1">
        <v>9900</v>
      </c>
      <c r="M572" s="1">
        <f>_xlfn.DAYS(Table1[[#This Row],[RCV Date]],Table1[[#This Row],[PO_DT]])</f>
        <v>2</v>
      </c>
      <c r="N572" s="1">
        <f>_xlfn.DAYS(Table1[[#This Row],[Exp Date]],Table1[[#This Row],[Mfg Date]])</f>
        <v>1794</v>
      </c>
    </row>
    <row r="573" spans="1:14" x14ac:dyDescent="0.3">
      <c r="A573" s="4">
        <v>44627</v>
      </c>
      <c r="B573" s="3">
        <v>84</v>
      </c>
      <c r="C573" s="2">
        <v>44648</v>
      </c>
      <c r="D573" s="1" t="s">
        <v>66</v>
      </c>
      <c r="E573" s="2">
        <v>44621</v>
      </c>
      <c r="F573" s="2">
        <v>45716</v>
      </c>
      <c r="G573" s="1">
        <v>84</v>
      </c>
      <c r="H573" s="1">
        <v>1</v>
      </c>
      <c r="I573" s="1">
        <f>Table1[[#This Row],[Received Qty.]]*Table1[[#This Row],[Unit]]</f>
        <v>84</v>
      </c>
      <c r="J573" s="1" t="s">
        <v>11</v>
      </c>
      <c r="K573" s="1">
        <v>1660.71</v>
      </c>
      <c r="L573" s="1">
        <v>139499.64000000001</v>
      </c>
      <c r="M573" s="1">
        <f>_xlfn.DAYS(Table1[[#This Row],[RCV Date]],Table1[[#This Row],[PO_DT]])</f>
        <v>21</v>
      </c>
      <c r="N573" s="1">
        <f>_xlfn.DAYS(Table1[[#This Row],[Exp Date]],Table1[[#This Row],[Mfg Date]])</f>
        <v>1095</v>
      </c>
    </row>
    <row r="574" spans="1:14" x14ac:dyDescent="0.3">
      <c r="A574" s="4">
        <v>44634</v>
      </c>
      <c r="B574" s="3">
        <v>50</v>
      </c>
      <c r="C574" s="2">
        <v>44651</v>
      </c>
      <c r="D574" s="1" t="s">
        <v>177</v>
      </c>
      <c r="E574" s="2">
        <v>44531</v>
      </c>
      <c r="F574" s="2">
        <v>45626</v>
      </c>
      <c r="G574" s="1">
        <v>50</v>
      </c>
      <c r="H574" s="1">
        <v>1</v>
      </c>
      <c r="I574" s="1">
        <f>Table1[[#This Row],[Received Qty.]]*Table1[[#This Row],[Unit]]</f>
        <v>50</v>
      </c>
      <c r="J574" s="1" t="s">
        <v>11</v>
      </c>
      <c r="K574" s="1">
        <v>6900</v>
      </c>
      <c r="L574" s="1">
        <v>345000</v>
      </c>
      <c r="M574" s="1">
        <f>_xlfn.DAYS(Table1[[#This Row],[RCV Date]],Table1[[#This Row],[PO_DT]])</f>
        <v>17</v>
      </c>
      <c r="N574" s="1">
        <f>_xlfn.DAYS(Table1[[#This Row],[Exp Date]],Table1[[#This Row],[Mfg Date]])</f>
        <v>1095</v>
      </c>
    </row>
    <row r="575" spans="1:14" x14ac:dyDescent="0.3">
      <c r="A575" s="4">
        <v>44643</v>
      </c>
      <c r="B575" s="3">
        <v>200</v>
      </c>
      <c r="C575" s="2">
        <v>44653</v>
      </c>
      <c r="D575" s="1" t="s">
        <v>82</v>
      </c>
      <c r="E575" s="2">
        <v>44586</v>
      </c>
      <c r="F575" s="2">
        <v>46387</v>
      </c>
      <c r="G575" s="1">
        <v>200</v>
      </c>
      <c r="H575" s="1">
        <v>1</v>
      </c>
      <c r="I575" s="1">
        <f>Table1[[#This Row],[Received Qty.]]*Table1[[#This Row],[Unit]]</f>
        <v>200</v>
      </c>
      <c r="J575" s="1" t="s">
        <v>11</v>
      </c>
      <c r="K575" s="1">
        <v>130</v>
      </c>
      <c r="L575" s="1">
        <v>26000</v>
      </c>
      <c r="M575" s="1">
        <f>_xlfn.DAYS(Table1[[#This Row],[RCV Date]],Table1[[#This Row],[PO_DT]])</f>
        <v>10</v>
      </c>
      <c r="N575" s="1">
        <f>_xlfn.DAYS(Table1[[#This Row],[Exp Date]],Table1[[#This Row],[Mfg Date]])</f>
        <v>1801</v>
      </c>
    </row>
    <row r="576" spans="1:14" x14ac:dyDescent="0.3">
      <c r="A576" s="4">
        <v>44648</v>
      </c>
      <c r="B576" s="3">
        <v>50</v>
      </c>
      <c r="C576" s="2">
        <v>44656</v>
      </c>
      <c r="D576" s="1" t="s">
        <v>142</v>
      </c>
      <c r="E576" s="2">
        <v>44593</v>
      </c>
      <c r="F576" s="2">
        <v>46418</v>
      </c>
      <c r="G576" s="1">
        <v>50</v>
      </c>
      <c r="H576" s="1">
        <v>1</v>
      </c>
      <c r="I576" s="1">
        <f>Table1[[#This Row],[Received Qty.]]*Table1[[#This Row],[Unit]]</f>
        <v>50</v>
      </c>
      <c r="J576" s="1" t="s">
        <v>11</v>
      </c>
      <c r="K576" s="1">
        <v>2300</v>
      </c>
      <c r="L576" s="1">
        <v>115000</v>
      </c>
      <c r="M576" s="1">
        <f>_xlfn.DAYS(Table1[[#This Row],[RCV Date]],Table1[[#This Row],[PO_DT]])</f>
        <v>8</v>
      </c>
      <c r="N576" s="1">
        <f>_xlfn.DAYS(Table1[[#This Row],[Exp Date]],Table1[[#This Row],[Mfg Date]])</f>
        <v>1825</v>
      </c>
    </row>
    <row r="577" spans="1:14" x14ac:dyDescent="0.3">
      <c r="A577" s="4">
        <v>44643</v>
      </c>
      <c r="B577" s="3">
        <v>5</v>
      </c>
      <c r="C577" s="2">
        <v>44656</v>
      </c>
      <c r="D577" s="1" t="s">
        <v>37</v>
      </c>
      <c r="E577" s="2">
        <v>44531</v>
      </c>
      <c r="F577" s="2">
        <v>45991</v>
      </c>
      <c r="G577" s="1">
        <v>5</v>
      </c>
      <c r="H577" s="1">
        <v>1</v>
      </c>
      <c r="I577" s="1">
        <f>Table1[[#This Row],[Received Qty.]]*Table1[[#This Row],[Unit]]</f>
        <v>5</v>
      </c>
      <c r="J577" s="1" t="s">
        <v>11</v>
      </c>
      <c r="K577" s="1">
        <v>43500</v>
      </c>
      <c r="L577" s="1">
        <v>217500</v>
      </c>
      <c r="M577" s="1">
        <f>_xlfn.DAYS(Table1[[#This Row],[RCV Date]],Table1[[#This Row],[PO_DT]])</f>
        <v>13</v>
      </c>
      <c r="N577" s="1">
        <f>_xlfn.DAYS(Table1[[#This Row],[Exp Date]],Table1[[#This Row],[Mfg Date]])</f>
        <v>1460</v>
      </c>
    </row>
    <row r="578" spans="1:14" x14ac:dyDescent="0.3">
      <c r="A578" s="4">
        <v>44643</v>
      </c>
      <c r="B578" s="3">
        <v>1000</v>
      </c>
      <c r="C578" s="2">
        <v>44657</v>
      </c>
      <c r="D578" s="1" t="s">
        <v>71</v>
      </c>
      <c r="E578" s="2">
        <v>44621</v>
      </c>
      <c r="F578" s="2">
        <v>46446</v>
      </c>
      <c r="G578" s="1">
        <v>1000</v>
      </c>
      <c r="H578" s="1">
        <v>1</v>
      </c>
      <c r="I578" s="1">
        <f>Table1[[#This Row],[Received Qty.]]*Table1[[#This Row],[Unit]]</f>
        <v>1000</v>
      </c>
      <c r="J578" s="1" t="s">
        <v>11</v>
      </c>
      <c r="K578" s="1">
        <v>48</v>
      </c>
      <c r="L578" s="1">
        <v>48000</v>
      </c>
      <c r="M578" s="1">
        <f>_xlfn.DAYS(Table1[[#This Row],[RCV Date]],Table1[[#This Row],[PO_DT]])</f>
        <v>14</v>
      </c>
      <c r="N578" s="1">
        <f>_xlfn.DAYS(Table1[[#This Row],[Exp Date]],Table1[[#This Row],[Mfg Date]])</f>
        <v>1825</v>
      </c>
    </row>
    <row r="579" spans="1:14" x14ac:dyDescent="0.3">
      <c r="A579" s="4">
        <v>44643</v>
      </c>
      <c r="B579" s="3">
        <v>500</v>
      </c>
      <c r="C579" s="2">
        <v>44657</v>
      </c>
      <c r="D579" s="1" t="s">
        <v>100</v>
      </c>
      <c r="E579" s="2">
        <v>44774</v>
      </c>
      <c r="F579" s="2">
        <v>46234</v>
      </c>
      <c r="G579" s="1">
        <v>500</v>
      </c>
      <c r="H579" s="1">
        <v>1</v>
      </c>
      <c r="I579" s="1">
        <f>Table1[[#This Row],[Received Qty.]]*Table1[[#This Row],[Unit]]</f>
        <v>500</v>
      </c>
      <c r="J579" s="1" t="s">
        <v>11</v>
      </c>
      <c r="K579" s="1">
        <v>22</v>
      </c>
      <c r="L579" s="1">
        <v>11000</v>
      </c>
      <c r="M579" s="1">
        <f>_xlfn.DAYS(Table1[[#This Row],[RCV Date]],Table1[[#This Row],[PO_DT]])</f>
        <v>14</v>
      </c>
      <c r="N579" s="1">
        <f>_xlfn.DAYS(Table1[[#This Row],[Exp Date]],Table1[[#This Row],[Mfg Date]])</f>
        <v>1460</v>
      </c>
    </row>
    <row r="580" spans="1:14" x14ac:dyDescent="0.3">
      <c r="A580" s="4">
        <v>44643</v>
      </c>
      <c r="B580" s="3">
        <v>100</v>
      </c>
      <c r="C580" s="2">
        <v>44657</v>
      </c>
      <c r="D580" s="1" t="s">
        <v>70</v>
      </c>
      <c r="E580" s="2">
        <v>44562</v>
      </c>
      <c r="F580" s="2">
        <v>46387</v>
      </c>
      <c r="G580" s="1">
        <v>100</v>
      </c>
      <c r="H580" s="1">
        <v>1</v>
      </c>
      <c r="I580" s="1">
        <f>Table1[[#This Row],[Received Qty.]]*Table1[[#This Row],[Unit]]</f>
        <v>100</v>
      </c>
      <c r="J580" s="1" t="s">
        <v>11</v>
      </c>
      <c r="K580" s="1">
        <v>22</v>
      </c>
      <c r="L580" s="1">
        <v>2200</v>
      </c>
      <c r="M580" s="1">
        <f>_xlfn.DAYS(Table1[[#This Row],[RCV Date]],Table1[[#This Row],[PO_DT]])</f>
        <v>14</v>
      </c>
      <c r="N580" s="1">
        <f>_xlfn.DAYS(Table1[[#This Row],[Exp Date]],Table1[[#This Row],[Mfg Date]])</f>
        <v>1825</v>
      </c>
    </row>
    <row r="581" spans="1:14" x14ac:dyDescent="0.3">
      <c r="A581" s="4">
        <v>44627</v>
      </c>
      <c r="B581" s="3">
        <v>75</v>
      </c>
      <c r="C581" s="2">
        <v>44657</v>
      </c>
      <c r="D581" s="1" t="s">
        <v>24</v>
      </c>
      <c r="E581" s="2">
        <v>44593</v>
      </c>
      <c r="F581" s="2">
        <v>45688</v>
      </c>
      <c r="G581" s="1">
        <v>15</v>
      </c>
      <c r="H581" s="1">
        <v>1</v>
      </c>
      <c r="I581" s="1">
        <f>Table1[[#This Row],[Received Qty.]]*Table1[[#This Row],[Unit]]</f>
        <v>15</v>
      </c>
      <c r="J581" s="1" t="s">
        <v>11</v>
      </c>
      <c r="K581" s="1">
        <v>3850</v>
      </c>
      <c r="L581" s="1">
        <v>57750</v>
      </c>
      <c r="M581" s="1">
        <f>_xlfn.DAYS(Table1[[#This Row],[RCV Date]],Table1[[#This Row],[PO_DT]])</f>
        <v>30</v>
      </c>
      <c r="N581" s="1">
        <f>_xlfn.DAYS(Table1[[#This Row],[Exp Date]],Table1[[#This Row],[Mfg Date]])</f>
        <v>1095</v>
      </c>
    </row>
    <row r="582" spans="1:14" x14ac:dyDescent="0.3">
      <c r="A582" s="4">
        <v>44627</v>
      </c>
      <c r="B582" s="3">
        <v>75</v>
      </c>
      <c r="C582" s="2">
        <v>44657</v>
      </c>
      <c r="D582" s="1" t="s">
        <v>24</v>
      </c>
      <c r="E582" s="2">
        <v>44593</v>
      </c>
      <c r="F582" s="2">
        <v>45688</v>
      </c>
      <c r="G582" s="1">
        <v>60</v>
      </c>
      <c r="H582" s="1">
        <v>1</v>
      </c>
      <c r="I582" s="1">
        <f>Table1[[#This Row],[Received Qty.]]*Table1[[#This Row],[Unit]]</f>
        <v>60</v>
      </c>
      <c r="J582" s="1" t="s">
        <v>11</v>
      </c>
      <c r="K582" s="1">
        <v>3850</v>
      </c>
      <c r="L582" s="1">
        <v>231000</v>
      </c>
      <c r="M582" s="1">
        <f>_xlfn.DAYS(Table1[[#This Row],[RCV Date]],Table1[[#This Row],[PO_DT]])</f>
        <v>30</v>
      </c>
      <c r="N582" s="1">
        <f>_xlfn.DAYS(Table1[[#This Row],[Exp Date]],Table1[[#This Row],[Mfg Date]])</f>
        <v>1095</v>
      </c>
    </row>
    <row r="583" spans="1:14" x14ac:dyDescent="0.3">
      <c r="A583" s="4">
        <v>44644</v>
      </c>
      <c r="B583" s="3">
        <v>15</v>
      </c>
      <c r="C583" s="2">
        <v>44657</v>
      </c>
      <c r="D583" s="1" t="s">
        <v>76</v>
      </c>
      <c r="E583" s="2">
        <v>44531</v>
      </c>
      <c r="F583" s="2">
        <v>46387</v>
      </c>
      <c r="G583" s="1">
        <v>10</v>
      </c>
      <c r="H583" s="1">
        <v>1</v>
      </c>
      <c r="I583" s="1">
        <f>Table1[[#This Row],[Received Qty.]]*Table1[[#This Row],[Unit]]</f>
        <v>10</v>
      </c>
      <c r="J583" s="1" t="s">
        <v>11</v>
      </c>
      <c r="K583" s="1">
        <v>2300</v>
      </c>
      <c r="L583" s="1">
        <v>23000</v>
      </c>
      <c r="M583" s="1">
        <f>_xlfn.DAYS(Table1[[#This Row],[RCV Date]],Table1[[#This Row],[PO_DT]])</f>
        <v>13</v>
      </c>
      <c r="N583" s="1">
        <f>_xlfn.DAYS(Table1[[#This Row],[Exp Date]],Table1[[#This Row],[Mfg Date]])</f>
        <v>1856</v>
      </c>
    </row>
    <row r="584" spans="1:14" x14ac:dyDescent="0.3">
      <c r="A584" s="4">
        <v>44643</v>
      </c>
      <c r="B584" s="3">
        <v>25</v>
      </c>
      <c r="C584" s="2">
        <v>44658</v>
      </c>
      <c r="D584" s="1" t="s">
        <v>30</v>
      </c>
      <c r="E584" s="2">
        <v>44621</v>
      </c>
      <c r="F584" s="2">
        <v>46081</v>
      </c>
      <c r="G584" s="1">
        <v>25</v>
      </c>
      <c r="H584" s="1">
        <v>1</v>
      </c>
      <c r="I584" s="1">
        <f>Table1[[#This Row],[Received Qty.]]*Table1[[#This Row],[Unit]]</f>
        <v>25</v>
      </c>
      <c r="J584" s="1" t="s">
        <v>11</v>
      </c>
      <c r="K584" s="1">
        <v>2080</v>
      </c>
      <c r="L584" s="1">
        <v>52000</v>
      </c>
      <c r="M584" s="1">
        <f>_xlfn.DAYS(Table1[[#This Row],[RCV Date]],Table1[[#This Row],[PO_DT]])</f>
        <v>15</v>
      </c>
      <c r="N584" s="1">
        <f>_xlfn.DAYS(Table1[[#This Row],[Exp Date]],Table1[[#This Row],[Mfg Date]])</f>
        <v>1460</v>
      </c>
    </row>
    <row r="585" spans="1:14" x14ac:dyDescent="0.3">
      <c r="A585" s="4">
        <v>44631</v>
      </c>
      <c r="B585" s="3">
        <v>10</v>
      </c>
      <c r="C585" s="2">
        <v>44658</v>
      </c>
      <c r="D585" s="1" t="s">
        <v>170</v>
      </c>
      <c r="E585" s="2">
        <v>43891</v>
      </c>
      <c r="F585" s="2">
        <v>46081</v>
      </c>
      <c r="G585" s="1">
        <v>10</v>
      </c>
      <c r="H585" s="1">
        <v>1</v>
      </c>
      <c r="I585" s="1">
        <f>Table1[[#This Row],[Received Qty.]]*Table1[[#This Row],[Unit]]</f>
        <v>10</v>
      </c>
      <c r="J585" s="1" t="s">
        <v>11</v>
      </c>
      <c r="K585" s="1">
        <v>10750</v>
      </c>
      <c r="L585" s="1">
        <v>107500</v>
      </c>
      <c r="M585" s="1">
        <f>_xlfn.DAYS(Table1[[#This Row],[RCV Date]],Table1[[#This Row],[PO_DT]])</f>
        <v>27</v>
      </c>
      <c r="N585" s="1">
        <f>_xlfn.DAYS(Table1[[#This Row],[Exp Date]],Table1[[#This Row],[Mfg Date]])</f>
        <v>2190</v>
      </c>
    </row>
    <row r="586" spans="1:14" x14ac:dyDescent="0.3">
      <c r="A586" s="4">
        <v>44642</v>
      </c>
      <c r="B586" s="3">
        <v>60</v>
      </c>
      <c r="C586" s="2">
        <v>44659</v>
      </c>
      <c r="D586" s="1" t="s">
        <v>84</v>
      </c>
      <c r="E586" s="2">
        <v>44621</v>
      </c>
      <c r="F586" s="2">
        <v>46446</v>
      </c>
      <c r="G586" s="1">
        <v>60</v>
      </c>
      <c r="H586" s="1">
        <v>1</v>
      </c>
      <c r="I586" s="1">
        <f>Table1[[#This Row],[Received Qty.]]*Table1[[#This Row],[Unit]]</f>
        <v>60</v>
      </c>
      <c r="J586" s="1" t="s">
        <v>11</v>
      </c>
      <c r="K586" s="1">
        <v>3000</v>
      </c>
      <c r="L586" s="1">
        <v>180000</v>
      </c>
      <c r="M586" s="1">
        <f>_xlfn.DAYS(Table1[[#This Row],[RCV Date]],Table1[[#This Row],[PO_DT]])</f>
        <v>17</v>
      </c>
      <c r="N586" s="1">
        <f>_xlfn.DAYS(Table1[[#This Row],[Exp Date]],Table1[[#This Row],[Mfg Date]])</f>
        <v>1825</v>
      </c>
    </row>
    <row r="587" spans="1:14" x14ac:dyDescent="0.3">
      <c r="A587" s="4">
        <v>44643</v>
      </c>
      <c r="B587" s="3">
        <v>500</v>
      </c>
      <c r="C587" s="2">
        <v>44661</v>
      </c>
      <c r="D587" s="1" t="s">
        <v>16</v>
      </c>
      <c r="E587" s="2">
        <v>44593</v>
      </c>
      <c r="F587" s="2">
        <v>46446</v>
      </c>
      <c r="G587" s="1">
        <v>500</v>
      </c>
      <c r="H587" s="1">
        <v>1</v>
      </c>
      <c r="I587" s="1">
        <f>Table1[[#This Row],[Received Qty.]]*Table1[[#This Row],[Unit]]</f>
        <v>500</v>
      </c>
      <c r="J587" s="1" t="s">
        <v>11</v>
      </c>
      <c r="K587" s="1">
        <v>75</v>
      </c>
      <c r="L587" s="1">
        <v>37500</v>
      </c>
      <c r="M587" s="1">
        <f>_xlfn.DAYS(Table1[[#This Row],[RCV Date]],Table1[[#This Row],[PO_DT]])</f>
        <v>18</v>
      </c>
      <c r="N587" s="1">
        <f>_xlfn.DAYS(Table1[[#This Row],[Exp Date]],Table1[[#This Row],[Mfg Date]])</f>
        <v>1853</v>
      </c>
    </row>
    <row r="588" spans="1:14" x14ac:dyDescent="0.3">
      <c r="A588" s="4">
        <v>44642</v>
      </c>
      <c r="B588" s="3">
        <v>200</v>
      </c>
      <c r="C588" s="2">
        <v>44664</v>
      </c>
      <c r="D588" s="1" t="s">
        <v>74</v>
      </c>
      <c r="E588" s="2">
        <v>44562</v>
      </c>
      <c r="F588" s="2">
        <v>46387</v>
      </c>
      <c r="G588" s="1">
        <v>200</v>
      </c>
      <c r="H588" s="1">
        <v>1</v>
      </c>
      <c r="I588" s="1">
        <f>Table1[[#This Row],[Received Qty.]]*Table1[[#This Row],[Unit]]</f>
        <v>200</v>
      </c>
      <c r="J588" s="1" t="s">
        <v>11</v>
      </c>
      <c r="K588" s="1">
        <v>1550</v>
      </c>
      <c r="L588" s="1">
        <v>310000</v>
      </c>
      <c r="M588" s="1">
        <f>_xlfn.DAYS(Table1[[#This Row],[RCV Date]],Table1[[#This Row],[PO_DT]])</f>
        <v>22</v>
      </c>
      <c r="N588" s="1">
        <f>_xlfn.DAYS(Table1[[#This Row],[Exp Date]],Table1[[#This Row],[Mfg Date]])</f>
        <v>1825</v>
      </c>
    </row>
    <row r="589" spans="1:14" x14ac:dyDescent="0.3">
      <c r="A589" s="4">
        <v>44644</v>
      </c>
      <c r="B589" s="3">
        <v>100</v>
      </c>
      <c r="C589" s="2">
        <v>44664</v>
      </c>
      <c r="D589" s="1" t="s">
        <v>59</v>
      </c>
      <c r="E589" s="2">
        <v>44621</v>
      </c>
      <c r="F589" s="2">
        <v>46446</v>
      </c>
      <c r="G589" s="1">
        <v>100</v>
      </c>
      <c r="H589" s="1">
        <v>1</v>
      </c>
      <c r="I589" s="1">
        <f>Table1[[#This Row],[Received Qty.]]*Table1[[#This Row],[Unit]]</f>
        <v>100</v>
      </c>
      <c r="J589" s="1" t="s">
        <v>11</v>
      </c>
      <c r="K589" s="1">
        <v>1400</v>
      </c>
      <c r="L589" s="1">
        <v>140000</v>
      </c>
      <c r="M589" s="1">
        <f>_xlfn.DAYS(Table1[[#This Row],[RCV Date]],Table1[[#This Row],[PO_DT]])</f>
        <v>20</v>
      </c>
      <c r="N589" s="1">
        <f>_xlfn.DAYS(Table1[[#This Row],[Exp Date]],Table1[[#This Row],[Mfg Date]])</f>
        <v>1825</v>
      </c>
    </row>
    <row r="590" spans="1:14" x14ac:dyDescent="0.3">
      <c r="A590" s="4">
        <v>44630</v>
      </c>
      <c r="B590" s="3">
        <v>50</v>
      </c>
      <c r="C590" s="2">
        <v>44664</v>
      </c>
      <c r="D590" s="1" t="s">
        <v>27</v>
      </c>
      <c r="E590" s="2">
        <v>44562</v>
      </c>
      <c r="F590" s="2">
        <v>46387</v>
      </c>
      <c r="G590" s="1">
        <v>50</v>
      </c>
      <c r="H590" s="1">
        <v>1</v>
      </c>
      <c r="I590" s="1">
        <f>Table1[[#This Row],[Received Qty.]]*Table1[[#This Row],[Unit]]</f>
        <v>50</v>
      </c>
      <c r="J590" s="1" t="s">
        <v>11</v>
      </c>
      <c r="K590" s="1">
        <v>6250</v>
      </c>
      <c r="L590" s="1">
        <v>312500</v>
      </c>
      <c r="M590" s="1">
        <f>_xlfn.DAYS(Table1[[#This Row],[RCV Date]],Table1[[#This Row],[PO_DT]])</f>
        <v>34</v>
      </c>
      <c r="N590" s="1">
        <f>_xlfn.DAYS(Table1[[#This Row],[Exp Date]],Table1[[#This Row],[Mfg Date]])</f>
        <v>1825</v>
      </c>
    </row>
    <row r="591" spans="1:14" x14ac:dyDescent="0.3">
      <c r="A591" s="4">
        <v>44643</v>
      </c>
      <c r="B591" s="3">
        <v>200</v>
      </c>
      <c r="C591" s="2">
        <v>44666</v>
      </c>
      <c r="D591" s="1" t="s">
        <v>73</v>
      </c>
      <c r="E591" s="2">
        <v>44593</v>
      </c>
      <c r="F591" s="2">
        <v>46418</v>
      </c>
      <c r="G591" s="1">
        <v>200</v>
      </c>
      <c r="H591" s="1">
        <v>1</v>
      </c>
      <c r="I591" s="1">
        <f>Table1[[#This Row],[Received Qty.]]*Table1[[#This Row],[Unit]]</f>
        <v>200</v>
      </c>
      <c r="J591" s="1" t="s">
        <v>11</v>
      </c>
      <c r="K591" s="1">
        <v>1375</v>
      </c>
      <c r="L591" s="1">
        <v>275000</v>
      </c>
      <c r="M591" s="1">
        <f>_xlfn.DAYS(Table1[[#This Row],[RCV Date]],Table1[[#This Row],[PO_DT]])</f>
        <v>23</v>
      </c>
      <c r="N591" s="1">
        <f>_xlfn.DAYS(Table1[[#This Row],[Exp Date]],Table1[[#This Row],[Mfg Date]])</f>
        <v>1825</v>
      </c>
    </row>
    <row r="592" spans="1:14" x14ac:dyDescent="0.3">
      <c r="A592" s="4">
        <v>44644</v>
      </c>
      <c r="B592" s="3">
        <v>10</v>
      </c>
      <c r="C592" s="2">
        <v>44666</v>
      </c>
      <c r="D592" s="1" t="s">
        <v>147</v>
      </c>
      <c r="E592" s="2">
        <v>44501</v>
      </c>
      <c r="F592" s="2">
        <v>45961</v>
      </c>
      <c r="G592" s="1">
        <v>10</v>
      </c>
      <c r="H592" s="1">
        <v>1</v>
      </c>
      <c r="I592" s="1">
        <f>Table1[[#This Row],[Received Qty.]]*Table1[[#This Row],[Unit]]</f>
        <v>10</v>
      </c>
      <c r="J592" s="1" t="s">
        <v>11</v>
      </c>
      <c r="K592" s="1">
        <v>6000</v>
      </c>
      <c r="L592" s="1">
        <v>60000</v>
      </c>
      <c r="M592" s="1">
        <f>_xlfn.DAYS(Table1[[#This Row],[RCV Date]],Table1[[#This Row],[PO_DT]])</f>
        <v>22</v>
      </c>
      <c r="N592" s="1">
        <f>_xlfn.DAYS(Table1[[#This Row],[Exp Date]],Table1[[#This Row],[Mfg Date]])</f>
        <v>1460</v>
      </c>
    </row>
    <row r="593" spans="1:14" x14ac:dyDescent="0.3">
      <c r="A593" s="4">
        <v>44625</v>
      </c>
      <c r="B593" s="3">
        <v>10</v>
      </c>
      <c r="C593" s="2">
        <v>44667</v>
      </c>
      <c r="D593" s="1" t="s">
        <v>45</v>
      </c>
      <c r="E593" s="2">
        <v>44621</v>
      </c>
      <c r="F593" s="2">
        <v>46446</v>
      </c>
      <c r="G593" s="1">
        <v>10</v>
      </c>
      <c r="H593" s="1">
        <v>1</v>
      </c>
      <c r="I593" s="1">
        <f>Table1[[#This Row],[Received Qty.]]*Table1[[#This Row],[Unit]]</f>
        <v>10</v>
      </c>
      <c r="J593" s="1" t="s">
        <v>11</v>
      </c>
      <c r="K593" s="1">
        <v>17350</v>
      </c>
      <c r="L593" s="1">
        <v>173500</v>
      </c>
      <c r="M593" s="1">
        <f>_xlfn.DAYS(Table1[[#This Row],[RCV Date]],Table1[[#This Row],[PO_DT]])</f>
        <v>42</v>
      </c>
      <c r="N593" s="1">
        <f>_xlfn.DAYS(Table1[[#This Row],[Exp Date]],Table1[[#This Row],[Mfg Date]])</f>
        <v>1825</v>
      </c>
    </row>
    <row r="594" spans="1:14" x14ac:dyDescent="0.3">
      <c r="A594" s="4">
        <v>44642</v>
      </c>
      <c r="B594" s="3">
        <v>50</v>
      </c>
      <c r="C594" s="2">
        <v>44669</v>
      </c>
      <c r="D594" s="1" t="s">
        <v>32</v>
      </c>
      <c r="E594" s="2">
        <v>44652</v>
      </c>
      <c r="F594" s="2">
        <v>45382</v>
      </c>
      <c r="G594" s="1">
        <v>50</v>
      </c>
      <c r="H594" s="1">
        <v>1</v>
      </c>
      <c r="I594" s="1">
        <f>Table1[[#This Row],[Received Qty.]]*Table1[[#This Row],[Unit]]</f>
        <v>50</v>
      </c>
      <c r="J594" s="1" t="s">
        <v>11</v>
      </c>
      <c r="K594" s="1">
        <v>1125</v>
      </c>
      <c r="L594" s="1">
        <v>56250</v>
      </c>
      <c r="M594" s="1">
        <f>_xlfn.DAYS(Table1[[#This Row],[RCV Date]],Table1[[#This Row],[PO_DT]])</f>
        <v>27</v>
      </c>
      <c r="N594" s="1">
        <f>_xlfn.DAYS(Table1[[#This Row],[Exp Date]],Table1[[#This Row],[Mfg Date]])</f>
        <v>730</v>
      </c>
    </row>
    <row r="595" spans="1:14" x14ac:dyDescent="0.3">
      <c r="A595" s="4">
        <v>44664</v>
      </c>
      <c r="B595" s="3">
        <v>60</v>
      </c>
      <c r="C595" s="2">
        <v>44671</v>
      </c>
      <c r="D595" s="1" t="s">
        <v>27</v>
      </c>
      <c r="E595" s="2">
        <v>44470</v>
      </c>
      <c r="F595" s="2">
        <v>45565</v>
      </c>
      <c r="G595" s="1">
        <v>60</v>
      </c>
      <c r="H595" s="1">
        <v>1</v>
      </c>
      <c r="I595" s="1">
        <f>Table1[[#This Row],[Received Qty.]]*Table1[[#This Row],[Unit]]</f>
        <v>60</v>
      </c>
      <c r="J595" s="1" t="s">
        <v>11</v>
      </c>
      <c r="K595" s="1">
        <v>6200</v>
      </c>
      <c r="L595" s="1">
        <v>372000</v>
      </c>
      <c r="M595" s="1">
        <f>_xlfn.DAYS(Table1[[#This Row],[RCV Date]],Table1[[#This Row],[PO_DT]])</f>
        <v>7</v>
      </c>
      <c r="N595" s="1">
        <f>_xlfn.DAYS(Table1[[#This Row],[Exp Date]],Table1[[#This Row],[Mfg Date]])</f>
        <v>1095</v>
      </c>
    </row>
    <row r="596" spans="1:14" x14ac:dyDescent="0.3">
      <c r="A596" s="4">
        <v>44666</v>
      </c>
      <c r="B596" s="3">
        <v>1200</v>
      </c>
      <c r="C596" s="2">
        <v>44673</v>
      </c>
      <c r="D596" s="1" t="s">
        <v>10</v>
      </c>
      <c r="E596" s="2">
        <v>44621</v>
      </c>
      <c r="F596" s="2">
        <v>46446</v>
      </c>
      <c r="G596" s="1">
        <v>1200</v>
      </c>
      <c r="H596" s="1">
        <v>1</v>
      </c>
      <c r="I596" s="1">
        <f>Table1[[#This Row],[Received Qty.]]*Table1[[#This Row],[Unit]]</f>
        <v>1200</v>
      </c>
      <c r="J596" s="1" t="s">
        <v>11</v>
      </c>
      <c r="K596" s="1">
        <v>655</v>
      </c>
      <c r="L596" s="1">
        <v>786000</v>
      </c>
      <c r="M596" s="1">
        <f>_xlfn.DAYS(Table1[[#This Row],[RCV Date]],Table1[[#This Row],[PO_DT]])</f>
        <v>7</v>
      </c>
      <c r="N596" s="1">
        <f>_xlfn.DAYS(Table1[[#This Row],[Exp Date]],Table1[[#This Row],[Mfg Date]])</f>
        <v>1825</v>
      </c>
    </row>
    <row r="597" spans="1:14" x14ac:dyDescent="0.3">
      <c r="A597" s="4">
        <v>44641</v>
      </c>
      <c r="B597" s="3">
        <v>165</v>
      </c>
      <c r="C597" s="2">
        <v>44673</v>
      </c>
      <c r="D597" s="1" t="s">
        <v>81</v>
      </c>
      <c r="E597" s="2">
        <v>44652</v>
      </c>
      <c r="F597" s="2">
        <v>45747</v>
      </c>
      <c r="G597" s="1">
        <v>165</v>
      </c>
      <c r="H597" s="1">
        <v>1</v>
      </c>
      <c r="I597" s="1">
        <f>Table1[[#This Row],[Received Qty.]]*Table1[[#This Row],[Unit]]</f>
        <v>165</v>
      </c>
      <c r="J597" s="1" t="s">
        <v>11</v>
      </c>
      <c r="K597" s="1">
        <v>1209.0899999999999</v>
      </c>
      <c r="L597" s="1">
        <v>199499.85</v>
      </c>
      <c r="M597" s="1">
        <f>_xlfn.DAYS(Table1[[#This Row],[RCV Date]],Table1[[#This Row],[PO_DT]])</f>
        <v>32</v>
      </c>
      <c r="N597" s="1">
        <f>_xlfn.DAYS(Table1[[#This Row],[Exp Date]],Table1[[#This Row],[Mfg Date]])</f>
        <v>1095</v>
      </c>
    </row>
    <row r="598" spans="1:14" x14ac:dyDescent="0.3">
      <c r="A598" s="4">
        <v>44642</v>
      </c>
      <c r="B598" s="3">
        <v>1050000</v>
      </c>
      <c r="C598" s="2">
        <v>44674</v>
      </c>
      <c r="D598" s="1" t="s">
        <v>51</v>
      </c>
      <c r="E598" s="2">
        <v>44652</v>
      </c>
      <c r="F598" s="2">
        <v>46477</v>
      </c>
      <c r="G598" s="1">
        <v>1050000</v>
      </c>
      <c r="H598" s="1">
        <v>7</v>
      </c>
      <c r="I598" s="1">
        <f>Table1[[#This Row],[Received Qty.]]*Table1[[#This Row],[Unit]]</f>
        <v>7350000</v>
      </c>
      <c r="J598" s="1" t="s">
        <v>52</v>
      </c>
      <c r="K598" s="1">
        <v>0.12</v>
      </c>
      <c r="L598" s="1">
        <v>126000</v>
      </c>
      <c r="M598" s="1">
        <f>_xlfn.DAYS(Table1[[#This Row],[RCV Date]],Table1[[#This Row],[PO_DT]])</f>
        <v>32</v>
      </c>
      <c r="N598" s="1">
        <f>_xlfn.DAYS(Table1[[#This Row],[Exp Date]],Table1[[#This Row],[Mfg Date]])</f>
        <v>1825</v>
      </c>
    </row>
    <row r="599" spans="1:14" x14ac:dyDescent="0.3">
      <c r="A599" s="4">
        <v>44642</v>
      </c>
      <c r="B599" s="3">
        <v>1050000</v>
      </c>
      <c r="C599" s="2">
        <v>44674</v>
      </c>
      <c r="D599" s="1" t="s">
        <v>149</v>
      </c>
      <c r="E599" s="2">
        <v>44652</v>
      </c>
      <c r="F599" s="2">
        <v>46477</v>
      </c>
      <c r="G599" s="1">
        <v>1050000</v>
      </c>
      <c r="H599" s="1">
        <v>7</v>
      </c>
      <c r="I599" s="1">
        <f>Table1[[#This Row],[Received Qty.]]*Table1[[#This Row],[Unit]]</f>
        <v>7350000</v>
      </c>
      <c r="J599" s="1" t="s">
        <v>52</v>
      </c>
      <c r="K599" s="1">
        <v>0.12</v>
      </c>
      <c r="L599" s="1">
        <v>126000</v>
      </c>
      <c r="M599" s="1">
        <f>_xlfn.DAYS(Table1[[#This Row],[RCV Date]],Table1[[#This Row],[PO_DT]])</f>
        <v>32</v>
      </c>
      <c r="N599" s="1">
        <f>_xlfn.DAYS(Table1[[#This Row],[Exp Date]],Table1[[#This Row],[Mfg Date]])</f>
        <v>1825</v>
      </c>
    </row>
    <row r="600" spans="1:14" x14ac:dyDescent="0.3">
      <c r="A600" s="4">
        <v>44670</v>
      </c>
      <c r="B600" s="3">
        <v>1</v>
      </c>
      <c r="C600" s="2">
        <v>44676</v>
      </c>
      <c r="D600" s="1" t="s">
        <v>90</v>
      </c>
      <c r="E600" s="2">
        <v>44652</v>
      </c>
      <c r="F600" s="2">
        <v>46477</v>
      </c>
      <c r="G600" s="1">
        <v>1</v>
      </c>
      <c r="H600" s="1">
        <v>1</v>
      </c>
      <c r="I600" s="1">
        <f>Table1[[#This Row],[Received Qty.]]*Table1[[#This Row],[Unit]]</f>
        <v>1</v>
      </c>
      <c r="J600" s="1" t="s">
        <v>11</v>
      </c>
      <c r="K600" s="1">
        <v>150000</v>
      </c>
      <c r="L600" s="1">
        <v>150000</v>
      </c>
      <c r="M600" s="1">
        <f>_xlfn.DAYS(Table1[[#This Row],[RCV Date]],Table1[[#This Row],[PO_DT]])</f>
        <v>6</v>
      </c>
      <c r="N600" s="1">
        <f>_xlfn.DAYS(Table1[[#This Row],[Exp Date]],Table1[[#This Row],[Mfg Date]])</f>
        <v>1825</v>
      </c>
    </row>
    <row r="601" spans="1:14" x14ac:dyDescent="0.3">
      <c r="A601" s="4">
        <v>44674</v>
      </c>
      <c r="B601" s="3">
        <v>100</v>
      </c>
      <c r="C601" s="2">
        <v>44677</v>
      </c>
      <c r="D601" s="1" t="s">
        <v>28</v>
      </c>
      <c r="E601" s="2">
        <v>44256</v>
      </c>
      <c r="F601" s="2">
        <v>46081</v>
      </c>
      <c r="G601" s="1">
        <v>100</v>
      </c>
      <c r="H601" s="1">
        <v>1</v>
      </c>
      <c r="I601" s="1">
        <f>Table1[[#This Row],[Received Qty.]]*Table1[[#This Row],[Unit]]</f>
        <v>100</v>
      </c>
      <c r="J601" s="1" t="s">
        <v>11</v>
      </c>
      <c r="K601" s="1">
        <v>125</v>
      </c>
      <c r="L601" s="1">
        <v>12500</v>
      </c>
      <c r="M601" s="1">
        <f>_xlfn.DAYS(Table1[[#This Row],[RCV Date]],Table1[[#This Row],[PO_DT]])</f>
        <v>3</v>
      </c>
      <c r="N601" s="1">
        <f>_xlfn.DAYS(Table1[[#This Row],[Exp Date]],Table1[[#This Row],[Mfg Date]])</f>
        <v>1825</v>
      </c>
    </row>
    <row r="602" spans="1:14" x14ac:dyDescent="0.3">
      <c r="A602" s="4">
        <v>44664</v>
      </c>
      <c r="B602" s="3">
        <v>75</v>
      </c>
      <c r="C602" s="2">
        <v>44677</v>
      </c>
      <c r="D602" s="1" t="s">
        <v>48</v>
      </c>
      <c r="E602" s="2">
        <v>44531</v>
      </c>
      <c r="F602" s="2">
        <v>46356</v>
      </c>
      <c r="G602" s="1">
        <v>75</v>
      </c>
      <c r="H602" s="1">
        <v>1</v>
      </c>
      <c r="I602" s="1">
        <f>Table1[[#This Row],[Received Qty.]]*Table1[[#This Row],[Unit]]</f>
        <v>75</v>
      </c>
      <c r="J602" s="1" t="s">
        <v>11</v>
      </c>
      <c r="K602" s="1">
        <v>1100</v>
      </c>
      <c r="L602" s="1">
        <v>82500</v>
      </c>
      <c r="M602" s="1">
        <f>_xlfn.DAYS(Table1[[#This Row],[RCV Date]],Table1[[#This Row],[PO_DT]])</f>
        <v>13</v>
      </c>
      <c r="N602" s="1">
        <f>_xlfn.DAYS(Table1[[#This Row],[Exp Date]],Table1[[#This Row],[Mfg Date]])</f>
        <v>1825</v>
      </c>
    </row>
    <row r="603" spans="1:14" x14ac:dyDescent="0.3">
      <c r="A603" s="4">
        <v>44666</v>
      </c>
      <c r="B603" s="3">
        <v>25</v>
      </c>
      <c r="C603" s="2">
        <v>44677</v>
      </c>
      <c r="D603" s="1" t="s">
        <v>40</v>
      </c>
      <c r="E603" s="2">
        <v>44621</v>
      </c>
      <c r="F603" s="2">
        <v>46446</v>
      </c>
      <c r="G603" s="1">
        <v>25</v>
      </c>
      <c r="H603" s="1">
        <v>1</v>
      </c>
      <c r="I603" s="1">
        <f>Table1[[#This Row],[Received Qty.]]*Table1[[#This Row],[Unit]]</f>
        <v>25</v>
      </c>
      <c r="J603" s="1" t="s">
        <v>11</v>
      </c>
      <c r="K603" s="1">
        <v>725</v>
      </c>
      <c r="L603" s="1">
        <v>18125</v>
      </c>
      <c r="M603" s="1">
        <f>_xlfn.DAYS(Table1[[#This Row],[RCV Date]],Table1[[#This Row],[PO_DT]])</f>
        <v>11</v>
      </c>
      <c r="N603" s="1">
        <f>_xlfn.DAYS(Table1[[#This Row],[Exp Date]],Table1[[#This Row],[Mfg Date]])</f>
        <v>1825</v>
      </c>
    </row>
    <row r="604" spans="1:14" x14ac:dyDescent="0.3">
      <c r="A604" s="4">
        <v>44670</v>
      </c>
      <c r="B604" s="3">
        <v>25</v>
      </c>
      <c r="C604" s="2">
        <v>44677</v>
      </c>
      <c r="D604" s="1" t="s">
        <v>178</v>
      </c>
      <c r="E604" s="2">
        <v>44531</v>
      </c>
      <c r="F604" s="2">
        <v>45991</v>
      </c>
      <c r="G604" s="1">
        <v>25</v>
      </c>
      <c r="H604" s="1">
        <v>1</v>
      </c>
      <c r="I604" s="1">
        <f>Table1[[#This Row],[Received Qty.]]*Table1[[#This Row],[Unit]]</f>
        <v>25</v>
      </c>
      <c r="J604" s="1" t="s">
        <v>11</v>
      </c>
      <c r="K604" s="1">
        <v>8200</v>
      </c>
      <c r="L604" s="1">
        <v>205000</v>
      </c>
      <c r="M604" s="1">
        <f>_xlfn.DAYS(Table1[[#This Row],[RCV Date]],Table1[[#This Row],[PO_DT]])</f>
        <v>7</v>
      </c>
      <c r="N604" s="1">
        <f>_xlfn.DAYS(Table1[[#This Row],[Exp Date]],Table1[[#This Row],[Mfg Date]])</f>
        <v>1460</v>
      </c>
    </row>
    <row r="605" spans="1:14" x14ac:dyDescent="0.3">
      <c r="A605" s="4">
        <v>44666</v>
      </c>
      <c r="B605" s="3">
        <v>15</v>
      </c>
      <c r="C605" s="2">
        <v>44677</v>
      </c>
      <c r="D605" s="1" t="s">
        <v>18</v>
      </c>
      <c r="E605" s="2">
        <v>44652</v>
      </c>
      <c r="F605" s="2">
        <v>46477</v>
      </c>
      <c r="G605" s="1">
        <v>15</v>
      </c>
      <c r="H605" s="1">
        <v>1</v>
      </c>
      <c r="I605" s="1">
        <f>Table1[[#This Row],[Received Qty.]]*Table1[[#This Row],[Unit]]</f>
        <v>15</v>
      </c>
      <c r="J605" s="1" t="s">
        <v>11</v>
      </c>
      <c r="K605" s="1">
        <v>5500</v>
      </c>
      <c r="L605" s="1">
        <v>82500</v>
      </c>
      <c r="M605" s="1">
        <f>_xlfn.DAYS(Table1[[#This Row],[RCV Date]],Table1[[#This Row],[PO_DT]])</f>
        <v>11</v>
      </c>
      <c r="N605" s="1">
        <f>_xlfn.DAYS(Table1[[#This Row],[Exp Date]],Table1[[#This Row],[Mfg Date]])</f>
        <v>1825</v>
      </c>
    </row>
    <row r="606" spans="1:14" x14ac:dyDescent="0.3">
      <c r="A606" s="4">
        <v>44666</v>
      </c>
      <c r="B606" s="3">
        <v>140</v>
      </c>
      <c r="C606" s="2">
        <v>44678</v>
      </c>
      <c r="D606" s="1" t="s">
        <v>66</v>
      </c>
      <c r="E606" s="2">
        <v>44652</v>
      </c>
      <c r="F606" s="2">
        <v>45747</v>
      </c>
      <c r="G606" s="1">
        <v>140</v>
      </c>
      <c r="H606" s="1">
        <v>1</v>
      </c>
      <c r="I606" s="1">
        <f>Table1[[#This Row],[Received Qty.]]*Table1[[#This Row],[Unit]]</f>
        <v>140</v>
      </c>
      <c r="J606" s="1" t="s">
        <v>11</v>
      </c>
      <c r="K606" s="1">
        <v>1625</v>
      </c>
      <c r="L606" s="1">
        <v>227500</v>
      </c>
      <c r="M606" s="1">
        <f>_xlfn.DAYS(Table1[[#This Row],[RCV Date]],Table1[[#This Row],[PO_DT]])</f>
        <v>12</v>
      </c>
      <c r="N606" s="1">
        <f>_xlfn.DAYS(Table1[[#This Row],[Exp Date]],Table1[[#This Row],[Mfg Date]])</f>
        <v>1095</v>
      </c>
    </row>
    <row r="607" spans="1:14" x14ac:dyDescent="0.3">
      <c r="A607" s="4">
        <v>44666</v>
      </c>
      <c r="B607" s="3">
        <v>27.5</v>
      </c>
      <c r="C607" s="2">
        <v>44678</v>
      </c>
      <c r="D607" s="1" t="s">
        <v>102</v>
      </c>
      <c r="E607" s="2">
        <v>44621</v>
      </c>
      <c r="F607" s="1" t="s">
        <v>13</v>
      </c>
      <c r="G607" s="1">
        <v>27.5</v>
      </c>
      <c r="H607" s="1">
        <v>1</v>
      </c>
      <c r="I607" s="1">
        <f>Table1[[#This Row],[Received Qty.]]*Table1[[#This Row],[Unit]]</f>
        <v>27.5</v>
      </c>
      <c r="J607" s="1" t="s">
        <v>11</v>
      </c>
      <c r="K607" s="1">
        <v>3036.36</v>
      </c>
      <c r="L607" s="1">
        <v>83499.899999999994</v>
      </c>
      <c r="M607" s="1">
        <f>_xlfn.DAYS(Table1[[#This Row],[RCV Date]],Table1[[#This Row],[PO_DT]])</f>
        <v>12</v>
      </c>
      <c r="N607" s="1" t="e">
        <f>_xlfn.DAYS(Table1[[#This Row],[Exp Date]],Table1[[#This Row],[Mfg Date]])</f>
        <v>#VALUE!</v>
      </c>
    </row>
    <row r="608" spans="1:14" x14ac:dyDescent="0.3">
      <c r="A608" s="4">
        <v>44669</v>
      </c>
      <c r="B608" s="3">
        <v>0.5</v>
      </c>
      <c r="C608" s="2">
        <v>44679</v>
      </c>
      <c r="D608" s="1" t="s">
        <v>85</v>
      </c>
      <c r="E608" s="2">
        <v>44440</v>
      </c>
      <c r="F608" s="2">
        <v>45777</v>
      </c>
      <c r="G608" s="1">
        <v>0.5</v>
      </c>
      <c r="H608" s="1">
        <v>1</v>
      </c>
      <c r="I608" s="1">
        <f>Table1[[#This Row],[Received Qty.]]*Table1[[#This Row],[Unit]]</f>
        <v>0.5</v>
      </c>
      <c r="J608" s="1" t="s">
        <v>11</v>
      </c>
      <c r="K608" s="1">
        <v>310000</v>
      </c>
      <c r="L608" s="1">
        <v>155000</v>
      </c>
      <c r="M608" s="1">
        <f>_xlfn.DAYS(Table1[[#This Row],[RCV Date]],Table1[[#This Row],[PO_DT]])</f>
        <v>10</v>
      </c>
      <c r="N608" s="1">
        <f>_xlfn.DAYS(Table1[[#This Row],[Exp Date]],Table1[[#This Row],[Mfg Date]])</f>
        <v>1337</v>
      </c>
    </row>
    <row r="609" spans="1:14" x14ac:dyDescent="0.3">
      <c r="A609" s="4">
        <v>44666</v>
      </c>
      <c r="B609" s="3">
        <v>0.1</v>
      </c>
      <c r="C609" s="2">
        <v>44679</v>
      </c>
      <c r="D609" s="1" t="s">
        <v>38</v>
      </c>
      <c r="E609" s="2">
        <v>44571</v>
      </c>
      <c r="F609" s="2">
        <v>46396</v>
      </c>
      <c r="G609" s="1">
        <v>0.1</v>
      </c>
      <c r="H609" s="1">
        <v>1</v>
      </c>
      <c r="I609" s="1">
        <f>Table1[[#This Row],[Received Qty.]]*Table1[[#This Row],[Unit]]</f>
        <v>0.1</v>
      </c>
      <c r="J609" s="1" t="s">
        <v>11</v>
      </c>
      <c r="K609" s="1">
        <v>390000</v>
      </c>
      <c r="L609" s="1">
        <v>39000</v>
      </c>
      <c r="M609" s="1">
        <f>_xlfn.DAYS(Table1[[#This Row],[RCV Date]],Table1[[#This Row],[PO_DT]])</f>
        <v>13</v>
      </c>
      <c r="N609" s="1">
        <f>_xlfn.DAYS(Table1[[#This Row],[Exp Date]],Table1[[#This Row],[Mfg Date]])</f>
        <v>1825</v>
      </c>
    </row>
    <row r="610" spans="1:14" x14ac:dyDescent="0.3">
      <c r="A610" s="4">
        <v>44666</v>
      </c>
      <c r="B610" s="3">
        <v>82.5</v>
      </c>
      <c r="C610" s="2">
        <v>44681</v>
      </c>
      <c r="D610" s="1" t="s">
        <v>19</v>
      </c>
      <c r="E610" s="2">
        <v>44652</v>
      </c>
      <c r="F610" s="2">
        <v>45747</v>
      </c>
      <c r="G610" s="1">
        <v>82.5</v>
      </c>
      <c r="H610" s="1">
        <v>1</v>
      </c>
      <c r="I610" s="1">
        <f>Table1[[#This Row],[Received Qty.]]*Table1[[#This Row],[Unit]]</f>
        <v>82.5</v>
      </c>
      <c r="J610" s="1" t="s">
        <v>11</v>
      </c>
      <c r="K610" s="1">
        <v>2454.5</v>
      </c>
      <c r="L610" s="1">
        <v>202496.25</v>
      </c>
      <c r="M610" s="1">
        <f>_xlfn.DAYS(Table1[[#This Row],[RCV Date]],Table1[[#This Row],[PO_DT]])</f>
        <v>15</v>
      </c>
      <c r="N610" s="1">
        <f>_xlfn.DAYS(Table1[[#This Row],[Exp Date]],Table1[[#This Row],[Mfg Date]])</f>
        <v>1095</v>
      </c>
    </row>
    <row r="611" spans="1:14" x14ac:dyDescent="0.3">
      <c r="A611" s="4">
        <v>44664</v>
      </c>
      <c r="B611" s="3">
        <v>75</v>
      </c>
      <c r="C611" s="2">
        <v>44683</v>
      </c>
      <c r="D611" s="1" t="s">
        <v>46</v>
      </c>
      <c r="E611" s="2">
        <v>44593</v>
      </c>
      <c r="F611" s="2">
        <v>45688</v>
      </c>
      <c r="G611" s="1">
        <v>75</v>
      </c>
      <c r="H611" s="1">
        <v>1</v>
      </c>
      <c r="I611" s="1">
        <f>Table1[[#This Row],[Received Qty.]]*Table1[[#This Row],[Unit]]</f>
        <v>75</v>
      </c>
      <c r="J611" s="1" t="s">
        <v>11</v>
      </c>
      <c r="K611" s="1">
        <v>2450</v>
      </c>
      <c r="L611" s="1">
        <v>183750</v>
      </c>
      <c r="M611" s="1">
        <f>_xlfn.DAYS(Table1[[#This Row],[RCV Date]],Table1[[#This Row],[PO_DT]])</f>
        <v>19</v>
      </c>
      <c r="N611" s="1">
        <f>_xlfn.DAYS(Table1[[#This Row],[Exp Date]],Table1[[#This Row],[Mfg Date]])</f>
        <v>1095</v>
      </c>
    </row>
    <row r="612" spans="1:14" x14ac:dyDescent="0.3">
      <c r="A612" s="4">
        <v>44677</v>
      </c>
      <c r="B612" s="3">
        <v>1000</v>
      </c>
      <c r="C612" s="2">
        <v>44686</v>
      </c>
      <c r="D612" s="1" t="s">
        <v>63</v>
      </c>
      <c r="E612" s="2">
        <v>44621</v>
      </c>
      <c r="F612" s="2">
        <v>46446</v>
      </c>
      <c r="G612" s="1">
        <v>500</v>
      </c>
      <c r="H612" s="1">
        <v>1</v>
      </c>
      <c r="I612" s="1">
        <f>Table1[[#This Row],[Received Qty.]]*Table1[[#This Row],[Unit]]</f>
        <v>500</v>
      </c>
      <c r="J612" s="1" t="s">
        <v>11</v>
      </c>
      <c r="K612" s="1">
        <v>43</v>
      </c>
      <c r="L612" s="1">
        <v>21500</v>
      </c>
      <c r="M612" s="1">
        <f>_xlfn.DAYS(Table1[[#This Row],[RCV Date]],Table1[[#This Row],[PO_DT]])</f>
        <v>9</v>
      </c>
      <c r="N612" s="1">
        <f>_xlfn.DAYS(Table1[[#This Row],[Exp Date]],Table1[[#This Row],[Mfg Date]])</f>
        <v>1825</v>
      </c>
    </row>
    <row r="613" spans="1:14" x14ac:dyDescent="0.3">
      <c r="A613" s="4">
        <v>44677</v>
      </c>
      <c r="B613" s="3">
        <v>25</v>
      </c>
      <c r="C613" s="2">
        <v>44686</v>
      </c>
      <c r="D613" s="1" t="s">
        <v>112</v>
      </c>
      <c r="E613" s="2">
        <v>44564</v>
      </c>
      <c r="F613" s="2">
        <v>46024</v>
      </c>
      <c r="G613" s="1">
        <v>25</v>
      </c>
      <c r="H613" s="1">
        <v>1</v>
      </c>
      <c r="I613" s="1">
        <f>Table1[[#This Row],[Received Qty.]]*Table1[[#This Row],[Unit]]</f>
        <v>25</v>
      </c>
      <c r="J613" s="1" t="s">
        <v>11</v>
      </c>
      <c r="K613" s="1">
        <v>1450</v>
      </c>
      <c r="L613" s="1">
        <v>36250</v>
      </c>
      <c r="M613" s="1">
        <f>_xlfn.DAYS(Table1[[#This Row],[RCV Date]],Table1[[#This Row],[PO_DT]])</f>
        <v>9</v>
      </c>
      <c r="N613" s="1">
        <f>_xlfn.DAYS(Table1[[#This Row],[Exp Date]],Table1[[#This Row],[Mfg Date]])</f>
        <v>1460</v>
      </c>
    </row>
    <row r="614" spans="1:14" x14ac:dyDescent="0.3">
      <c r="A614" s="4">
        <v>44677</v>
      </c>
      <c r="B614" s="3">
        <v>15</v>
      </c>
      <c r="C614" s="2">
        <v>44686</v>
      </c>
      <c r="D614" s="1" t="s">
        <v>133</v>
      </c>
      <c r="E614" s="2">
        <v>44348</v>
      </c>
      <c r="F614" s="2">
        <v>46172</v>
      </c>
      <c r="G614" s="1">
        <v>15</v>
      </c>
      <c r="H614" s="1">
        <v>1</v>
      </c>
      <c r="I614" s="1">
        <f>Table1[[#This Row],[Received Qty.]]*Table1[[#This Row],[Unit]]</f>
        <v>15</v>
      </c>
      <c r="J614" s="1" t="s">
        <v>11</v>
      </c>
      <c r="K614" s="1">
        <v>3150</v>
      </c>
      <c r="L614" s="1">
        <v>47250</v>
      </c>
      <c r="M614" s="1">
        <f>_xlfn.DAYS(Table1[[#This Row],[RCV Date]],Table1[[#This Row],[PO_DT]])</f>
        <v>9</v>
      </c>
      <c r="N614" s="1">
        <f>_xlfn.DAYS(Table1[[#This Row],[Exp Date]],Table1[[#This Row],[Mfg Date]])</f>
        <v>1824</v>
      </c>
    </row>
    <row r="615" spans="1:14" x14ac:dyDescent="0.3">
      <c r="A615" s="4">
        <v>44677</v>
      </c>
      <c r="B615" s="3">
        <v>10</v>
      </c>
      <c r="C615" s="2">
        <v>44686</v>
      </c>
      <c r="D615" s="1" t="s">
        <v>79</v>
      </c>
      <c r="E615" s="2">
        <v>44197</v>
      </c>
      <c r="F615" s="2">
        <v>46052</v>
      </c>
      <c r="G615" s="1">
        <v>10</v>
      </c>
      <c r="H615" s="1">
        <v>1</v>
      </c>
      <c r="I615" s="1">
        <f>Table1[[#This Row],[Received Qty.]]*Table1[[#This Row],[Unit]]</f>
        <v>10</v>
      </c>
      <c r="J615" s="1" t="s">
        <v>11</v>
      </c>
      <c r="K615" s="1">
        <v>1420</v>
      </c>
      <c r="L615" s="1">
        <v>14200</v>
      </c>
      <c r="M615" s="1">
        <f>_xlfn.DAYS(Table1[[#This Row],[RCV Date]],Table1[[#This Row],[PO_DT]])</f>
        <v>9</v>
      </c>
      <c r="N615" s="1">
        <f>_xlfn.DAYS(Table1[[#This Row],[Exp Date]],Table1[[#This Row],[Mfg Date]])</f>
        <v>1855</v>
      </c>
    </row>
    <row r="616" spans="1:14" x14ac:dyDescent="0.3">
      <c r="A616" s="4">
        <v>44645</v>
      </c>
      <c r="B616" s="3">
        <v>500</v>
      </c>
      <c r="C616" s="2">
        <v>44688</v>
      </c>
      <c r="D616" s="1" t="s">
        <v>55</v>
      </c>
      <c r="E616" s="2">
        <v>44605</v>
      </c>
      <c r="F616" s="2">
        <v>45700</v>
      </c>
      <c r="G616" s="1">
        <v>450</v>
      </c>
      <c r="H616" s="1">
        <v>1</v>
      </c>
      <c r="I616" s="1">
        <f>Table1[[#This Row],[Received Qty.]]*Table1[[#This Row],[Unit]]</f>
        <v>450</v>
      </c>
      <c r="J616" s="1" t="s">
        <v>11</v>
      </c>
      <c r="K616" s="1">
        <v>850</v>
      </c>
      <c r="L616" s="1">
        <v>382500</v>
      </c>
      <c r="M616" s="1">
        <f>_xlfn.DAYS(Table1[[#This Row],[RCV Date]],Table1[[#This Row],[PO_DT]])</f>
        <v>43</v>
      </c>
      <c r="N616" s="1">
        <f>_xlfn.DAYS(Table1[[#This Row],[Exp Date]],Table1[[#This Row],[Mfg Date]])</f>
        <v>1095</v>
      </c>
    </row>
    <row r="617" spans="1:14" x14ac:dyDescent="0.3">
      <c r="A617" s="4">
        <v>44679</v>
      </c>
      <c r="B617" s="3">
        <v>500</v>
      </c>
      <c r="C617" s="2">
        <v>44688</v>
      </c>
      <c r="D617" s="1" t="s">
        <v>28</v>
      </c>
      <c r="E617" s="2">
        <v>44634</v>
      </c>
      <c r="F617" s="2">
        <v>46419</v>
      </c>
      <c r="G617" s="1">
        <v>500</v>
      </c>
      <c r="H617" s="1">
        <v>1</v>
      </c>
      <c r="I617" s="1">
        <f>Table1[[#This Row],[Received Qty.]]*Table1[[#This Row],[Unit]]</f>
        <v>500</v>
      </c>
      <c r="J617" s="1" t="s">
        <v>11</v>
      </c>
      <c r="K617" s="1">
        <v>142</v>
      </c>
      <c r="L617" s="1">
        <v>71000</v>
      </c>
      <c r="M617" s="1">
        <f>_xlfn.DAYS(Table1[[#This Row],[RCV Date]],Table1[[#This Row],[PO_DT]])</f>
        <v>9</v>
      </c>
      <c r="N617" s="1">
        <f>_xlfn.DAYS(Table1[[#This Row],[Exp Date]],Table1[[#This Row],[Mfg Date]])</f>
        <v>1785</v>
      </c>
    </row>
    <row r="618" spans="1:14" x14ac:dyDescent="0.3">
      <c r="A618" s="4">
        <v>44670</v>
      </c>
      <c r="B618" s="3">
        <v>10</v>
      </c>
      <c r="C618" s="2">
        <v>44688</v>
      </c>
      <c r="D618" s="1" t="s">
        <v>89</v>
      </c>
      <c r="E618" s="2">
        <v>44651</v>
      </c>
      <c r="F618" s="2">
        <v>46111</v>
      </c>
      <c r="G618" s="1">
        <v>10</v>
      </c>
      <c r="H618" s="1">
        <v>1</v>
      </c>
      <c r="I618" s="1">
        <f>Table1[[#This Row],[Received Qty.]]*Table1[[#This Row],[Unit]]</f>
        <v>10</v>
      </c>
      <c r="J618" s="1" t="s">
        <v>11</v>
      </c>
      <c r="K618" s="1">
        <v>8750</v>
      </c>
      <c r="L618" s="1">
        <v>87500</v>
      </c>
      <c r="M618" s="1">
        <f>_xlfn.DAYS(Table1[[#This Row],[RCV Date]],Table1[[#This Row],[PO_DT]])</f>
        <v>18</v>
      </c>
      <c r="N618" s="1">
        <f>_xlfn.DAYS(Table1[[#This Row],[Exp Date]],Table1[[#This Row],[Mfg Date]])</f>
        <v>1460</v>
      </c>
    </row>
    <row r="619" spans="1:14" x14ac:dyDescent="0.3">
      <c r="A619" s="4">
        <v>44688</v>
      </c>
      <c r="B619" s="3">
        <v>2000</v>
      </c>
      <c r="C619" s="2">
        <v>44690</v>
      </c>
      <c r="D619" s="1" t="s">
        <v>71</v>
      </c>
      <c r="E619" s="2">
        <v>44654</v>
      </c>
      <c r="F619" s="2">
        <v>45384</v>
      </c>
      <c r="G619" s="1">
        <v>200</v>
      </c>
      <c r="H619" s="1">
        <v>1</v>
      </c>
      <c r="I619" s="1">
        <f>Table1[[#This Row],[Received Qty.]]*Table1[[#This Row],[Unit]]</f>
        <v>200</v>
      </c>
      <c r="J619" s="1" t="s">
        <v>11</v>
      </c>
      <c r="K619" s="1">
        <v>52</v>
      </c>
      <c r="L619" s="1">
        <v>10400</v>
      </c>
      <c r="M619" s="1">
        <f>_xlfn.DAYS(Table1[[#This Row],[RCV Date]],Table1[[#This Row],[PO_DT]])</f>
        <v>2</v>
      </c>
      <c r="N619" s="1">
        <f>_xlfn.DAYS(Table1[[#This Row],[Exp Date]],Table1[[#This Row],[Mfg Date]])</f>
        <v>730</v>
      </c>
    </row>
    <row r="620" spans="1:14" x14ac:dyDescent="0.3">
      <c r="A620" s="4">
        <v>44688</v>
      </c>
      <c r="B620" s="3">
        <v>2000</v>
      </c>
      <c r="C620" s="2">
        <v>44691</v>
      </c>
      <c r="D620" s="1" t="s">
        <v>71</v>
      </c>
      <c r="E620" s="2">
        <v>44682</v>
      </c>
      <c r="F620" s="2">
        <v>45412</v>
      </c>
      <c r="G620" s="1">
        <v>1000</v>
      </c>
      <c r="H620" s="1">
        <v>1</v>
      </c>
      <c r="I620" s="1">
        <f>Table1[[#This Row],[Received Qty.]]*Table1[[#This Row],[Unit]]</f>
        <v>1000</v>
      </c>
      <c r="J620" s="1" t="s">
        <v>11</v>
      </c>
      <c r="K620" s="1">
        <v>52</v>
      </c>
      <c r="L620" s="1">
        <v>52000</v>
      </c>
      <c r="M620" s="1">
        <f>_xlfn.DAYS(Table1[[#This Row],[RCV Date]],Table1[[#This Row],[PO_DT]])</f>
        <v>3</v>
      </c>
      <c r="N620" s="1">
        <f>_xlfn.DAYS(Table1[[#This Row],[Exp Date]],Table1[[#This Row],[Mfg Date]])</f>
        <v>730</v>
      </c>
    </row>
    <row r="621" spans="1:14" x14ac:dyDescent="0.3">
      <c r="A621" s="4">
        <v>44688</v>
      </c>
      <c r="B621" s="3">
        <v>200</v>
      </c>
      <c r="C621" s="2">
        <v>44691</v>
      </c>
      <c r="D621" s="1" t="s">
        <v>70</v>
      </c>
      <c r="E621" s="2">
        <v>44256</v>
      </c>
      <c r="F621" s="2">
        <v>46081</v>
      </c>
      <c r="G621" s="1">
        <v>200</v>
      </c>
      <c r="H621" s="1">
        <v>1</v>
      </c>
      <c r="I621" s="1">
        <f>Table1[[#This Row],[Received Qty.]]*Table1[[#This Row],[Unit]]</f>
        <v>200</v>
      </c>
      <c r="J621" s="1" t="s">
        <v>11</v>
      </c>
      <c r="K621" s="1">
        <v>23</v>
      </c>
      <c r="L621" s="1">
        <v>4600</v>
      </c>
      <c r="M621" s="1">
        <f>_xlfn.DAYS(Table1[[#This Row],[RCV Date]],Table1[[#This Row],[PO_DT]])</f>
        <v>3</v>
      </c>
      <c r="N621" s="1">
        <f>_xlfn.DAYS(Table1[[#This Row],[Exp Date]],Table1[[#This Row],[Mfg Date]])</f>
        <v>1825</v>
      </c>
    </row>
    <row r="622" spans="1:14" x14ac:dyDescent="0.3">
      <c r="A622" s="4">
        <v>44688</v>
      </c>
      <c r="B622" s="3">
        <v>50</v>
      </c>
      <c r="C622" s="2">
        <v>44691</v>
      </c>
      <c r="D622" s="1" t="s">
        <v>166</v>
      </c>
      <c r="E622" s="2">
        <v>44256</v>
      </c>
      <c r="F622" s="2">
        <v>45352</v>
      </c>
      <c r="G622" s="1">
        <v>50</v>
      </c>
      <c r="H622" s="1">
        <v>1</v>
      </c>
      <c r="I622" s="1">
        <f>Table1[[#This Row],[Received Qty.]]*Table1[[#This Row],[Unit]]</f>
        <v>50</v>
      </c>
      <c r="J622" s="1" t="s">
        <v>11</v>
      </c>
      <c r="K622" s="1">
        <v>220</v>
      </c>
      <c r="L622" s="1">
        <v>11000</v>
      </c>
      <c r="M622" s="1">
        <f>_xlfn.DAYS(Table1[[#This Row],[RCV Date]],Table1[[#This Row],[PO_DT]])</f>
        <v>3</v>
      </c>
      <c r="N622" s="1">
        <f>_xlfn.DAYS(Table1[[#This Row],[Exp Date]],Table1[[#This Row],[Mfg Date]])</f>
        <v>1096</v>
      </c>
    </row>
    <row r="623" spans="1:14" x14ac:dyDescent="0.3">
      <c r="A623" s="4">
        <v>44688</v>
      </c>
      <c r="B623" s="3">
        <v>1000</v>
      </c>
      <c r="C623" s="2">
        <v>44694</v>
      </c>
      <c r="D623" s="1" t="s">
        <v>16</v>
      </c>
      <c r="E623" s="2">
        <v>44575</v>
      </c>
      <c r="F623" s="2">
        <v>46400</v>
      </c>
      <c r="G623" s="1">
        <v>1000</v>
      </c>
      <c r="H623" s="1">
        <v>1</v>
      </c>
      <c r="I623" s="1">
        <f>Table1[[#This Row],[Received Qty.]]*Table1[[#This Row],[Unit]]</f>
        <v>1000</v>
      </c>
      <c r="J623" s="1" t="s">
        <v>11</v>
      </c>
      <c r="K623" s="1">
        <v>82</v>
      </c>
      <c r="L623" s="1">
        <v>82000</v>
      </c>
      <c r="M623" s="1">
        <f>_xlfn.DAYS(Table1[[#This Row],[RCV Date]],Table1[[#This Row],[PO_DT]])</f>
        <v>6</v>
      </c>
      <c r="N623" s="1">
        <f>_xlfn.DAYS(Table1[[#This Row],[Exp Date]],Table1[[#This Row],[Mfg Date]])</f>
        <v>1825</v>
      </c>
    </row>
    <row r="624" spans="1:14" x14ac:dyDescent="0.3">
      <c r="A624" s="4">
        <v>44679</v>
      </c>
      <c r="B624" s="3">
        <v>500</v>
      </c>
      <c r="C624" s="2">
        <v>44694</v>
      </c>
      <c r="D624" s="1" t="s">
        <v>55</v>
      </c>
      <c r="E624" s="2">
        <v>44570</v>
      </c>
      <c r="F624" s="2">
        <v>45666</v>
      </c>
      <c r="G624" s="1">
        <v>250</v>
      </c>
      <c r="H624" s="1">
        <v>1</v>
      </c>
      <c r="I624" s="1">
        <f>Table1[[#This Row],[Received Qty.]]*Table1[[#This Row],[Unit]]</f>
        <v>250</v>
      </c>
      <c r="J624" s="1" t="s">
        <v>11</v>
      </c>
      <c r="K624" s="1">
        <v>900</v>
      </c>
      <c r="L624" s="1">
        <v>225000</v>
      </c>
      <c r="M624" s="1">
        <f>_xlfn.DAYS(Table1[[#This Row],[RCV Date]],Table1[[#This Row],[PO_DT]])</f>
        <v>15</v>
      </c>
      <c r="N624" s="1">
        <f>_xlfn.DAYS(Table1[[#This Row],[Exp Date]],Table1[[#This Row],[Mfg Date]])</f>
        <v>1096</v>
      </c>
    </row>
    <row r="625" spans="1:14" x14ac:dyDescent="0.3">
      <c r="A625" s="4">
        <v>44666</v>
      </c>
      <c r="B625" s="3">
        <v>175</v>
      </c>
      <c r="C625" s="2">
        <v>44695</v>
      </c>
      <c r="D625" s="1" t="s">
        <v>74</v>
      </c>
      <c r="E625" s="2">
        <v>44593</v>
      </c>
      <c r="F625" s="2">
        <v>46417</v>
      </c>
      <c r="G625" s="1">
        <v>175</v>
      </c>
      <c r="H625" s="1">
        <v>1</v>
      </c>
      <c r="I625" s="1">
        <f>Table1[[#This Row],[Received Qty.]]*Table1[[#This Row],[Unit]]</f>
        <v>175</v>
      </c>
      <c r="J625" s="1" t="s">
        <v>11</v>
      </c>
      <c r="K625" s="1">
        <v>1550</v>
      </c>
      <c r="L625" s="1">
        <v>271250</v>
      </c>
      <c r="M625" s="1">
        <f>_xlfn.DAYS(Table1[[#This Row],[RCV Date]],Table1[[#This Row],[PO_DT]])</f>
        <v>29</v>
      </c>
      <c r="N625" s="1">
        <f>_xlfn.DAYS(Table1[[#This Row],[Exp Date]],Table1[[#This Row],[Mfg Date]])</f>
        <v>1824</v>
      </c>
    </row>
    <row r="626" spans="1:14" x14ac:dyDescent="0.3">
      <c r="A626" s="4">
        <v>44666</v>
      </c>
      <c r="B626" s="3">
        <v>25</v>
      </c>
      <c r="C626" s="2">
        <v>44695</v>
      </c>
      <c r="D626" s="1" t="s">
        <v>39</v>
      </c>
      <c r="E626" s="2">
        <v>44197</v>
      </c>
      <c r="F626" s="2">
        <v>46021</v>
      </c>
      <c r="G626" s="1">
        <v>25</v>
      </c>
      <c r="H626" s="1">
        <v>1</v>
      </c>
      <c r="I626" s="1">
        <f>Table1[[#This Row],[Received Qty.]]*Table1[[#This Row],[Unit]]</f>
        <v>25</v>
      </c>
      <c r="J626" s="1" t="s">
        <v>11</v>
      </c>
      <c r="K626" s="1">
        <v>8900</v>
      </c>
      <c r="L626" s="1">
        <v>222500</v>
      </c>
      <c r="M626" s="1">
        <f>_xlfn.DAYS(Table1[[#This Row],[RCV Date]],Table1[[#This Row],[PO_DT]])</f>
        <v>29</v>
      </c>
      <c r="N626" s="1">
        <f>_xlfn.DAYS(Table1[[#This Row],[Exp Date]],Table1[[#This Row],[Mfg Date]])</f>
        <v>1824</v>
      </c>
    </row>
    <row r="627" spans="1:14" x14ac:dyDescent="0.3">
      <c r="A627" s="4">
        <v>44685</v>
      </c>
      <c r="B627" s="3">
        <v>900</v>
      </c>
      <c r="C627" s="2">
        <v>44697</v>
      </c>
      <c r="D627" s="1" t="s">
        <v>10</v>
      </c>
      <c r="E627" s="2">
        <v>44652</v>
      </c>
      <c r="F627" s="2">
        <v>46476</v>
      </c>
      <c r="G627" s="1">
        <v>200</v>
      </c>
      <c r="H627" s="1">
        <v>1</v>
      </c>
      <c r="I627" s="1">
        <f>Table1[[#This Row],[Received Qty.]]*Table1[[#This Row],[Unit]]</f>
        <v>200</v>
      </c>
      <c r="J627" s="1" t="s">
        <v>11</v>
      </c>
      <c r="K627" s="1">
        <v>600</v>
      </c>
      <c r="L627" s="1">
        <v>120000</v>
      </c>
      <c r="M627" s="1">
        <f>_xlfn.DAYS(Table1[[#This Row],[RCV Date]],Table1[[#This Row],[PO_DT]])</f>
        <v>12</v>
      </c>
      <c r="N627" s="1">
        <f>_xlfn.DAYS(Table1[[#This Row],[Exp Date]],Table1[[#This Row],[Mfg Date]])</f>
        <v>1824</v>
      </c>
    </row>
    <row r="628" spans="1:14" x14ac:dyDescent="0.3">
      <c r="A628" s="4">
        <v>44685</v>
      </c>
      <c r="B628" s="3">
        <v>900</v>
      </c>
      <c r="C628" s="2">
        <v>44697</v>
      </c>
      <c r="D628" s="1" t="s">
        <v>10</v>
      </c>
      <c r="E628" s="2">
        <v>44682</v>
      </c>
      <c r="F628" s="2">
        <v>46507</v>
      </c>
      <c r="G628" s="1">
        <v>700</v>
      </c>
      <c r="H628" s="1">
        <v>1</v>
      </c>
      <c r="I628" s="1">
        <f>Table1[[#This Row],[Received Qty.]]*Table1[[#This Row],[Unit]]</f>
        <v>700</v>
      </c>
      <c r="J628" s="1" t="s">
        <v>11</v>
      </c>
      <c r="K628" s="1">
        <v>600</v>
      </c>
      <c r="L628" s="1">
        <v>420000</v>
      </c>
      <c r="M628" s="1">
        <f>_xlfn.DAYS(Table1[[#This Row],[RCV Date]],Table1[[#This Row],[PO_DT]])</f>
        <v>12</v>
      </c>
      <c r="N628" s="1">
        <f>_xlfn.DAYS(Table1[[#This Row],[Exp Date]],Table1[[#This Row],[Mfg Date]])</f>
        <v>1825</v>
      </c>
    </row>
    <row r="629" spans="1:14" x14ac:dyDescent="0.3">
      <c r="A629" s="4">
        <v>44664</v>
      </c>
      <c r="B629" s="3">
        <v>5</v>
      </c>
      <c r="C629" s="2">
        <v>44697</v>
      </c>
      <c r="D629" s="1" t="s">
        <v>21</v>
      </c>
      <c r="E629" s="2">
        <v>44531</v>
      </c>
      <c r="F629" s="2">
        <v>46356</v>
      </c>
      <c r="G629" s="1">
        <v>5</v>
      </c>
      <c r="H629" s="1">
        <v>1</v>
      </c>
      <c r="I629" s="1">
        <f>Table1[[#This Row],[Received Qty.]]*Table1[[#This Row],[Unit]]</f>
        <v>5</v>
      </c>
      <c r="J629" s="1" t="s">
        <v>11</v>
      </c>
      <c r="K629" s="1">
        <v>20000</v>
      </c>
      <c r="L629" s="1">
        <v>100000</v>
      </c>
      <c r="M629" s="1">
        <f>_xlfn.DAYS(Table1[[#This Row],[RCV Date]],Table1[[#This Row],[PO_DT]])</f>
        <v>33</v>
      </c>
      <c r="N629" s="1">
        <f>_xlfn.DAYS(Table1[[#This Row],[Exp Date]],Table1[[#This Row],[Mfg Date]])</f>
        <v>1825</v>
      </c>
    </row>
    <row r="630" spans="1:14" x14ac:dyDescent="0.3">
      <c r="A630" s="4">
        <v>44628</v>
      </c>
      <c r="B630" s="3">
        <v>1000</v>
      </c>
      <c r="C630" s="2">
        <v>44699</v>
      </c>
      <c r="D630" s="1" t="s">
        <v>29</v>
      </c>
      <c r="E630" s="2">
        <v>44621</v>
      </c>
      <c r="F630" s="2">
        <v>46446</v>
      </c>
      <c r="G630" s="1">
        <v>850</v>
      </c>
      <c r="H630" s="1">
        <v>1</v>
      </c>
      <c r="I630" s="1">
        <f>Table1[[#This Row],[Received Qty.]]*Table1[[#This Row],[Unit]]</f>
        <v>850</v>
      </c>
      <c r="J630" s="1" t="s">
        <v>11</v>
      </c>
      <c r="K630" s="1">
        <v>320</v>
      </c>
      <c r="L630" s="1">
        <v>272000</v>
      </c>
      <c r="M630" s="1">
        <f>_xlfn.DAYS(Table1[[#This Row],[RCV Date]],Table1[[#This Row],[PO_DT]])</f>
        <v>71</v>
      </c>
      <c r="N630" s="1">
        <f>_xlfn.DAYS(Table1[[#This Row],[Exp Date]],Table1[[#This Row],[Mfg Date]])</f>
        <v>1825</v>
      </c>
    </row>
    <row r="631" spans="1:14" x14ac:dyDescent="0.3">
      <c r="A631" s="4">
        <v>44688</v>
      </c>
      <c r="B631" s="3">
        <v>1000</v>
      </c>
      <c r="C631" s="2">
        <v>44699</v>
      </c>
      <c r="D631" s="1" t="s">
        <v>12</v>
      </c>
      <c r="E631" s="2">
        <v>44626</v>
      </c>
      <c r="F631" s="2">
        <v>45721</v>
      </c>
      <c r="G631" s="1">
        <v>480</v>
      </c>
      <c r="H631" s="1">
        <v>1</v>
      </c>
      <c r="I631" s="1">
        <f>Table1[[#This Row],[Received Qty.]]*Table1[[#This Row],[Unit]]</f>
        <v>480</v>
      </c>
      <c r="J631" s="1" t="s">
        <v>11</v>
      </c>
      <c r="K631" s="1">
        <v>127</v>
      </c>
      <c r="L631" s="1">
        <v>60960</v>
      </c>
      <c r="M631" s="1">
        <f>_xlfn.DAYS(Table1[[#This Row],[RCV Date]],Table1[[#This Row],[PO_DT]])</f>
        <v>11</v>
      </c>
      <c r="N631" s="1">
        <f>_xlfn.DAYS(Table1[[#This Row],[Exp Date]],Table1[[#This Row],[Mfg Date]])</f>
        <v>1095</v>
      </c>
    </row>
    <row r="632" spans="1:14" x14ac:dyDescent="0.3">
      <c r="A632" s="4">
        <v>44677</v>
      </c>
      <c r="B632" s="3">
        <v>20</v>
      </c>
      <c r="C632" s="2">
        <v>44700</v>
      </c>
      <c r="D632" s="1" t="s">
        <v>171</v>
      </c>
      <c r="E632" s="2">
        <v>44682</v>
      </c>
      <c r="F632" s="2">
        <v>45412</v>
      </c>
      <c r="G632" s="1">
        <v>20</v>
      </c>
      <c r="H632" s="1">
        <v>1</v>
      </c>
      <c r="I632" s="1">
        <f>Table1[[#This Row],[Received Qty.]]*Table1[[#This Row],[Unit]]</f>
        <v>20</v>
      </c>
      <c r="J632" s="1" t="s">
        <v>11</v>
      </c>
      <c r="K632" s="1">
        <v>1200</v>
      </c>
      <c r="L632" s="1">
        <v>24000</v>
      </c>
      <c r="M632" s="1">
        <f>_xlfn.DAYS(Table1[[#This Row],[RCV Date]],Table1[[#This Row],[PO_DT]])</f>
        <v>23</v>
      </c>
      <c r="N632" s="1">
        <f>_xlfn.DAYS(Table1[[#This Row],[Exp Date]],Table1[[#This Row],[Mfg Date]])</f>
        <v>730</v>
      </c>
    </row>
    <row r="633" spans="1:14" x14ac:dyDescent="0.3">
      <c r="A633" s="4">
        <v>44688</v>
      </c>
      <c r="B633" s="3">
        <v>500</v>
      </c>
      <c r="C633" s="2">
        <v>44701</v>
      </c>
      <c r="D633" s="1" t="s">
        <v>106</v>
      </c>
      <c r="E633" s="2">
        <v>44562</v>
      </c>
      <c r="F633" s="2">
        <v>45656</v>
      </c>
      <c r="G633" s="1">
        <v>500</v>
      </c>
      <c r="H633" s="1">
        <v>1</v>
      </c>
      <c r="I633" s="1">
        <f>Table1[[#This Row],[Received Qty.]]*Table1[[#This Row],[Unit]]</f>
        <v>500</v>
      </c>
      <c r="J633" s="1" t="s">
        <v>11</v>
      </c>
      <c r="K633" s="1">
        <v>350</v>
      </c>
      <c r="L633" s="1">
        <v>175000</v>
      </c>
      <c r="M633" s="1">
        <f>_xlfn.DAYS(Table1[[#This Row],[RCV Date]],Table1[[#This Row],[PO_DT]])</f>
        <v>13</v>
      </c>
      <c r="N633" s="1">
        <f>_xlfn.DAYS(Table1[[#This Row],[Exp Date]],Table1[[#This Row],[Mfg Date]])</f>
        <v>1094</v>
      </c>
    </row>
    <row r="634" spans="1:14" x14ac:dyDescent="0.3">
      <c r="A634" s="4">
        <v>44688</v>
      </c>
      <c r="B634" s="3">
        <v>10</v>
      </c>
      <c r="C634" s="2">
        <v>44701</v>
      </c>
      <c r="D634" s="1" t="s">
        <v>91</v>
      </c>
      <c r="E634" s="2">
        <v>44470</v>
      </c>
      <c r="F634" s="2">
        <v>45565</v>
      </c>
      <c r="G634" s="1">
        <v>10</v>
      </c>
      <c r="H634" s="1">
        <v>1</v>
      </c>
      <c r="I634" s="1">
        <f>Table1[[#This Row],[Received Qty.]]*Table1[[#This Row],[Unit]]</f>
        <v>10</v>
      </c>
      <c r="J634" s="1" t="s">
        <v>11</v>
      </c>
      <c r="K634" s="1">
        <v>5700</v>
      </c>
      <c r="L634" s="1">
        <v>57000</v>
      </c>
      <c r="M634" s="1">
        <f>_xlfn.DAYS(Table1[[#This Row],[RCV Date]],Table1[[#This Row],[PO_DT]])</f>
        <v>13</v>
      </c>
      <c r="N634" s="1">
        <f>_xlfn.DAYS(Table1[[#This Row],[Exp Date]],Table1[[#This Row],[Mfg Date]])</f>
        <v>1095</v>
      </c>
    </row>
    <row r="635" spans="1:14" x14ac:dyDescent="0.3">
      <c r="A635" s="4">
        <v>44688</v>
      </c>
      <c r="B635" s="3">
        <v>10</v>
      </c>
      <c r="C635" s="2">
        <v>44701</v>
      </c>
      <c r="D635" s="1" t="s">
        <v>33</v>
      </c>
      <c r="E635" s="2">
        <v>44440</v>
      </c>
      <c r="F635" s="2">
        <v>46264</v>
      </c>
      <c r="G635" s="1">
        <v>5</v>
      </c>
      <c r="H635" s="1">
        <v>1</v>
      </c>
      <c r="I635" s="1">
        <f>Table1[[#This Row],[Received Qty.]]*Table1[[#This Row],[Unit]]</f>
        <v>5</v>
      </c>
      <c r="J635" s="1" t="s">
        <v>11</v>
      </c>
      <c r="K635" s="1">
        <v>12200</v>
      </c>
      <c r="L635" s="1">
        <v>61000</v>
      </c>
      <c r="M635" s="1">
        <f>_xlfn.DAYS(Table1[[#This Row],[RCV Date]],Table1[[#This Row],[PO_DT]])</f>
        <v>13</v>
      </c>
      <c r="N635" s="1">
        <f>_xlfn.DAYS(Table1[[#This Row],[Exp Date]],Table1[[#This Row],[Mfg Date]])</f>
        <v>1824</v>
      </c>
    </row>
    <row r="636" spans="1:14" x14ac:dyDescent="0.3">
      <c r="A636" s="4">
        <v>44688</v>
      </c>
      <c r="B636" s="3">
        <v>2000</v>
      </c>
      <c r="C636" s="2">
        <v>44702</v>
      </c>
      <c r="D636" s="1" t="s">
        <v>71</v>
      </c>
      <c r="E636" s="2">
        <v>44695</v>
      </c>
      <c r="F636" s="2">
        <v>45425</v>
      </c>
      <c r="G636" s="1">
        <v>500</v>
      </c>
      <c r="H636" s="1">
        <v>1</v>
      </c>
      <c r="I636" s="1">
        <f>Table1[[#This Row],[Received Qty.]]*Table1[[#This Row],[Unit]]</f>
        <v>500</v>
      </c>
      <c r="J636" s="1" t="s">
        <v>11</v>
      </c>
      <c r="K636" s="1">
        <v>52</v>
      </c>
      <c r="L636" s="1">
        <v>26000</v>
      </c>
      <c r="M636" s="1">
        <f>_xlfn.DAYS(Table1[[#This Row],[RCV Date]],Table1[[#This Row],[PO_DT]])</f>
        <v>14</v>
      </c>
      <c r="N636" s="1">
        <f>_xlfn.DAYS(Table1[[#This Row],[Exp Date]],Table1[[#This Row],[Mfg Date]])</f>
        <v>730</v>
      </c>
    </row>
    <row r="637" spans="1:14" x14ac:dyDescent="0.3">
      <c r="A637" s="4">
        <v>44700</v>
      </c>
      <c r="B637" s="3">
        <v>500</v>
      </c>
      <c r="C637" s="2">
        <v>44704</v>
      </c>
      <c r="D637" s="1" t="s">
        <v>63</v>
      </c>
      <c r="E637" s="2">
        <v>44652</v>
      </c>
      <c r="F637" s="2">
        <v>46476</v>
      </c>
      <c r="G637" s="1">
        <v>495</v>
      </c>
      <c r="H637" s="1">
        <v>1</v>
      </c>
      <c r="I637" s="1">
        <f>Table1[[#This Row],[Received Qty.]]*Table1[[#This Row],[Unit]]</f>
        <v>495</v>
      </c>
      <c r="J637" s="1" t="s">
        <v>11</v>
      </c>
      <c r="K637" s="1">
        <v>40</v>
      </c>
      <c r="L637" s="1">
        <v>19800</v>
      </c>
      <c r="M637" s="1">
        <f>_xlfn.DAYS(Table1[[#This Row],[RCV Date]],Table1[[#This Row],[PO_DT]])</f>
        <v>4</v>
      </c>
      <c r="N637" s="1">
        <f>_xlfn.DAYS(Table1[[#This Row],[Exp Date]],Table1[[#This Row],[Mfg Date]])</f>
        <v>1824</v>
      </c>
    </row>
    <row r="638" spans="1:14" x14ac:dyDescent="0.3">
      <c r="A638" s="4">
        <v>44688</v>
      </c>
      <c r="B638" s="3">
        <v>2000</v>
      </c>
      <c r="C638" s="2">
        <v>44705</v>
      </c>
      <c r="D638" s="1" t="s">
        <v>71</v>
      </c>
      <c r="E638" s="2">
        <v>44695</v>
      </c>
      <c r="F638" s="2">
        <v>45425</v>
      </c>
      <c r="G638" s="1">
        <v>300</v>
      </c>
      <c r="H638" s="1">
        <v>1</v>
      </c>
      <c r="I638" s="1">
        <f>Table1[[#This Row],[Received Qty.]]*Table1[[#This Row],[Unit]]</f>
        <v>300</v>
      </c>
      <c r="J638" s="1" t="s">
        <v>11</v>
      </c>
      <c r="K638" s="1">
        <v>52</v>
      </c>
      <c r="L638" s="1">
        <v>15600</v>
      </c>
      <c r="M638" s="1">
        <f>_xlfn.DAYS(Table1[[#This Row],[RCV Date]],Table1[[#This Row],[PO_DT]])</f>
        <v>17</v>
      </c>
      <c r="N638" s="1">
        <f>_xlfn.DAYS(Table1[[#This Row],[Exp Date]],Table1[[#This Row],[Mfg Date]])</f>
        <v>730</v>
      </c>
    </row>
    <row r="639" spans="1:14" x14ac:dyDescent="0.3">
      <c r="A639" s="4">
        <v>44690</v>
      </c>
      <c r="B639" s="3">
        <v>25</v>
      </c>
      <c r="C639" s="2">
        <v>44705</v>
      </c>
      <c r="D639" s="1" t="s">
        <v>179</v>
      </c>
      <c r="E639" s="2">
        <v>44652</v>
      </c>
      <c r="F639" s="2">
        <v>46477</v>
      </c>
      <c r="G639" s="1">
        <v>25</v>
      </c>
      <c r="H639" s="1">
        <v>1</v>
      </c>
      <c r="I639" s="1">
        <f>Table1[[#This Row],[Received Qty.]]*Table1[[#This Row],[Unit]]</f>
        <v>25</v>
      </c>
      <c r="J639" s="1" t="s">
        <v>11</v>
      </c>
      <c r="K639" s="1">
        <v>2200</v>
      </c>
      <c r="L639" s="1">
        <v>55000</v>
      </c>
      <c r="M639" s="1">
        <f>_xlfn.DAYS(Table1[[#This Row],[RCV Date]],Table1[[#This Row],[PO_DT]])</f>
        <v>15</v>
      </c>
      <c r="N639" s="1">
        <f>_xlfn.DAYS(Table1[[#This Row],[Exp Date]],Table1[[#This Row],[Mfg Date]])</f>
        <v>1825</v>
      </c>
    </row>
    <row r="640" spans="1:14" x14ac:dyDescent="0.3">
      <c r="A640" s="4">
        <v>44688</v>
      </c>
      <c r="B640" s="3">
        <v>0.5</v>
      </c>
      <c r="C640" s="2">
        <v>44705</v>
      </c>
      <c r="D640" s="1" t="s">
        <v>92</v>
      </c>
      <c r="E640" s="2">
        <v>44682</v>
      </c>
      <c r="F640" s="2">
        <v>46142</v>
      </c>
      <c r="G640" s="1">
        <v>0.5</v>
      </c>
      <c r="H640" s="1">
        <v>1</v>
      </c>
      <c r="I640" s="1">
        <f>Table1[[#This Row],[Received Qty.]]*Table1[[#This Row],[Unit]]</f>
        <v>0.5</v>
      </c>
      <c r="J640" s="1" t="s">
        <v>11</v>
      </c>
      <c r="K640" s="1">
        <v>169000</v>
      </c>
      <c r="L640" s="1">
        <v>84500</v>
      </c>
      <c r="M640" s="1">
        <f>_xlfn.DAYS(Table1[[#This Row],[RCV Date]],Table1[[#This Row],[PO_DT]])</f>
        <v>17</v>
      </c>
      <c r="N640" s="1">
        <f>_xlfn.DAYS(Table1[[#This Row],[Exp Date]],Table1[[#This Row],[Mfg Date]])</f>
        <v>1460</v>
      </c>
    </row>
    <row r="641" spans="1:14" x14ac:dyDescent="0.3">
      <c r="A641" s="4">
        <v>44697</v>
      </c>
      <c r="B641" s="3">
        <v>50</v>
      </c>
      <c r="C641" s="2">
        <v>44706</v>
      </c>
      <c r="D641" s="1" t="s">
        <v>150</v>
      </c>
      <c r="E641" s="2">
        <v>44652</v>
      </c>
      <c r="F641" s="2">
        <v>45746</v>
      </c>
      <c r="G641" s="1">
        <v>50</v>
      </c>
      <c r="H641" s="1">
        <v>1</v>
      </c>
      <c r="I641" s="1">
        <f>Table1[[#This Row],[Received Qty.]]*Table1[[#This Row],[Unit]]</f>
        <v>50</v>
      </c>
      <c r="J641" s="1" t="s">
        <v>11</v>
      </c>
      <c r="K641" s="1">
        <v>12800</v>
      </c>
      <c r="L641" s="1">
        <v>640000</v>
      </c>
      <c r="M641" s="1">
        <f>_xlfn.DAYS(Table1[[#This Row],[RCV Date]],Table1[[#This Row],[PO_DT]])</f>
        <v>9</v>
      </c>
      <c r="N641" s="1">
        <f>_xlfn.DAYS(Table1[[#This Row],[Exp Date]],Table1[[#This Row],[Mfg Date]])</f>
        <v>1094</v>
      </c>
    </row>
    <row r="642" spans="1:14" x14ac:dyDescent="0.3">
      <c r="A642" s="4">
        <v>44697</v>
      </c>
      <c r="B642" s="3">
        <v>100</v>
      </c>
      <c r="C642" s="2">
        <v>44707</v>
      </c>
      <c r="D642" s="1" t="s">
        <v>84</v>
      </c>
      <c r="E642" s="2">
        <v>44652</v>
      </c>
      <c r="F642" s="2">
        <v>46477</v>
      </c>
      <c r="G642" s="1">
        <v>100</v>
      </c>
      <c r="H642" s="1">
        <v>1</v>
      </c>
      <c r="I642" s="1">
        <f>Table1[[#This Row],[Received Qty.]]*Table1[[#This Row],[Unit]]</f>
        <v>100</v>
      </c>
      <c r="J642" s="1" t="s">
        <v>11</v>
      </c>
      <c r="K642" s="1">
        <v>3000</v>
      </c>
      <c r="L642" s="1">
        <v>300000</v>
      </c>
      <c r="M642" s="1">
        <f>_xlfn.DAYS(Table1[[#This Row],[RCV Date]],Table1[[#This Row],[PO_DT]])</f>
        <v>10</v>
      </c>
      <c r="N642" s="1">
        <f>_xlfn.DAYS(Table1[[#This Row],[Exp Date]],Table1[[#This Row],[Mfg Date]])</f>
        <v>1825</v>
      </c>
    </row>
    <row r="643" spans="1:14" x14ac:dyDescent="0.3">
      <c r="A643" s="4">
        <v>44664</v>
      </c>
      <c r="B643" s="3">
        <v>50</v>
      </c>
      <c r="C643" s="2">
        <v>44707</v>
      </c>
      <c r="D643" s="1" t="s">
        <v>73</v>
      </c>
      <c r="E643" s="2">
        <v>44652</v>
      </c>
      <c r="F643" s="2">
        <v>46477</v>
      </c>
      <c r="G643" s="1">
        <v>50</v>
      </c>
      <c r="H643" s="1">
        <v>1</v>
      </c>
      <c r="I643" s="1">
        <f>Table1[[#This Row],[Received Qty.]]*Table1[[#This Row],[Unit]]</f>
        <v>50</v>
      </c>
      <c r="J643" s="1" t="s">
        <v>11</v>
      </c>
      <c r="K643" s="1">
        <v>1375</v>
      </c>
      <c r="L643" s="1">
        <v>68750</v>
      </c>
      <c r="M643" s="1">
        <f>_xlfn.DAYS(Table1[[#This Row],[RCV Date]],Table1[[#This Row],[PO_DT]])</f>
        <v>43</v>
      </c>
      <c r="N643" s="1">
        <f>_xlfn.DAYS(Table1[[#This Row],[Exp Date]],Table1[[#This Row],[Mfg Date]])</f>
        <v>1825</v>
      </c>
    </row>
    <row r="644" spans="1:14" x14ac:dyDescent="0.3">
      <c r="A644" s="4">
        <v>44700</v>
      </c>
      <c r="B644" s="3">
        <v>1500</v>
      </c>
      <c r="C644" s="2">
        <v>44709</v>
      </c>
      <c r="D644" s="1" t="s">
        <v>63</v>
      </c>
      <c r="E644" s="2">
        <v>44621</v>
      </c>
      <c r="F644" s="2">
        <v>46446</v>
      </c>
      <c r="G644" s="1">
        <v>25</v>
      </c>
      <c r="H644" s="1">
        <v>1</v>
      </c>
      <c r="I644" s="1">
        <f>Table1[[#This Row],[Received Qty.]]*Table1[[#This Row],[Unit]]</f>
        <v>25</v>
      </c>
      <c r="J644" s="1" t="s">
        <v>11</v>
      </c>
      <c r="K644" s="1">
        <v>45</v>
      </c>
      <c r="L644" s="1">
        <v>1125</v>
      </c>
      <c r="M644" s="1">
        <f>_xlfn.DAYS(Table1[[#This Row],[RCV Date]],Table1[[#This Row],[PO_DT]])</f>
        <v>9</v>
      </c>
      <c r="N644" s="1">
        <f>_xlfn.DAYS(Table1[[#This Row],[Exp Date]],Table1[[#This Row],[Mfg Date]])</f>
        <v>1825</v>
      </c>
    </row>
    <row r="645" spans="1:14" x14ac:dyDescent="0.3">
      <c r="A645" s="4">
        <v>44700</v>
      </c>
      <c r="B645" s="3">
        <v>1500</v>
      </c>
      <c r="C645" s="2">
        <v>44709</v>
      </c>
      <c r="D645" s="1" t="s">
        <v>63</v>
      </c>
      <c r="E645" s="2">
        <v>44682</v>
      </c>
      <c r="F645" s="2">
        <v>46507</v>
      </c>
      <c r="G645" s="1">
        <v>575</v>
      </c>
      <c r="H645" s="1">
        <v>1</v>
      </c>
      <c r="I645" s="1">
        <f>Table1[[#This Row],[Received Qty.]]*Table1[[#This Row],[Unit]]</f>
        <v>575</v>
      </c>
      <c r="J645" s="1" t="s">
        <v>11</v>
      </c>
      <c r="K645" s="1">
        <v>45</v>
      </c>
      <c r="L645" s="1">
        <v>25875</v>
      </c>
      <c r="M645" s="1">
        <f>_xlfn.DAYS(Table1[[#This Row],[RCV Date]],Table1[[#This Row],[PO_DT]])</f>
        <v>9</v>
      </c>
      <c r="N645" s="1">
        <f>_xlfn.DAYS(Table1[[#This Row],[Exp Date]],Table1[[#This Row],[Mfg Date]])</f>
        <v>1825</v>
      </c>
    </row>
    <row r="646" spans="1:14" x14ac:dyDescent="0.3">
      <c r="A646" s="4">
        <v>44700</v>
      </c>
      <c r="B646" s="3">
        <v>1500</v>
      </c>
      <c r="C646" s="2">
        <v>44709</v>
      </c>
      <c r="D646" s="1" t="s">
        <v>63</v>
      </c>
      <c r="E646" s="2">
        <v>44682</v>
      </c>
      <c r="F646" s="2">
        <v>46507</v>
      </c>
      <c r="G646" s="1">
        <v>900</v>
      </c>
      <c r="H646" s="1">
        <v>1</v>
      </c>
      <c r="I646" s="1">
        <f>Table1[[#This Row],[Received Qty.]]*Table1[[#This Row],[Unit]]</f>
        <v>900</v>
      </c>
      <c r="J646" s="1" t="s">
        <v>11</v>
      </c>
      <c r="K646" s="1">
        <v>45</v>
      </c>
      <c r="L646" s="1">
        <v>40500</v>
      </c>
      <c r="M646" s="1">
        <f>_xlfn.DAYS(Table1[[#This Row],[RCV Date]],Table1[[#This Row],[PO_DT]])</f>
        <v>9</v>
      </c>
      <c r="N646" s="1">
        <f>_xlfn.DAYS(Table1[[#This Row],[Exp Date]],Table1[[#This Row],[Mfg Date]])</f>
        <v>1825</v>
      </c>
    </row>
    <row r="647" spans="1:14" x14ac:dyDescent="0.3">
      <c r="A647" s="4">
        <v>44679</v>
      </c>
      <c r="B647" s="3">
        <v>500</v>
      </c>
      <c r="C647" s="2">
        <v>44711</v>
      </c>
      <c r="D647" s="1" t="s">
        <v>55</v>
      </c>
      <c r="E647" s="2">
        <v>44570</v>
      </c>
      <c r="F647" s="2">
        <v>45666</v>
      </c>
      <c r="G647" s="1">
        <v>250</v>
      </c>
      <c r="H647" s="1">
        <v>1</v>
      </c>
      <c r="I647" s="1">
        <f>Table1[[#This Row],[Received Qty.]]*Table1[[#This Row],[Unit]]</f>
        <v>250</v>
      </c>
      <c r="J647" s="1" t="s">
        <v>11</v>
      </c>
      <c r="K647" s="1">
        <v>900</v>
      </c>
      <c r="L647" s="1">
        <v>225000</v>
      </c>
      <c r="M647" s="1">
        <f>_xlfn.DAYS(Table1[[#This Row],[RCV Date]],Table1[[#This Row],[PO_DT]])</f>
        <v>32</v>
      </c>
      <c r="N647" s="1">
        <f>_xlfn.DAYS(Table1[[#This Row],[Exp Date]],Table1[[#This Row],[Mfg Date]])</f>
        <v>1096</v>
      </c>
    </row>
    <row r="648" spans="1:14" x14ac:dyDescent="0.3">
      <c r="A648" s="4">
        <v>44694</v>
      </c>
      <c r="B648" s="3">
        <v>1050000</v>
      </c>
      <c r="C648" s="2">
        <v>44712</v>
      </c>
      <c r="D648" s="1" t="s">
        <v>51</v>
      </c>
      <c r="E648" s="2">
        <v>44682</v>
      </c>
      <c r="F648" s="2">
        <v>46507</v>
      </c>
      <c r="G648" s="1">
        <v>1050000</v>
      </c>
      <c r="H648" s="1">
        <v>7</v>
      </c>
      <c r="I648" s="1">
        <f>Table1[[#This Row],[Received Qty.]]*Table1[[#This Row],[Unit]]</f>
        <v>7350000</v>
      </c>
      <c r="J648" s="1" t="s">
        <v>52</v>
      </c>
      <c r="K648" s="1">
        <v>0.12</v>
      </c>
      <c r="L648" s="1">
        <v>126000</v>
      </c>
      <c r="M648" s="1">
        <f>_xlfn.DAYS(Table1[[#This Row],[RCV Date]],Table1[[#This Row],[PO_DT]])</f>
        <v>18</v>
      </c>
      <c r="N648" s="1">
        <f>_xlfn.DAYS(Table1[[#This Row],[Exp Date]],Table1[[#This Row],[Mfg Date]])</f>
        <v>1825</v>
      </c>
    </row>
    <row r="649" spans="1:14" x14ac:dyDescent="0.3">
      <c r="A649" s="4">
        <v>44688</v>
      </c>
      <c r="B649" s="3">
        <v>220</v>
      </c>
      <c r="C649" s="2">
        <v>44712</v>
      </c>
      <c r="D649" s="1" t="s">
        <v>81</v>
      </c>
      <c r="E649" s="2">
        <v>44682</v>
      </c>
      <c r="F649" s="2">
        <v>45777</v>
      </c>
      <c r="G649" s="1">
        <v>220</v>
      </c>
      <c r="H649" s="1">
        <v>1</v>
      </c>
      <c r="I649" s="1">
        <f>Table1[[#This Row],[Received Qty.]]*Table1[[#This Row],[Unit]]</f>
        <v>220</v>
      </c>
      <c r="J649" s="1" t="s">
        <v>11</v>
      </c>
      <c r="K649" s="1">
        <v>1209.0899999999999</v>
      </c>
      <c r="L649" s="1">
        <v>265999.8</v>
      </c>
      <c r="M649" s="1">
        <f>_xlfn.DAYS(Table1[[#This Row],[RCV Date]],Table1[[#This Row],[PO_DT]])</f>
        <v>24</v>
      </c>
      <c r="N649" s="1">
        <f>_xlfn.DAYS(Table1[[#This Row],[Exp Date]],Table1[[#This Row],[Mfg Date]])</f>
        <v>1095</v>
      </c>
    </row>
    <row r="650" spans="1:14" x14ac:dyDescent="0.3">
      <c r="A650" s="4">
        <v>44700</v>
      </c>
      <c r="B650" s="3">
        <v>82.5</v>
      </c>
      <c r="C650" s="2">
        <v>44712</v>
      </c>
      <c r="D650" s="1" t="s">
        <v>102</v>
      </c>
      <c r="E650" s="2">
        <v>44682</v>
      </c>
      <c r="F650" s="2">
        <v>45777</v>
      </c>
      <c r="G650" s="1">
        <v>82.5</v>
      </c>
      <c r="H650" s="1">
        <v>1</v>
      </c>
      <c r="I650" s="1">
        <f>Table1[[#This Row],[Received Qty.]]*Table1[[#This Row],[Unit]]</f>
        <v>82.5</v>
      </c>
      <c r="J650" s="1" t="s">
        <v>11</v>
      </c>
      <c r="K650" s="1">
        <v>3054.54</v>
      </c>
      <c r="L650" s="1">
        <v>251999.55</v>
      </c>
      <c r="M650" s="1">
        <f>_xlfn.DAYS(Table1[[#This Row],[RCV Date]],Table1[[#This Row],[PO_DT]])</f>
        <v>12</v>
      </c>
      <c r="N650" s="1">
        <f>_xlfn.DAYS(Table1[[#This Row],[Exp Date]],Table1[[#This Row],[Mfg Date]])</f>
        <v>1095</v>
      </c>
    </row>
    <row r="651" spans="1:14" x14ac:dyDescent="0.3">
      <c r="A651" s="4">
        <v>44701</v>
      </c>
      <c r="B651" s="3">
        <v>25</v>
      </c>
      <c r="C651" s="2">
        <v>44714</v>
      </c>
      <c r="D651" s="1" t="s">
        <v>40</v>
      </c>
      <c r="E651" s="2">
        <v>44621</v>
      </c>
      <c r="F651" s="2">
        <v>46446</v>
      </c>
      <c r="G651" s="1">
        <v>25</v>
      </c>
      <c r="H651" s="1">
        <v>1</v>
      </c>
      <c r="I651" s="1">
        <f>Table1[[#This Row],[Received Qty.]]*Table1[[#This Row],[Unit]]</f>
        <v>25</v>
      </c>
      <c r="J651" s="1" t="s">
        <v>11</v>
      </c>
      <c r="K651" s="1">
        <v>710</v>
      </c>
      <c r="L651" s="1">
        <v>17750</v>
      </c>
      <c r="M651" s="1">
        <f>_xlfn.DAYS(Table1[[#This Row],[RCV Date]],Table1[[#This Row],[PO_DT]])</f>
        <v>13</v>
      </c>
      <c r="N651" s="1">
        <f>_xlfn.DAYS(Table1[[#This Row],[Exp Date]],Table1[[#This Row],[Mfg Date]])</f>
        <v>1825</v>
      </c>
    </row>
    <row r="652" spans="1:14" x14ac:dyDescent="0.3">
      <c r="A652" s="4">
        <v>44701</v>
      </c>
      <c r="B652" s="3">
        <v>20</v>
      </c>
      <c r="C652" s="2">
        <v>44714</v>
      </c>
      <c r="D652" s="1" t="s">
        <v>27</v>
      </c>
      <c r="E652" s="2">
        <v>44652</v>
      </c>
      <c r="F652" s="2">
        <v>45746</v>
      </c>
      <c r="G652" s="1">
        <v>20</v>
      </c>
      <c r="H652" s="1">
        <v>1</v>
      </c>
      <c r="I652" s="1">
        <f>Table1[[#This Row],[Received Qty.]]*Table1[[#This Row],[Unit]]</f>
        <v>20</v>
      </c>
      <c r="J652" s="1" t="s">
        <v>11</v>
      </c>
      <c r="K652" s="1">
        <v>6200</v>
      </c>
      <c r="L652" s="1">
        <v>124000</v>
      </c>
      <c r="M652" s="1">
        <f>_xlfn.DAYS(Table1[[#This Row],[RCV Date]],Table1[[#This Row],[PO_DT]])</f>
        <v>13</v>
      </c>
      <c r="N652" s="1">
        <f>_xlfn.DAYS(Table1[[#This Row],[Exp Date]],Table1[[#This Row],[Mfg Date]])</f>
        <v>1094</v>
      </c>
    </row>
    <row r="653" spans="1:14" x14ac:dyDescent="0.3">
      <c r="A653" s="4">
        <v>44688</v>
      </c>
      <c r="B653" s="3">
        <v>25</v>
      </c>
      <c r="C653" s="2">
        <v>44715</v>
      </c>
      <c r="D653" s="1" t="s">
        <v>68</v>
      </c>
      <c r="E653" s="2">
        <v>44652</v>
      </c>
      <c r="F653" s="2">
        <v>46476</v>
      </c>
      <c r="G653" s="1">
        <v>25</v>
      </c>
      <c r="H653" s="1">
        <v>1</v>
      </c>
      <c r="I653" s="1">
        <f>Table1[[#This Row],[Received Qty.]]*Table1[[#This Row],[Unit]]</f>
        <v>25</v>
      </c>
      <c r="J653" s="1" t="s">
        <v>11</v>
      </c>
      <c r="K653" s="1">
        <v>615</v>
      </c>
      <c r="L653" s="1">
        <v>15375</v>
      </c>
      <c r="M653" s="1">
        <f>_xlfn.DAYS(Table1[[#This Row],[RCV Date]],Table1[[#This Row],[PO_DT]])</f>
        <v>27</v>
      </c>
      <c r="N653" s="1">
        <f>_xlfn.DAYS(Table1[[#This Row],[Exp Date]],Table1[[#This Row],[Mfg Date]])</f>
        <v>1824</v>
      </c>
    </row>
    <row r="654" spans="1:14" x14ac:dyDescent="0.3">
      <c r="A654" s="4">
        <v>44695</v>
      </c>
      <c r="B654" s="3">
        <v>550</v>
      </c>
      <c r="C654" s="2">
        <v>44718</v>
      </c>
      <c r="D654" s="1" t="s">
        <v>81</v>
      </c>
      <c r="E654" s="2">
        <v>44682</v>
      </c>
      <c r="F654" s="2">
        <v>45777</v>
      </c>
      <c r="G654" s="1">
        <v>275</v>
      </c>
      <c r="H654" s="1">
        <v>1</v>
      </c>
      <c r="I654" s="1">
        <f>Table1[[#This Row],[Received Qty.]]*Table1[[#This Row],[Unit]]</f>
        <v>275</v>
      </c>
      <c r="J654" s="1" t="s">
        <v>11</v>
      </c>
      <c r="K654" s="1">
        <v>1036.3599999999999</v>
      </c>
      <c r="L654" s="1">
        <v>284999</v>
      </c>
      <c r="M654" s="1">
        <f>_xlfn.DAYS(Table1[[#This Row],[RCV Date]],Table1[[#This Row],[PO_DT]])</f>
        <v>23</v>
      </c>
      <c r="N654" s="1">
        <f>_xlfn.DAYS(Table1[[#This Row],[Exp Date]],Table1[[#This Row],[Mfg Date]])</f>
        <v>1095</v>
      </c>
    </row>
    <row r="655" spans="1:14" x14ac:dyDescent="0.3">
      <c r="A655" s="4">
        <v>44697</v>
      </c>
      <c r="B655" s="3">
        <v>10</v>
      </c>
      <c r="C655" s="2">
        <v>44718</v>
      </c>
      <c r="D655" s="1" t="s">
        <v>181</v>
      </c>
      <c r="E655" s="2">
        <v>44621</v>
      </c>
      <c r="F655" s="2">
        <v>46446</v>
      </c>
      <c r="G655" s="1">
        <v>10</v>
      </c>
      <c r="H655" s="1">
        <v>1</v>
      </c>
      <c r="I655" s="1">
        <f>Table1[[#This Row],[Received Qty.]]*Table1[[#This Row],[Unit]]</f>
        <v>10</v>
      </c>
      <c r="J655" s="1" t="s">
        <v>11</v>
      </c>
      <c r="K655" s="1">
        <v>16000</v>
      </c>
      <c r="L655" s="1">
        <v>160000</v>
      </c>
      <c r="M655" s="1">
        <f>_xlfn.DAYS(Table1[[#This Row],[RCV Date]],Table1[[#This Row],[PO_DT]])</f>
        <v>21</v>
      </c>
      <c r="N655" s="1">
        <f>_xlfn.DAYS(Table1[[#This Row],[Exp Date]],Table1[[#This Row],[Mfg Date]])</f>
        <v>1825</v>
      </c>
    </row>
    <row r="656" spans="1:14" x14ac:dyDescent="0.3">
      <c r="A656" s="4">
        <v>44694</v>
      </c>
      <c r="B656" s="3">
        <v>3</v>
      </c>
      <c r="C656" s="2">
        <v>44718</v>
      </c>
      <c r="D656" s="1" t="s">
        <v>180</v>
      </c>
      <c r="E656" s="2">
        <v>44593</v>
      </c>
      <c r="F656" s="2">
        <v>46053</v>
      </c>
      <c r="G656" s="1">
        <v>3</v>
      </c>
      <c r="H656" s="1">
        <v>1</v>
      </c>
      <c r="I656" s="1">
        <f>Table1[[#This Row],[Received Qty.]]*Table1[[#This Row],[Unit]]</f>
        <v>3</v>
      </c>
      <c r="J656" s="1" t="s">
        <v>11</v>
      </c>
      <c r="K656" s="1">
        <v>55000</v>
      </c>
      <c r="L656" s="1">
        <v>165000</v>
      </c>
      <c r="M656" s="1">
        <f>_xlfn.DAYS(Table1[[#This Row],[RCV Date]],Table1[[#This Row],[PO_DT]])</f>
        <v>24</v>
      </c>
      <c r="N656" s="1">
        <f>_xlfn.DAYS(Table1[[#This Row],[Exp Date]],Table1[[#This Row],[Mfg Date]])</f>
        <v>1460</v>
      </c>
    </row>
    <row r="657" spans="1:14" x14ac:dyDescent="0.3">
      <c r="A657" s="4">
        <v>44700</v>
      </c>
      <c r="B657" s="3">
        <v>800</v>
      </c>
      <c r="C657" s="2">
        <v>44719</v>
      </c>
      <c r="D657" s="1" t="s">
        <v>73</v>
      </c>
      <c r="E657" s="2">
        <v>44652</v>
      </c>
      <c r="F657" s="2">
        <v>46477</v>
      </c>
      <c r="G657" s="1">
        <v>400</v>
      </c>
      <c r="H657" s="1">
        <v>1</v>
      </c>
      <c r="I657" s="1">
        <f>Table1[[#This Row],[Received Qty.]]*Table1[[#This Row],[Unit]]</f>
        <v>400</v>
      </c>
      <c r="J657" s="1" t="s">
        <v>11</v>
      </c>
      <c r="K657" s="1">
        <v>1410</v>
      </c>
      <c r="L657" s="1">
        <v>564000</v>
      </c>
      <c r="M657" s="1">
        <f>_xlfn.DAYS(Table1[[#This Row],[RCV Date]],Table1[[#This Row],[PO_DT]])</f>
        <v>19</v>
      </c>
      <c r="N657" s="1">
        <f>_xlfn.DAYS(Table1[[#This Row],[Exp Date]],Table1[[#This Row],[Mfg Date]])</f>
        <v>1825</v>
      </c>
    </row>
    <row r="658" spans="1:14" x14ac:dyDescent="0.3">
      <c r="A658" s="4">
        <v>44702</v>
      </c>
      <c r="B658" s="3">
        <v>45</v>
      </c>
      <c r="C658" s="2">
        <v>44719</v>
      </c>
      <c r="D658" s="1" t="s">
        <v>27</v>
      </c>
      <c r="E658" s="2">
        <v>44470</v>
      </c>
      <c r="F658" s="2">
        <v>45565</v>
      </c>
      <c r="G658" s="1">
        <v>45</v>
      </c>
      <c r="H658" s="1">
        <v>1</v>
      </c>
      <c r="I658" s="1">
        <f>Table1[[#This Row],[Received Qty.]]*Table1[[#This Row],[Unit]]</f>
        <v>45</v>
      </c>
      <c r="J658" s="1" t="s">
        <v>11</v>
      </c>
      <c r="K658" s="1">
        <v>6225</v>
      </c>
      <c r="L658" s="1">
        <v>280125</v>
      </c>
      <c r="M658" s="1">
        <f>_xlfn.DAYS(Table1[[#This Row],[RCV Date]],Table1[[#This Row],[PO_DT]])</f>
        <v>17</v>
      </c>
      <c r="N658" s="1">
        <f>_xlfn.DAYS(Table1[[#This Row],[Exp Date]],Table1[[#This Row],[Mfg Date]])</f>
        <v>1095</v>
      </c>
    </row>
    <row r="659" spans="1:14" x14ac:dyDescent="0.3">
      <c r="A659" s="4">
        <v>44688</v>
      </c>
      <c r="B659" s="3">
        <v>30</v>
      </c>
      <c r="C659" s="2">
        <v>44719</v>
      </c>
      <c r="D659" s="1" t="s">
        <v>27</v>
      </c>
      <c r="E659" s="2">
        <v>44470</v>
      </c>
      <c r="F659" s="2">
        <v>45565</v>
      </c>
      <c r="G659" s="1">
        <v>30</v>
      </c>
      <c r="H659" s="1">
        <v>1</v>
      </c>
      <c r="I659" s="1">
        <f>Table1[[#This Row],[Received Qty.]]*Table1[[#This Row],[Unit]]</f>
        <v>30</v>
      </c>
      <c r="J659" s="1" t="s">
        <v>11</v>
      </c>
      <c r="K659" s="1">
        <v>6250</v>
      </c>
      <c r="L659" s="1">
        <v>187500</v>
      </c>
      <c r="M659" s="1">
        <f>_xlfn.DAYS(Table1[[#This Row],[RCV Date]],Table1[[#This Row],[PO_DT]])</f>
        <v>31</v>
      </c>
      <c r="N659" s="1">
        <f>_xlfn.DAYS(Table1[[#This Row],[Exp Date]],Table1[[#This Row],[Mfg Date]])</f>
        <v>1095</v>
      </c>
    </row>
    <row r="660" spans="1:14" x14ac:dyDescent="0.3">
      <c r="A660" s="4">
        <v>44695</v>
      </c>
      <c r="B660" s="3">
        <v>550</v>
      </c>
      <c r="C660" s="2">
        <v>44722</v>
      </c>
      <c r="D660" s="1" t="s">
        <v>81</v>
      </c>
      <c r="E660" s="2">
        <v>44682</v>
      </c>
      <c r="F660" s="2">
        <v>45777</v>
      </c>
      <c r="G660" s="1">
        <v>275</v>
      </c>
      <c r="H660" s="1">
        <v>1</v>
      </c>
      <c r="I660" s="1">
        <f>Table1[[#This Row],[Received Qty.]]*Table1[[#This Row],[Unit]]</f>
        <v>275</v>
      </c>
      <c r="J660" s="1" t="s">
        <v>11</v>
      </c>
      <c r="K660" s="1">
        <v>1036.3599999999999</v>
      </c>
      <c r="L660" s="1">
        <v>284999</v>
      </c>
      <c r="M660" s="1">
        <f>_xlfn.DAYS(Table1[[#This Row],[RCV Date]],Table1[[#This Row],[PO_DT]])</f>
        <v>27</v>
      </c>
      <c r="N660" s="1">
        <f>_xlfn.DAYS(Table1[[#This Row],[Exp Date]],Table1[[#This Row],[Mfg Date]])</f>
        <v>1095</v>
      </c>
    </row>
    <row r="661" spans="1:14" x14ac:dyDescent="0.3">
      <c r="A661" s="4">
        <v>44695</v>
      </c>
      <c r="B661" s="3">
        <v>1400000</v>
      </c>
      <c r="C661" s="2">
        <v>44725</v>
      </c>
      <c r="D661" s="1" t="s">
        <v>149</v>
      </c>
      <c r="E661" s="2">
        <v>44713</v>
      </c>
      <c r="F661" s="2">
        <v>46537</v>
      </c>
      <c r="G661" s="1">
        <v>1400000</v>
      </c>
      <c r="H661" s="1">
        <v>7</v>
      </c>
      <c r="I661" s="1">
        <f>Table1[[#This Row],[Received Qty.]]*Table1[[#This Row],[Unit]]</f>
        <v>9800000</v>
      </c>
      <c r="J661" s="1" t="s">
        <v>52</v>
      </c>
      <c r="K661" s="1">
        <v>0.12</v>
      </c>
      <c r="L661" s="1">
        <v>168000</v>
      </c>
      <c r="M661" s="1">
        <f>_xlfn.DAYS(Table1[[#This Row],[RCV Date]],Table1[[#This Row],[PO_DT]])</f>
        <v>30</v>
      </c>
      <c r="N661" s="1">
        <f>_xlfn.DAYS(Table1[[#This Row],[Exp Date]],Table1[[#This Row],[Mfg Date]])</f>
        <v>1824</v>
      </c>
    </row>
    <row r="662" spans="1:14" x14ac:dyDescent="0.3">
      <c r="A662" s="4">
        <v>44692</v>
      </c>
      <c r="B662" s="3">
        <v>1050000</v>
      </c>
      <c r="C662" s="2">
        <v>44725</v>
      </c>
      <c r="D662" s="1" t="s">
        <v>184</v>
      </c>
      <c r="E662" s="2">
        <v>44713</v>
      </c>
      <c r="F662" s="2">
        <v>46537</v>
      </c>
      <c r="G662" s="1">
        <v>1050000</v>
      </c>
      <c r="H662" s="1">
        <v>7</v>
      </c>
      <c r="I662" s="1">
        <f>Table1[[#This Row],[Received Qty.]]*Table1[[#This Row],[Unit]]</f>
        <v>7350000</v>
      </c>
      <c r="J662" s="1" t="s">
        <v>52</v>
      </c>
      <c r="K662" s="1">
        <v>0.12</v>
      </c>
      <c r="L662" s="1">
        <v>126000</v>
      </c>
      <c r="M662" s="1">
        <f>_xlfn.DAYS(Table1[[#This Row],[RCV Date]],Table1[[#This Row],[PO_DT]])</f>
        <v>33</v>
      </c>
      <c r="N662" s="1">
        <f>_xlfn.DAYS(Table1[[#This Row],[Exp Date]],Table1[[#This Row],[Mfg Date]])</f>
        <v>1824</v>
      </c>
    </row>
    <row r="663" spans="1:14" x14ac:dyDescent="0.3">
      <c r="A663" s="4">
        <v>44709</v>
      </c>
      <c r="B663" s="3">
        <v>200</v>
      </c>
      <c r="C663" s="2">
        <v>44726</v>
      </c>
      <c r="D663" s="1" t="s">
        <v>74</v>
      </c>
      <c r="E663" s="2">
        <v>44652</v>
      </c>
      <c r="F663" s="2">
        <v>46477</v>
      </c>
      <c r="G663" s="1">
        <v>200</v>
      </c>
      <c r="H663" s="1">
        <v>1</v>
      </c>
      <c r="I663" s="1">
        <f>Table1[[#This Row],[Received Qty.]]*Table1[[#This Row],[Unit]]</f>
        <v>200</v>
      </c>
      <c r="J663" s="1" t="s">
        <v>11</v>
      </c>
      <c r="K663" s="1">
        <v>1535</v>
      </c>
      <c r="L663" s="1">
        <v>307000</v>
      </c>
      <c r="M663" s="1">
        <f>_xlfn.DAYS(Table1[[#This Row],[RCV Date]],Table1[[#This Row],[PO_DT]])</f>
        <v>17</v>
      </c>
      <c r="N663" s="1">
        <f>_xlfn.DAYS(Table1[[#This Row],[Exp Date]],Table1[[#This Row],[Mfg Date]])</f>
        <v>1825</v>
      </c>
    </row>
    <row r="664" spans="1:14" x14ac:dyDescent="0.3">
      <c r="A664" s="4">
        <v>44721</v>
      </c>
      <c r="B664" s="3">
        <v>400</v>
      </c>
      <c r="C664" s="2">
        <v>44727</v>
      </c>
      <c r="D664" s="1" t="s">
        <v>82</v>
      </c>
      <c r="E664" s="2">
        <v>44593</v>
      </c>
      <c r="F664" s="2">
        <v>46445</v>
      </c>
      <c r="G664" s="1">
        <v>300</v>
      </c>
      <c r="H664" s="1">
        <v>1</v>
      </c>
      <c r="I664" s="1">
        <f>Table1[[#This Row],[Received Qty.]]*Table1[[#This Row],[Unit]]</f>
        <v>300</v>
      </c>
      <c r="J664" s="1" t="s">
        <v>11</v>
      </c>
      <c r="K664" s="1">
        <v>155</v>
      </c>
      <c r="L664" s="1">
        <v>46500</v>
      </c>
      <c r="M664" s="1">
        <f>_xlfn.DAYS(Table1[[#This Row],[RCV Date]],Table1[[#This Row],[PO_DT]])</f>
        <v>6</v>
      </c>
      <c r="N664" s="1">
        <f>_xlfn.DAYS(Table1[[#This Row],[Exp Date]],Table1[[#This Row],[Mfg Date]])</f>
        <v>1852</v>
      </c>
    </row>
    <row r="665" spans="1:14" x14ac:dyDescent="0.3">
      <c r="A665" s="4">
        <v>44721</v>
      </c>
      <c r="B665" s="3">
        <v>250</v>
      </c>
      <c r="C665" s="2">
        <v>44727</v>
      </c>
      <c r="D665" s="1" t="s">
        <v>15</v>
      </c>
      <c r="E665" s="2">
        <v>44256</v>
      </c>
      <c r="F665" s="2">
        <v>46111</v>
      </c>
      <c r="G665" s="1">
        <v>250</v>
      </c>
      <c r="H665" s="1">
        <v>1</v>
      </c>
      <c r="I665" s="1">
        <f>Table1[[#This Row],[Received Qty.]]*Table1[[#This Row],[Unit]]</f>
        <v>250</v>
      </c>
      <c r="J665" s="1" t="s">
        <v>11</v>
      </c>
      <c r="K665" s="1">
        <v>55</v>
      </c>
      <c r="L665" s="1">
        <v>13750</v>
      </c>
      <c r="M665" s="1">
        <f>_xlfn.DAYS(Table1[[#This Row],[RCV Date]],Table1[[#This Row],[PO_DT]])</f>
        <v>6</v>
      </c>
      <c r="N665" s="1">
        <f>_xlfn.DAYS(Table1[[#This Row],[Exp Date]],Table1[[#This Row],[Mfg Date]])</f>
        <v>1855</v>
      </c>
    </row>
    <row r="666" spans="1:14" x14ac:dyDescent="0.3">
      <c r="A666" s="4">
        <v>44720</v>
      </c>
      <c r="B666" s="3">
        <v>150</v>
      </c>
      <c r="C666" s="2">
        <v>44727</v>
      </c>
      <c r="D666" s="1" t="s">
        <v>185</v>
      </c>
      <c r="E666" s="2">
        <v>44562</v>
      </c>
      <c r="F666" s="2">
        <v>46386</v>
      </c>
      <c r="G666" s="1">
        <v>150</v>
      </c>
      <c r="H666" s="1">
        <v>1</v>
      </c>
      <c r="I666" s="1">
        <f>Table1[[#This Row],[Received Qty.]]*Table1[[#This Row],[Unit]]</f>
        <v>150</v>
      </c>
      <c r="J666" s="1" t="s">
        <v>11</v>
      </c>
      <c r="K666" s="1">
        <v>2700</v>
      </c>
      <c r="L666" s="1">
        <v>405000</v>
      </c>
      <c r="M666" s="1">
        <f>_xlfn.DAYS(Table1[[#This Row],[RCV Date]],Table1[[#This Row],[PO_DT]])</f>
        <v>7</v>
      </c>
      <c r="N666" s="1">
        <f>_xlfn.DAYS(Table1[[#This Row],[Exp Date]],Table1[[#This Row],[Mfg Date]])</f>
        <v>1824</v>
      </c>
    </row>
    <row r="667" spans="1:14" x14ac:dyDescent="0.3">
      <c r="A667" s="4">
        <v>44719</v>
      </c>
      <c r="B667" s="3">
        <v>25</v>
      </c>
      <c r="C667" s="2">
        <v>44727</v>
      </c>
      <c r="D667" s="1" t="s">
        <v>48</v>
      </c>
      <c r="E667" s="2">
        <v>44531</v>
      </c>
      <c r="F667" s="2">
        <v>46356</v>
      </c>
      <c r="G667" s="1">
        <v>25</v>
      </c>
      <c r="H667" s="1">
        <v>1</v>
      </c>
      <c r="I667" s="1">
        <f>Table1[[#This Row],[Received Qty.]]*Table1[[#This Row],[Unit]]</f>
        <v>25</v>
      </c>
      <c r="J667" s="1" t="s">
        <v>11</v>
      </c>
      <c r="K667" s="1">
        <v>1100</v>
      </c>
      <c r="L667" s="1">
        <v>27500</v>
      </c>
      <c r="M667" s="1">
        <f>_xlfn.DAYS(Table1[[#This Row],[RCV Date]],Table1[[#This Row],[PO_DT]])</f>
        <v>8</v>
      </c>
      <c r="N667" s="1">
        <f>_xlfn.DAYS(Table1[[#This Row],[Exp Date]],Table1[[#This Row],[Mfg Date]])</f>
        <v>1825</v>
      </c>
    </row>
    <row r="668" spans="1:14" x14ac:dyDescent="0.3">
      <c r="A668" s="4">
        <v>44719</v>
      </c>
      <c r="B668" s="3">
        <v>10</v>
      </c>
      <c r="C668" s="2">
        <v>44727</v>
      </c>
      <c r="D668" s="1" t="s">
        <v>78</v>
      </c>
      <c r="E668" s="2">
        <v>44602</v>
      </c>
      <c r="F668" s="2">
        <v>46428</v>
      </c>
      <c r="G668" s="1">
        <v>10</v>
      </c>
      <c r="H668" s="1">
        <v>1</v>
      </c>
      <c r="I668" s="1">
        <f>Table1[[#This Row],[Received Qty.]]*Table1[[#This Row],[Unit]]</f>
        <v>10</v>
      </c>
      <c r="J668" s="1" t="s">
        <v>11</v>
      </c>
      <c r="K668" s="1">
        <v>1000</v>
      </c>
      <c r="L668" s="1">
        <v>10000</v>
      </c>
      <c r="M668" s="1">
        <f>_xlfn.DAYS(Table1[[#This Row],[RCV Date]],Table1[[#This Row],[PO_DT]])</f>
        <v>8</v>
      </c>
      <c r="N668" s="1">
        <f>_xlfn.DAYS(Table1[[#This Row],[Exp Date]],Table1[[#This Row],[Mfg Date]])</f>
        <v>1826</v>
      </c>
    </row>
    <row r="669" spans="1:14" x14ac:dyDescent="0.3">
      <c r="A669" s="4">
        <v>44687</v>
      </c>
      <c r="B669" s="3">
        <v>25</v>
      </c>
      <c r="C669" s="2">
        <v>44729</v>
      </c>
      <c r="D669" s="1" t="s">
        <v>150</v>
      </c>
      <c r="E669" s="2">
        <v>44621</v>
      </c>
      <c r="F669" s="2">
        <v>45716</v>
      </c>
      <c r="G669" s="1">
        <v>25</v>
      </c>
      <c r="H669" s="1">
        <v>1</v>
      </c>
      <c r="I669" s="1">
        <f>Table1[[#This Row],[Received Qty.]]*Table1[[#This Row],[Unit]]</f>
        <v>25</v>
      </c>
      <c r="J669" s="1" t="s">
        <v>11</v>
      </c>
      <c r="K669" s="1">
        <v>13200</v>
      </c>
      <c r="L669" s="1">
        <v>330000</v>
      </c>
      <c r="M669" s="1">
        <f>_xlfn.DAYS(Table1[[#This Row],[RCV Date]],Table1[[#This Row],[PO_DT]])</f>
        <v>42</v>
      </c>
      <c r="N669" s="1">
        <f>_xlfn.DAYS(Table1[[#This Row],[Exp Date]],Table1[[#This Row],[Mfg Date]])</f>
        <v>1095</v>
      </c>
    </row>
    <row r="670" spans="1:14" x14ac:dyDescent="0.3">
      <c r="A670" s="4">
        <v>44700</v>
      </c>
      <c r="B670" s="3">
        <v>800</v>
      </c>
      <c r="C670" s="2">
        <v>44730</v>
      </c>
      <c r="D670" s="1" t="s">
        <v>73</v>
      </c>
      <c r="E670" s="2">
        <v>44682</v>
      </c>
      <c r="F670" s="2">
        <v>46507</v>
      </c>
      <c r="G670" s="1">
        <v>400</v>
      </c>
      <c r="H670" s="1">
        <v>1</v>
      </c>
      <c r="I670" s="1">
        <f>Table1[[#This Row],[Received Qty.]]*Table1[[#This Row],[Unit]]</f>
        <v>400</v>
      </c>
      <c r="J670" s="1" t="s">
        <v>11</v>
      </c>
      <c r="K670" s="1">
        <v>1410</v>
      </c>
      <c r="L670" s="1">
        <v>564000</v>
      </c>
      <c r="M670" s="1">
        <f>_xlfn.DAYS(Table1[[#This Row],[RCV Date]],Table1[[#This Row],[PO_DT]])</f>
        <v>30</v>
      </c>
      <c r="N670" s="1">
        <f>_xlfn.DAYS(Table1[[#This Row],[Exp Date]],Table1[[#This Row],[Mfg Date]])</f>
        <v>1825</v>
      </c>
    </row>
    <row r="671" spans="1:14" x14ac:dyDescent="0.3">
      <c r="A671" s="4">
        <v>44730</v>
      </c>
      <c r="B671" s="3">
        <v>36</v>
      </c>
      <c r="C671" s="2">
        <v>44730</v>
      </c>
      <c r="D671" s="1" t="s">
        <v>186</v>
      </c>
      <c r="E671" s="2">
        <v>44682</v>
      </c>
      <c r="F671" s="2">
        <v>46507</v>
      </c>
      <c r="G671" s="1">
        <v>25</v>
      </c>
      <c r="H671" s="1">
        <v>1</v>
      </c>
      <c r="I671" s="1">
        <f>Table1[[#This Row],[Received Qty.]]*Table1[[#This Row],[Unit]]</f>
        <v>25</v>
      </c>
      <c r="J671" s="1" t="s">
        <v>11</v>
      </c>
      <c r="K671" s="1">
        <v>2125</v>
      </c>
      <c r="L671" s="1">
        <v>53125</v>
      </c>
      <c r="M671" s="1">
        <f>_xlfn.DAYS(Table1[[#This Row],[RCV Date]],Table1[[#This Row],[PO_DT]])</f>
        <v>0</v>
      </c>
      <c r="N671" s="1">
        <f>_xlfn.DAYS(Table1[[#This Row],[Exp Date]],Table1[[#This Row],[Mfg Date]])</f>
        <v>1825</v>
      </c>
    </row>
    <row r="672" spans="1:14" x14ac:dyDescent="0.3">
      <c r="A672" s="4">
        <v>44719</v>
      </c>
      <c r="B672" s="3">
        <v>10</v>
      </c>
      <c r="C672" s="2">
        <v>44732</v>
      </c>
      <c r="D672" s="1" t="s">
        <v>98</v>
      </c>
      <c r="E672" s="2">
        <v>44682</v>
      </c>
      <c r="F672" s="2">
        <v>46507</v>
      </c>
      <c r="G672" s="1">
        <v>10</v>
      </c>
      <c r="H672" s="1">
        <v>1</v>
      </c>
      <c r="I672" s="1">
        <f>Table1[[#This Row],[Received Qty.]]*Table1[[#This Row],[Unit]]</f>
        <v>10</v>
      </c>
      <c r="J672" s="1" t="s">
        <v>11</v>
      </c>
      <c r="K672" s="1">
        <v>5000</v>
      </c>
      <c r="L672" s="1">
        <v>50000</v>
      </c>
      <c r="M672" s="1">
        <f>_xlfn.DAYS(Table1[[#This Row],[RCV Date]],Table1[[#This Row],[PO_DT]])</f>
        <v>13</v>
      </c>
      <c r="N672" s="1">
        <f>_xlfn.DAYS(Table1[[#This Row],[Exp Date]],Table1[[#This Row],[Mfg Date]])</f>
        <v>1825</v>
      </c>
    </row>
    <row r="673" spans="1:14" x14ac:dyDescent="0.3">
      <c r="A673" s="4">
        <v>44719</v>
      </c>
      <c r="B673" s="3">
        <v>50</v>
      </c>
      <c r="C673" s="2">
        <v>44733</v>
      </c>
      <c r="D673" s="1" t="s">
        <v>24</v>
      </c>
      <c r="E673" s="2">
        <v>44531</v>
      </c>
      <c r="F673" s="2">
        <v>45657</v>
      </c>
      <c r="G673" s="1">
        <v>50</v>
      </c>
      <c r="H673" s="1">
        <v>1</v>
      </c>
      <c r="I673" s="1">
        <f>Table1[[#This Row],[Received Qty.]]*Table1[[#This Row],[Unit]]</f>
        <v>50</v>
      </c>
      <c r="J673" s="1" t="s">
        <v>11</v>
      </c>
      <c r="K673" s="1">
        <v>3550</v>
      </c>
      <c r="L673" s="1">
        <v>177500</v>
      </c>
      <c r="M673" s="1">
        <f>_xlfn.DAYS(Table1[[#This Row],[RCV Date]],Table1[[#This Row],[PO_DT]])</f>
        <v>14</v>
      </c>
      <c r="N673" s="1">
        <f>_xlfn.DAYS(Table1[[#This Row],[Exp Date]],Table1[[#This Row],[Mfg Date]])</f>
        <v>1126</v>
      </c>
    </row>
    <row r="674" spans="1:14" x14ac:dyDescent="0.3">
      <c r="A674" s="4">
        <v>44721</v>
      </c>
      <c r="B674" s="3">
        <v>1000</v>
      </c>
      <c r="C674" s="2">
        <v>44734</v>
      </c>
      <c r="D674" s="1" t="s">
        <v>63</v>
      </c>
      <c r="E674" s="2">
        <v>44682</v>
      </c>
      <c r="F674" s="2">
        <v>46507</v>
      </c>
      <c r="G674" s="1">
        <v>500</v>
      </c>
      <c r="H674" s="1">
        <v>1</v>
      </c>
      <c r="I674" s="1">
        <f>Table1[[#This Row],[Received Qty.]]*Table1[[#This Row],[Unit]]</f>
        <v>500</v>
      </c>
      <c r="J674" s="1" t="s">
        <v>11</v>
      </c>
      <c r="K674" s="1">
        <v>45</v>
      </c>
      <c r="L674" s="1">
        <v>22500</v>
      </c>
      <c r="M674" s="1">
        <f>_xlfn.DAYS(Table1[[#This Row],[RCV Date]],Table1[[#This Row],[PO_DT]])</f>
        <v>13</v>
      </c>
      <c r="N674" s="1">
        <f>_xlfn.DAYS(Table1[[#This Row],[Exp Date]],Table1[[#This Row],[Mfg Date]])</f>
        <v>1825</v>
      </c>
    </row>
    <row r="675" spans="1:14" x14ac:dyDescent="0.3">
      <c r="A675" s="4">
        <v>44719</v>
      </c>
      <c r="B675" s="3">
        <v>25</v>
      </c>
      <c r="C675" s="2">
        <v>44734</v>
      </c>
      <c r="D675" s="1" t="s">
        <v>46</v>
      </c>
      <c r="E675" s="2">
        <v>44593</v>
      </c>
      <c r="F675" s="2">
        <v>45687</v>
      </c>
      <c r="G675" s="1">
        <v>25</v>
      </c>
      <c r="H675" s="1">
        <v>1</v>
      </c>
      <c r="I675" s="1">
        <f>Table1[[#This Row],[Received Qty.]]*Table1[[#This Row],[Unit]]</f>
        <v>25</v>
      </c>
      <c r="J675" s="1" t="s">
        <v>11</v>
      </c>
      <c r="K675" s="1">
        <v>2200</v>
      </c>
      <c r="L675" s="1">
        <v>55000</v>
      </c>
      <c r="M675" s="1">
        <f>_xlfn.DAYS(Table1[[#This Row],[RCV Date]],Table1[[#This Row],[PO_DT]])</f>
        <v>15</v>
      </c>
      <c r="N675" s="1">
        <f>_xlfn.DAYS(Table1[[#This Row],[Exp Date]],Table1[[#This Row],[Mfg Date]])</f>
        <v>1094</v>
      </c>
    </row>
    <row r="676" spans="1:14" x14ac:dyDescent="0.3">
      <c r="A676" s="4">
        <v>44733</v>
      </c>
      <c r="B676" s="3">
        <v>12</v>
      </c>
      <c r="C676" s="2">
        <v>44734</v>
      </c>
      <c r="D676" s="1" t="s">
        <v>187</v>
      </c>
      <c r="E676" s="2">
        <v>44682</v>
      </c>
      <c r="F676" s="2">
        <v>46507</v>
      </c>
      <c r="G676" s="1">
        <v>12</v>
      </c>
      <c r="H676" s="1">
        <v>1</v>
      </c>
      <c r="I676" s="1">
        <f>Table1[[#This Row],[Received Qty.]]*Table1[[#This Row],[Unit]]</f>
        <v>12</v>
      </c>
      <c r="J676" s="1" t="s">
        <v>11</v>
      </c>
      <c r="K676" s="1">
        <v>4350</v>
      </c>
      <c r="L676" s="1">
        <v>52200</v>
      </c>
      <c r="M676" s="1">
        <f>_xlfn.DAYS(Table1[[#This Row],[RCV Date]],Table1[[#This Row],[PO_DT]])</f>
        <v>1</v>
      </c>
      <c r="N676" s="1">
        <f>_xlfn.DAYS(Table1[[#This Row],[Exp Date]],Table1[[#This Row],[Mfg Date]])</f>
        <v>1825</v>
      </c>
    </row>
    <row r="677" spans="1:14" x14ac:dyDescent="0.3">
      <c r="A677" s="4">
        <v>44733</v>
      </c>
      <c r="B677" s="3">
        <v>10</v>
      </c>
      <c r="C677" s="2">
        <v>44734</v>
      </c>
      <c r="D677" s="1" t="s">
        <v>69</v>
      </c>
      <c r="E677" s="2">
        <v>44652</v>
      </c>
      <c r="F677" s="2">
        <v>46476</v>
      </c>
      <c r="G677" s="1">
        <v>10</v>
      </c>
      <c r="H677" s="1">
        <v>1</v>
      </c>
      <c r="I677" s="1">
        <f>Table1[[#This Row],[Received Qty.]]*Table1[[#This Row],[Unit]]</f>
        <v>10</v>
      </c>
      <c r="J677" s="1" t="s">
        <v>11</v>
      </c>
      <c r="K677" s="1">
        <v>460</v>
      </c>
      <c r="L677" s="1">
        <v>4600</v>
      </c>
      <c r="M677" s="1">
        <f>_xlfn.DAYS(Table1[[#This Row],[RCV Date]],Table1[[#This Row],[PO_DT]])</f>
        <v>1</v>
      </c>
      <c r="N677" s="1">
        <f>_xlfn.DAYS(Table1[[#This Row],[Exp Date]],Table1[[#This Row],[Mfg Date]])</f>
        <v>1824</v>
      </c>
    </row>
    <row r="678" spans="1:14" x14ac:dyDescent="0.3">
      <c r="A678" s="4">
        <v>44733</v>
      </c>
      <c r="B678" s="3">
        <v>100</v>
      </c>
      <c r="C678" s="2">
        <v>44737</v>
      </c>
      <c r="D678" s="1" t="s">
        <v>150</v>
      </c>
      <c r="E678" s="2">
        <v>44652</v>
      </c>
      <c r="F678" s="2">
        <v>45746</v>
      </c>
      <c r="G678" s="1">
        <v>100</v>
      </c>
      <c r="H678" s="1">
        <v>1</v>
      </c>
      <c r="I678" s="1">
        <f>Table1[[#This Row],[Received Qty.]]*Table1[[#This Row],[Unit]]</f>
        <v>100</v>
      </c>
      <c r="J678" s="1" t="s">
        <v>11</v>
      </c>
      <c r="K678" s="1">
        <v>12950</v>
      </c>
      <c r="L678" s="1">
        <v>1295000</v>
      </c>
      <c r="M678" s="1">
        <f>_xlfn.DAYS(Table1[[#This Row],[RCV Date]],Table1[[#This Row],[PO_DT]])</f>
        <v>4</v>
      </c>
      <c r="N678" s="1">
        <f>_xlfn.DAYS(Table1[[#This Row],[Exp Date]],Table1[[#This Row],[Mfg Date]])</f>
        <v>1094</v>
      </c>
    </row>
    <row r="679" spans="1:14" x14ac:dyDescent="0.3">
      <c r="A679" s="4">
        <v>44733</v>
      </c>
      <c r="B679" s="3">
        <v>75</v>
      </c>
      <c r="C679" s="2">
        <v>44737</v>
      </c>
      <c r="D679" s="1" t="s">
        <v>150</v>
      </c>
      <c r="E679" s="2">
        <v>44652</v>
      </c>
      <c r="F679" s="2">
        <v>45746</v>
      </c>
      <c r="G679" s="1">
        <v>75</v>
      </c>
      <c r="H679" s="1">
        <v>1</v>
      </c>
      <c r="I679" s="1">
        <f>Table1[[#This Row],[Received Qty.]]*Table1[[#This Row],[Unit]]</f>
        <v>75</v>
      </c>
      <c r="J679" s="1" t="s">
        <v>11</v>
      </c>
      <c r="K679" s="1">
        <v>13150</v>
      </c>
      <c r="L679" s="1">
        <v>986250</v>
      </c>
      <c r="M679" s="1">
        <f>_xlfn.DAYS(Table1[[#This Row],[RCV Date]],Table1[[#This Row],[PO_DT]])</f>
        <v>4</v>
      </c>
      <c r="N679" s="1">
        <f>_xlfn.DAYS(Table1[[#This Row],[Exp Date]],Table1[[#This Row],[Mfg Date]])</f>
        <v>1094</v>
      </c>
    </row>
    <row r="680" spans="1:14" x14ac:dyDescent="0.3">
      <c r="A680" s="4">
        <v>44727</v>
      </c>
      <c r="B680" s="3">
        <v>0.5</v>
      </c>
      <c r="C680" s="2">
        <v>44740</v>
      </c>
      <c r="D680" s="1" t="s">
        <v>92</v>
      </c>
      <c r="E680" s="2">
        <v>44713</v>
      </c>
      <c r="F680" s="2">
        <v>46173</v>
      </c>
      <c r="G680" s="1">
        <v>0.5</v>
      </c>
      <c r="H680" s="1">
        <v>1</v>
      </c>
      <c r="I680" s="1">
        <f>Table1[[#This Row],[Received Qty.]]*Table1[[#This Row],[Unit]]</f>
        <v>0.5</v>
      </c>
      <c r="J680" s="1" t="s">
        <v>11</v>
      </c>
      <c r="K680" s="1">
        <v>155000</v>
      </c>
      <c r="L680" s="1">
        <v>77500</v>
      </c>
      <c r="M680" s="1">
        <f>_xlfn.DAYS(Table1[[#This Row],[RCV Date]],Table1[[#This Row],[PO_DT]])</f>
        <v>13</v>
      </c>
      <c r="N680" s="1">
        <f>_xlfn.DAYS(Table1[[#This Row],[Exp Date]],Table1[[#This Row],[Mfg Date]])</f>
        <v>1460</v>
      </c>
    </row>
    <row r="681" spans="1:14" x14ac:dyDescent="0.3">
      <c r="A681" s="4">
        <v>44732</v>
      </c>
      <c r="B681" s="3">
        <v>750</v>
      </c>
      <c r="C681" s="2">
        <v>44741</v>
      </c>
      <c r="D681" s="1" t="s">
        <v>100</v>
      </c>
      <c r="E681" s="2">
        <v>44652</v>
      </c>
      <c r="F681" s="2">
        <v>46477</v>
      </c>
      <c r="G681" s="1">
        <v>750</v>
      </c>
      <c r="H681" s="1">
        <v>1</v>
      </c>
      <c r="I681" s="1">
        <f>Table1[[#This Row],[Received Qty.]]*Table1[[#This Row],[Unit]]</f>
        <v>750</v>
      </c>
      <c r="J681" s="1" t="s">
        <v>11</v>
      </c>
      <c r="K681" s="1">
        <v>25</v>
      </c>
      <c r="L681" s="1">
        <v>18750</v>
      </c>
      <c r="M681" s="1">
        <f>_xlfn.DAYS(Table1[[#This Row],[RCV Date]],Table1[[#This Row],[PO_DT]])</f>
        <v>9</v>
      </c>
      <c r="N681" s="1">
        <f>_xlfn.DAYS(Table1[[#This Row],[Exp Date]],Table1[[#This Row],[Mfg Date]])</f>
        <v>1825</v>
      </c>
    </row>
    <row r="682" spans="1:14" x14ac:dyDescent="0.3">
      <c r="A682" s="4">
        <v>44733</v>
      </c>
      <c r="B682" s="3">
        <v>200</v>
      </c>
      <c r="C682" s="2">
        <v>44741</v>
      </c>
      <c r="D682" s="1" t="s">
        <v>74</v>
      </c>
      <c r="E682" s="2">
        <v>44652</v>
      </c>
      <c r="F682" s="2">
        <v>46476</v>
      </c>
      <c r="G682" s="1">
        <v>200</v>
      </c>
      <c r="H682" s="1">
        <v>1</v>
      </c>
      <c r="I682" s="1">
        <f>Table1[[#This Row],[Received Qty.]]*Table1[[#This Row],[Unit]]</f>
        <v>200</v>
      </c>
      <c r="J682" s="1" t="s">
        <v>11</v>
      </c>
      <c r="K682" s="1">
        <v>1480</v>
      </c>
      <c r="L682" s="1">
        <v>296000</v>
      </c>
      <c r="M682" s="1">
        <f>_xlfn.DAYS(Table1[[#This Row],[RCV Date]],Table1[[#This Row],[PO_DT]])</f>
        <v>8</v>
      </c>
      <c r="N682" s="1">
        <f>_xlfn.DAYS(Table1[[#This Row],[Exp Date]],Table1[[#This Row],[Mfg Date]])</f>
        <v>1824</v>
      </c>
    </row>
    <row r="683" spans="1:14" x14ac:dyDescent="0.3">
      <c r="A683" s="4">
        <v>44737</v>
      </c>
      <c r="B683" s="3">
        <v>200</v>
      </c>
      <c r="C683" s="2">
        <v>44741</v>
      </c>
      <c r="D683" s="1" t="s">
        <v>74</v>
      </c>
      <c r="E683" s="2">
        <v>44621</v>
      </c>
      <c r="F683" s="2">
        <v>46081</v>
      </c>
      <c r="G683" s="1">
        <v>200</v>
      </c>
      <c r="H683" s="1">
        <v>1</v>
      </c>
      <c r="I683" s="1">
        <f>Table1[[#This Row],[Received Qty.]]*Table1[[#This Row],[Unit]]</f>
        <v>200</v>
      </c>
      <c r="J683" s="1" t="s">
        <v>11</v>
      </c>
      <c r="K683" s="1">
        <v>1550</v>
      </c>
      <c r="L683" s="1">
        <v>310000</v>
      </c>
      <c r="M683" s="1">
        <f>_xlfn.DAYS(Table1[[#This Row],[RCV Date]],Table1[[#This Row],[PO_DT]])</f>
        <v>4</v>
      </c>
      <c r="N683" s="1">
        <f>_xlfn.DAYS(Table1[[#This Row],[Exp Date]],Table1[[#This Row],[Mfg Date]])</f>
        <v>1460</v>
      </c>
    </row>
    <row r="684" spans="1:14" x14ac:dyDescent="0.3">
      <c r="A684" s="4">
        <v>44735</v>
      </c>
      <c r="B684" s="3">
        <v>137.5</v>
      </c>
      <c r="C684" s="2">
        <v>44741</v>
      </c>
      <c r="D684" s="1" t="s">
        <v>66</v>
      </c>
      <c r="E684" s="2">
        <v>44652</v>
      </c>
      <c r="F684" s="2">
        <v>45747</v>
      </c>
      <c r="G684" s="1">
        <v>137.5</v>
      </c>
      <c r="H684" s="1">
        <v>1</v>
      </c>
      <c r="I684" s="1">
        <f>Table1[[#This Row],[Received Qty.]]*Table1[[#This Row],[Unit]]</f>
        <v>137.5</v>
      </c>
      <c r="J684" s="1" t="s">
        <v>11</v>
      </c>
      <c r="K684" s="1">
        <v>1654.54</v>
      </c>
      <c r="L684" s="1">
        <v>227499.25</v>
      </c>
      <c r="M684" s="1">
        <f>_xlfn.DAYS(Table1[[#This Row],[RCV Date]],Table1[[#This Row],[PO_DT]])</f>
        <v>6</v>
      </c>
      <c r="N684" s="1">
        <f>_xlfn.DAYS(Table1[[#This Row],[Exp Date]],Table1[[#This Row],[Mfg Date]])</f>
        <v>1095</v>
      </c>
    </row>
    <row r="685" spans="1:14" x14ac:dyDescent="0.3">
      <c r="A685" s="4">
        <v>44733</v>
      </c>
      <c r="B685" s="3">
        <v>1050000</v>
      </c>
      <c r="C685" s="2">
        <v>44743</v>
      </c>
      <c r="D685" s="1" t="s">
        <v>184</v>
      </c>
      <c r="E685" s="2">
        <v>44713</v>
      </c>
      <c r="F685" s="2">
        <v>46537</v>
      </c>
      <c r="G685" s="1">
        <v>1050000</v>
      </c>
      <c r="H685" s="1">
        <v>7</v>
      </c>
      <c r="I685" s="1">
        <f>Table1[[#This Row],[Received Qty.]]*Table1[[#This Row],[Unit]]</f>
        <v>7350000</v>
      </c>
      <c r="J685" s="1" t="s">
        <v>52</v>
      </c>
      <c r="K685" s="1">
        <v>0.115</v>
      </c>
      <c r="L685" s="1">
        <v>120750</v>
      </c>
      <c r="M685" s="1">
        <f>_xlfn.DAYS(Table1[[#This Row],[RCV Date]],Table1[[#This Row],[PO_DT]])</f>
        <v>10</v>
      </c>
      <c r="N685" s="1">
        <f>_xlfn.DAYS(Table1[[#This Row],[Exp Date]],Table1[[#This Row],[Mfg Date]])</f>
        <v>1824</v>
      </c>
    </row>
    <row r="686" spans="1:14" x14ac:dyDescent="0.3">
      <c r="A686" s="4">
        <v>44733</v>
      </c>
      <c r="B686" s="3">
        <v>1050000</v>
      </c>
      <c r="C686" s="2">
        <v>44743</v>
      </c>
      <c r="D686" s="1" t="s">
        <v>149</v>
      </c>
      <c r="E686" s="2">
        <v>44713</v>
      </c>
      <c r="F686" s="2">
        <v>46537</v>
      </c>
      <c r="G686" s="1">
        <v>1050000</v>
      </c>
      <c r="H686" s="1">
        <v>7</v>
      </c>
      <c r="I686" s="1">
        <f>Table1[[#This Row],[Received Qty.]]*Table1[[#This Row],[Unit]]</f>
        <v>7350000</v>
      </c>
      <c r="J686" s="1" t="s">
        <v>52</v>
      </c>
      <c r="K686" s="1">
        <v>0.115</v>
      </c>
      <c r="L686" s="1">
        <v>120750</v>
      </c>
      <c r="M686" s="1">
        <f>_xlfn.DAYS(Table1[[#This Row],[RCV Date]],Table1[[#This Row],[PO_DT]])</f>
        <v>10</v>
      </c>
      <c r="N686" s="1">
        <f>_xlfn.DAYS(Table1[[#This Row],[Exp Date]],Table1[[#This Row],[Mfg Date]])</f>
        <v>1824</v>
      </c>
    </row>
    <row r="687" spans="1:14" x14ac:dyDescent="0.3">
      <c r="A687" s="4">
        <v>44747</v>
      </c>
      <c r="B687" s="3">
        <v>500</v>
      </c>
      <c r="C687" s="2">
        <v>44750</v>
      </c>
      <c r="D687" s="1" t="s">
        <v>28</v>
      </c>
      <c r="E687" s="2">
        <v>44713</v>
      </c>
      <c r="F687" s="2">
        <v>46538</v>
      </c>
      <c r="G687" s="1">
        <v>500</v>
      </c>
      <c r="H687" s="1">
        <v>1</v>
      </c>
      <c r="I687" s="1">
        <f>Table1[[#This Row],[Received Qty.]]*Table1[[#This Row],[Unit]]</f>
        <v>500</v>
      </c>
      <c r="J687" s="1" t="s">
        <v>11</v>
      </c>
      <c r="K687" s="1">
        <v>148</v>
      </c>
      <c r="L687" s="1">
        <v>74000</v>
      </c>
      <c r="M687" s="1">
        <f>_xlfn.DAYS(Table1[[#This Row],[RCV Date]],Table1[[#This Row],[PO_DT]])</f>
        <v>3</v>
      </c>
      <c r="N687" s="1">
        <f>_xlfn.DAYS(Table1[[#This Row],[Exp Date]],Table1[[#This Row],[Mfg Date]])</f>
        <v>1825</v>
      </c>
    </row>
    <row r="688" spans="1:14" x14ac:dyDescent="0.3">
      <c r="A688" s="4">
        <v>44744</v>
      </c>
      <c r="B688" s="3">
        <v>1000</v>
      </c>
      <c r="C688" s="2">
        <v>44751</v>
      </c>
      <c r="D688" s="1" t="s">
        <v>71</v>
      </c>
      <c r="E688" s="2">
        <v>44682</v>
      </c>
      <c r="F688" s="2">
        <v>46507</v>
      </c>
      <c r="G688" s="1">
        <v>1000</v>
      </c>
      <c r="H688" s="1">
        <v>1</v>
      </c>
      <c r="I688" s="1">
        <f>Table1[[#This Row],[Received Qty.]]*Table1[[#This Row],[Unit]]</f>
        <v>1000</v>
      </c>
      <c r="J688" s="1" t="s">
        <v>11</v>
      </c>
      <c r="K688" s="1">
        <v>45</v>
      </c>
      <c r="L688" s="1">
        <v>45000</v>
      </c>
      <c r="M688" s="1">
        <f>_xlfn.DAYS(Table1[[#This Row],[RCV Date]],Table1[[#This Row],[PO_DT]])</f>
        <v>7</v>
      </c>
      <c r="N688" s="1">
        <f>_xlfn.DAYS(Table1[[#This Row],[Exp Date]],Table1[[#This Row],[Mfg Date]])</f>
        <v>1825</v>
      </c>
    </row>
    <row r="689" spans="1:14" x14ac:dyDescent="0.3">
      <c r="A689" s="4">
        <v>44722</v>
      </c>
      <c r="B689" s="3">
        <v>25</v>
      </c>
      <c r="C689" s="2">
        <v>44751</v>
      </c>
      <c r="D689" s="1" t="s">
        <v>83</v>
      </c>
      <c r="E689" s="2">
        <v>44713</v>
      </c>
      <c r="F689" s="2">
        <v>46172</v>
      </c>
      <c r="G689" s="1">
        <v>25</v>
      </c>
      <c r="H689" s="1">
        <v>1</v>
      </c>
      <c r="I689" s="1">
        <f>Table1[[#This Row],[Received Qty.]]*Table1[[#This Row],[Unit]]</f>
        <v>25</v>
      </c>
      <c r="J689" s="1" t="s">
        <v>11</v>
      </c>
      <c r="K689" s="1">
        <v>4100</v>
      </c>
      <c r="L689" s="1">
        <v>102500</v>
      </c>
      <c r="M689" s="1">
        <f>_xlfn.DAYS(Table1[[#This Row],[RCV Date]],Table1[[#This Row],[PO_DT]])</f>
        <v>29</v>
      </c>
      <c r="N689" s="1">
        <f>_xlfn.DAYS(Table1[[#This Row],[Exp Date]],Table1[[#This Row],[Mfg Date]])</f>
        <v>1459</v>
      </c>
    </row>
    <row r="690" spans="1:14" x14ac:dyDescent="0.3">
      <c r="A690" s="4">
        <v>44750</v>
      </c>
      <c r="B690" s="3">
        <v>50</v>
      </c>
      <c r="C690" s="2">
        <v>44753</v>
      </c>
      <c r="D690" s="1" t="s">
        <v>23</v>
      </c>
      <c r="E690" s="2">
        <v>44652</v>
      </c>
      <c r="F690" s="2">
        <v>46476</v>
      </c>
      <c r="G690" s="1">
        <v>50</v>
      </c>
      <c r="H690" s="1">
        <v>1</v>
      </c>
      <c r="I690" s="1">
        <f>Table1[[#This Row],[Received Qty.]]*Table1[[#This Row],[Unit]]</f>
        <v>50</v>
      </c>
      <c r="J690" s="1" t="s">
        <v>11</v>
      </c>
      <c r="K690" s="1">
        <v>1450</v>
      </c>
      <c r="L690" s="1">
        <v>72500</v>
      </c>
      <c r="M690" s="1">
        <f>_xlfn.DAYS(Table1[[#This Row],[RCV Date]],Table1[[#This Row],[PO_DT]])</f>
        <v>3</v>
      </c>
      <c r="N690" s="1">
        <f>_xlfn.DAYS(Table1[[#This Row],[Exp Date]],Table1[[#This Row],[Mfg Date]])</f>
        <v>1824</v>
      </c>
    </row>
    <row r="691" spans="1:14" x14ac:dyDescent="0.3">
      <c r="A691" s="4">
        <v>44750</v>
      </c>
      <c r="B691" s="3">
        <v>165</v>
      </c>
      <c r="C691" s="2">
        <v>44755</v>
      </c>
      <c r="D691" s="1" t="s">
        <v>66</v>
      </c>
      <c r="E691" s="2">
        <v>44652</v>
      </c>
      <c r="F691" s="2">
        <v>45746</v>
      </c>
      <c r="G691" s="1">
        <v>165</v>
      </c>
      <c r="H691" s="1">
        <v>1</v>
      </c>
      <c r="I691" s="1">
        <f>Table1[[#This Row],[Received Qty.]]*Table1[[#This Row],[Unit]]</f>
        <v>165</v>
      </c>
      <c r="J691" s="1" t="s">
        <v>11</v>
      </c>
      <c r="K691" s="1">
        <v>1654.54</v>
      </c>
      <c r="L691" s="1">
        <v>272999.09999999998</v>
      </c>
      <c r="M691" s="1">
        <f>_xlfn.DAYS(Table1[[#This Row],[RCV Date]],Table1[[#This Row],[PO_DT]])</f>
        <v>5</v>
      </c>
      <c r="N691" s="1">
        <f>_xlfn.DAYS(Table1[[#This Row],[Exp Date]],Table1[[#This Row],[Mfg Date]])</f>
        <v>1094</v>
      </c>
    </row>
    <row r="692" spans="1:14" x14ac:dyDescent="0.3">
      <c r="A692" s="4">
        <v>44747</v>
      </c>
      <c r="B692" s="3">
        <v>110</v>
      </c>
      <c r="C692" s="2">
        <v>44755</v>
      </c>
      <c r="D692" s="1" t="s">
        <v>102</v>
      </c>
      <c r="E692" s="2">
        <v>44713</v>
      </c>
      <c r="F692" s="2">
        <v>45807</v>
      </c>
      <c r="G692" s="1">
        <v>110</v>
      </c>
      <c r="H692" s="1">
        <v>1</v>
      </c>
      <c r="I692" s="1">
        <f>Table1[[#This Row],[Received Qty.]]*Table1[[#This Row],[Unit]]</f>
        <v>110</v>
      </c>
      <c r="J692" s="1" t="s">
        <v>11</v>
      </c>
      <c r="K692" s="1">
        <v>3100</v>
      </c>
      <c r="L692" s="1">
        <v>341000</v>
      </c>
      <c r="M692" s="1">
        <f>_xlfn.DAYS(Table1[[#This Row],[RCV Date]],Table1[[#This Row],[PO_DT]])</f>
        <v>8</v>
      </c>
      <c r="N692" s="1">
        <f>_xlfn.DAYS(Table1[[#This Row],[Exp Date]],Table1[[#This Row],[Mfg Date]])</f>
        <v>1094</v>
      </c>
    </row>
    <row r="693" spans="1:14" x14ac:dyDescent="0.3">
      <c r="A693" s="4">
        <v>44753</v>
      </c>
      <c r="B693" s="3">
        <v>50</v>
      </c>
      <c r="C693" s="2">
        <v>44755</v>
      </c>
      <c r="D693" s="1" t="s">
        <v>61</v>
      </c>
      <c r="E693" s="2">
        <v>44682</v>
      </c>
      <c r="F693" s="2">
        <v>46142</v>
      </c>
      <c r="G693" s="1">
        <v>50</v>
      </c>
      <c r="H693" s="1">
        <v>1</v>
      </c>
      <c r="I693" s="1">
        <f>Table1[[#This Row],[Received Qty.]]*Table1[[#This Row],[Unit]]</f>
        <v>50</v>
      </c>
      <c r="J693" s="1" t="s">
        <v>11</v>
      </c>
      <c r="K693" s="1">
        <v>170</v>
      </c>
      <c r="L693" s="1">
        <v>8500</v>
      </c>
      <c r="M693" s="1">
        <f>_xlfn.DAYS(Table1[[#This Row],[RCV Date]],Table1[[#This Row],[PO_DT]])</f>
        <v>2</v>
      </c>
      <c r="N693" s="1">
        <f>_xlfn.DAYS(Table1[[#This Row],[Exp Date]],Table1[[#This Row],[Mfg Date]])</f>
        <v>1460</v>
      </c>
    </row>
    <row r="694" spans="1:14" x14ac:dyDescent="0.3">
      <c r="A694" s="4">
        <v>44737</v>
      </c>
      <c r="B694" s="3">
        <v>25</v>
      </c>
      <c r="C694" s="2">
        <v>44756</v>
      </c>
      <c r="D694" s="1" t="s">
        <v>84</v>
      </c>
      <c r="E694" s="2">
        <v>44652</v>
      </c>
      <c r="F694" s="2">
        <v>46477</v>
      </c>
      <c r="G694" s="1">
        <v>25</v>
      </c>
      <c r="H694" s="1">
        <v>1</v>
      </c>
      <c r="I694" s="1">
        <f>Table1[[#This Row],[Received Qty.]]*Table1[[#This Row],[Unit]]</f>
        <v>25</v>
      </c>
      <c r="J694" s="1" t="s">
        <v>11</v>
      </c>
      <c r="K694" s="1">
        <v>3000</v>
      </c>
      <c r="L694" s="1">
        <v>75000</v>
      </c>
      <c r="M694" s="1">
        <f>_xlfn.DAYS(Table1[[#This Row],[RCV Date]],Table1[[#This Row],[PO_DT]])</f>
        <v>19</v>
      </c>
      <c r="N694" s="1">
        <f>_xlfn.DAYS(Table1[[#This Row],[Exp Date]],Table1[[#This Row],[Mfg Date]])</f>
        <v>1825</v>
      </c>
    </row>
    <row r="695" spans="1:14" x14ac:dyDescent="0.3">
      <c r="A695" s="4">
        <v>44690</v>
      </c>
      <c r="B695" s="3">
        <v>200</v>
      </c>
      <c r="C695" s="2">
        <v>44757</v>
      </c>
      <c r="D695" s="1" t="s">
        <v>56</v>
      </c>
      <c r="E695" s="2">
        <v>44737</v>
      </c>
      <c r="F695" s="2">
        <v>45832</v>
      </c>
      <c r="G695" s="1">
        <v>50</v>
      </c>
      <c r="H695" s="1">
        <v>1</v>
      </c>
      <c r="I695" s="1">
        <f>Table1[[#This Row],[Received Qty.]]*Table1[[#This Row],[Unit]]</f>
        <v>50</v>
      </c>
      <c r="J695" s="1" t="s">
        <v>11</v>
      </c>
      <c r="K695" s="1">
        <v>790</v>
      </c>
      <c r="L695" s="1">
        <v>39500</v>
      </c>
      <c r="M695" s="1">
        <f>_xlfn.DAYS(Table1[[#This Row],[RCV Date]],Table1[[#This Row],[PO_DT]])</f>
        <v>67</v>
      </c>
      <c r="N695" s="1">
        <f>_xlfn.DAYS(Table1[[#This Row],[Exp Date]],Table1[[#This Row],[Mfg Date]])</f>
        <v>1095</v>
      </c>
    </row>
    <row r="696" spans="1:14" x14ac:dyDescent="0.3">
      <c r="A696" s="4">
        <v>44753</v>
      </c>
      <c r="B696" s="3">
        <v>500</v>
      </c>
      <c r="C696" s="2">
        <v>44761</v>
      </c>
      <c r="D696" s="1" t="s">
        <v>29</v>
      </c>
      <c r="E696" s="2">
        <v>44652</v>
      </c>
      <c r="F696" s="2">
        <v>46474</v>
      </c>
      <c r="G696" s="1">
        <v>500</v>
      </c>
      <c r="H696" s="1">
        <v>1</v>
      </c>
      <c r="I696" s="1">
        <f>Table1[[#This Row],[Received Qty.]]*Table1[[#This Row],[Unit]]</f>
        <v>500</v>
      </c>
      <c r="J696" s="1" t="s">
        <v>11</v>
      </c>
      <c r="K696" s="1">
        <v>324</v>
      </c>
      <c r="L696" s="1">
        <v>162000</v>
      </c>
      <c r="M696" s="1">
        <f>_xlfn.DAYS(Table1[[#This Row],[RCV Date]],Table1[[#This Row],[PO_DT]])</f>
        <v>8</v>
      </c>
      <c r="N696" s="1">
        <f>_xlfn.DAYS(Table1[[#This Row],[Exp Date]],Table1[[#This Row],[Mfg Date]])</f>
        <v>1822</v>
      </c>
    </row>
    <row r="697" spans="1:14" x14ac:dyDescent="0.3">
      <c r="A697" s="4">
        <v>44753</v>
      </c>
      <c r="B697" s="3">
        <v>10</v>
      </c>
      <c r="C697" s="2">
        <v>44763</v>
      </c>
      <c r="D697" s="1" t="s">
        <v>33</v>
      </c>
      <c r="E697" s="2">
        <v>44713</v>
      </c>
      <c r="F697" s="2">
        <v>46173</v>
      </c>
      <c r="G697" s="1">
        <v>10</v>
      </c>
      <c r="H697" s="1">
        <v>1</v>
      </c>
      <c r="I697" s="1">
        <f>Table1[[#This Row],[Received Qty.]]*Table1[[#This Row],[Unit]]</f>
        <v>10</v>
      </c>
      <c r="J697" s="1" t="s">
        <v>11</v>
      </c>
      <c r="K697" s="1">
        <v>12500</v>
      </c>
      <c r="L697" s="1">
        <v>125000</v>
      </c>
      <c r="M697" s="1">
        <f>_xlfn.DAYS(Table1[[#This Row],[RCV Date]],Table1[[#This Row],[PO_DT]])</f>
        <v>10</v>
      </c>
      <c r="N697" s="1">
        <f>_xlfn.DAYS(Table1[[#This Row],[Exp Date]],Table1[[#This Row],[Mfg Date]])</f>
        <v>1460</v>
      </c>
    </row>
    <row r="698" spans="1:14" x14ac:dyDescent="0.3">
      <c r="A698" s="4">
        <v>44761</v>
      </c>
      <c r="B698" s="3">
        <v>412.5</v>
      </c>
      <c r="C698" s="2">
        <v>44764</v>
      </c>
      <c r="D698" s="1" t="s">
        <v>81</v>
      </c>
      <c r="E698" s="2">
        <v>44713</v>
      </c>
      <c r="F698" s="2">
        <v>45807</v>
      </c>
      <c r="G698" s="1">
        <v>412.5</v>
      </c>
      <c r="H698" s="1">
        <v>1</v>
      </c>
      <c r="I698" s="1">
        <f>Table1[[#This Row],[Received Qty.]]*Table1[[#This Row],[Unit]]</f>
        <v>412.5</v>
      </c>
      <c r="J698" s="1" t="s">
        <v>11</v>
      </c>
      <c r="K698" s="1">
        <v>1036.3599999999999</v>
      </c>
      <c r="L698" s="1">
        <v>427498.5</v>
      </c>
      <c r="M698" s="1">
        <f>_xlfn.DAYS(Table1[[#This Row],[RCV Date]],Table1[[#This Row],[PO_DT]])</f>
        <v>3</v>
      </c>
      <c r="N698" s="1">
        <f>_xlfn.DAYS(Table1[[#This Row],[Exp Date]],Table1[[#This Row],[Mfg Date]])</f>
        <v>1094</v>
      </c>
    </row>
    <row r="699" spans="1:14" x14ac:dyDescent="0.3">
      <c r="A699" s="4">
        <v>44761</v>
      </c>
      <c r="B699" s="3">
        <v>27.5</v>
      </c>
      <c r="C699" s="2">
        <v>44764</v>
      </c>
      <c r="D699" s="1" t="s">
        <v>19</v>
      </c>
      <c r="E699" s="2">
        <v>44713</v>
      </c>
      <c r="F699" s="2">
        <v>45807</v>
      </c>
      <c r="G699" s="1">
        <v>27.5</v>
      </c>
      <c r="H699" s="1">
        <v>1</v>
      </c>
      <c r="I699" s="1">
        <f>Table1[[#This Row],[Received Qty.]]*Table1[[#This Row],[Unit]]</f>
        <v>27.5</v>
      </c>
      <c r="J699" s="1" t="s">
        <v>11</v>
      </c>
      <c r="K699" s="1">
        <v>2290.9</v>
      </c>
      <c r="L699" s="1">
        <v>62999.75</v>
      </c>
      <c r="M699" s="1">
        <f>_xlfn.DAYS(Table1[[#This Row],[RCV Date]],Table1[[#This Row],[PO_DT]])</f>
        <v>3</v>
      </c>
      <c r="N699" s="1">
        <f>_xlfn.DAYS(Table1[[#This Row],[Exp Date]],Table1[[#This Row],[Mfg Date]])</f>
        <v>1094</v>
      </c>
    </row>
    <row r="700" spans="1:14" x14ac:dyDescent="0.3">
      <c r="A700" s="4">
        <v>44736</v>
      </c>
      <c r="B700" s="3">
        <v>50</v>
      </c>
      <c r="C700" s="2">
        <v>44765</v>
      </c>
      <c r="D700" s="1" t="s">
        <v>23</v>
      </c>
      <c r="E700" s="2">
        <v>44652</v>
      </c>
      <c r="F700" s="2">
        <v>46474</v>
      </c>
      <c r="G700" s="1">
        <v>50</v>
      </c>
      <c r="H700" s="1">
        <v>1</v>
      </c>
      <c r="I700" s="1">
        <f>Table1[[#This Row],[Received Qty.]]*Table1[[#This Row],[Unit]]</f>
        <v>50</v>
      </c>
      <c r="J700" s="1" t="s">
        <v>11</v>
      </c>
      <c r="K700" s="1">
        <v>1350</v>
      </c>
      <c r="L700" s="1">
        <v>67500</v>
      </c>
      <c r="M700" s="1">
        <f>_xlfn.DAYS(Table1[[#This Row],[RCV Date]],Table1[[#This Row],[PO_DT]])</f>
        <v>29</v>
      </c>
      <c r="N700" s="1">
        <f>_xlfn.DAYS(Table1[[#This Row],[Exp Date]],Table1[[#This Row],[Mfg Date]])</f>
        <v>1822</v>
      </c>
    </row>
    <row r="701" spans="1:14" x14ac:dyDescent="0.3">
      <c r="A701" s="4">
        <v>44762</v>
      </c>
      <c r="B701" s="3">
        <v>25</v>
      </c>
      <c r="C701" s="2">
        <v>44767</v>
      </c>
      <c r="D701" s="1" t="s">
        <v>17</v>
      </c>
      <c r="E701" s="2">
        <v>44472</v>
      </c>
      <c r="F701" s="2">
        <v>45567</v>
      </c>
      <c r="G701" s="1">
        <v>25</v>
      </c>
      <c r="H701" s="1">
        <v>1</v>
      </c>
      <c r="I701" s="1">
        <f>Table1[[#This Row],[Received Qty.]]*Table1[[#This Row],[Unit]]</f>
        <v>25</v>
      </c>
      <c r="J701" s="1" t="s">
        <v>11</v>
      </c>
      <c r="K701" s="1">
        <v>135</v>
      </c>
      <c r="L701" s="1">
        <v>3375</v>
      </c>
      <c r="M701" s="1">
        <f>_xlfn.DAYS(Table1[[#This Row],[RCV Date]],Table1[[#This Row],[PO_DT]])</f>
        <v>5</v>
      </c>
      <c r="N701" s="1">
        <f>_xlfn.DAYS(Table1[[#This Row],[Exp Date]],Table1[[#This Row],[Mfg Date]])</f>
        <v>1095</v>
      </c>
    </row>
    <row r="702" spans="1:14" x14ac:dyDescent="0.3">
      <c r="A702" s="4">
        <v>44756</v>
      </c>
      <c r="B702" s="3">
        <v>0.1</v>
      </c>
      <c r="C702" s="2">
        <v>44768</v>
      </c>
      <c r="D702" s="1" t="s">
        <v>92</v>
      </c>
      <c r="E702" s="2">
        <v>44743</v>
      </c>
      <c r="F702" s="2">
        <v>46203</v>
      </c>
      <c r="G702" s="1">
        <v>0.1</v>
      </c>
      <c r="H702" s="1">
        <v>1</v>
      </c>
      <c r="I702" s="1">
        <f>Table1[[#This Row],[Received Qty.]]*Table1[[#This Row],[Unit]]</f>
        <v>0.1</v>
      </c>
      <c r="J702" s="1" t="s">
        <v>11</v>
      </c>
      <c r="K702" s="1">
        <v>155000</v>
      </c>
      <c r="L702" s="1">
        <v>15500</v>
      </c>
      <c r="M702" s="1">
        <f>_xlfn.DAYS(Table1[[#This Row],[RCV Date]],Table1[[#This Row],[PO_DT]])</f>
        <v>12</v>
      </c>
      <c r="N702" s="1">
        <f>_xlfn.DAYS(Table1[[#This Row],[Exp Date]],Table1[[#This Row],[Mfg Date]])</f>
        <v>1460</v>
      </c>
    </row>
    <row r="703" spans="1:14" x14ac:dyDescent="0.3">
      <c r="A703" s="4">
        <v>44754</v>
      </c>
      <c r="B703" s="3">
        <v>100</v>
      </c>
      <c r="C703" s="2">
        <v>44769</v>
      </c>
      <c r="D703" s="1" t="s">
        <v>55</v>
      </c>
      <c r="E703" s="2">
        <v>44539</v>
      </c>
      <c r="F703" s="2">
        <v>45626</v>
      </c>
      <c r="G703" s="1">
        <v>50</v>
      </c>
      <c r="H703" s="1">
        <v>1</v>
      </c>
      <c r="I703" s="1">
        <f>Table1[[#This Row],[Received Qty.]]*Table1[[#This Row],[Unit]]</f>
        <v>50</v>
      </c>
      <c r="J703" s="1" t="s">
        <v>11</v>
      </c>
      <c r="K703" s="1">
        <v>760</v>
      </c>
      <c r="L703" s="1">
        <v>38000</v>
      </c>
      <c r="M703" s="1">
        <f>_xlfn.DAYS(Table1[[#This Row],[RCV Date]],Table1[[#This Row],[PO_DT]])</f>
        <v>15</v>
      </c>
      <c r="N703" s="1">
        <f>_xlfn.DAYS(Table1[[#This Row],[Exp Date]],Table1[[#This Row],[Mfg Date]])</f>
        <v>1087</v>
      </c>
    </row>
    <row r="704" spans="1:14" x14ac:dyDescent="0.3">
      <c r="A704" s="4">
        <v>44744</v>
      </c>
      <c r="B704" s="3">
        <v>10</v>
      </c>
      <c r="C704" s="2">
        <v>44769</v>
      </c>
      <c r="D704" s="1" t="s">
        <v>69</v>
      </c>
      <c r="E704" s="2">
        <v>44713</v>
      </c>
      <c r="F704" s="2">
        <v>46538</v>
      </c>
      <c r="G704" s="1">
        <v>10</v>
      </c>
      <c r="H704" s="1">
        <v>1</v>
      </c>
      <c r="I704" s="1">
        <f>Table1[[#This Row],[Received Qty.]]*Table1[[#This Row],[Unit]]</f>
        <v>10</v>
      </c>
      <c r="J704" s="1" t="s">
        <v>11</v>
      </c>
      <c r="K704" s="1">
        <v>440</v>
      </c>
      <c r="L704" s="1">
        <v>4400</v>
      </c>
      <c r="M704" s="1">
        <f>_xlfn.DAYS(Table1[[#This Row],[RCV Date]],Table1[[#This Row],[PO_DT]])</f>
        <v>25</v>
      </c>
      <c r="N704" s="1">
        <f>_xlfn.DAYS(Table1[[#This Row],[Exp Date]],Table1[[#This Row],[Mfg Date]])</f>
        <v>1825</v>
      </c>
    </row>
    <row r="705" spans="1:14" x14ac:dyDescent="0.3">
      <c r="A705" s="4">
        <v>44758</v>
      </c>
      <c r="B705" s="3">
        <v>10</v>
      </c>
      <c r="C705" s="2">
        <v>44769</v>
      </c>
      <c r="D705" s="1" t="s">
        <v>152</v>
      </c>
      <c r="E705" s="2">
        <v>44440</v>
      </c>
      <c r="F705" s="2">
        <v>46265</v>
      </c>
      <c r="G705" s="1">
        <v>10</v>
      </c>
      <c r="H705" s="1">
        <v>1</v>
      </c>
      <c r="I705" s="1">
        <f>Table1[[#This Row],[Received Qty.]]*Table1[[#This Row],[Unit]]</f>
        <v>10</v>
      </c>
      <c r="J705" s="1" t="s">
        <v>11</v>
      </c>
      <c r="K705" s="1">
        <v>540</v>
      </c>
      <c r="L705" s="1">
        <v>5400</v>
      </c>
      <c r="M705" s="1">
        <f>_xlfn.DAYS(Table1[[#This Row],[RCV Date]],Table1[[#This Row],[PO_DT]])</f>
        <v>11</v>
      </c>
      <c r="N705" s="1">
        <f>_xlfn.DAYS(Table1[[#This Row],[Exp Date]],Table1[[#This Row],[Mfg Date]])</f>
        <v>1825</v>
      </c>
    </row>
    <row r="706" spans="1:14" x14ac:dyDescent="0.3">
      <c r="A706" s="4">
        <v>44753</v>
      </c>
      <c r="B706" s="3">
        <v>50</v>
      </c>
      <c r="C706" s="2">
        <v>44770</v>
      </c>
      <c r="D706" s="1" t="s">
        <v>48</v>
      </c>
      <c r="E706" s="2">
        <v>44743</v>
      </c>
      <c r="F706" s="2">
        <v>46568</v>
      </c>
      <c r="G706" s="1">
        <v>50</v>
      </c>
      <c r="H706" s="1">
        <v>1</v>
      </c>
      <c r="I706" s="1">
        <f>Table1[[#This Row],[Received Qty.]]*Table1[[#This Row],[Unit]]</f>
        <v>50</v>
      </c>
      <c r="J706" s="1" t="s">
        <v>11</v>
      </c>
      <c r="K706" s="1">
        <v>1075</v>
      </c>
      <c r="L706" s="1">
        <v>53750</v>
      </c>
      <c r="M706" s="1">
        <f>_xlfn.DAYS(Table1[[#This Row],[RCV Date]],Table1[[#This Row],[PO_DT]])</f>
        <v>17</v>
      </c>
      <c r="N706" s="1">
        <f>_xlfn.DAYS(Table1[[#This Row],[Exp Date]],Table1[[#This Row],[Mfg Date]])</f>
        <v>1825</v>
      </c>
    </row>
    <row r="707" spans="1:14" x14ac:dyDescent="0.3">
      <c r="A707" s="4">
        <v>44758</v>
      </c>
      <c r="B707" s="3">
        <v>1000</v>
      </c>
      <c r="C707" s="2">
        <v>44771</v>
      </c>
      <c r="D707" s="1" t="s">
        <v>28</v>
      </c>
      <c r="E707" s="2">
        <v>44753</v>
      </c>
      <c r="F707" s="2">
        <v>46568</v>
      </c>
      <c r="G707" s="1">
        <v>1000</v>
      </c>
      <c r="H707" s="1">
        <v>1</v>
      </c>
      <c r="I707" s="1">
        <f>Table1[[#This Row],[Received Qty.]]*Table1[[#This Row],[Unit]]</f>
        <v>1000</v>
      </c>
      <c r="J707" s="1" t="s">
        <v>11</v>
      </c>
      <c r="K707" s="1">
        <v>147</v>
      </c>
      <c r="L707" s="1">
        <v>147000</v>
      </c>
      <c r="M707" s="1">
        <f>_xlfn.DAYS(Table1[[#This Row],[RCV Date]],Table1[[#This Row],[PO_DT]])</f>
        <v>13</v>
      </c>
      <c r="N707" s="1">
        <f>_xlfn.DAYS(Table1[[#This Row],[Exp Date]],Table1[[#This Row],[Mfg Date]])</f>
        <v>1815</v>
      </c>
    </row>
    <row r="708" spans="1:14" x14ac:dyDescent="0.3">
      <c r="A708" s="4">
        <v>44758</v>
      </c>
      <c r="B708" s="3">
        <v>300</v>
      </c>
      <c r="C708" s="2">
        <v>44771</v>
      </c>
      <c r="D708" s="1" t="s">
        <v>157</v>
      </c>
      <c r="E708" s="2">
        <v>44674</v>
      </c>
      <c r="F708" s="2">
        <v>46474</v>
      </c>
      <c r="G708" s="1">
        <v>300</v>
      </c>
      <c r="H708" s="1">
        <v>1</v>
      </c>
      <c r="I708" s="1">
        <f>Table1[[#This Row],[Received Qty.]]*Table1[[#This Row],[Unit]]</f>
        <v>300</v>
      </c>
      <c r="J708" s="1" t="s">
        <v>11</v>
      </c>
      <c r="K708" s="1">
        <v>155</v>
      </c>
      <c r="L708" s="1">
        <v>46500</v>
      </c>
      <c r="M708" s="1">
        <f>_xlfn.DAYS(Table1[[#This Row],[RCV Date]],Table1[[#This Row],[PO_DT]])</f>
        <v>13</v>
      </c>
      <c r="N708" s="1">
        <f>_xlfn.DAYS(Table1[[#This Row],[Exp Date]],Table1[[#This Row],[Mfg Date]])</f>
        <v>1800</v>
      </c>
    </row>
    <row r="709" spans="1:14" x14ac:dyDescent="0.3">
      <c r="A709" s="4">
        <v>44769</v>
      </c>
      <c r="B709" s="3">
        <v>110</v>
      </c>
      <c r="C709" s="2">
        <v>44771</v>
      </c>
      <c r="D709" s="1" t="s">
        <v>81</v>
      </c>
      <c r="E709" s="2">
        <v>44682</v>
      </c>
      <c r="F709" s="2">
        <v>45777</v>
      </c>
      <c r="G709" s="1">
        <v>110</v>
      </c>
      <c r="H709" s="1">
        <v>1</v>
      </c>
      <c r="I709" s="1">
        <f>Table1[[#This Row],[Received Qty.]]*Table1[[#This Row],[Unit]]</f>
        <v>110</v>
      </c>
      <c r="J709" s="1" t="s">
        <v>11</v>
      </c>
      <c r="K709" s="1">
        <v>1036.3599999999999</v>
      </c>
      <c r="L709" s="1">
        <v>113999.6</v>
      </c>
      <c r="M709" s="1">
        <f>_xlfn.DAYS(Table1[[#This Row],[RCV Date]],Table1[[#This Row],[PO_DT]])</f>
        <v>2</v>
      </c>
      <c r="N709" s="1">
        <f>_xlfn.DAYS(Table1[[#This Row],[Exp Date]],Table1[[#This Row],[Mfg Date]])</f>
        <v>1095</v>
      </c>
    </row>
    <row r="710" spans="1:14" x14ac:dyDescent="0.3">
      <c r="A710" s="4">
        <v>44758</v>
      </c>
      <c r="B710" s="3">
        <v>100</v>
      </c>
      <c r="C710" s="2">
        <v>44771</v>
      </c>
      <c r="D710" s="1" t="s">
        <v>168</v>
      </c>
      <c r="E710" s="2">
        <v>44682</v>
      </c>
      <c r="F710" s="2">
        <v>46142</v>
      </c>
      <c r="G710" s="1">
        <v>100</v>
      </c>
      <c r="H710" s="1">
        <v>1</v>
      </c>
      <c r="I710" s="1">
        <f>Table1[[#This Row],[Received Qty.]]*Table1[[#This Row],[Unit]]</f>
        <v>100</v>
      </c>
      <c r="J710" s="1" t="s">
        <v>11</v>
      </c>
      <c r="K710" s="1">
        <v>203</v>
      </c>
      <c r="L710" s="1">
        <v>20300</v>
      </c>
      <c r="M710" s="1">
        <f>_xlfn.DAYS(Table1[[#This Row],[RCV Date]],Table1[[#This Row],[PO_DT]])</f>
        <v>13</v>
      </c>
      <c r="N710" s="1">
        <f>_xlfn.DAYS(Table1[[#This Row],[Exp Date]],Table1[[#This Row],[Mfg Date]])</f>
        <v>1460</v>
      </c>
    </row>
    <row r="711" spans="1:14" x14ac:dyDescent="0.3">
      <c r="A711" s="4">
        <v>44753</v>
      </c>
      <c r="B711" s="3">
        <v>50</v>
      </c>
      <c r="C711" s="2">
        <v>44771</v>
      </c>
      <c r="D711" s="1" t="s">
        <v>32</v>
      </c>
      <c r="E711" s="2">
        <v>44743</v>
      </c>
      <c r="F711" s="2">
        <v>45473</v>
      </c>
      <c r="G711" s="1">
        <v>50</v>
      </c>
      <c r="H711" s="1">
        <v>1</v>
      </c>
      <c r="I711" s="1">
        <f>Table1[[#This Row],[Received Qty.]]*Table1[[#This Row],[Unit]]</f>
        <v>50</v>
      </c>
      <c r="J711" s="1" t="s">
        <v>11</v>
      </c>
      <c r="K711" s="1">
        <v>1125</v>
      </c>
      <c r="L711" s="1">
        <v>56250</v>
      </c>
      <c r="M711" s="1">
        <f>_xlfn.DAYS(Table1[[#This Row],[RCV Date]],Table1[[#This Row],[PO_DT]])</f>
        <v>18</v>
      </c>
      <c r="N711" s="1">
        <f>_xlfn.DAYS(Table1[[#This Row],[Exp Date]],Table1[[#This Row],[Mfg Date]])</f>
        <v>730</v>
      </c>
    </row>
    <row r="712" spans="1:14" x14ac:dyDescent="0.3">
      <c r="A712" s="4">
        <v>44768</v>
      </c>
      <c r="B712" s="3">
        <v>1</v>
      </c>
      <c r="C712" s="2">
        <v>44771</v>
      </c>
      <c r="D712" s="1" t="s">
        <v>189</v>
      </c>
      <c r="E712" s="2">
        <v>44325</v>
      </c>
      <c r="F712" s="2">
        <v>46151</v>
      </c>
      <c r="G712" s="1">
        <v>1</v>
      </c>
      <c r="H712" s="1">
        <v>1</v>
      </c>
      <c r="I712" s="1">
        <f>Table1[[#This Row],[Received Qty.]]*Table1[[#This Row],[Unit]]</f>
        <v>1</v>
      </c>
      <c r="J712" s="1" t="s">
        <v>11</v>
      </c>
      <c r="K712" s="1">
        <v>1750</v>
      </c>
      <c r="L712" s="1">
        <v>1750</v>
      </c>
      <c r="M712" s="1">
        <f>_xlfn.DAYS(Table1[[#This Row],[RCV Date]],Table1[[#This Row],[PO_DT]])</f>
        <v>3</v>
      </c>
      <c r="N712" s="1">
        <f>_xlfn.DAYS(Table1[[#This Row],[Exp Date]],Table1[[#This Row],[Mfg Date]])</f>
        <v>1826</v>
      </c>
    </row>
    <row r="713" spans="1:14" x14ac:dyDescent="0.3">
      <c r="A713" s="4">
        <v>44768</v>
      </c>
      <c r="B713" s="3">
        <v>1750000</v>
      </c>
      <c r="C713" s="2">
        <v>44772</v>
      </c>
      <c r="D713" s="1" t="s">
        <v>149</v>
      </c>
      <c r="E713" s="2">
        <v>44713</v>
      </c>
      <c r="F713" s="2">
        <v>46538</v>
      </c>
      <c r="G713" s="1">
        <v>1750000</v>
      </c>
      <c r="H713" s="1">
        <v>7</v>
      </c>
      <c r="I713" s="1">
        <f>Table1[[#This Row],[Received Qty.]]*Table1[[#This Row],[Unit]]</f>
        <v>12250000</v>
      </c>
      <c r="J713" s="1" t="s">
        <v>52</v>
      </c>
      <c r="K713" s="1">
        <v>0.112</v>
      </c>
      <c r="L713" s="1">
        <v>196000</v>
      </c>
      <c r="M713" s="1">
        <f>_xlfn.DAYS(Table1[[#This Row],[RCV Date]],Table1[[#This Row],[PO_DT]])</f>
        <v>4</v>
      </c>
      <c r="N713" s="1">
        <f>_xlfn.DAYS(Table1[[#This Row],[Exp Date]],Table1[[#This Row],[Mfg Date]])</f>
        <v>1825</v>
      </c>
    </row>
    <row r="714" spans="1:14" x14ac:dyDescent="0.3">
      <c r="A714" s="4">
        <v>44763</v>
      </c>
      <c r="B714" s="3">
        <v>1500</v>
      </c>
      <c r="C714" s="2">
        <v>44772</v>
      </c>
      <c r="D714" s="1" t="s">
        <v>53</v>
      </c>
      <c r="E714" s="2">
        <v>44609</v>
      </c>
      <c r="F714" s="2">
        <v>46435</v>
      </c>
      <c r="G714" s="1">
        <v>1500</v>
      </c>
      <c r="H714" s="1">
        <v>1</v>
      </c>
      <c r="I714" s="1">
        <f>Table1[[#This Row],[Received Qty.]]*Table1[[#This Row],[Unit]]</f>
        <v>1500</v>
      </c>
      <c r="J714" s="1" t="s">
        <v>11</v>
      </c>
      <c r="K714" s="1">
        <v>205</v>
      </c>
      <c r="L714" s="1">
        <v>307500</v>
      </c>
      <c r="M714" s="1">
        <f>_xlfn.DAYS(Table1[[#This Row],[RCV Date]],Table1[[#This Row],[PO_DT]])</f>
        <v>9</v>
      </c>
      <c r="N714" s="1">
        <f>_xlfn.DAYS(Table1[[#This Row],[Exp Date]],Table1[[#This Row],[Mfg Date]])</f>
        <v>1826</v>
      </c>
    </row>
    <row r="715" spans="1:14" x14ac:dyDescent="0.3">
      <c r="A715" s="4">
        <v>44761</v>
      </c>
      <c r="B715" s="3">
        <v>25</v>
      </c>
      <c r="C715" s="2">
        <v>44772</v>
      </c>
      <c r="D715" s="1" t="s">
        <v>46</v>
      </c>
      <c r="E715" s="2">
        <v>44743</v>
      </c>
      <c r="F715" s="2">
        <v>46568</v>
      </c>
      <c r="G715" s="1">
        <v>25</v>
      </c>
      <c r="H715" s="1">
        <v>1</v>
      </c>
      <c r="I715" s="1">
        <f>Table1[[#This Row],[Received Qty.]]*Table1[[#This Row],[Unit]]</f>
        <v>25</v>
      </c>
      <c r="J715" s="1" t="s">
        <v>11</v>
      </c>
      <c r="K715" s="1">
        <v>1950</v>
      </c>
      <c r="L715" s="1">
        <v>48750</v>
      </c>
      <c r="M715" s="1">
        <f>_xlfn.DAYS(Table1[[#This Row],[RCV Date]],Table1[[#This Row],[PO_DT]])</f>
        <v>11</v>
      </c>
      <c r="N715" s="1">
        <f>_xlfn.DAYS(Table1[[#This Row],[Exp Date]],Table1[[#This Row],[Mfg Date]])</f>
        <v>1825</v>
      </c>
    </row>
    <row r="716" spans="1:14" x14ac:dyDescent="0.3">
      <c r="A716" s="4">
        <v>44771</v>
      </c>
      <c r="B716" s="3">
        <v>5</v>
      </c>
      <c r="C716" s="2">
        <v>44772</v>
      </c>
      <c r="D716" s="1" t="s">
        <v>190</v>
      </c>
      <c r="E716" s="2">
        <v>44758</v>
      </c>
      <c r="F716" s="2">
        <v>45853</v>
      </c>
      <c r="G716" s="1">
        <v>5</v>
      </c>
      <c r="H716" s="1">
        <v>1</v>
      </c>
      <c r="I716" s="1">
        <f>Table1[[#This Row],[Received Qty.]]*Table1[[#This Row],[Unit]]</f>
        <v>5</v>
      </c>
      <c r="J716" s="1" t="s">
        <v>11</v>
      </c>
      <c r="K716" s="1">
        <v>925</v>
      </c>
      <c r="L716" s="1">
        <v>4625</v>
      </c>
      <c r="M716" s="1">
        <f>_xlfn.DAYS(Table1[[#This Row],[RCV Date]],Table1[[#This Row],[PO_DT]])</f>
        <v>1</v>
      </c>
      <c r="N716" s="1">
        <f>_xlfn.DAYS(Table1[[#This Row],[Exp Date]],Table1[[#This Row],[Mfg Date]])</f>
        <v>1095</v>
      </c>
    </row>
    <row r="717" spans="1:14" x14ac:dyDescent="0.3">
      <c r="A717" s="4">
        <v>44772</v>
      </c>
      <c r="B717" s="3">
        <v>25</v>
      </c>
      <c r="C717" s="2">
        <v>44775</v>
      </c>
      <c r="D717" s="1" t="s">
        <v>54</v>
      </c>
      <c r="E717" s="2">
        <v>44562</v>
      </c>
      <c r="F717" s="2">
        <v>46387</v>
      </c>
      <c r="G717" s="1">
        <v>25</v>
      </c>
      <c r="H717" s="1">
        <v>1</v>
      </c>
      <c r="I717" s="1">
        <f>Table1[[#This Row],[Received Qty.]]*Table1[[#This Row],[Unit]]</f>
        <v>25</v>
      </c>
      <c r="J717" s="1" t="s">
        <v>11</v>
      </c>
      <c r="K717" s="1">
        <v>580</v>
      </c>
      <c r="L717" s="1">
        <v>14500</v>
      </c>
      <c r="M717" s="1">
        <f>_xlfn.DAYS(Table1[[#This Row],[RCV Date]],Table1[[#This Row],[PO_DT]])</f>
        <v>3</v>
      </c>
      <c r="N717" s="1">
        <f>_xlfn.DAYS(Table1[[#This Row],[Exp Date]],Table1[[#This Row],[Mfg Date]])</f>
        <v>1825</v>
      </c>
    </row>
    <row r="718" spans="1:14" x14ac:dyDescent="0.3">
      <c r="A718" s="4">
        <v>44757</v>
      </c>
      <c r="B718" s="3">
        <v>500</v>
      </c>
      <c r="C718" s="2">
        <v>44776</v>
      </c>
      <c r="D718" s="1" t="s">
        <v>10</v>
      </c>
      <c r="E718" s="2">
        <v>44652</v>
      </c>
      <c r="F718" s="2">
        <v>46112</v>
      </c>
      <c r="G718" s="1">
        <v>500</v>
      </c>
      <c r="H718" s="1">
        <v>1</v>
      </c>
      <c r="I718" s="1">
        <f>Table1[[#This Row],[Received Qty.]]*Table1[[#This Row],[Unit]]</f>
        <v>500</v>
      </c>
      <c r="J718" s="1" t="s">
        <v>11</v>
      </c>
      <c r="K718" s="1">
        <v>555</v>
      </c>
      <c r="L718" s="1">
        <v>277500</v>
      </c>
      <c r="M718" s="1">
        <f>_xlfn.DAYS(Table1[[#This Row],[RCV Date]],Table1[[#This Row],[PO_DT]])</f>
        <v>19</v>
      </c>
      <c r="N718" s="1">
        <f>_xlfn.DAYS(Table1[[#This Row],[Exp Date]],Table1[[#This Row],[Mfg Date]])</f>
        <v>1460</v>
      </c>
    </row>
    <row r="719" spans="1:14" x14ac:dyDescent="0.3">
      <c r="A719" s="4">
        <v>44757</v>
      </c>
      <c r="B719" s="3">
        <v>100</v>
      </c>
      <c r="C719" s="2">
        <v>44776</v>
      </c>
      <c r="D719" s="1" t="s">
        <v>10</v>
      </c>
      <c r="E719" s="2">
        <v>44652</v>
      </c>
      <c r="F719" s="2">
        <v>46112</v>
      </c>
      <c r="G719" s="1">
        <v>100</v>
      </c>
      <c r="H719" s="1">
        <v>1</v>
      </c>
      <c r="I719" s="1">
        <f>Table1[[#This Row],[Received Qty.]]*Table1[[#This Row],[Unit]]</f>
        <v>100</v>
      </c>
      <c r="J719" s="1" t="s">
        <v>11</v>
      </c>
      <c r="K719" s="1">
        <v>555</v>
      </c>
      <c r="L719" s="1">
        <v>55500</v>
      </c>
      <c r="M719" s="1">
        <f>_xlfn.DAYS(Table1[[#This Row],[RCV Date]],Table1[[#This Row],[PO_DT]])</f>
        <v>19</v>
      </c>
      <c r="N719" s="1">
        <f>_xlfn.DAYS(Table1[[#This Row],[Exp Date]],Table1[[#This Row],[Mfg Date]])</f>
        <v>1460</v>
      </c>
    </row>
    <row r="720" spans="1:14" x14ac:dyDescent="0.3">
      <c r="A720" s="4">
        <v>44775</v>
      </c>
      <c r="B720" s="3">
        <v>110</v>
      </c>
      <c r="C720" s="2">
        <v>44777</v>
      </c>
      <c r="D720" s="1" t="s">
        <v>81</v>
      </c>
      <c r="E720" s="2">
        <v>44713</v>
      </c>
      <c r="F720" s="2">
        <v>45808</v>
      </c>
      <c r="G720" s="1">
        <v>110</v>
      </c>
      <c r="H720" s="1">
        <v>1</v>
      </c>
      <c r="I720" s="1">
        <f>Table1[[#This Row],[Received Qty.]]*Table1[[#This Row],[Unit]]</f>
        <v>110</v>
      </c>
      <c r="J720" s="1" t="s">
        <v>11</v>
      </c>
      <c r="K720" s="1">
        <v>1036.3599999999999</v>
      </c>
      <c r="L720" s="1">
        <v>113999.6</v>
      </c>
      <c r="M720" s="1">
        <f>_xlfn.DAYS(Table1[[#This Row],[RCV Date]],Table1[[#This Row],[PO_DT]])</f>
        <v>2</v>
      </c>
      <c r="N720" s="1">
        <f>_xlfn.DAYS(Table1[[#This Row],[Exp Date]],Table1[[#This Row],[Mfg Date]])</f>
        <v>1095</v>
      </c>
    </row>
    <row r="721" spans="1:14" x14ac:dyDescent="0.3">
      <c r="A721" s="4">
        <v>44753</v>
      </c>
      <c r="B721" s="3">
        <v>25</v>
      </c>
      <c r="C721" s="2">
        <v>44777</v>
      </c>
      <c r="D721" s="1" t="s">
        <v>26</v>
      </c>
      <c r="E721" s="2">
        <v>44743</v>
      </c>
      <c r="F721" s="2">
        <v>46568</v>
      </c>
      <c r="G721" s="1">
        <v>25</v>
      </c>
      <c r="H721" s="1">
        <v>1</v>
      </c>
      <c r="I721" s="1">
        <f>Table1[[#This Row],[Received Qty.]]*Table1[[#This Row],[Unit]]</f>
        <v>25</v>
      </c>
      <c r="J721" s="1" t="s">
        <v>11</v>
      </c>
      <c r="K721" s="1">
        <v>7450</v>
      </c>
      <c r="L721" s="1">
        <v>186250</v>
      </c>
      <c r="M721" s="1">
        <f>_xlfn.DAYS(Table1[[#This Row],[RCV Date]],Table1[[#This Row],[PO_DT]])</f>
        <v>24</v>
      </c>
      <c r="N721" s="1">
        <f>_xlfn.DAYS(Table1[[#This Row],[Exp Date]],Table1[[#This Row],[Mfg Date]])</f>
        <v>1825</v>
      </c>
    </row>
    <row r="722" spans="1:14" x14ac:dyDescent="0.3">
      <c r="A722" s="4">
        <v>44769</v>
      </c>
      <c r="B722" s="3">
        <v>25</v>
      </c>
      <c r="C722" s="2">
        <v>44779</v>
      </c>
      <c r="D722" s="1" t="s">
        <v>30</v>
      </c>
      <c r="E722" s="2">
        <v>44743</v>
      </c>
      <c r="F722" s="2">
        <v>46203</v>
      </c>
      <c r="G722" s="1">
        <v>25</v>
      </c>
      <c r="H722" s="1">
        <v>1</v>
      </c>
      <c r="I722" s="1">
        <f>Table1[[#This Row],[Received Qty.]]*Table1[[#This Row],[Unit]]</f>
        <v>25</v>
      </c>
      <c r="J722" s="1" t="s">
        <v>11</v>
      </c>
      <c r="K722" s="1">
        <v>2025</v>
      </c>
      <c r="L722" s="1">
        <v>50625</v>
      </c>
      <c r="M722" s="1">
        <f>_xlfn.DAYS(Table1[[#This Row],[RCV Date]],Table1[[#This Row],[PO_DT]])</f>
        <v>10</v>
      </c>
      <c r="N722" s="1">
        <f>_xlfn.DAYS(Table1[[#This Row],[Exp Date]],Table1[[#This Row],[Mfg Date]])</f>
        <v>1460</v>
      </c>
    </row>
    <row r="723" spans="1:14" x14ac:dyDescent="0.3">
      <c r="A723" s="4">
        <v>44769</v>
      </c>
      <c r="B723" s="3">
        <v>25</v>
      </c>
      <c r="C723" s="2">
        <v>44779</v>
      </c>
      <c r="D723" s="1" t="s">
        <v>160</v>
      </c>
      <c r="E723" s="2">
        <v>44713</v>
      </c>
      <c r="F723" s="2">
        <v>46537</v>
      </c>
      <c r="G723" s="1">
        <v>25</v>
      </c>
      <c r="H723" s="1">
        <v>1</v>
      </c>
      <c r="I723" s="1">
        <f>Table1[[#This Row],[Received Qty.]]*Table1[[#This Row],[Unit]]</f>
        <v>25</v>
      </c>
      <c r="J723" s="1" t="s">
        <v>11</v>
      </c>
      <c r="K723" s="1">
        <v>5100</v>
      </c>
      <c r="L723" s="1">
        <v>127500</v>
      </c>
      <c r="M723" s="1">
        <f>_xlfn.DAYS(Table1[[#This Row],[RCV Date]],Table1[[#This Row],[PO_DT]])</f>
        <v>10</v>
      </c>
      <c r="N723" s="1">
        <f>_xlfn.DAYS(Table1[[#This Row],[Exp Date]],Table1[[#This Row],[Mfg Date]])</f>
        <v>1824</v>
      </c>
    </row>
    <row r="724" spans="1:14" x14ac:dyDescent="0.3">
      <c r="A724" s="4">
        <v>44775</v>
      </c>
      <c r="B724" s="3">
        <v>500</v>
      </c>
      <c r="C724" s="2">
        <v>44781</v>
      </c>
      <c r="D724" s="1" t="s">
        <v>55</v>
      </c>
      <c r="E724" s="2">
        <v>44525</v>
      </c>
      <c r="F724" s="2">
        <v>45626</v>
      </c>
      <c r="G724" s="1">
        <v>275</v>
      </c>
      <c r="H724" s="1">
        <v>1</v>
      </c>
      <c r="I724" s="1">
        <f>Table1[[#This Row],[Received Qty.]]*Table1[[#This Row],[Unit]]</f>
        <v>275</v>
      </c>
      <c r="J724" s="1" t="s">
        <v>11</v>
      </c>
      <c r="K724" s="1">
        <v>690</v>
      </c>
      <c r="L724" s="1">
        <v>189750</v>
      </c>
      <c r="M724" s="1">
        <f>_xlfn.DAYS(Table1[[#This Row],[RCV Date]],Table1[[#This Row],[PO_DT]])</f>
        <v>6</v>
      </c>
      <c r="N724" s="1">
        <f>_xlfn.DAYS(Table1[[#This Row],[Exp Date]],Table1[[#This Row],[Mfg Date]])</f>
        <v>1101</v>
      </c>
    </row>
    <row r="725" spans="1:14" x14ac:dyDescent="0.3">
      <c r="A725" s="4">
        <v>44775</v>
      </c>
      <c r="B725" s="3">
        <v>300</v>
      </c>
      <c r="C725" s="2">
        <v>44781</v>
      </c>
      <c r="D725" s="1" t="s">
        <v>56</v>
      </c>
      <c r="E725" s="2">
        <v>44607</v>
      </c>
      <c r="F725" s="2">
        <v>46432</v>
      </c>
      <c r="G725" s="1">
        <v>300</v>
      </c>
      <c r="H725" s="1">
        <v>1</v>
      </c>
      <c r="I725" s="1">
        <f>Table1[[#This Row],[Received Qty.]]*Table1[[#This Row],[Unit]]</f>
        <v>300</v>
      </c>
      <c r="J725" s="1" t="s">
        <v>11</v>
      </c>
      <c r="K725" s="1">
        <v>1125</v>
      </c>
      <c r="L725" s="1">
        <v>337500</v>
      </c>
      <c r="M725" s="1">
        <f>_xlfn.DAYS(Table1[[#This Row],[RCV Date]],Table1[[#This Row],[PO_DT]])</f>
        <v>6</v>
      </c>
      <c r="N725" s="1">
        <f>_xlfn.DAYS(Table1[[#This Row],[Exp Date]],Table1[[#This Row],[Mfg Date]])</f>
        <v>1825</v>
      </c>
    </row>
    <row r="726" spans="1:14" x14ac:dyDescent="0.3">
      <c r="A726" s="4">
        <v>44765</v>
      </c>
      <c r="B726" s="3">
        <v>75</v>
      </c>
      <c r="C726" s="2">
        <v>44781</v>
      </c>
      <c r="D726" s="1" t="s">
        <v>46</v>
      </c>
      <c r="E726" s="2">
        <v>44682</v>
      </c>
      <c r="F726" s="2">
        <v>46507</v>
      </c>
      <c r="G726" s="1">
        <v>75</v>
      </c>
      <c r="H726" s="1">
        <v>1</v>
      </c>
      <c r="I726" s="1">
        <f>Table1[[#This Row],[Received Qty.]]*Table1[[#This Row],[Unit]]</f>
        <v>75</v>
      </c>
      <c r="J726" s="1" t="s">
        <v>11</v>
      </c>
      <c r="K726" s="1">
        <v>1900</v>
      </c>
      <c r="L726" s="1">
        <v>142500</v>
      </c>
      <c r="M726" s="1">
        <f>_xlfn.DAYS(Table1[[#This Row],[RCV Date]],Table1[[#This Row],[PO_DT]])</f>
        <v>16</v>
      </c>
      <c r="N726" s="1">
        <f>_xlfn.DAYS(Table1[[#This Row],[Exp Date]],Table1[[#This Row],[Mfg Date]])</f>
        <v>1825</v>
      </c>
    </row>
    <row r="727" spans="1:14" x14ac:dyDescent="0.3">
      <c r="A727" s="4">
        <v>44767</v>
      </c>
      <c r="B727" s="3">
        <v>10</v>
      </c>
      <c r="C727" s="2">
        <v>44781</v>
      </c>
      <c r="D727" s="1" t="s">
        <v>132</v>
      </c>
      <c r="E727" s="2">
        <v>44713</v>
      </c>
      <c r="F727" s="2">
        <v>45808</v>
      </c>
      <c r="G727" s="1">
        <v>10</v>
      </c>
      <c r="H727" s="1">
        <v>1</v>
      </c>
      <c r="I727" s="1">
        <f>Table1[[#This Row],[Received Qty.]]*Table1[[#This Row],[Unit]]</f>
        <v>10</v>
      </c>
      <c r="J727" s="1" t="s">
        <v>11</v>
      </c>
      <c r="K727" s="1">
        <v>13700</v>
      </c>
      <c r="L727" s="1">
        <v>137000</v>
      </c>
      <c r="M727" s="1">
        <f>_xlfn.DAYS(Table1[[#This Row],[RCV Date]],Table1[[#This Row],[PO_DT]])</f>
        <v>14</v>
      </c>
      <c r="N727" s="1">
        <f>_xlfn.DAYS(Table1[[#This Row],[Exp Date]],Table1[[#This Row],[Mfg Date]])</f>
        <v>1095</v>
      </c>
    </row>
    <row r="728" spans="1:14" x14ac:dyDescent="0.3">
      <c r="A728" s="4">
        <v>44769</v>
      </c>
      <c r="B728" s="3">
        <v>0.1</v>
      </c>
      <c r="C728" s="2">
        <v>44782</v>
      </c>
      <c r="D728" s="1" t="s">
        <v>38</v>
      </c>
      <c r="E728" s="2">
        <v>44713</v>
      </c>
      <c r="F728" s="2">
        <v>46568</v>
      </c>
      <c r="G728" s="1">
        <v>0.1</v>
      </c>
      <c r="H728" s="1">
        <v>1</v>
      </c>
      <c r="I728" s="1">
        <f>Table1[[#This Row],[Received Qty.]]*Table1[[#This Row],[Unit]]</f>
        <v>0.1</v>
      </c>
      <c r="J728" s="1" t="s">
        <v>11</v>
      </c>
      <c r="K728" s="1">
        <v>380000</v>
      </c>
      <c r="L728" s="1">
        <v>38000</v>
      </c>
      <c r="M728" s="1">
        <f>_xlfn.DAYS(Table1[[#This Row],[RCV Date]],Table1[[#This Row],[PO_DT]])</f>
        <v>13</v>
      </c>
      <c r="N728" s="1">
        <f>_xlfn.DAYS(Table1[[#This Row],[Exp Date]],Table1[[#This Row],[Mfg Date]])</f>
        <v>1855</v>
      </c>
    </row>
    <row r="729" spans="1:14" x14ac:dyDescent="0.3">
      <c r="A729" s="4">
        <v>44754</v>
      </c>
      <c r="B729" s="3">
        <v>200</v>
      </c>
      <c r="C729" s="2">
        <v>44783</v>
      </c>
      <c r="D729" s="1" t="s">
        <v>59</v>
      </c>
      <c r="E729" s="2">
        <v>44774</v>
      </c>
      <c r="F729" s="2">
        <v>46598</v>
      </c>
      <c r="G729" s="1">
        <v>200</v>
      </c>
      <c r="H729" s="1">
        <v>1</v>
      </c>
      <c r="I729" s="1">
        <f>Table1[[#This Row],[Received Qty.]]*Table1[[#This Row],[Unit]]</f>
        <v>200</v>
      </c>
      <c r="J729" s="1" t="s">
        <v>11</v>
      </c>
      <c r="K729" s="1">
        <v>1400</v>
      </c>
      <c r="L729" s="1">
        <v>280000</v>
      </c>
      <c r="M729" s="1">
        <f>_xlfn.DAYS(Table1[[#This Row],[RCV Date]],Table1[[#This Row],[PO_DT]])</f>
        <v>29</v>
      </c>
      <c r="N729" s="1">
        <f>_xlfn.DAYS(Table1[[#This Row],[Exp Date]],Table1[[#This Row],[Mfg Date]])</f>
        <v>1824</v>
      </c>
    </row>
    <row r="730" spans="1:14" x14ac:dyDescent="0.3">
      <c r="A730" s="4">
        <v>44779</v>
      </c>
      <c r="B730" s="3">
        <v>100</v>
      </c>
      <c r="C730" s="2">
        <v>44783</v>
      </c>
      <c r="D730" s="1" t="s">
        <v>46</v>
      </c>
      <c r="E730" s="2">
        <v>44713</v>
      </c>
      <c r="F730" s="2">
        <v>46173</v>
      </c>
      <c r="G730" s="1">
        <v>100</v>
      </c>
      <c r="H730" s="1">
        <v>1</v>
      </c>
      <c r="I730" s="1">
        <f>Table1[[#This Row],[Received Qty.]]*Table1[[#This Row],[Unit]]</f>
        <v>100</v>
      </c>
      <c r="J730" s="1" t="s">
        <v>11</v>
      </c>
      <c r="K730" s="1">
        <v>1775</v>
      </c>
      <c r="L730" s="1">
        <v>177500</v>
      </c>
      <c r="M730" s="1">
        <f>_xlfn.DAYS(Table1[[#This Row],[RCV Date]],Table1[[#This Row],[PO_DT]])</f>
        <v>4</v>
      </c>
      <c r="N730" s="1">
        <f>_xlfn.DAYS(Table1[[#This Row],[Exp Date]],Table1[[#This Row],[Mfg Date]])</f>
        <v>1460</v>
      </c>
    </row>
    <row r="731" spans="1:14" x14ac:dyDescent="0.3">
      <c r="A731" s="4">
        <v>44761</v>
      </c>
      <c r="B731" s="3">
        <v>25</v>
      </c>
      <c r="C731" s="2">
        <v>44786</v>
      </c>
      <c r="D731" s="1" t="s">
        <v>84</v>
      </c>
      <c r="E731" s="2">
        <v>44743</v>
      </c>
      <c r="F731" s="2">
        <v>46568</v>
      </c>
      <c r="G731" s="1">
        <v>25</v>
      </c>
      <c r="H731" s="1">
        <v>1</v>
      </c>
      <c r="I731" s="1">
        <f>Table1[[#This Row],[Received Qty.]]*Table1[[#This Row],[Unit]]</f>
        <v>25</v>
      </c>
      <c r="J731" s="1" t="s">
        <v>11</v>
      </c>
      <c r="K731" s="1">
        <v>3000</v>
      </c>
      <c r="L731" s="1">
        <v>75000</v>
      </c>
      <c r="M731" s="1">
        <f>_xlfn.DAYS(Table1[[#This Row],[RCV Date]],Table1[[#This Row],[PO_DT]])</f>
        <v>25</v>
      </c>
      <c r="N731" s="1">
        <f>_xlfn.DAYS(Table1[[#This Row],[Exp Date]],Table1[[#This Row],[Mfg Date]])</f>
        <v>1825</v>
      </c>
    </row>
    <row r="732" spans="1:14" x14ac:dyDescent="0.3">
      <c r="A732" s="4">
        <v>44761</v>
      </c>
      <c r="B732" s="3">
        <v>200</v>
      </c>
      <c r="C732" s="2">
        <v>44790</v>
      </c>
      <c r="D732" s="1" t="s">
        <v>73</v>
      </c>
      <c r="E732" s="2">
        <v>44743</v>
      </c>
      <c r="F732" s="2">
        <v>46568</v>
      </c>
      <c r="G732" s="1">
        <v>200</v>
      </c>
      <c r="H732" s="1">
        <v>1</v>
      </c>
      <c r="I732" s="1">
        <f>Table1[[#This Row],[Received Qty.]]*Table1[[#This Row],[Unit]]</f>
        <v>200</v>
      </c>
      <c r="J732" s="1" t="s">
        <v>11</v>
      </c>
      <c r="K732" s="1">
        <v>1410</v>
      </c>
      <c r="L732" s="1">
        <v>282000</v>
      </c>
      <c r="M732" s="1">
        <f>_xlfn.DAYS(Table1[[#This Row],[RCV Date]],Table1[[#This Row],[PO_DT]])</f>
        <v>29</v>
      </c>
      <c r="N732" s="1">
        <f>_xlfn.DAYS(Table1[[#This Row],[Exp Date]],Table1[[#This Row],[Mfg Date]])</f>
        <v>1825</v>
      </c>
    </row>
    <row r="733" spans="1:14" x14ac:dyDescent="0.3">
      <c r="A733" s="4">
        <v>44779</v>
      </c>
      <c r="B733" s="3">
        <v>5</v>
      </c>
      <c r="C733" s="2">
        <v>44793</v>
      </c>
      <c r="D733" s="1" t="s">
        <v>37</v>
      </c>
      <c r="E733" s="2">
        <v>44743</v>
      </c>
      <c r="F733" s="2">
        <v>45838</v>
      </c>
      <c r="G733" s="1">
        <v>5</v>
      </c>
      <c r="H733" s="1">
        <v>1</v>
      </c>
      <c r="I733" s="1">
        <f>Table1[[#This Row],[Received Qty.]]*Table1[[#This Row],[Unit]]</f>
        <v>5</v>
      </c>
      <c r="J733" s="1" t="s">
        <v>11</v>
      </c>
      <c r="K733" s="1">
        <v>39000</v>
      </c>
      <c r="L733" s="1">
        <v>195000</v>
      </c>
      <c r="M733" s="1">
        <f>_xlfn.DAYS(Table1[[#This Row],[RCV Date]],Table1[[#This Row],[PO_DT]])</f>
        <v>14</v>
      </c>
      <c r="N733" s="1">
        <f>_xlfn.DAYS(Table1[[#This Row],[Exp Date]],Table1[[#This Row],[Mfg Date]])</f>
        <v>1095</v>
      </c>
    </row>
    <row r="734" spans="1:14" x14ac:dyDescent="0.3">
      <c r="A734" s="4">
        <v>44758</v>
      </c>
      <c r="B734" s="3">
        <v>50</v>
      </c>
      <c r="C734" s="2">
        <v>44795</v>
      </c>
      <c r="D734" s="1" t="s">
        <v>163</v>
      </c>
      <c r="E734" s="2">
        <v>44652</v>
      </c>
      <c r="F734" s="2">
        <v>46474</v>
      </c>
      <c r="G734" s="1">
        <v>24.87</v>
      </c>
      <c r="H734" s="1">
        <v>1</v>
      </c>
      <c r="I734" s="1">
        <f>Table1[[#This Row],[Received Qty.]]*Table1[[#This Row],[Unit]]</f>
        <v>24.87</v>
      </c>
      <c r="J734" s="1" t="s">
        <v>11</v>
      </c>
      <c r="K734" s="1">
        <v>500</v>
      </c>
      <c r="L734" s="1">
        <v>12435</v>
      </c>
      <c r="M734" s="1">
        <f>_xlfn.DAYS(Table1[[#This Row],[RCV Date]],Table1[[#This Row],[PO_DT]])</f>
        <v>37</v>
      </c>
      <c r="N734" s="1">
        <f>_xlfn.DAYS(Table1[[#This Row],[Exp Date]],Table1[[#This Row],[Mfg Date]])</f>
        <v>1822</v>
      </c>
    </row>
    <row r="735" spans="1:14" x14ac:dyDescent="0.3">
      <c r="A735" s="4">
        <v>44783</v>
      </c>
      <c r="B735" s="3">
        <v>1050000</v>
      </c>
      <c r="C735" s="2">
        <v>44796</v>
      </c>
      <c r="D735" s="1" t="s">
        <v>184</v>
      </c>
      <c r="E735" s="2">
        <v>44682</v>
      </c>
      <c r="F735" s="2">
        <v>46507</v>
      </c>
      <c r="G735" s="1">
        <v>1050000</v>
      </c>
      <c r="H735" s="1">
        <v>7</v>
      </c>
      <c r="I735" s="1">
        <f>Table1[[#This Row],[Received Qty.]]*Table1[[#This Row],[Unit]]</f>
        <v>7350000</v>
      </c>
      <c r="J735" s="1" t="s">
        <v>52</v>
      </c>
      <c r="K735" s="1">
        <v>0.109</v>
      </c>
      <c r="L735" s="1">
        <v>114450</v>
      </c>
      <c r="M735" s="1">
        <f>_xlfn.DAYS(Table1[[#This Row],[RCV Date]],Table1[[#This Row],[PO_DT]])</f>
        <v>13</v>
      </c>
      <c r="N735" s="1">
        <f>_xlfn.DAYS(Table1[[#This Row],[Exp Date]],Table1[[#This Row],[Mfg Date]])</f>
        <v>1825</v>
      </c>
    </row>
    <row r="736" spans="1:14" x14ac:dyDescent="0.3">
      <c r="A736" s="4">
        <v>44775</v>
      </c>
      <c r="B736" s="3">
        <v>500</v>
      </c>
      <c r="C736" s="2">
        <v>44796</v>
      </c>
      <c r="D736" s="1" t="s">
        <v>55</v>
      </c>
      <c r="E736" s="2">
        <v>44525</v>
      </c>
      <c r="F736" s="2">
        <v>45626</v>
      </c>
      <c r="G736" s="1">
        <v>225</v>
      </c>
      <c r="H736" s="1">
        <v>1</v>
      </c>
      <c r="I736" s="1">
        <f>Table1[[#This Row],[Received Qty.]]*Table1[[#This Row],[Unit]]</f>
        <v>225</v>
      </c>
      <c r="J736" s="1" t="s">
        <v>11</v>
      </c>
      <c r="K736" s="1">
        <v>690</v>
      </c>
      <c r="L736" s="1">
        <v>155250</v>
      </c>
      <c r="M736" s="1">
        <f>_xlfn.DAYS(Table1[[#This Row],[RCV Date]],Table1[[#This Row],[PO_DT]])</f>
        <v>21</v>
      </c>
      <c r="N736" s="1">
        <f>_xlfn.DAYS(Table1[[#This Row],[Exp Date]],Table1[[#This Row],[Mfg Date]])</f>
        <v>1101</v>
      </c>
    </row>
    <row r="737" spans="1:14" x14ac:dyDescent="0.3">
      <c r="A737" s="4">
        <v>44769</v>
      </c>
      <c r="B737" s="3">
        <v>10</v>
      </c>
      <c r="C737" s="2">
        <v>44796</v>
      </c>
      <c r="D737" s="1" t="s">
        <v>39</v>
      </c>
      <c r="E737" s="2">
        <v>44774</v>
      </c>
      <c r="F737" s="2">
        <v>46599</v>
      </c>
      <c r="G737" s="1">
        <v>10</v>
      </c>
      <c r="H737" s="1">
        <v>1</v>
      </c>
      <c r="I737" s="1">
        <f>Table1[[#This Row],[Received Qty.]]*Table1[[#This Row],[Unit]]</f>
        <v>10</v>
      </c>
      <c r="J737" s="1" t="s">
        <v>11</v>
      </c>
      <c r="K737" s="1">
        <v>9400</v>
      </c>
      <c r="L737" s="1">
        <v>94000</v>
      </c>
      <c r="M737" s="1">
        <f>_xlfn.DAYS(Table1[[#This Row],[RCV Date]],Table1[[#This Row],[PO_DT]])</f>
        <v>27</v>
      </c>
      <c r="N737" s="1">
        <f>_xlfn.DAYS(Table1[[#This Row],[Exp Date]],Table1[[#This Row],[Mfg Date]])</f>
        <v>1825</v>
      </c>
    </row>
    <row r="738" spans="1:14" x14ac:dyDescent="0.3">
      <c r="A738" s="4">
        <v>44783</v>
      </c>
      <c r="B738" s="3">
        <v>1050000</v>
      </c>
      <c r="C738" s="2">
        <v>44797</v>
      </c>
      <c r="D738" s="1" t="s">
        <v>149</v>
      </c>
      <c r="E738" s="2">
        <v>44652</v>
      </c>
      <c r="F738" s="2">
        <v>46474</v>
      </c>
      <c r="G738" s="1">
        <v>1050000</v>
      </c>
      <c r="H738" s="1">
        <v>7</v>
      </c>
      <c r="I738" s="1">
        <f>Table1[[#This Row],[Received Qty.]]*Table1[[#This Row],[Unit]]</f>
        <v>7350000</v>
      </c>
      <c r="J738" s="1" t="s">
        <v>52</v>
      </c>
      <c r="K738" s="1">
        <v>0.109</v>
      </c>
      <c r="L738" s="1">
        <v>114450</v>
      </c>
      <c r="M738" s="1">
        <f>_xlfn.DAYS(Table1[[#This Row],[RCV Date]],Table1[[#This Row],[PO_DT]])</f>
        <v>14</v>
      </c>
      <c r="N738" s="1">
        <f>_xlfn.DAYS(Table1[[#This Row],[Exp Date]],Table1[[#This Row],[Mfg Date]])</f>
        <v>1822</v>
      </c>
    </row>
    <row r="739" spans="1:14" x14ac:dyDescent="0.3">
      <c r="A739" s="4">
        <v>44795</v>
      </c>
      <c r="B739" s="3">
        <v>500</v>
      </c>
      <c r="C739" s="2">
        <v>44797</v>
      </c>
      <c r="D739" s="1" t="s">
        <v>35</v>
      </c>
      <c r="E739" s="2">
        <v>44621</v>
      </c>
      <c r="F739" s="2">
        <v>45744</v>
      </c>
      <c r="G739" s="1">
        <v>500</v>
      </c>
      <c r="H739" s="1">
        <v>1</v>
      </c>
      <c r="I739" s="1">
        <f>Table1[[#This Row],[Received Qty.]]*Table1[[#This Row],[Unit]]</f>
        <v>500</v>
      </c>
      <c r="J739" s="1" t="s">
        <v>11</v>
      </c>
      <c r="K739" s="1">
        <v>450</v>
      </c>
      <c r="L739" s="1">
        <v>225000</v>
      </c>
      <c r="M739" s="1">
        <f>_xlfn.DAYS(Table1[[#This Row],[RCV Date]],Table1[[#This Row],[PO_DT]])</f>
        <v>2</v>
      </c>
      <c r="N739" s="1">
        <f>_xlfn.DAYS(Table1[[#This Row],[Exp Date]],Table1[[#This Row],[Mfg Date]])</f>
        <v>1123</v>
      </c>
    </row>
    <row r="740" spans="1:14" x14ac:dyDescent="0.3">
      <c r="A740" s="4">
        <v>44795</v>
      </c>
      <c r="B740" s="3">
        <v>10</v>
      </c>
      <c r="C740" s="2">
        <v>44797</v>
      </c>
      <c r="D740" s="1" t="s">
        <v>78</v>
      </c>
      <c r="E740" s="2">
        <v>44602</v>
      </c>
      <c r="F740" s="2">
        <v>46428</v>
      </c>
      <c r="G740" s="1">
        <v>10</v>
      </c>
      <c r="H740" s="1">
        <v>1</v>
      </c>
      <c r="I740" s="1">
        <f>Table1[[#This Row],[Received Qty.]]*Table1[[#This Row],[Unit]]</f>
        <v>10</v>
      </c>
      <c r="J740" s="1" t="s">
        <v>11</v>
      </c>
      <c r="K740" s="1">
        <v>1000</v>
      </c>
      <c r="L740" s="1">
        <v>10000</v>
      </c>
      <c r="M740" s="1">
        <f>_xlfn.DAYS(Table1[[#This Row],[RCV Date]],Table1[[#This Row],[PO_DT]])</f>
        <v>2</v>
      </c>
      <c r="N740" s="1">
        <f>_xlfn.DAYS(Table1[[#This Row],[Exp Date]],Table1[[#This Row],[Mfg Date]])</f>
        <v>1826</v>
      </c>
    </row>
    <row r="741" spans="1:14" x14ac:dyDescent="0.3">
      <c r="A741" s="4">
        <v>44795</v>
      </c>
      <c r="B741" s="3">
        <v>5</v>
      </c>
      <c r="C741" s="2">
        <v>44797</v>
      </c>
      <c r="D741" s="1" t="s">
        <v>148</v>
      </c>
      <c r="E741" s="2">
        <v>44409</v>
      </c>
      <c r="F741" s="2">
        <v>46203</v>
      </c>
      <c r="G741" s="1">
        <v>5</v>
      </c>
      <c r="H741" s="1">
        <v>1</v>
      </c>
      <c r="I741" s="1">
        <f>Table1[[#This Row],[Received Qty.]]*Table1[[#This Row],[Unit]]</f>
        <v>5</v>
      </c>
      <c r="J741" s="1" t="s">
        <v>11</v>
      </c>
      <c r="K741" s="1">
        <v>650</v>
      </c>
      <c r="L741" s="1">
        <v>3250</v>
      </c>
      <c r="M741" s="1">
        <f>_xlfn.DAYS(Table1[[#This Row],[RCV Date]],Table1[[#This Row],[PO_DT]])</f>
        <v>2</v>
      </c>
      <c r="N741" s="1">
        <f>_xlfn.DAYS(Table1[[#This Row],[Exp Date]],Table1[[#This Row],[Mfg Date]])</f>
        <v>1794</v>
      </c>
    </row>
    <row r="742" spans="1:14" x14ac:dyDescent="0.3">
      <c r="A742" s="4">
        <v>44776</v>
      </c>
      <c r="B742" s="3">
        <v>500</v>
      </c>
      <c r="C742" s="2">
        <v>44798</v>
      </c>
      <c r="D742" s="1" t="s">
        <v>109</v>
      </c>
      <c r="E742" s="2">
        <v>44291</v>
      </c>
      <c r="F742" s="2">
        <v>45385</v>
      </c>
      <c r="G742" s="1">
        <v>500</v>
      </c>
      <c r="H742" s="1">
        <v>1</v>
      </c>
      <c r="I742" s="1">
        <f>Table1[[#This Row],[Received Qty.]]*Table1[[#This Row],[Unit]]</f>
        <v>500</v>
      </c>
      <c r="J742" s="1" t="s">
        <v>11</v>
      </c>
      <c r="K742" s="1">
        <v>250</v>
      </c>
      <c r="L742" s="1">
        <v>125000</v>
      </c>
      <c r="M742" s="1">
        <f>_xlfn.DAYS(Table1[[#This Row],[RCV Date]],Table1[[#This Row],[PO_DT]])</f>
        <v>22</v>
      </c>
      <c r="N742" s="1">
        <f>_xlfn.DAYS(Table1[[#This Row],[Exp Date]],Table1[[#This Row],[Mfg Date]])</f>
        <v>1094</v>
      </c>
    </row>
    <row r="743" spans="1:14" x14ac:dyDescent="0.3">
      <c r="A743" s="4">
        <v>44776</v>
      </c>
      <c r="B743" s="3">
        <v>300</v>
      </c>
      <c r="C743" s="2">
        <v>44798</v>
      </c>
      <c r="D743" s="1" t="s">
        <v>65</v>
      </c>
      <c r="E743" s="2">
        <v>44743</v>
      </c>
      <c r="F743" s="2">
        <v>46233</v>
      </c>
      <c r="G743" s="1">
        <v>300</v>
      </c>
      <c r="H743" s="1">
        <v>1</v>
      </c>
      <c r="I743" s="1">
        <f>Table1[[#This Row],[Received Qty.]]*Table1[[#This Row],[Unit]]</f>
        <v>300</v>
      </c>
      <c r="J743" s="1" t="s">
        <v>11</v>
      </c>
      <c r="K743" s="1">
        <v>950</v>
      </c>
      <c r="L743" s="1">
        <v>285000</v>
      </c>
      <c r="M743" s="1">
        <f>_xlfn.DAYS(Table1[[#This Row],[RCV Date]],Table1[[#This Row],[PO_DT]])</f>
        <v>22</v>
      </c>
      <c r="N743" s="1">
        <f>_xlfn.DAYS(Table1[[#This Row],[Exp Date]],Table1[[#This Row],[Mfg Date]])</f>
        <v>1490</v>
      </c>
    </row>
    <row r="744" spans="1:14" x14ac:dyDescent="0.3">
      <c r="A744" s="4">
        <v>44793</v>
      </c>
      <c r="B744" s="3">
        <v>137.58000000000001</v>
      </c>
      <c r="C744" s="2">
        <v>44798</v>
      </c>
      <c r="D744" s="1" t="s">
        <v>81</v>
      </c>
      <c r="E744" s="2">
        <v>44774</v>
      </c>
      <c r="F744" s="2">
        <v>45868</v>
      </c>
      <c r="G744" s="1">
        <v>137.5</v>
      </c>
      <c r="H744" s="1">
        <v>1</v>
      </c>
      <c r="I744" s="1">
        <f>Table1[[#This Row],[Received Qty.]]*Table1[[#This Row],[Unit]]</f>
        <v>137.5</v>
      </c>
      <c r="J744" s="1" t="s">
        <v>11</v>
      </c>
      <c r="K744" s="1">
        <v>963.63599999999997</v>
      </c>
      <c r="L744" s="1">
        <v>132499.95000000001</v>
      </c>
      <c r="M744" s="1">
        <f>_xlfn.DAYS(Table1[[#This Row],[RCV Date]],Table1[[#This Row],[PO_DT]])</f>
        <v>5</v>
      </c>
      <c r="N744" s="1">
        <f>_xlfn.DAYS(Table1[[#This Row],[Exp Date]],Table1[[#This Row],[Mfg Date]])</f>
        <v>1094</v>
      </c>
    </row>
    <row r="745" spans="1:14" x14ac:dyDescent="0.3">
      <c r="A745" s="4">
        <v>44793</v>
      </c>
      <c r="B745" s="3">
        <v>84</v>
      </c>
      <c r="C745" s="2">
        <v>44798</v>
      </c>
      <c r="D745" s="1" t="s">
        <v>66</v>
      </c>
      <c r="E745" s="2">
        <v>44743</v>
      </c>
      <c r="F745" s="2">
        <v>45838</v>
      </c>
      <c r="G745" s="1">
        <v>82.5</v>
      </c>
      <c r="H745" s="1">
        <v>1</v>
      </c>
      <c r="I745" s="1">
        <f>Table1[[#This Row],[Received Qty.]]*Table1[[#This Row],[Unit]]</f>
        <v>82.5</v>
      </c>
      <c r="J745" s="1" t="s">
        <v>11</v>
      </c>
      <c r="K745" s="1">
        <v>1410.7139999999999</v>
      </c>
      <c r="L745" s="1">
        <v>116383.905</v>
      </c>
      <c r="M745" s="1">
        <f>_xlfn.DAYS(Table1[[#This Row],[RCV Date]],Table1[[#This Row],[PO_DT]])</f>
        <v>5</v>
      </c>
      <c r="N745" s="1">
        <f>_xlfn.DAYS(Table1[[#This Row],[Exp Date]],Table1[[#This Row],[Mfg Date]])</f>
        <v>1095</v>
      </c>
    </row>
    <row r="746" spans="1:14" x14ac:dyDescent="0.3">
      <c r="A746" s="4">
        <v>44793</v>
      </c>
      <c r="B746" s="3">
        <v>27.5</v>
      </c>
      <c r="C746" s="2">
        <v>44798</v>
      </c>
      <c r="D746" s="1" t="s">
        <v>102</v>
      </c>
      <c r="E746" s="2">
        <v>44774</v>
      </c>
      <c r="F746" s="2">
        <v>45868</v>
      </c>
      <c r="G746" s="1">
        <v>27.5</v>
      </c>
      <c r="H746" s="1">
        <v>1</v>
      </c>
      <c r="I746" s="1">
        <f>Table1[[#This Row],[Received Qty.]]*Table1[[#This Row],[Unit]]</f>
        <v>27.5</v>
      </c>
      <c r="J746" s="1" t="s">
        <v>11</v>
      </c>
      <c r="K746" s="1">
        <v>2727.2719999999999</v>
      </c>
      <c r="L746" s="1">
        <v>74999.98</v>
      </c>
      <c r="M746" s="1">
        <f>_xlfn.DAYS(Table1[[#This Row],[RCV Date]],Table1[[#This Row],[PO_DT]])</f>
        <v>5</v>
      </c>
      <c r="N746" s="1">
        <f>_xlfn.DAYS(Table1[[#This Row],[Exp Date]],Table1[[#This Row],[Mfg Date]])</f>
        <v>1094</v>
      </c>
    </row>
    <row r="747" spans="1:14" x14ac:dyDescent="0.3">
      <c r="A747" s="4">
        <v>44792</v>
      </c>
      <c r="B747" s="3">
        <v>10</v>
      </c>
      <c r="C747" s="2">
        <v>44798</v>
      </c>
      <c r="D747" s="1" t="s">
        <v>22</v>
      </c>
      <c r="E747" s="2">
        <v>44713</v>
      </c>
      <c r="F747" s="2">
        <v>46538</v>
      </c>
      <c r="G747" s="1">
        <v>10</v>
      </c>
      <c r="H747" s="1">
        <v>1</v>
      </c>
      <c r="I747" s="1">
        <f>Table1[[#This Row],[Received Qty.]]*Table1[[#This Row],[Unit]]</f>
        <v>10</v>
      </c>
      <c r="J747" s="1" t="s">
        <v>11</v>
      </c>
      <c r="K747" s="1">
        <v>9500</v>
      </c>
      <c r="L747" s="1">
        <v>95000</v>
      </c>
      <c r="M747" s="1">
        <f>_xlfn.DAYS(Table1[[#This Row],[RCV Date]],Table1[[#This Row],[PO_DT]])</f>
        <v>6</v>
      </c>
      <c r="N747" s="1">
        <f>_xlfn.DAYS(Table1[[#This Row],[Exp Date]],Table1[[#This Row],[Mfg Date]])</f>
        <v>1825</v>
      </c>
    </row>
    <row r="748" spans="1:14" x14ac:dyDescent="0.3">
      <c r="A748" s="4">
        <v>44797</v>
      </c>
      <c r="B748" s="3">
        <v>28.3</v>
      </c>
      <c r="C748" s="2">
        <v>44802</v>
      </c>
      <c r="D748" s="1" t="s">
        <v>19</v>
      </c>
      <c r="E748" s="2">
        <v>44743</v>
      </c>
      <c r="F748" s="2">
        <v>45838</v>
      </c>
      <c r="G748" s="1">
        <v>28.33</v>
      </c>
      <c r="H748" s="1">
        <v>1</v>
      </c>
      <c r="I748" s="1">
        <f>Table1[[#This Row],[Received Qty.]]*Table1[[#This Row],[Unit]]</f>
        <v>28.33</v>
      </c>
      <c r="J748" s="1" t="s">
        <v>11</v>
      </c>
      <c r="K748" s="1">
        <v>2309.09</v>
      </c>
      <c r="L748" s="1">
        <v>65416.519699999997</v>
      </c>
      <c r="M748" s="1">
        <f>_xlfn.DAYS(Table1[[#This Row],[RCV Date]],Table1[[#This Row],[PO_DT]])</f>
        <v>5</v>
      </c>
      <c r="N748" s="1">
        <f>_xlfn.DAYS(Table1[[#This Row],[Exp Date]],Table1[[#This Row],[Mfg Date]])</f>
        <v>1095</v>
      </c>
    </row>
    <row r="749" spans="1:14" x14ac:dyDescent="0.3">
      <c r="A749" s="4">
        <v>44735</v>
      </c>
      <c r="B749" s="3">
        <v>100</v>
      </c>
      <c r="C749" s="2">
        <v>44804</v>
      </c>
      <c r="D749" s="1" t="s">
        <v>49</v>
      </c>
      <c r="E749" s="2">
        <v>44713</v>
      </c>
      <c r="F749" s="2">
        <v>46537</v>
      </c>
      <c r="G749" s="1">
        <v>100</v>
      </c>
      <c r="H749" s="1">
        <v>1</v>
      </c>
      <c r="I749" s="1">
        <f>Table1[[#This Row],[Received Qty.]]*Table1[[#This Row],[Unit]]</f>
        <v>100</v>
      </c>
      <c r="J749" s="1" t="s">
        <v>11</v>
      </c>
      <c r="K749" s="1">
        <v>4450</v>
      </c>
      <c r="L749" s="1">
        <v>445000</v>
      </c>
      <c r="M749" s="1">
        <f>_xlfn.DAYS(Table1[[#This Row],[RCV Date]],Table1[[#This Row],[PO_DT]])</f>
        <v>69</v>
      </c>
      <c r="N749" s="1">
        <f>_xlfn.DAYS(Table1[[#This Row],[Exp Date]],Table1[[#This Row],[Mfg Date]])</f>
        <v>1824</v>
      </c>
    </row>
    <row r="750" spans="1:14" x14ac:dyDescent="0.3">
      <c r="A750" s="4">
        <v>44803</v>
      </c>
      <c r="B750" s="3">
        <v>5</v>
      </c>
      <c r="C750" s="2">
        <v>44804</v>
      </c>
      <c r="D750" s="1" t="s">
        <v>76</v>
      </c>
      <c r="E750" s="2">
        <v>44533</v>
      </c>
      <c r="F750" s="2">
        <v>46359</v>
      </c>
      <c r="G750" s="1">
        <v>5</v>
      </c>
      <c r="H750" s="1">
        <v>1</v>
      </c>
      <c r="I750" s="1">
        <f>Table1[[#This Row],[Received Qty.]]*Table1[[#This Row],[Unit]]</f>
        <v>5</v>
      </c>
      <c r="J750" s="1" t="s">
        <v>11</v>
      </c>
      <c r="K750" s="1">
        <v>2400</v>
      </c>
      <c r="L750" s="1">
        <v>12000</v>
      </c>
      <c r="M750" s="1">
        <f>_xlfn.DAYS(Table1[[#This Row],[RCV Date]],Table1[[#This Row],[PO_DT]])</f>
        <v>1</v>
      </c>
      <c r="N750" s="1">
        <f>_xlfn.DAYS(Table1[[#This Row],[Exp Date]],Table1[[#This Row],[Mfg Date]])</f>
        <v>1826</v>
      </c>
    </row>
    <row r="751" spans="1:14" x14ac:dyDescent="0.3">
      <c r="A751" s="4">
        <v>44803</v>
      </c>
      <c r="B751" s="3">
        <v>1</v>
      </c>
      <c r="C751" s="2">
        <v>44804</v>
      </c>
      <c r="D751" s="1" t="s">
        <v>189</v>
      </c>
      <c r="E751" s="2">
        <v>44325</v>
      </c>
      <c r="F751" s="2">
        <v>46151</v>
      </c>
      <c r="G751" s="1">
        <v>1</v>
      </c>
      <c r="H751" s="1">
        <v>1</v>
      </c>
      <c r="I751" s="1">
        <f>Table1[[#This Row],[Received Qty.]]*Table1[[#This Row],[Unit]]</f>
        <v>1</v>
      </c>
      <c r="J751" s="1" t="s">
        <v>11</v>
      </c>
      <c r="K751" s="1">
        <v>1750</v>
      </c>
      <c r="L751" s="1">
        <v>1750</v>
      </c>
      <c r="M751" s="1">
        <f>_xlfn.DAYS(Table1[[#This Row],[RCV Date]],Table1[[#This Row],[PO_DT]])</f>
        <v>1</v>
      </c>
      <c r="N751" s="1">
        <f>_xlfn.DAYS(Table1[[#This Row],[Exp Date]],Table1[[#This Row],[Mfg Date]])</f>
        <v>1826</v>
      </c>
    </row>
    <row r="752" spans="1:14" x14ac:dyDescent="0.3">
      <c r="A752" s="4">
        <v>44796</v>
      </c>
      <c r="B752" s="3">
        <v>0.2</v>
      </c>
      <c r="C752" s="2">
        <v>44804</v>
      </c>
      <c r="D752" s="1" t="s">
        <v>92</v>
      </c>
      <c r="E752" s="2">
        <v>44774</v>
      </c>
      <c r="F752" s="2">
        <v>46233</v>
      </c>
      <c r="G752" s="1">
        <v>0.2</v>
      </c>
      <c r="H752" s="1">
        <v>1</v>
      </c>
      <c r="I752" s="1">
        <f>Table1[[#This Row],[Received Qty.]]*Table1[[#This Row],[Unit]]</f>
        <v>0.2</v>
      </c>
      <c r="J752" s="1" t="s">
        <v>11</v>
      </c>
      <c r="K752" s="1">
        <v>154000</v>
      </c>
      <c r="L752" s="1">
        <v>30800</v>
      </c>
      <c r="M752" s="1">
        <f>_xlfn.DAYS(Table1[[#This Row],[RCV Date]],Table1[[#This Row],[PO_DT]])</f>
        <v>8</v>
      </c>
      <c r="N752" s="1">
        <f>_xlfn.DAYS(Table1[[#This Row],[Exp Date]],Table1[[#This Row],[Mfg Date]])</f>
        <v>1459</v>
      </c>
    </row>
    <row r="753" spans="1:14" x14ac:dyDescent="0.3">
      <c r="A753" s="4">
        <v>44803</v>
      </c>
      <c r="B753" s="3">
        <v>250</v>
      </c>
      <c r="C753" s="2">
        <v>44805</v>
      </c>
      <c r="D753" s="1" t="s">
        <v>15</v>
      </c>
      <c r="E753" s="2">
        <v>44743</v>
      </c>
      <c r="F753" s="2">
        <v>46568</v>
      </c>
      <c r="G753" s="1">
        <v>250</v>
      </c>
      <c r="H753" s="1">
        <v>1</v>
      </c>
      <c r="I753" s="1">
        <f>Table1[[#This Row],[Received Qty.]]*Table1[[#This Row],[Unit]]</f>
        <v>250</v>
      </c>
      <c r="J753" s="1" t="s">
        <v>11</v>
      </c>
      <c r="K753" s="1">
        <v>57</v>
      </c>
      <c r="L753" s="1">
        <v>14250</v>
      </c>
      <c r="M753" s="1">
        <f>_xlfn.DAYS(Table1[[#This Row],[RCV Date]],Table1[[#This Row],[PO_DT]])</f>
        <v>2</v>
      </c>
      <c r="N753" s="1">
        <f>_xlfn.DAYS(Table1[[#This Row],[Exp Date]],Table1[[#This Row],[Mfg Date]])</f>
        <v>1825</v>
      </c>
    </row>
    <row r="754" spans="1:14" x14ac:dyDescent="0.3">
      <c r="A754" s="4">
        <v>44769</v>
      </c>
      <c r="B754" s="3">
        <v>50</v>
      </c>
      <c r="C754" s="2">
        <v>44805</v>
      </c>
      <c r="D754" s="1" t="s">
        <v>27</v>
      </c>
      <c r="E754" s="2">
        <v>44774</v>
      </c>
      <c r="F754" s="2">
        <v>46599</v>
      </c>
      <c r="G754" s="1">
        <v>50</v>
      </c>
      <c r="H754" s="1">
        <v>1</v>
      </c>
      <c r="I754" s="1">
        <f>Table1[[#This Row],[Received Qty.]]*Table1[[#This Row],[Unit]]</f>
        <v>50</v>
      </c>
      <c r="J754" s="1" t="s">
        <v>11</v>
      </c>
      <c r="K754" s="1">
        <v>6400</v>
      </c>
      <c r="L754" s="1">
        <v>320000</v>
      </c>
      <c r="M754" s="1">
        <f>_xlfn.DAYS(Table1[[#This Row],[RCV Date]],Table1[[#This Row],[PO_DT]])</f>
        <v>36</v>
      </c>
      <c r="N754" s="1">
        <f>_xlfn.DAYS(Table1[[#This Row],[Exp Date]],Table1[[#This Row],[Mfg Date]])</f>
        <v>1825</v>
      </c>
    </row>
    <row r="755" spans="1:14" x14ac:dyDescent="0.3">
      <c r="A755" s="4">
        <v>44802</v>
      </c>
      <c r="B755" s="3">
        <v>25</v>
      </c>
      <c r="C755" s="2">
        <v>44805</v>
      </c>
      <c r="D755" s="1" t="s">
        <v>112</v>
      </c>
      <c r="E755" s="2">
        <v>44562</v>
      </c>
      <c r="F755" s="2">
        <v>46023</v>
      </c>
      <c r="G755" s="1">
        <v>25</v>
      </c>
      <c r="H755" s="1">
        <v>1</v>
      </c>
      <c r="I755" s="1">
        <f>Table1[[#This Row],[Received Qty.]]*Table1[[#This Row],[Unit]]</f>
        <v>25</v>
      </c>
      <c r="J755" s="1" t="s">
        <v>11</v>
      </c>
      <c r="K755" s="1">
        <v>1450</v>
      </c>
      <c r="L755" s="1">
        <v>36250</v>
      </c>
      <c r="M755" s="1">
        <f>_xlfn.DAYS(Table1[[#This Row],[RCV Date]],Table1[[#This Row],[PO_DT]])</f>
        <v>3</v>
      </c>
      <c r="N755" s="1">
        <f>_xlfn.DAYS(Table1[[#This Row],[Exp Date]],Table1[[#This Row],[Mfg Date]])</f>
        <v>1461</v>
      </c>
    </row>
    <row r="756" spans="1:14" x14ac:dyDescent="0.3">
      <c r="A756" s="4">
        <v>44802</v>
      </c>
      <c r="B756" s="3">
        <v>10</v>
      </c>
      <c r="C756" s="2">
        <v>44805</v>
      </c>
      <c r="D756" s="1" t="s">
        <v>152</v>
      </c>
      <c r="E756" s="2">
        <v>44743</v>
      </c>
      <c r="F756" s="2">
        <v>46568</v>
      </c>
      <c r="G756" s="1">
        <v>10</v>
      </c>
      <c r="H756" s="1">
        <v>1</v>
      </c>
      <c r="I756" s="1">
        <f>Table1[[#This Row],[Received Qty.]]*Table1[[#This Row],[Unit]]</f>
        <v>10</v>
      </c>
      <c r="J756" s="1" t="s">
        <v>11</v>
      </c>
      <c r="K756" s="1">
        <v>560</v>
      </c>
      <c r="L756" s="1">
        <v>5600</v>
      </c>
      <c r="M756" s="1">
        <f>_xlfn.DAYS(Table1[[#This Row],[RCV Date]],Table1[[#This Row],[PO_DT]])</f>
        <v>3</v>
      </c>
      <c r="N756" s="1">
        <f>_xlfn.DAYS(Table1[[#This Row],[Exp Date]],Table1[[#This Row],[Mfg Date]])</f>
        <v>1825</v>
      </c>
    </row>
    <row r="757" spans="1:14" x14ac:dyDescent="0.3">
      <c r="A757" s="4">
        <v>44782</v>
      </c>
      <c r="B757" s="3">
        <v>500</v>
      </c>
      <c r="C757" s="2">
        <v>44806</v>
      </c>
      <c r="D757" s="1" t="s">
        <v>29</v>
      </c>
      <c r="E757" s="2">
        <v>44743</v>
      </c>
      <c r="F757" s="2">
        <v>46568</v>
      </c>
      <c r="G757" s="1">
        <v>500</v>
      </c>
      <c r="H757" s="1">
        <v>1</v>
      </c>
      <c r="I757" s="1">
        <f>Table1[[#This Row],[Received Qty.]]*Table1[[#This Row],[Unit]]</f>
        <v>500</v>
      </c>
      <c r="J757" s="1" t="s">
        <v>11</v>
      </c>
      <c r="K757" s="1">
        <v>303</v>
      </c>
      <c r="L757" s="1">
        <v>151500</v>
      </c>
      <c r="M757" s="1">
        <f>_xlfn.DAYS(Table1[[#This Row],[RCV Date]],Table1[[#This Row],[PO_DT]])</f>
        <v>24</v>
      </c>
      <c r="N757" s="1">
        <f>_xlfn.DAYS(Table1[[#This Row],[Exp Date]],Table1[[#This Row],[Mfg Date]])</f>
        <v>1825</v>
      </c>
    </row>
    <row r="758" spans="1:14" x14ac:dyDescent="0.3">
      <c r="A758" s="4">
        <v>44781</v>
      </c>
      <c r="B758" s="3">
        <v>100</v>
      </c>
      <c r="C758" s="2">
        <v>44806</v>
      </c>
      <c r="D758" s="1" t="s">
        <v>48</v>
      </c>
      <c r="E758" s="2">
        <v>44743</v>
      </c>
      <c r="F758" s="2">
        <v>46568</v>
      </c>
      <c r="G758" s="1">
        <v>50</v>
      </c>
      <c r="H758" s="1">
        <v>1</v>
      </c>
      <c r="I758" s="1">
        <f>Table1[[#This Row],[Received Qty.]]*Table1[[#This Row],[Unit]]</f>
        <v>50</v>
      </c>
      <c r="J758" s="1" t="s">
        <v>11</v>
      </c>
      <c r="K758" s="1">
        <v>1050</v>
      </c>
      <c r="L758" s="1">
        <v>52500</v>
      </c>
      <c r="M758" s="1">
        <f>_xlfn.DAYS(Table1[[#This Row],[RCV Date]],Table1[[#This Row],[PO_DT]])</f>
        <v>25</v>
      </c>
      <c r="N758" s="1">
        <f>_xlfn.DAYS(Table1[[#This Row],[Exp Date]],Table1[[#This Row],[Mfg Date]])</f>
        <v>1825</v>
      </c>
    </row>
    <row r="759" spans="1:14" x14ac:dyDescent="0.3">
      <c r="A759" s="4">
        <v>44781</v>
      </c>
      <c r="B759" s="3">
        <v>100</v>
      </c>
      <c r="C759" s="2">
        <v>44806</v>
      </c>
      <c r="D759" s="1" t="s">
        <v>48</v>
      </c>
      <c r="E759" s="2">
        <v>44743</v>
      </c>
      <c r="F759" s="2">
        <v>46568</v>
      </c>
      <c r="G759" s="1">
        <v>50</v>
      </c>
      <c r="H759" s="1">
        <v>1</v>
      </c>
      <c r="I759" s="1">
        <f>Table1[[#This Row],[Received Qty.]]*Table1[[#This Row],[Unit]]</f>
        <v>50</v>
      </c>
      <c r="J759" s="1" t="s">
        <v>11</v>
      </c>
      <c r="K759" s="1">
        <v>1050</v>
      </c>
      <c r="L759" s="1">
        <v>52500</v>
      </c>
      <c r="M759" s="1">
        <f>_xlfn.DAYS(Table1[[#This Row],[RCV Date]],Table1[[#This Row],[PO_DT]])</f>
        <v>25</v>
      </c>
      <c r="N759" s="1">
        <f>_xlfn.DAYS(Table1[[#This Row],[Exp Date]],Table1[[#This Row],[Mfg Date]])</f>
        <v>1825</v>
      </c>
    </row>
    <row r="760" spans="1:14" x14ac:dyDescent="0.3">
      <c r="A760" s="4">
        <v>44799</v>
      </c>
      <c r="B760" s="3">
        <v>1500</v>
      </c>
      <c r="C760" s="2">
        <v>44811</v>
      </c>
      <c r="D760" s="1" t="s">
        <v>71</v>
      </c>
      <c r="E760" s="2">
        <v>44799</v>
      </c>
      <c r="F760" s="2">
        <v>46598</v>
      </c>
      <c r="G760" s="1">
        <v>1475</v>
      </c>
      <c r="H760" s="1">
        <v>1</v>
      </c>
      <c r="I760" s="1">
        <f>Table1[[#This Row],[Received Qty.]]*Table1[[#This Row],[Unit]]</f>
        <v>1475</v>
      </c>
      <c r="J760" s="1" t="s">
        <v>11</v>
      </c>
      <c r="K760" s="1">
        <v>46</v>
      </c>
      <c r="L760" s="1">
        <v>67850</v>
      </c>
      <c r="M760" s="1">
        <f>_xlfn.DAYS(Table1[[#This Row],[RCV Date]],Table1[[#This Row],[PO_DT]])</f>
        <v>12</v>
      </c>
      <c r="N760" s="1">
        <f>_xlfn.DAYS(Table1[[#This Row],[Exp Date]],Table1[[#This Row],[Mfg Date]])</f>
        <v>1799</v>
      </c>
    </row>
    <row r="761" spans="1:14" x14ac:dyDescent="0.3">
      <c r="A761" s="4">
        <v>44799</v>
      </c>
      <c r="B761" s="3">
        <v>700</v>
      </c>
      <c r="C761" s="2">
        <v>44811</v>
      </c>
      <c r="D761" s="1" t="s">
        <v>100</v>
      </c>
      <c r="E761" s="2">
        <v>44743</v>
      </c>
      <c r="F761" s="2">
        <v>46568</v>
      </c>
      <c r="G761" s="1">
        <v>700</v>
      </c>
      <c r="H761" s="1">
        <v>1</v>
      </c>
      <c r="I761" s="1">
        <f>Table1[[#This Row],[Received Qty.]]*Table1[[#This Row],[Unit]]</f>
        <v>700</v>
      </c>
      <c r="J761" s="1" t="s">
        <v>11</v>
      </c>
      <c r="K761" s="1">
        <v>24</v>
      </c>
      <c r="L761" s="1">
        <v>16800</v>
      </c>
      <c r="M761" s="1">
        <f>_xlfn.DAYS(Table1[[#This Row],[RCV Date]],Table1[[#This Row],[PO_DT]])</f>
        <v>12</v>
      </c>
      <c r="N761" s="1">
        <f>_xlfn.DAYS(Table1[[#This Row],[Exp Date]],Table1[[#This Row],[Mfg Date]])</f>
        <v>1825</v>
      </c>
    </row>
    <row r="762" spans="1:14" x14ac:dyDescent="0.3">
      <c r="A762" s="4">
        <v>44802</v>
      </c>
      <c r="B762" s="3">
        <v>160</v>
      </c>
      <c r="C762" s="2">
        <v>44811</v>
      </c>
      <c r="D762" s="1" t="s">
        <v>164</v>
      </c>
      <c r="E762" s="2">
        <v>44574</v>
      </c>
      <c r="F762" s="2">
        <v>44926</v>
      </c>
      <c r="G762" s="1">
        <v>160</v>
      </c>
      <c r="H762" s="1">
        <v>1</v>
      </c>
      <c r="I762" s="1">
        <f>Table1[[#This Row],[Received Qty.]]*Table1[[#This Row],[Unit]]</f>
        <v>160</v>
      </c>
      <c r="J762" s="1" t="s">
        <v>11</v>
      </c>
      <c r="K762" s="1">
        <v>110</v>
      </c>
      <c r="L762" s="1">
        <v>17600</v>
      </c>
      <c r="M762" s="1">
        <f>_xlfn.DAYS(Table1[[#This Row],[RCV Date]],Table1[[#This Row],[PO_DT]])</f>
        <v>9</v>
      </c>
      <c r="N762" s="1">
        <f>_xlfn.DAYS(Table1[[#This Row],[Exp Date]],Table1[[#This Row],[Mfg Date]])</f>
        <v>352</v>
      </c>
    </row>
    <row r="763" spans="1:14" x14ac:dyDescent="0.3">
      <c r="A763" s="4">
        <v>44811</v>
      </c>
      <c r="B763" s="3">
        <v>100</v>
      </c>
      <c r="C763" s="2">
        <v>44813</v>
      </c>
      <c r="D763" s="1" t="s">
        <v>150</v>
      </c>
      <c r="E763" s="2">
        <v>44743</v>
      </c>
      <c r="F763" s="2">
        <v>45838</v>
      </c>
      <c r="G763" s="1">
        <v>100</v>
      </c>
      <c r="H763" s="1">
        <v>1</v>
      </c>
      <c r="I763" s="1">
        <f>Table1[[#This Row],[Received Qty.]]*Table1[[#This Row],[Unit]]</f>
        <v>100</v>
      </c>
      <c r="J763" s="1" t="s">
        <v>11</v>
      </c>
      <c r="K763" s="1">
        <v>13250</v>
      </c>
      <c r="L763" s="1">
        <v>1325000</v>
      </c>
      <c r="M763" s="1">
        <f>_xlfn.DAYS(Table1[[#This Row],[RCV Date]],Table1[[#This Row],[PO_DT]])</f>
        <v>2</v>
      </c>
      <c r="N763" s="1">
        <f>_xlfn.DAYS(Table1[[#This Row],[Exp Date]],Table1[[#This Row],[Mfg Date]])</f>
        <v>1095</v>
      </c>
    </row>
    <row r="764" spans="1:14" x14ac:dyDescent="0.3">
      <c r="A764" s="4">
        <v>44811</v>
      </c>
      <c r="B764" s="3">
        <v>60</v>
      </c>
      <c r="C764" s="2">
        <v>44813</v>
      </c>
      <c r="D764" s="1" t="s">
        <v>91</v>
      </c>
      <c r="E764" s="2">
        <v>44470</v>
      </c>
      <c r="F764" s="2">
        <v>46295</v>
      </c>
      <c r="G764" s="1">
        <v>60</v>
      </c>
      <c r="H764" s="1">
        <v>1</v>
      </c>
      <c r="I764" s="1">
        <f>Table1[[#This Row],[Received Qty.]]*Table1[[#This Row],[Unit]]</f>
        <v>60</v>
      </c>
      <c r="J764" s="1" t="s">
        <v>11</v>
      </c>
      <c r="K764" s="1">
        <v>6250</v>
      </c>
      <c r="L764" s="1">
        <v>375000</v>
      </c>
      <c r="M764" s="1">
        <f>_xlfn.DAYS(Table1[[#This Row],[RCV Date]],Table1[[#This Row],[PO_DT]])</f>
        <v>2</v>
      </c>
      <c r="N764" s="1">
        <f>_xlfn.DAYS(Table1[[#This Row],[Exp Date]],Table1[[#This Row],[Mfg Date]])</f>
        <v>1825</v>
      </c>
    </row>
    <row r="765" spans="1:14" x14ac:dyDescent="0.3">
      <c r="A765" s="4">
        <v>44799</v>
      </c>
      <c r="B765" s="3">
        <v>500</v>
      </c>
      <c r="C765" s="2">
        <v>44814</v>
      </c>
      <c r="D765" s="1" t="s">
        <v>82</v>
      </c>
      <c r="E765" s="2">
        <v>44774</v>
      </c>
      <c r="F765" s="2">
        <v>46599</v>
      </c>
      <c r="G765" s="1">
        <v>475</v>
      </c>
      <c r="H765" s="1">
        <v>1</v>
      </c>
      <c r="I765" s="1">
        <f>Table1[[#This Row],[Received Qty.]]*Table1[[#This Row],[Unit]]</f>
        <v>475</v>
      </c>
      <c r="J765" s="1" t="s">
        <v>11</v>
      </c>
      <c r="K765" s="1">
        <v>190</v>
      </c>
      <c r="L765" s="1">
        <v>90250</v>
      </c>
      <c r="M765" s="1">
        <f>_xlfn.DAYS(Table1[[#This Row],[RCV Date]],Table1[[#This Row],[PO_DT]])</f>
        <v>15</v>
      </c>
      <c r="N765" s="1">
        <f>_xlfn.DAYS(Table1[[#This Row],[Exp Date]],Table1[[#This Row],[Mfg Date]])</f>
        <v>1825</v>
      </c>
    </row>
    <row r="766" spans="1:14" x14ac:dyDescent="0.3">
      <c r="A766" s="4">
        <v>44803</v>
      </c>
      <c r="B766" s="3">
        <v>1120</v>
      </c>
      <c r="C766" s="2">
        <v>44816</v>
      </c>
      <c r="D766" s="1" t="s">
        <v>12</v>
      </c>
      <c r="E766" s="2">
        <v>44774</v>
      </c>
      <c r="F766" s="2">
        <v>45868</v>
      </c>
      <c r="G766" s="1">
        <v>1120</v>
      </c>
      <c r="H766" s="1">
        <v>1</v>
      </c>
      <c r="I766" s="1">
        <f>Table1[[#This Row],[Received Qty.]]*Table1[[#This Row],[Unit]]</f>
        <v>1120</v>
      </c>
      <c r="J766" s="1" t="s">
        <v>11</v>
      </c>
      <c r="K766" s="1">
        <v>127</v>
      </c>
      <c r="L766" s="1">
        <v>142240</v>
      </c>
      <c r="M766" s="1">
        <f>_xlfn.DAYS(Table1[[#This Row],[RCV Date]],Table1[[#This Row],[PO_DT]])</f>
        <v>13</v>
      </c>
      <c r="N766" s="1">
        <f>_xlfn.DAYS(Table1[[#This Row],[Exp Date]],Table1[[#This Row],[Mfg Date]])</f>
        <v>1094</v>
      </c>
    </row>
    <row r="767" spans="1:14" x14ac:dyDescent="0.3">
      <c r="A767" s="4">
        <v>44799</v>
      </c>
      <c r="B767" s="3">
        <v>50</v>
      </c>
      <c r="C767" s="2">
        <v>44816</v>
      </c>
      <c r="D767" s="1" t="s">
        <v>150</v>
      </c>
      <c r="E767" s="2">
        <v>44743</v>
      </c>
      <c r="F767" s="2">
        <v>45838</v>
      </c>
      <c r="G767" s="1">
        <v>25</v>
      </c>
      <c r="H767" s="1">
        <v>1</v>
      </c>
      <c r="I767" s="1">
        <f>Table1[[#This Row],[Received Qty.]]*Table1[[#This Row],[Unit]]</f>
        <v>25</v>
      </c>
      <c r="J767" s="1" t="s">
        <v>11</v>
      </c>
      <c r="K767" s="1">
        <v>12800</v>
      </c>
      <c r="L767" s="1">
        <v>320000</v>
      </c>
      <c r="M767" s="1">
        <f>_xlfn.DAYS(Table1[[#This Row],[RCV Date]],Table1[[#This Row],[PO_DT]])</f>
        <v>17</v>
      </c>
      <c r="N767" s="1">
        <f>_xlfn.DAYS(Table1[[#This Row],[Exp Date]],Table1[[#This Row],[Mfg Date]])</f>
        <v>1095</v>
      </c>
    </row>
    <row r="768" spans="1:14" x14ac:dyDescent="0.3">
      <c r="A768" s="4">
        <v>44802</v>
      </c>
      <c r="B768" s="3">
        <v>50</v>
      </c>
      <c r="C768" s="2">
        <v>44816</v>
      </c>
      <c r="D768" s="1" t="s">
        <v>163</v>
      </c>
      <c r="E768" s="2">
        <v>44743</v>
      </c>
      <c r="F768" s="2">
        <v>46568</v>
      </c>
      <c r="G768" s="1">
        <v>50</v>
      </c>
      <c r="H768" s="1">
        <v>1</v>
      </c>
      <c r="I768" s="1">
        <f>Table1[[#This Row],[Received Qty.]]*Table1[[#This Row],[Unit]]</f>
        <v>50</v>
      </c>
      <c r="J768" s="1" t="s">
        <v>11</v>
      </c>
      <c r="K768" s="1">
        <v>590</v>
      </c>
      <c r="L768" s="1">
        <v>29500</v>
      </c>
      <c r="M768" s="1">
        <f>_xlfn.DAYS(Table1[[#This Row],[RCV Date]],Table1[[#This Row],[PO_DT]])</f>
        <v>14</v>
      </c>
      <c r="N768" s="1">
        <f>_xlfn.DAYS(Table1[[#This Row],[Exp Date]],Table1[[#This Row],[Mfg Date]])</f>
        <v>1825</v>
      </c>
    </row>
    <row r="769" spans="1:14" x14ac:dyDescent="0.3">
      <c r="A769" s="4">
        <v>44816</v>
      </c>
      <c r="B769" s="3">
        <v>1500</v>
      </c>
      <c r="C769" s="2">
        <v>44818</v>
      </c>
      <c r="D769" s="1" t="s">
        <v>53</v>
      </c>
      <c r="E769" s="2">
        <v>44612</v>
      </c>
      <c r="F769" s="2">
        <v>46438</v>
      </c>
      <c r="G769" s="1">
        <v>1500</v>
      </c>
      <c r="H769" s="1">
        <v>1</v>
      </c>
      <c r="I769" s="1">
        <f>Table1[[#This Row],[Received Qty.]]*Table1[[#This Row],[Unit]]</f>
        <v>1500</v>
      </c>
      <c r="J769" s="1" t="s">
        <v>11</v>
      </c>
      <c r="K769" s="1">
        <v>200</v>
      </c>
      <c r="L769" s="1">
        <v>300000</v>
      </c>
      <c r="M769" s="1">
        <f>_xlfn.DAYS(Table1[[#This Row],[RCV Date]],Table1[[#This Row],[PO_DT]])</f>
        <v>2</v>
      </c>
      <c r="N769" s="1">
        <f>_xlfn.DAYS(Table1[[#This Row],[Exp Date]],Table1[[#This Row],[Mfg Date]])</f>
        <v>1826</v>
      </c>
    </row>
    <row r="770" spans="1:14" x14ac:dyDescent="0.3">
      <c r="A770" s="4">
        <v>44816</v>
      </c>
      <c r="B770" s="3">
        <v>1000</v>
      </c>
      <c r="C770" s="2">
        <v>44818</v>
      </c>
      <c r="D770" s="1" t="s">
        <v>16</v>
      </c>
      <c r="E770" s="2">
        <v>44774</v>
      </c>
      <c r="F770" s="2">
        <v>45535</v>
      </c>
      <c r="G770" s="1">
        <v>890</v>
      </c>
      <c r="H770" s="1">
        <v>1</v>
      </c>
      <c r="I770" s="1">
        <f>Table1[[#This Row],[Received Qty.]]*Table1[[#This Row],[Unit]]</f>
        <v>890</v>
      </c>
      <c r="J770" s="1" t="s">
        <v>11</v>
      </c>
      <c r="K770" s="1">
        <v>62</v>
      </c>
      <c r="L770" s="1">
        <v>55180</v>
      </c>
      <c r="M770" s="1">
        <f>_xlfn.DAYS(Table1[[#This Row],[RCV Date]],Table1[[#This Row],[PO_DT]])</f>
        <v>2</v>
      </c>
      <c r="N770" s="1">
        <f>_xlfn.DAYS(Table1[[#This Row],[Exp Date]],Table1[[#This Row],[Mfg Date]])</f>
        <v>761</v>
      </c>
    </row>
    <row r="771" spans="1:14" x14ac:dyDescent="0.3">
      <c r="A771" s="4">
        <v>44816</v>
      </c>
      <c r="B771" s="3">
        <v>200</v>
      </c>
      <c r="C771" s="2">
        <v>44818</v>
      </c>
      <c r="D771" s="1" t="s">
        <v>70</v>
      </c>
      <c r="E771" s="2">
        <v>44743</v>
      </c>
      <c r="F771" s="2">
        <v>46568</v>
      </c>
      <c r="G771" s="1">
        <v>200</v>
      </c>
      <c r="H771" s="1">
        <v>1</v>
      </c>
      <c r="I771" s="1">
        <f>Table1[[#This Row],[Received Qty.]]*Table1[[#This Row],[Unit]]</f>
        <v>200</v>
      </c>
      <c r="J771" s="1" t="s">
        <v>11</v>
      </c>
      <c r="K771" s="1">
        <v>20</v>
      </c>
      <c r="L771" s="1">
        <v>4000</v>
      </c>
      <c r="M771" s="1">
        <f>_xlfn.DAYS(Table1[[#This Row],[RCV Date]],Table1[[#This Row],[PO_DT]])</f>
        <v>2</v>
      </c>
      <c r="N771" s="1">
        <f>_xlfn.DAYS(Table1[[#This Row],[Exp Date]],Table1[[#This Row],[Mfg Date]])</f>
        <v>1825</v>
      </c>
    </row>
    <row r="772" spans="1:14" x14ac:dyDescent="0.3">
      <c r="A772" s="4">
        <v>44816</v>
      </c>
      <c r="B772" s="3">
        <v>25</v>
      </c>
      <c r="C772" s="2">
        <v>44818</v>
      </c>
      <c r="D772" s="1" t="s">
        <v>112</v>
      </c>
      <c r="E772" s="2">
        <v>44436</v>
      </c>
      <c r="F772" s="2">
        <v>46265</v>
      </c>
      <c r="G772" s="1">
        <v>25</v>
      </c>
      <c r="H772" s="1">
        <v>1</v>
      </c>
      <c r="I772" s="1">
        <f>Table1[[#This Row],[Received Qty.]]*Table1[[#This Row],[Unit]]</f>
        <v>25</v>
      </c>
      <c r="J772" s="1" t="s">
        <v>11</v>
      </c>
      <c r="K772" s="1">
        <v>1700</v>
      </c>
      <c r="L772" s="1">
        <v>42500</v>
      </c>
      <c r="M772" s="1">
        <f>_xlfn.DAYS(Table1[[#This Row],[RCV Date]],Table1[[#This Row],[PO_DT]])</f>
        <v>2</v>
      </c>
      <c r="N772" s="1">
        <f>_xlfn.DAYS(Table1[[#This Row],[Exp Date]],Table1[[#This Row],[Mfg Date]])</f>
        <v>1829</v>
      </c>
    </row>
    <row r="773" spans="1:14" x14ac:dyDescent="0.3">
      <c r="A773" s="4">
        <v>44803</v>
      </c>
      <c r="B773" s="3">
        <v>1000</v>
      </c>
      <c r="C773" s="2">
        <v>44820</v>
      </c>
      <c r="D773" s="1" t="s">
        <v>28</v>
      </c>
      <c r="E773" s="2">
        <v>44785</v>
      </c>
      <c r="F773" s="2">
        <v>46598</v>
      </c>
      <c r="G773" s="1">
        <v>1000</v>
      </c>
      <c r="H773" s="1">
        <v>1</v>
      </c>
      <c r="I773" s="1">
        <f>Table1[[#This Row],[Received Qty.]]*Table1[[#This Row],[Unit]]</f>
        <v>1000</v>
      </c>
      <c r="J773" s="1" t="s">
        <v>11</v>
      </c>
      <c r="K773" s="1">
        <v>147</v>
      </c>
      <c r="L773" s="1">
        <v>147000</v>
      </c>
      <c r="M773" s="1">
        <f>_xlfn.DAYS(Table1[[#This Row],[RCV Date]],Table1[[#This Row],[PO_DT]])</f>
        <v>17</v>
      </c>
      <c r="N773" s="1">
        <f>_xlfn.DAYS(Table1[[#This Row],[Exp Date]],Table1[[#This Row],[Mfg Date]])</f>
        <v>1813</v>
      </c>
    </row>
    <row r="774" spans="1:14" x14ac:dyDescent="0.3">
      <c r="A774" s="4">
        <v>44803</v>
      </c>
      <c r="B774" s="3">
        <v>300</v>
      </c>
      <c r="C774" s="2">
        <v>44820</v>
      </c>
      <c r="D774" s="1" t="s">
        <v>157</v>
      </c>
      <c r="E774" s="2">
        <v>44794</v>
      </c>
      <c r="F774" s="2">
        <v>46598</v>
      </c>
      <c r="G774" s="1">
        <v>300</v>
      </c>
      <c r="H774" s="1">
        <v>1</v>
      </c>
      <c r="I774" s="1">
        <f>Table1[[#This Row],[Received Qty.]]*Table1[[#This Row],[Unit]]</f>
        <v>300</v>
      </c>
      <c r="J774" s="1" t="s">
        <v>11</v>
      </c>
      <c r="K774" s="1">
        <v>155</v>
      </c>
      <c r="L774" s="1">
        <v>46500</v>
      </c>
      <c r="M774" s="1">
        <f>_xlfn.DAYS(Table1[[#This Row],[RCV Date]],Table1[[#This Row],[PO_DT]])</f>
        <v>17</v>
      </c>
      <c r="N774" s="1">
        <f>_xlfn.DAYS(Table1[[#This Row],[Exp Date]],Table1[[#This Row],[Mfg Date]])</f>
        <v>1804</v>
      </c>
    </row>
    <row r="775" spans="1:14" x14ac:dyDescent="0.3">
      <c r="A775" s="4">
        <v>44816</v>
      </c>
      <c r="B775" s="3">
        <v>275</v>
      </c>
      <c r="C775" s="2">
        <v>44820</v>
      </c>
      <c r="D775" s="1" t="s">
        <v>81</v>
      </c>
      <c r="E775" s="2">
        <v>44682</v>
      </c>
      <c r="F775" s="2">
        <v>45777</v>
      </c>
      <c r="G775" s="1">
        <v>275</v>
      </c>
      <c r="H775" s="1">
        <v>1</v>
      </c>
      <c r="I775" s="1">
        <f>Table1[[#This Row],[Received Qty.]]*Table1[[#This Row],[Unit]]</f>
        <v>275</v>
      </c>
      <c r="J775" s="1" t="s">
        <v>11</v>
      </c>
      <c r="K775" s="1">
        <v>1000</v>
      </c>
      <c r="L775" s="1">
        <v>275000</v>
      </c>
      <c r="M775" s="1">
        <f>_xlfn.DAYS(Table1[[#This Row],[RCV Date]],Table1[[#This Row],[PO_DT]])</f>
        <v>4</v>
      </c>
      <c r="N775" s="1">
        <f>_xlfn.DAYS(Table1[[#This Row],[Exp Date]],Table1[[#This Row],[Mfg Date]])</f>
        <v>1095</v>
      </c>
    </row>
    <row r="776" spans="1:14" x14ac:dyDescent="0.3">
      <c r="A776" s="4">
        <v>44817</v>
      </c>
      <c r="B776" s="3">
        <v>2300</v>
      </c>
      <c r="C776" s="2">
        <v>44821</v>
      </c>
      <c r="D776" s="1" t="s">
        <v>10</v>
      </c>
      <c r="E776" s="2">
        <v>44743</v>
      </c>
      <c r="F776" s="2">
        <v>46203</v>
      </c>
      <c r="G776" s="1">
        <v>650</v>
      </c>
      <c r="H776" s="1">
        <v>1</v>
      </c>
      <c r="I776" s="1">
        <f>Table1[[#This Row],[Received Qty.]]*Table1[[#This Row],[Unit]]</f>
        <v>650</v>
      </c>
      <c r="J776" s="1" t="s">
        <v>11</v>
      </c>
      <c r="K776" s="1">
        <v>600</v>
      </c>
      <c r="L776" s="1">
        <v>390000</v>
      </c>
      <c r="M776" s="1">
        <f>_xlfn.DAYS(Table1[[#This Row],[RCV Date]],Table1[[#This Row],[PO_DT]])</f>
        <v>4</v>
      </c>
      <c r="N776" s="1">
        <f>_xlfn.DAYS(Table1[[#This Row],[Exp Date]],Table1[[#This Row],[Mfg Date]])</f>
        <v>1460</v>
      </c>
    </row>
    <row r="777" spans="1:14" x14ac:dyDescent="0.3">
      <c r="A777" s="4">
        <v>44817</v>
      </c>
      <c r="B777" s="3">
        <v>2300</v>
      </c>
      <c r="C777" s="2">
        <v>44821</v>
      </c>
      <c r="D777" s="1" t="s">
        <v>10</v>
      </c>
      <c r="E777" s="2">
        <v>44743</v>
      </c>
      <c r="F777" s="2">
        <v>46203</v>
      </c>
      <c r="G777" s="1">
        <v>1650</v>
      </c>
      <c r="H777" s="1">
        <v>1</v>
      </c>
      <c r="I777" s="1">
        <f>Table1[[#This Row],[Received Qty.]]*Table1[[#This Row],[Unit]]</f>
        <v>1650</v>
      </c>
      <c r="J777" s="1" t="s">
        <v>11</v>
      </c>
      <c r="K777" s="1">
        <v>600</v>
      </c>
      <c r="L777" s="1">
        <v>990000</v>
      </c>
      <c r="M777" s="1">
        <f>_xlfn.DAYS(Table1[[#This Row],[RCV Date]],Table1[[#This Row],[PO_DT]])</f>
        <v>4</v>
      </c>
      <c r="N777" s="1">
        <f>_xlfn.DAYS(Table1[[#This Row],[Exp Date]],Table1[[#This Row],[Mfg Date]])</f>
        <v>1460</v>
      </c>
    </row>
    <row r="778" spans="1:14" x14ac:dyDescent="0.3">
      <c r="A778" s="4">
        <v>44818</v>
      </c>
      <c r="B778" s="3">
        <v>56.66</v>
      </c>
      <c r="C778" s="2">
        <v>44823</v>
      </c>
      <c r="D778" s="1" t="s">
        <v>19</v>
      </c>
      <c r="E778" s="2">
        <v>44805</v>
      </c>
      <c r="F778" s="2">
        <v>45899</v>
      </c>
      <c r="G778" s="1">
        <v>56.66</v>
      </c>
      <c r="H778" s="1">
        <v>1</v>
      </c>
      <c r="I778" s="1">
        <f>Table1[[#This Row],[Received Qty.]]*Table1[[#This Row],[Unit]]</f>
        <v>56.66</v>
      </c>
      <c r="J778" s="1" t="s">
        <v>11</v>
      </c>
      <c r="K778" s="1">
        <v>2290.9</v>
      </c>
      <c r="L778" s="1">
        <v>129802.394</v>
      </c>
      <c r="M778" s="1">
        <f>_xlfn.DAYS(Table1[[#This Row],[RCV Date]],Table1[[#This Row],[PO_DT]])</f>
        <v>5</v>
      </c>
      <c r="N778" s="1">
        <f>_xlfn.DAYS(Table1[[#This Row],[Exp Date]],Table1[[#This Row],[Mfg Date]])</f>
        <v>1094</v>
      </c>
    </row>
    <row r="779" spans="1:14" x14ac:dyDescent="0.3">
      <c r="A779" s="4">
        <v>44799</v>
      </c>
      <c r="B779" s="3">
        <v>50</v>
      </c>
      <c r="C779" s="2">
        <v>44823</v>
      </c>
      <c r="D779" s="1" t="s">
        <v>150</v>
      </c>
      <c r="E779" s="2">
        <v>44805</v>
      </c>
      <c r="F779" s="2">
        <v>45900</v>
      </c>
      <c r="G779" s="1">
        <v>25</v>
      </c>
      <c r="H779" s="1">
        <v>1</v>
      </c>
      <c r="I779" s="1">
        <f>Table1[[#This Row],[Received Qty.]]*Table1[[#This Row],[Unit]]</f>
        <v>25</v>
      </c>
      <c r="J779" s="1" t="s">
        <v>11</v>
      </c>
      <c r="K779" s="1">
        <v>12800</v>
      </c>
      <c r="L779" s="1">
        <v>320000</v>
      </c>
      <c r="M779" s="1">
        <f>_xlfn.DAYS(Table1[[#This Row],[RCV Date]],Table1[[#This Row],[PO_DT]])</f>
        <v>24</v>
      </c>
      <c r="N779" s="1">
        <f>_xlfn.DAYS(Table1[[#This Row],[Exp Date]],Table1[[#This Row],[Mfg Date]])</f>
        <v>1095</v>
      </c>
    </row>
    <row r="780" spans="1:14" x14ac:dyDescent="0.3">
      <c r="A780" s="4">
        <v>44814</v>
      </c>
      <c r="B780" s="3">
        <v>50</v>
      </c>
      <c r="C780" s="2">
        <v>44823</v>
      </c>
      <c r="D780" s="1" t="s">
        <v>99</v>
      </c>
      <c r="E780" s="2">
        <v>44681</v>
      </c>
      <c r="F780" s="2">
        <v>45046</v>
      </c>
      <c r="G780" s="1">
        <v>50</v>
      </c>
      <c r="H780" s="1">
        <v>1</v>
      </c>
      <c r="I780" s="1">
        <f>Table1[[#This Row],[Received Qty.]]*Table1[[#This Row],[Unit]]</f>
        <v>50</v>
      </c>
      <c r="J780" s="1" t="s">
        <v>11</v>
      </c>
      <c r="K780" s="1">
        <v>300</v>
      </c>
      <c r="L780" s="1">
        <v>15000</v>
      </c>
      <c r="M780" s="1">
        <f>_xlfn.DAYS(Table1[[#This Row],[RCV Date]],Table1[[#This Row],[PO_DT]])</f>
        <v>9</v>
      </c>
      <c r="N780" s="1">
        <f>_xlfn.DAYS(Table1[[#This Row],[Exp Date]],Table1[[#This Row],[Mfg Date]])</f>
        <v>365</v>
      </c>
    </row>
    <row r="781" spans="1:14" x14ac:dyDescent="0.3">
      <c r="A781" s="4">
        <v>44816</v>
      </c>
      <c r="B781" s="3">
        <v>10</v>
      </c>
      <c r="C781" s="2">
        <v>44823</v>
      </c>
      <c r="D781" s="1" t="s">
        <v>50</v>
      </c>
      <c r="E781" s="2">
        <v>44743</v>
      </c>
      <c r="F781" s="2">
        <v>46203</v>
      </c>
      <c r="G781" s="1">
        <v>10</v>
      </c>
      <c r="H781" s="1">
        <v>1</v>
      </c>
      <c r="I781" s="1">
        <f>Table1[[#This Row],[Received Qty.]]*Table1[[#This Row],[Unit]]</f>
        <v>10</v>
      </c>
      <c r="J781" s="1" t="s">
        <v>11</v>
      </c>
      <c r="K781" s="1">
        <v>4700</v>
      </c>
      <c r="L781" s="1">
        <v>47000</v>
      </c>
      <c r="M781" s="1">
        <f>_xlfn.DAYS(Table1[[#This Row],[RCV Date]],Table1[[#This Row],[PO_DT]])</f>
        <v>7</v>
      </c>
      <c r="N781" s="1">
        <f>_xlfn.DAYS(Table1[[#This Row],[Exp Date]],Table1[[#This Row],[Mfg Date]])</f>
        <v>1460</v>
      </c>
    </row>
    <row r="782" spans="1:14" x14ac:dyDescent="0.3">
      <c r="A782" s="4">
        <v>44816</v>
      </c>
      <c r="B782" s="3">
        <v>5</v>
      </c>
      <c r="C782" s="2">
        <v>44823</v>
      </c>
      <c r="D782" s="1" t="s">
        <v>72</v>
      </c>
      <c r="E782" s="2">
        <v>44652</v>
      </c>
      <c r="F782" s="2">
        <v>46477</v>
      </c>
      <c r="G782" s="1">
        <v>5</v>
      </c>
      <c r="H782" s="1">
        <v>1</v>
      </c>
      <c r="I782" s="1">
        <f>Table1[[#This Row],[Received Qty.]]*Table1[[#This Row],[Unit]]</f>
        <v>5</v>
      </c>
      <c r="J782" s="1" t="s">
        <v>11</v>
      </c>
      <c r="K782" s="1">
        <v>3050</v>
      </c>
      <c r="L782" s="1">
        <v>15250</v>
      </c>
      <c r="M782" s="1">
        <f>_xlfn.DAYS(Table1[[#This Row],[RCV Date]],Table1[[#This Row],[PO_DT]])</f>
        <v>7</v>
      </c>
      <c r="N782" s="1">
        <f>_xlfn.DAYS(Table1[[#This Row],[Exp Date]],Table1[[#This Row],[Mfg Date]])</f>
        <v>1825</v>
      </c>
    </row>
    <row r="783" spans="1:14" x14ac:dyDescent="0.3">
      <c r="A783" s="4">
        <v>44818</v>
      </c>
      <c r="B783" s="3">
        <v>56</v>
      </c>
      <c r="C783" s="2">
        <v>44824</v>
      </c>
      <c r="D783" s="1" t="s">
        <v>66</v>
      </c>
      <c r="E783" s="2">
        <v>44774</v>
      </c>
      <c r="F783" s="2">
        <v>45868</v>
      </c>
      <c r="G783" s="1">
        <v>55</v>
      </c>
      <c r="H783" s="1">
        <v>1</v>
      </c>
      <c r="I783" s="1">
        <f>Table1[[#This Row],[Received Qty.]]*Table1[[#This Row],[Unit]]</f>
        <v>55</v>
      </c>
      <c r="J783" s="1" t="s">
        <v>11</v>
      </c>
      <c r="K783" s="1">
        <v>1392.857</v>
      </c>
      <c r="L783" s="1">
        <v>76607.134999999995</v>
      </c>
      <c r="M783" s="1">
        <f>_xlfn.DAYS(Table1[[#This Row],[RCV Date]],Table1[[#This Row],[PO_DT]])</f>
        <v>6</v>
      </c>
      <c r="N783" s="1">
        <f>_xlfn.DAYS(Table1[[#This Row],[Exp Date]],Table1[[#This Row],[Mfg Date]])</f>
        <v>1094</v>
      </c>
    </row>
    <row r="784" spans="1:14" x14ac:dyDescent="0.3">
      <c r="A784" s="4">
        <v>44816</v>
      </c>
      <c r="B784" s="3">
        <v>50</v>
      </c>
      <c r="C784" s="2">
        <v>44825</v>
      </c>
      <c r="D784" s="1" t="s">
        <v>54</v>
      </c>
      <c r="E784" s="2">
        <v>44682</v>
      </c>
      <c r="F784" s="2">
        <v>46507</v>
      </c>
      <c r="G784" s="1">
        <v>50</v>
      </c>
      <c r="H784" s="1">
        <v>1</v>
      </c>
      <c r="I784" s="1">
        <f>Table1[[#This Row],[Received Qty.]]*Table1[[#This Row],[Unit]]</f>
        <v>50</v>
      </c>
      <c r="J784" s="1" t="s">
        <v>11</v>
      </c>
      <c r="K784" s="1">
        <v>565</v>
      </c>
      <c r="L784" s="1">
        <v>28250</v>
      </c>
      <c r="M784" s="1">
        <f>_xlfn.DAYS(Table1[[#This Row],[RCV Date]],Table1[[#This Row],[PO_DT]])</f>
        <v>9</v>
      </c>
      <c r="N784" s="1">
        <f>_xlfn.DAYS(Table1[[#This Row],[Exp Date]],Table1[[#This Row],[Mfg Date]])</f>
        <v>1825</v>
      </c>
    </row>
    <row r="785" spans="1:14" x14ac:dyDescent="0.3">
      <c r="A785" s="4">
        <v>44816</v>
      </c>
      <c r="B785" s="3">
        <v>0.3</v>
      </c>
      <c r="C785" s="2">
        <v>44826</v>
      </c>
      <c r="D785" s="1" t="s">
        <v>92</v>
      </c>
      <c r="E785" s="2">
        <v>44774</v>
      </c>
      <c r="F785" s="2">
        <v>46233</v>
      </c>
      <c r="G785" s="1">
        <v>0.3</v>
      </c>
      <c r="H785" s="1">
        <v>1</v>
      </c>
      <c r="I785" s="1">
        <f>Table1[[#This Row],[Received Qty.]]*Table1[[#This Row],[Unit]]</f>
        <v>0.3</v>
      </c>
      <c r="J785" s="1" t="s">
        <v>11</v>
      </c>
      <c r="K785" s="1">
        <v>154000</v>
      </c>
      <c r="L785" s="1">
        <v>46200</v>
      </c>
      <c r="M785" s="1">
        <f>_xlfn.DAYS(Table1[[#This Row],[RCV Date]],Table1[[#This Row],[PO_DT]])</f>
        <v>10</v>
      </c>
      <c r="N785" s="1">
        <f>_xlfn.DAYS(Table1[[#This Row],[Exp Date]],Table1[[#This Row],[Mfg Date]])</f>
        <v>1459</v>
      </c>
    </row>
    <row r="786" spans="1:14" x14ac:dyDescent="0.3">
      <c r="A786" s="4">
        <v>44817</v>
      </c>
      <c r="B786" s="3">
        <v>125</v>
      </c>
      <c r="C786" s="2">
        <v>44827</v>
      </c>
      <c r="D786" s="1" t="s">
        <v>46</v>
      </c>
      <c r="E786" s="2">
        <v>44713</v>
      </c>
      <c r="F786" s="2">
        <v>46172</v>
      </c>
      <c r="G786" s="1">
        <v>125</v>
      </c>
      <c r="H786" s="1">
        <v>1</v>
      </c>
      <c r="I786" s="1">
        <f>Table1[[#This Row],[Received Qty.]]*Table1[[#This Row],[Unit]]</f>
        <v>125</v>
      </c>
      <c r="J786" s="1" t="s">
        <v>11</v>
      </c>
      <c r="K786" s="1">
        <v>1700</v>
      </c>
      <c r="L786" s="1">
        <v>212500</v>
      </c>
      <c r="M786" s="1">
        <f>_xlfn.DAYS(Table1[[#This Row],[RCV Date]],Table1[[#This Row],[PO_DT]])</f>
        <v>10</v>
      </c>
      <c r="N786" s="1">
        <f>_xlfn.DAYS(Table1[[#This Row],[Exp Date]],Table1[[#This Row],[Mfg Date]])</f>
        <v>1459</v>
      </c>
    </row>
    <row r="787" spans="1:14" x14ac:dyDescent="0.3">
      <c r="A787" s="4">
        <v>44817</v>
      </c>
      <c r="B787" s="3">
        <v>100</v>
      </c>
      <c r="C787" s="2">
        <v>44827</v>
      </c>
      <c r="D787" s="1" t="s">
        <v>48</v>
      </c>
      <c r="E787" s="2">
        <v>44743</v>
      </c>
      <c r="F787" s="2">
        <v>46568</v>
      </c>
      <c r="G787" s="1">
        <v>100</v>
      </c>
      <c r="H787" s="1">
        <v>1</v>
      </c>
      <c r="I787" s="1">
        <f>Table1[[#This Row],[Received Qty.]]*Table1[[#This Row],[Unit]]</f>
        <v>100</v>
      </c>
      <c r="J787" s="1" t="s">
        <v>11</v>
      </c>
      <c r="K787" s="1">
        <v>1025</v>
      </c>
      <c r="L787" s="1">
        <v>102500</v>
      </c>
      <c r="M787" s="1">
        <f>_xlfn.DAYS(Table1[[#This Row],[RCV Date]],Table1[[#This Row],[PO_DT]])</f>
        <v>10</v>
      </c>
      <c r="N787" s="1">
        <f>_xlfn.DAYS(Table1[[#This Row],[Exp Date]],Table1[[#This Row],[Mfg Date]])</f>
        <v>1825</v>
      </c>
    </row>
    <row r="788" spans="1:14" x14ac:dyDescent="0.3">
      <c r="A788" s="4">
        <v>44816</v>
      </c>
      <c r="B788" s="3">
        <v>50</v>
      </c>
      <c r="C788" s="2">
        <v>44827</v>
      </c>
      <c r="D788" s="1" t="s">
        <v>91</v>
      </c>
      <c r="E788" s="2">
        <v>44743</v>
      </c>
      <c r="F788" s="2">
        <v>46568</v>
      </c>
      <c r="G788" s="1">
        <v>50</v>
      </c>
      <c r="H788" s="1">
        <v>1</v>
      </c>
      <c r="I788" s="1">
        <f>Table1[[#This Row],[Received Qty.]]*Table1[[#This Row],[Unit]]</f>
        <v>50</v>
      </c>
      <c r="J788" s="1" t="s">
        <v>11</v>
      </c>
      <c r="K788" s="1">
        <v>5750</v>
      </c>
      <c r="L788" s="1">
        <v>287500</v>
      </c>
      <c r="M788" s="1">
        <f>_xlfn.DAYS(Table1[[#This Row],[RCV Date]],Table1[[#This Row],[PO_DT]])</f>
        <v>11</v>
      </c>
      <c r="N788" s="1">
        <f>_xlfn.DAYS(Table1[[#This Row],[Exp Date]],Table1[[#This Row],[Mfg Date]])</f>
        <v>1825</v>
      </c>
    </row>
    <row r="789" spans="1:14" x14ac:dyDescent="0.3">
      <c r="A789" s="4">
        <v>44816</v>
      </c>
      <c r="B789" s="3">
        <v>25</v>
      </c>
      <c r="C789" s="2">
        <v>44827</v>
      </c>
      <c r="D789" s="1" t="s">
        <v>73</v>
      </c>
      <c r="E789" s="2">
        <v>44652</v>
      </c>
      <c r="F789" s="2">
        <v>46477</v>
      </c>
      <c r="G789" s="1">
        <v>25</v>
      </c>
      <c r="H789" s="1">
        <v>1</v>
      </c>
      <c r="I789" s="1">
        <f>Table1[[#This Row],[Received Qty.]]*Table1[[#This Row],[Unit]]</f>
        <v>25</v>
      </c>
      <c r="J789" s="1" t="s">
        <v>11</v>
      </c>
      <c r="K789" s="1">
        <v>1550</v>
      </c>
      <c r="L789" s="1">
        <v>38750</v>
      </c>
      <c r="M789" s="1">
        <f>_xlfn.DAYS(Table1[[#This Row],[RCV Date]],Table1[[#This Row],[PO_DT]])</f>
        <v>11</v>
      </c>
      <c r="N789" s="1">
        <f>_xlfn.DAYS(Table1[[#This Row],[Exp Date]],Table1[[#This Row],[Mfg Date]])</f>
        <v>1825</v>
      </c>
    </row>
    <row r="790" spans="1:14" x14ac:dyDescent="0.3">
      <c r="A790" s="4">
        <v>44826</v>
      </c>
      <c r="B790" s="3">
        <v>10</v>
      </c>
      <c r="C790" s="2">
        <v>44827</v>
      </c>
      <c r="D790" s="1" t="s">
        <v>78</v>
      </c>
      <c r="E790" s="2">
        <v>44602</v>
      </c>
      <c r="F790" s="2">
        <v>46428</v>
      </c>
      <c r="G790" s="1">
        <v>10</v>
      </c>
      <c r="H790" s="1">
        <v>1</v>
      </c>
      <c r="I790" s="1">
        <f>Table1[[#This Row],[Received Qty.]]*Table1[[#This Row],[Unit]]</f>
        <v>10</v>
      </c>
      <c r="J790" s="1" t="s">
        <v>11</v>
      </c>
      <c r="K790" s="1">
        <v>990</v>
      </c>
      <c r="L790" s="1">
        <v>9900</v>
      </c>
      <c r="M790" s="1">
        <f>_xlfn.DAYS(Table1[[#This Row],[RCV Date]],Table1[[#This Row],[PO_DT]])</f>
        <v>1</v>
      </c>
      <c r="N790" s="1">
        <f>_xlfn.DAYS(Table1[[#This Row],[Exp Date]],Table1[[#This Row],[Mfg Date]])</f>
        <v>1826</v>
      </c>
    </row>
    <row r="791" spans="1:14" x14ac:dyDescent="0.3">
      <c r="A791" s="4">
        <v>44826</v>
      </c>
      <c r="B791" s="3">
        <v>10</v>
      </c>
      <c r="C791" s="2">
        <v>44827</v>
      </c>
      <c r="D791" s="1" t="s">
        <v>76</v>
      </c>
      <c r="E791" s="2">
        <v>44602</v>
      </c>
      <c r="F791" s="2">
        <v>46428</v>
      </c>
      <c r="G791" s="1">
        <v>10</v>
      </c>
      <c r="H791" s="1">
        <v>1</v>
      </c>
      <c r="I791" s="1">
        <f>Table1[[#This Row],[Received Qty.]]*Table1[[#This Row],[Unit]]</f>
        <v>10</v>
      </c>
      <c r="J791" s="1" t="s">
        <v>11</v>
      </c>
      <c r="K791" s="1">
        <v>2350</v>
      </c>
      <c r="L791" s="1">
        <v>23500</v>
      </c>
      <c r="M791" s="1">
        <f>_xlfn.DAYS(Table1[[#This Row],[RCV Date]],Table1[[#This Row],[PO_DT]])</f>
        <v>1</v>
      </c>
      <c r="N791" s="1">
        <f>_xlfn.DAYS(Table1[[#This Row],[Exp Date]],Table1[[#This Row],[Mfg Date]])</f>
        <v>1826</v>
      </c>
    </row>
    <row r="792" spans="1:14" x14ac:dyDescent="0.3">
      <c r="A792" s="4">
        <v>44816</v>
      </c>
      <c r="B792" s="3">
        <v>5</v>
      </c>
      <c r="C792" s="2">
        <v>44827</v>
      </c>
      <c r="D792" s="1" t="s">
        <v>147</v>
      </c>
      <c r="E792" s="2">
        <v>44682</v>
      </c>
      <c r="F792" s="2">
        <v>45777</v>
      </c>
      <c r="G792" s="1">
        <v>5</v>
      </c>
      <c r="H792" s="1">
        <v>1</v>
      </c>
      <c r="I792" s="1">
        <f>Table1[[#This Row],[Received Qty.]]*Table1[[#This Row],[Unit]]</f>
        <v>5</v>
      </c>
      <c r="J792" s="1" t="s">
        <v>11</v>
      </c>
      <c r="K792" s="1">
        <v>6200</v>
      </c>
      <c r="L792" s="1">
        <v>31000</v>
      </c>
      <c r="M792" s="1">
        <f>_xlfn.DAYS(Table1[[#This Row],[RCV Date]],Table1[[#This Row],[PO_DT]])</f>
        <v>11</v>
      </c>
      <c r="N792" s="1">
        <f>_xlfn.DAYS(Table1[[#This Row],[Exp Date]],Table1[[#This Row],[Mfg Date]])</f>
        <v>1095</v>
      </c>
    </row>
    <row r="793" spans="1:14" x14ac:dyDescent="0.3">
      <c r="A793" s="4">
        <v>44826</v>
      </c>
      <c r="B793" s="3">
        <v>5</v>
      </c>
      <c r="C793" s="2">
        <v>44827</v>
      </c>
      <c r="D793" s="1" t="s">
        <v>80</v>
      </c>
      <c r="E793" s="2">
        <v>44510</v>
      </c>
      <c r="F793" s="2">
        <v>46336</v>
      </c>
      <c r="G793" s="1">
        <v>5</v>
      </c>
      <c r="H793" s="1">
        <v>1</v>
      </c>
      <c r="I793" s="1">
        <f>Table1[[#This Row],[Received Qty.]]*Table1[[#This Row],[Unit]]</f>
        <v>5</v>
      </c>
      <c r="J793" s="1" t="s">
        <v>11</v>
      </c>
      <c r="K793" s="1">
        <v>1400</v>
      </c>
      <c r="L793" s="1">
        <v>7000</v>
      </c>
      <c r="M793" s="1">
        <f>_xlfn.DAYS(Table1[[#This Row],[RCV Date]],Table1[[#This Row],[PO_DT]])</f>
        <v>1</v>
      </c>
      <c r="N793" s="1">
        <f>_xlfn.DAYS(Table1[[#This Row],[Exp Date]],Table1[[#This Row],[Mfg Date]])</f>
        <v>1826</v>
      </c>
    </row>
    <row r="794" spans="1:14" x14ac:dyDescent="0.3">
      <c r="A794" s="4">
        <v>44821</v>
      </c>
      <c r="B794" s="3">
        <v>275</v>
      </c>
      <c r="C794" s="2">
        <v>44828</v>
      </c>
      <c r="D794" s="1" t="s">
        <v>81</v>
      </c>
      <c r="E794" s="2">
        <v>44805</v>
      </c>
      <c r="F794" s="2">
        <v>45716</v>
      </c>
      <c r="G794" s="1">
        <v>275</v>
      </c>
      <c r="H794" s="1">
        <v>1</v>
      </c>
      <c r="I794" s="1">
        <f>Table1[[#This Row],[Received Qty.]]*Table1[[#This Row],[Unit]]</f>
        <v>275</v>
      </c>
      <c r="J794" s="1" t="s">
        <v>11</v>
      </c>
      <c r="K794" s="1">
        <v>963.63599999999997</v>
      </c>
      <c r="L794" s="1">
        <v>264999.90000000002</v>
      </c>
      <c r="M794" s="1">
        <f>_xlfn.DAYS(Table1[[#This Row],[RCV Date]],Table1[[#This Row],[PO_DT]])</f>
        <v>7</v>
      </c>
      <c r="N794" s="1">
        <f>_xlfn.DAYS(Table1[[#This Row],[Exp Date]],Table1[[#This Row],[Mfg Date]])</f>
        <v>911</v>
      </c>
    </row>
    <row r="795" spans="1:14" x14ac:dyDescent="0.3">
      <c r="A795" s="4">
        <v>44816</v>
      </c>
      <c r="B795" s="3">
        <v>25</v>
      </c>
      <c r="C795" s="2">
        <v>44828</v>
      </c>
      <c r="D795" s="1" t="s">
        <v>26</v>
      </c>
      <c r="E795" s="2">
        <v>44805</v>
      </c>
      <c r="F795" s="2">
        <v>46265</v>
      </c>
      <c r="G795" s="1">
        <v>25</v>
      </c>
      <c r="H795" s="1">
        <v>1</v>
      </c>
      <c r="I795" s="1">
        <f>Table1[[#This Row],[Received Qty.]]*Table1[[#This Row],[Unit]]</f>
        <v>25</v>
      </c>
      <c r="J795" s="1" t="s">
        <v>11</v>
      </c>
      <c r="K795" s="1">
        <v>7250</v>
      </c>
      <c r="L795" s="1">
        <v>181250</v>
      </c>
      <c r="M795" s="1">
        <f>_xlfn.DAYS(Table1[[#This Row],[RCV Date]],Table1[[#This Row],[PO_DT]])</f>
        <v>12</v>
      </c>
      <c r="N795" s="1">
        <f>_xlfn.DAYS(Table1[[#This Row],[Exp Date]],Table1[[#This Row],[Mfg Date]])</f>
        <v>1460</v>
      </c>
    </row>
    <row r="796" spans="1:14" x14ac:dyDescent="0.3">
      <c r="A796" s="4">
        <v>44816</v>
      </c>
      <c r="B796" s="3">
        <v>500</v>
      </c>
      <c r="C796" s="2">
        <v>44832</v>
      </c>
      <c r="D796" s="1" t="s">
        <v>62</v>
      </c>
      <c r="E796" s="2">
        <v>44562</v>
      </c>
      <c r="F796" s="2">
        <v>46418</v>
      </c>
      <c r="G796" s="1">
        <v>500</v>
      </c>
      <c r="H796" s="1">
        <v>1</v>
      </c>
      <c r="I796" s="1">
        <f>Table1[[#This Row],[Received Qty.]]*Table1[[#This Row],[Unit]]</f>
        <v>500</v>
      </c>
      <c r="J796" s="1" t="s">
        <v>11</v>
      </c>
      <c r="K796" s="1">
        <v>905</v>
      </c>
      <c r="L796" s="1">
        <v>452500</v>
      </c>
      <c r="M796" s="1">
        <f>_xlfn.DAYS(Table1[[#This Row],[RCV Date]],Table1[[#This Row],[PO_DT]])</f>
        <v>16</v>
      </c>
      <c r="N796" s="1">
        <f>_xlfn.DAYS(Table1[[#This Row],[Exp Date]],Table1[[#This Row],[Mfg Date]])</f>
        <v>1856</v>
      </c>
    </row>
    <row r="797" spans="1:14" x14ac:dyDescent="0.3">
      <c r="A797" s="4">
        <v>44820</v>
      </c>
      <c r="B797" s="3">
        <v>50</v>
      </c>
      <c r="C797" s="2">
        <v>44832</v>
      </c>
      <c r="D797" s="1" t="s">
        <v>91</v>
      </c>
      <c r="E797" s="2">
        <v>44743</v>
      </c>
      <c r="F797" s="2">
        <v>46568</v>
      </c>
      <c r="G797" s="1">
        <v>50</v>
      </c>
      <c r="H797" s="1">
        <v>1</v>
      </c>
      <c r="I797" s="1">
        <f>Table1[[#This Row],[Received Qty.]]*Table1[[#This Row],[Unit]]</f>
        <v>50</v>
      </c>
      <c r="J797" s="1" t="s">
        <v>11</v>
      </c>
      <c r="K797" s="1">
        <v>5750</v>
      </c>
      <c r="L797" s="1">
        <v>287500</v>
      </c>
      <c r="M797" s="1">
        <f>_xlfn.DAYS(Table1[[#This Row],[RCV Date]],Table1[[#This Row],[PO_DT]])</f>
        <v>12</v>
      </c>
      <c r="N797" s="1">
        <f>_xlfn.DAYS(Table1[[#This Row],[Exp Date]],Table1[[#This Row],[Mfg Date]])</f>
        <v>1825</v>
      </c>
    </row>
    <row r="798" spans="1:14" x14ac:dyDescent="0.3">
      <c r="A798" s="4">
        <v>44817</v>
      </c>
      <c r="B798" s="3">
        <v>25</v>
      </c>
      <c r="C798" s="2">
        <v>44833</v>
      </c>
      <c r="D798" s="1" t="s">
        <v>27</v>
      </c>
      <c r="E798" s="2">
        <v>44774</v>
      </c>
      <c r="F798" s="2">
        <v>45869</v>
      </c>
      <c r="G798" s="1">
        <v>25</v>
      </c>
      <c r="H798" s="1">
        <v>1</v>
      </c>
      <c r="I798" s="1">
        <f>Table1[[#This Row],[Received Qty.]]*Table1[[#This Row],[Unit]]</f>
        <v>25</v>
      </c>
      <c r="J798" s="1" t="s">
        <v>11</v>
      </c>
      <c r="K798" s="1">
        <v>6400</v>
      </c>
      <c r="L798" s="1">
        <v>160000</v>
      </c>
      <c r="M798" s="1">
        <f>_xlfn.DAYS(Table1[[#This Row],[RCV Date]],Table1[[#This Row],[PO_DT]])</f>
        <v>16</v>
      </c>
      <c r="N798" s="1">
        <f>_xlfn.DAYS(Table1[[#This Row],[Exp Date]],Table1[[#This Row],[Mfg Date]])</f>
        <v>1095</v>
      </c>
    </row>
    <row r="799" spans="1:14" x14ac:dyDescent="0.3">
      <c r="A799" s="4">
        <v>44826</v>
      </c>
      <c r="B799" s="3">
        <v>1</v>
      </c>
      <c r="C799" s="2">
        <v>44833</v>
      </c>
      <c r="D799" s="1" t="s">
        <v>161</v>
      </c>
      <c r="E799" s="2">
        <v>44805</v>
      </c>
      <c r="F799" s="2">
        <v>45534</v>
      </c>
      <c r="G799" s="1">
        <v>1</v>
      </c>
      <c r="H799" s="1">
        <v>1</v>
      </c>
      <c r="I799" s="1">
        <f>Table1[[#This Row],[Received Qty.]]*Table1[[#This Row],[Unit]]</f>
        <v>1</v>
      </c>
      <c r="J799" s="1" t="s">
        <v>11</v>
      </c>
      <c r="K799" s="1">
        <v>460</v>
      </c>
      <c r="L799" s="1">
        <v>460</v>
      </c>
      <c r="M799" s="1">
        <f>_xlfn.DAYS(Table1[[#This Row],[RCV Date]],Table1[[#This Row],[PO_DT]])</f>
        <v>7</v>
      </c>
      <c r="N799" s="1">
        <f>_xlfn.DAYS(Table1[[#This Row],[Exp Date]],Table1[[#This Row],[Mfg Date]])</f>
        <v>729</v>
      </c>
    </row>
    <row r="800" spans="1:14" x14ac:dyDescent="0.3">
      <c r="A800" s="4">
        <v>44802</v>
      </c>
      <c r="B800" s="3">
        <v>300</v>
      </c>
      <c r="C800" s="2">
        <v>44835</v>
      </c>
      <c r="D800" s="1" t="s">
        <v>36</v>
      </c>
      <c r="E800" s="2">
        <v>44774</v>
      </c>
      <c r="F800" s="2">
        <v>45868</v>
      </c>
      <c r="G800" s="1">
        <v>80</v>
      </c>
      <c r="H800" s="1">
        <v>1</v>
      </c>
      <c r="I800" s="1">
        <f>Table1[[#This Row],[Received Qty.]]*Table1[[#This Row],[Unit]]</f>
        <v>80</v>
      </c>
      <c r="J800" s="1" t="s">
        <v>11</v>
      </c>
      <c r="K800" s="1">
        <v>750</v>
      </c>
      <c r="L800" s="1">
        <v>60000</v>
      </c>
      <c r="M800" s="1">
        <f>_xlfn.DAYS(Table1[[#This Row],[RCV Date]],Table1[[#This Row],[PO_DT]])</f>
        <v>33</v>
      </c>
      <c r="N800" s="1">
        <f>_xlfn.DAYS(Table1[[#This Row],[Exp Date]],Table1[[#This Row],[Mfg Date]])</f>
        <v>1094</v>
      </c>
    </row>
    <row r="801" spans="1:14" x14ac:dyDescent="0.3">
      <c r="A801" s="4">
        <v>44802</v>
      </c>
      <c r="B801" s="3">
        <v>300</v>
      </c>
      <c r="C801" s="2">
        <v>44835</v>
      </c>
      <c r="D801" s="1" t="s">
        <v>36</v>
      </c>
      <c r="E801" s="2">
        <v>44774</v>
      </c>
      <c r="F801" s="2">
        <v>45868</v>
      </c>
      <c r="G801" s="1">
        <v>220</v>
      </c>
      <c r="H801" s="1">
        <v>1</v>
      </c>
      <c r="I801" s="1">
        <f>Table1[[#This Row],[Received Qty.]]*Table1[[#This Row],[Unit]]</f>
        <v>220</v>
      </c>
      <c r="J801" s="1" t="s">
        <v>11</v>
      </c>
      <c r="K801" s="1">
        <v>750</v>
      </c>
      <c r="L801" s="1">
        <v>165000</v>
      </c>
      <c r="M801" s="1">
        <f>_xlfn.DAYS(Table1[[#This Row],[RCV Date]],Table1[[#This Row],[PO_DT]])</f>
        <v>33</v>
      </c>
      <c r="N801" s="1">
        <f>_xlfn.DAYS(Table1[[#This Row],[Exp Date]],Table1[[#This Row],[Mfg Date]])</f>
        <v>1094</v>
      </c>
    </row>
    <row r="802" spans="1:14" x14ac:dyDescent="0.3">
      <c r="A802" s="4">
        <v>44835</v>
      </c>
      <c r="B802" s="3">
        <v>500</v>
      </c>
      <c r="C802" s="2">
        <v>44837</v>
      </c>
      <c r="D802" s="1" t="s">
        <v>55</v>
      </c>
      <c r="E802" s="2">
        <v>44720</v>
      </c>
      <c r="F802" s="2">
        <v>46545</v>
      </c>
      <c r="G802" s="1">
        <v>500</v>
      </c>
      <c r="H802" s="1">
        <v>1</v>
      </c>
      <c r="I802" s="1">
        <f>Table1[[#This Row],[Received Qty.]]*Table1[[#This Row],[Unit]]</f>
        <v>500</v>
      </c>
      <c r="J802" s="1" t="s">
        <v>11</v>
      </c>
      <c r="K802" s="1">
        <v>715</v>
      </c>
      <c r="L802" s="1">
        <v>357500</v>
      </c>
      <c r="M802" s="1">
        <f>_xlfn.DAYS(Table1[[#This Row],[RCV Date]],Table1[[#This Row],[PO_DT]])</f>
        <v>2</v>
      </c>
      <c r="N802" s="1">
        <f>_xlfn.DAYS(Table1[[#This Row],[Exp Date]],Table1[[#This Row],[Mfg Date]])</f>
        <v>1825</v>
      </c>
    </row>
    <row r="803" spans="1:14" x14ac:dyDescent="0.3">
      <c r="A803" s="4">
        <v>44835</v>
      </c>
      <c r="B803" s="3">
        <v>50</v>
      </c>
      <c r="C803" s="2">
        <v>44837</v>
      </c>
      <c r="D803" s="1" t="s">
        <v>159</v>
      </c>
      <c r="E803" s="2">
        <v>44409</v>
      </c>
      <c r="F803" s="2">
        <v>46265</v>
      </c>
      <c r="G803" s="1">
        <v>50</v>
      </c>
      <c r="H803" s="1">
        <v>1</v>
      </c>
      <c r="I803" s="1">
        <f>Table1[[#This Row],[Received Qty.]]*Table1[[#This Row],[Unit]]</f>
        <v>50</v>
      </c>
      <c r="J803" s="1" t="s">
        <v>11</v>
      </c>
      <c r="K803" s="1">
        <v>250</v>
      </c>
      <c r="L803" s="1">
        <v>12500</v>
      </c>
      <c r="M803" s="1">
        <f>_xlfn.DAYS(Table1[[#This Row],[RCV Date]],Table1[[#This Row],[PO_DT]])</f>
        <v>2</v>
      </c>
      <c r="N803" s="1">
        <f>_xlfn.DAYS(Table1[[#This Row],[Exp Date]],Table1[[#This Row],[Mfg Date]])</f>
        <v>1856</v>
      </c>
    </row>
    <row r="804" spans="1:14" x14ac:dyDescent="0.3">
      <c r="A804" s="4">
        <v>44816</v>
      </c>
      <c r="B804" s="3">
        <v>25</v>
      </c>
      <c r="C804" s="2">
        <v>44837</v>
      </c>
      <c r="D804" s="1" t="s">
        <v>98</v>
      </c>
      <c r="E804" s="2">
        <v>44743</v>
      </c>
      <c r="F804" s="2">
        <v>46568</v>
      </c>
      <c r="G804" s="1">
        <v>25</v>
      </c>
      <c r="H804" s="1">
        <v>1</v>
      </c>
      <c r="I804" s="1">
        <f>Table1[[#This Row],[Received Qty.]]*Table1[[#This Row],[Unit]]</f>
        <v>25</v>
      </c>
      <c r="J804" s="1" t="s">
        <v>11</v>
      </c>
      <c r="K804" s="1">
        <v>4600</v>
      </c>
      <c r="L804" s="1">
        <v>115000</v>
      </c>
      <c r="M804" s="1">
        <f>_xlfn.DAYS(Table1[[#This Row],[RCV Date]],Table1[[#This Row],[PO_DT]])</f>
        <v>21</v>
      </c>
      <c r="N804" s="1">
        <f>_xlfn.DAYS(Table1[[#This Row],[Exp Date]],Table1[[#This Row],[Mfg Date]])</f>
        <v>1825</v>
      </c>
    </row>
    <row r="805" spans="1:14" x14ac:dyDescent="0.3">
      <c r="A805" s="4">
        <v>44835</v>
      </c>
      <c r="B805" s="3">
        <v>25</v>
      </c>
      <c r="C805" s="2">
        <v>44837</v>
      </c>
      <c r="D805" s="1" t="s">
        <v>75</v>
      </c>
      <c r="E805" s="2">
        <v>44197</v>
      </c>
      <c r="F805" s="2">
        <v>46081</v>
      </c>
      <c r="G805" s="1">
        <v>25</v>
      </c>
      <c r="H805" s="1">
        <v>1</v>
      </c>
      <c r="I805" s="1">
        <f>Table1[[#This Row],[Received Qty.]]*Table1[[#This Row],[Unit]]</f>
        <v>25</v>
      </c>
      <c r="J805" s="1" t="s">
        <v>11</v>
      </c>
      <c r="K805" s="1">
        <v>340</v>
      </c>
      <c r="L805" s="1">
        <v>8500</v>
      </c>
      <c r="M805" s="1">
        <f>_xlfn.DAYS(Table1[[#This Row],[RCV Date]],Table1[[#This Row],[PO_DT]])</f>
        <v>2</v>
      </c>
      <c r="N805" s="1">
        <f>_xlfn.DAYS(Table1[[#This Row],[Exp Date]],Table1[[#This Row],[Mfg Date]])</f>
        <v>1884</v>
      </c>
    </row>
    <row r="806" spans="1:14" x14ac:dyDescent="0.3">
      <c r="A806" s="4">
        <v>44835</v>
      </c>
      <c r="B806" s="3">
        <v>10</v>
      </c>
      <c r="C806" s="2">
        <v>44837</v>
      </c>
      <c r="D806" s="1" t="s">
        <v>69</v>
      </c>
      <c r="E806" s="2">
        <v>44743</v>
      </c>
      <c r="F806" s="2">
        <v>46568</v>
      </c>
      <c r="G806" s="1">
        <v>10</v>
      </c>
      <c r="H806" s="1">
        <v>1</v>
      </c>
      <c r="I806" s="1">
        <f>Table1[[#This Row],[Received Qty.]]*Table1[[#This Row],[Unit]]</f>
        <v>10</v>
      </c>
      <c r="J806" s="1" t="s">
        <v>11</v>
      </c>
      <c r="K806" s="1">
        <v>445</v>
      </c>
      <c r="L806" s="1">
        <v>4450</v>
      </c>
      <c r="M806" s="1">
        <f>_xlfn.DAYS(Table1[[#This Row],[RCV Date]],Table1[[#This Row],[PO_DT]])</f>
        <v>2</v>
      </c>
      <c r="N806" s="1">
        <f>_xlfn.DAYS(Table1[[#This Row],[Exp Date]],Table1[[#This Row],[Mfg Date]])</f>
        <v>1825</v>
      </c>
    </row>
    <row r="807" spans="1:14" x14ac:dyDescent="0.3">
      <c r="A807" s="4">
        <v>44819</v>
      </c>
      <c r="B807" s="3">
        <v>1</v>
      </c>
      <c r="C807" s="2">
        <v>44837</v>
      </c>
      <c r="D807" s="1" t="s">
        <v>90</v>
      </c>
      <c r="E807" s="2">
        <v>44805</v>
      </c>
      <c r="F807" s="2">
        <v>46629</v>
      </c>
      <c r="G807" s="1">
        <v>1</v>
      </c>
      <c r="H807" s="1">
        <v>1</v>
      </c>
      <c r="I807" s="1">
        <f>Table1[[#This Row],[Received Qty.]]*Table1[[#This Row],[Unit]]</f>
        <v>1</v>
      </c>
      <c r="J807" s="1" t="s">
        <v>11</v>
      </c>
      <c r="K807" s="1">
        <v>550000</v>
      </c>
      <c r="L807" s="1">
        <v>550000</v>
      </c>
      <c r="M807" s="1">
        <f>_xlfn.DAYS(Table1[[#This Row],[RCV Date]],Table1[[#This Row],[PO_DT]])</f>
        <v>18</v>
      </c>
      <c r="N807" s="1">
        <f>_xlfn.DAYS(Table1[[#This Row],[Exp Date]],Table1[[#This Row],[Mfg Date]])</f>
        <v>1824</v>
      </c>
    </row>
    <row r="808" spans="1:14" x14ac:dyDescent="0.3">
      <c r="A808" s="4">
        <v>44814</v>
      </c>
      <c r="B808" s="3">
        <v>1050000</v>
      </c>
      <c r="C808" s="2">
        <v>44838</v>
      </c>
      <c r="D808" s="1" t="s">
        <v>149</v>
      </c>
      <c r="E808" s="2">
        <v>44805</v>
      </c>
      <c r="F808" s="2">
        <v>46629</v>
      </c>
      <c r="G808" s="1">
        <v>1050000</v>
      </c>
      <c r="H808" s="1">
        <v>7</v>
      </c>
      <c r="I808" s="1">
        <f>Table1[[#This Row],[Received Qty.]]*Table1[[#This Row],[Unit]]</f>
        <v>7350000</v>
      </c>
      <c r="J808" s="1" t="s">
        <v>52</v>
      </c>
      <c r="K808" s="1">
        <v>0.1</v>
      </c>
      <c r="L808" s="1">
        <v>105000</v>
      </c>
      <c r="M808" s="1">
        <f>_xlfn.DAYS(Table1[[#This Row],[RCV Date]],Table1[[#This Row],[PO_DT]])</f>
        <v>24</v>
      </c>
      <c r="N808" s="1">
        <f>_xlfn.DAYS(Table1[[#This Row],[Exp Date]],Table1[[#This Row],[Mfg Date]])</f>
        <v>1824</v>
      </c>
    </row>
    <row r="809" spans="1:14" x14ac:dyDescent="0.3">
      <c r="A809" s="4">
        <v>44817</v>
      </c>
      <c r="B809" s="3">
        <v>1050000</v>
      </c>
      <c r="C809" s="2">
        <v>44838</v>
      </c>
      <c r="D809" s="1" t="s">
        <v>149</v>
      </c>
      <c r="E809" s="2">
        <v>44805</v>
      </c>
      <c r="F809" s="2">
        <v>46629</v>
      </c>
      <c r="G809" s="1">
        <v>1050000</v>
      </c>
      <c r="H809" s="1">
        <v>7</v>
      </c>
      <c r="I809" s="1">
        <f>Table1[[#This Row],[Received Qty.]]*Table1[[#This Row],[Unit]]</f>
        <v>7350000</v>
      </c>
      <c r="J809" s="1" t="s">
        <v>52</v>
      </c>
      <c r="K809" s="1">
        <v>0.1</v>
      </c>
      <c r="L809" s="1">
        <v>105000</v>
      </c>
      <c r="M809" s="1">
        <f>_xlfn.DAYS(Table1[[#This Row],[RCV Date]],Table1[[#This Row],[PO_DT]])</f>
        <v>21</v>
      </c>
      <c r="N809" s="1">
        <f>_xlfn.DAYS(Table1[[#This Row],[Exp Date]],Table1[[#This Row],[Mfg Date]])</f>
        <v>1824</v>
      </c>
    </row>
    <row r="810" spans="1:14" x14ac:dyDescent="0.3">
      <c r="A810" s="4">
        <v>44828</v>
      </c>
      <c r="B810" s="3">
        <v>25</v>
      </c>
      <c r="C810" s="2">
        <v>44842</v>
      </c>
      <c r="D810" s="1" t="s">
        <v>84</v>
      </c>
      <c r="E810" s="2">
        <v>44713</v>
      </c>
      <c r="F810" s="2">
        <v>46538</v>
      </c>
      <c r="G810" s="1">
        <v>25</v>
      </c>
      <c r="H810" s="1">
        <v>1</v>
      </c>
      <c r="I810" s="1">
        <f>Table1[[#This Row],[Received Qty.]]*Table1[[#This Row],[Unit]]</f>
        <v>25</v>
      </c>
      <c r="J810" s="1" t="s">
        <v>11</v>
      </c>
      <c r="K810" s="1">
        <v>2900</v>
      </c>
      <c r="L810" s="1">
        <v>72500</v>
      </c>
      <c r="M810" s="1">
        <f>_xlfn.DAYS(Table1[[#This Row],[RCV Date]],Table1[[#This Row],[PO_DT]])</f>
        <v>14</v>
      </c>
      <c r="N810" s="1">
        <f>_xlfn.DAYS(Table1[[#This Row],[Exp Date]],Table1[[#This Row],[Mfg Date]])</f>
        <v>1825</v>
      </c>
    </row>
    <row r="811" spans="1:14" x14ac:dyDescent="0.3">
      <c r="A811" s="4">
        <v>44821</v>
      </c>
      <c r="B811" s="3">
        <v>10</v>
      </c>
      <c r="C811" s="2">
        <v>44842</v>
      </c>
      <c r="D811" s="1" t="s">
        <v>39</v>
      </c>
      <c r="E811" s="2">
        <v>44713</v>
      </c>
      <c r="F811" s="2">
        <v>45808</v>
      </c>
      <c r="G811" s="1">
        <v>10</v>
      </c>
      <c r="H811" s="1">
        <v>1</v>
      </c>
      <c r="I811" s="1">
        <f>Table1[[#This Row],[Received Qty.]]*Table1[[#This Row],[Unit]]</f>
        <v>10</v>
      </c>
      <c r="J811" s="1" t="s">
        <v>11</v>
      </c>
      <c r="K811" s="1">
        <v>9350</v>
      </c>
      <c r="L811" s="1">
        <v>93500</v>
      </c>
      <c r="M811" s="1">
        <f>_xlfn.DAYS(Table1[[#This Row],[RCV Date]],Table1[[#This Row],[PO_DT]])</f>
        <v>21</v>
      </c>
      <c r="N811" s="1">
        <f>_xlfn.DAYS(Table1[[#This Row],[Exp Date]],Table1[[#This Row],[Mfg Date]])</f>
        <v>1095</v>
      </c>
    </row>
    <row r="812" spans="1:14" x14ac:dyDescent="0.3">
      <c r="A812" s="4">
        <v>44830</v>
      </c>
      <c r="B812" s="3">
        <v>5</v>
      </c>
      <c r="C812" s="2">
        <v>44842</v>
      </c>
      <c r="D812" s="1" t="s">
        <v>88</v>
      </c>
      <c r="E812" s="2">
        <v>44774</v>
      </c>
      <c r="F812" s="2">
        <v>45868</v>
      </c>
      <c r="G812" s="1">
        <v>5</v>
      </c>
      <c r="H812" s="1">
        <v>1</v>
      </c>
      <c r="I812" s="1">
        <f>Table1[[#This Row],[Received Qty.]]*Table1[[#This Row],[Unit]]</f>
        <v>5</v>
      </c>
      <c r="J812" s="1" t="s">
        <v>11</v>
      </c>
      <c r="K812" s="1">
        <v>7325</v>
      </c>
      <c r="L812" s="1">
        <v>36625</v>
      </c>
      <c r="M812" s="1">
        <f>_xlfn.DAYS(Table1[[#This Row],[RCV Date]],Table1[[#This Row],[PO_DT]])</f>
        <v>12</v>
      </c>
      <c r="N812" s="1">
        <f>_xlfn.DAYS(Table1[[#This Row],[Exp Date]],Table1[[#This Row],[Mfg Date]])</f>
        <v>1094</v>
      </c>
    </row>
    <row r="813" spans="1:14" x14ac:dyDescent="0.3">
      <c r="A813" s="4">
        <v>44818</v>
      </c>
      <c r="B813" s="3">
        <v>55</v>
      </c>
      <c r="C813" s="2">
        <v>44844</v>
      </c>
      <c r="D813" s="1" t="s">
        <v>102</v>
      </c>
      <c r="E813" s="2">
        <v>44835</v>
      </c>
      <c r="F813" s="2">
        <v>45747</v>
      </c>
      <c r="G813" s="1">
        <v>55</v>
      </c>
      <c r="H813" s="1">
        <v>1</v>
      </c>
      <c r="I813" s="1">
        <f>Table1[[#This Row],[Received Qty.]]*Table1[[#This Row],[Unit]]</f>
        <v>55</v>
      </c>
      <c r="J813" s="1" t="s">
        <v>11</v>
      </c>
      <c r="K813" s="1">
        <v>3018.181</v>
      </c>
      <c r="L813" s="1">
        <v>165999.95499999999</v>
      </c>
      <c r="M813" s="1">
        <f>_xlfn.DAYS(Table1[[#This Row],[RCV Date]],Table1[[#This Row],[PO_DT]])</f>
        <v>26</v>
      </c>
      <c r="N813" s="1">
        <f>_xlfn.DAYS(Table1[[#This Row],[Exp Date]],Table1[[#This Row],[Mfg Date]])</f>
        <v>912</v>
      </c>
    </row>
    <row r="814" spans="1:14" x14ac:dyDescent="0.3">
      <c r="A814" s="4">
        <v>44840</v>
      </c>
      <c r="B814" s="3">
        <v>275</v>
      </c>
      <c r="C814" s="2">
        <v>44845</v>
      </c>
      <c r="D814" s="1" t="s">
        <v>81</v>
      </c>
      <c r="E814" s="2">
        <v>44835</v>
      </c>
      <c r="F814" s="2">
        <v>45747</v>
      </c>
      <c r="G814" s="1">
        <v>275</v>
      </c>
      <c r="H814" s="1">
        <v>1</v>
      </c>
      <c r="I814" s="1">
        <f>Table1[[#This Row],[Received Qty.]]*Table1[[#This Row],[Unit]]</f>
        <v>275</v>
      </c>
      <c r="J814" s="1" t="s">
        <v>11</v>
      </c>
      <c r="K814" s="1">
        <v>963.63599999999997</v>
      </c>
      <c r="L814" s="1">
        <v>264999.90000000002</v>
      </c>
      <c r="M814" s="1">
        <f>_xlfn.DAYS(Table1[[#This Row],[RCV Date]],Table1[[#This Row],[PO_DT]])</f>
        <v>5</v>
      </c>
      <c r="N814" s="1">
        <f>_xlfn.DAYS(Table1[[#This Row],[Exp Date]],Table1[[#This Row],[Mfg Date]])</f>
        <v>912</v>
      </c>
    </row>
    <row r="815" spans="1:14" x14ac:dyDescent="0.3">
      <c r="A815" s="4">
        <v>44840</v>
      </c>
      <c r="B815" s="3">
        <v>500</v>
      </c>
      <c r="C815" s="2">
        <v>44846</v>
      </c>
      <c r="D815" s="1" t="s">
        <v>63</v>
      </c>
      <c r="E815" s="2">
        <v>44621</v>
      </c>
      <c r="F815" s="2">
        <v>46112</v>
      </c>
      <c r="G815" s="1">
        <v>420</v>
      </c>
      <c r="H815" s="1">
        <v>1</v>
      </c>
      <c r="I815" s="1">
        <f>Table1[[#This Row],[Received Qty.]]*Table1[[#This Row],[Unit]]</f>
        <v>420</v>
      </c>
      <c r="J815" s="1" t="s">
        <v>11</v>
      </c>
      <c r="K815" s="1">
        <v>42</v>
      </c>
      <c r="L815" s="1">
        <v>17640</v>
      </c>
      <c r="M815" s="1">
        <f>_xlfn.DAYS(Table1[[#This Row],[RCV Date]],Table1[[#This Row],[PO_DT]])</f>
        <v>6</v>
      </c>
      <c r="N815" s="1">
        <f>_xlfn.DAYS(Table1[[#This Row],[Exp Date]],Table1[[#This Row],[Mfg Date]])</f>
        <v>1491</v>
      </c>
    </row>
    <row r="816" spans="1:14" x14ac:dyDescent="0.3">
      <c r="A816" s="4">
        <v>44820</v>
      </c>
      <c r="B816" s="3">
        <v>50</v>
      </c>
      <c r="C816" s="2">
        <v>44847</v>
      </c>
      <c r="D816" s="1" t="s">
        <v>27</v>
      </c>
      <c r="E816" s="2">
        <v>44805</v>
      </c>
      <c r="F816" s="2">
        <v>45899</v>
      </c>
      <c r="G816" s="1">
        <v>50</v>
      </c>
      <c r="H816" s="1">
        <v>1</v>
      </c>
      <c r="I816" s="1">
        <f>Table1[[#This Row],[Received Qty.]]*Table1[[#This Row],[Unit]]</f>
        <v>50</v>
      </c>
      <c r="J816" s="1" t="s">
        <v>11</v>
      </c>
      <c r="K816" s="1">
        <v>6400</v>
      </c>
      <c r="L816" s="1">
        <v>320000</v>
      </c>
      <c r="M816" s="1">
        <f>_xlfn.DAYS(Table1[[#This Row],[RCV Date]],Table1[[#This Row],[PO_DT]])</f>
        <v>27</v>
      </c>
      <c r="N816" s="1">
        <f>_xlfn.DAYS(Table1[[#This Row],[Exp Date]],Table1[[#This Row],[Mfg Date]])</f>
        <v>1094</v>
      </c>
    </row>
    <row r="817" spans="1:14" x14ac:dyDescent="0.3">
      <c r="A817" s="4">
        <v>44833</v>
      </c>
      <c r="B817" s="3">
        <v>250</v>
      </c>
      <c r="C817" s="2">
        <v>44848</v>
      </c>
      <c r="D817" s="1" t="s">
        <v>99</v>
      </c>
      <c r="E817" s="2">
        <v>44774</v>
      </c>
      <c r="F817" s="2">
        <v>45504</v>
      </c>
      <c r="G817" s="1">
        <v>250</v>
      </c>
      <c r="H817" s="1">
        <v>1</v>
      </c>
      <c r="I817" s="1">
        <f>Table1[[#This Row],[Received Qty.]]*Table1[[#This Row],[Unit]]</f>
        <v>250</v>
      </c>
      <c r="J817" s="1" t="s">
        <v>11</v>
      </c>
      <c r="K817" s="1">
        <v>265</v>
      </c>
      <c r="L817" s="1">
        <v>66250</v>
      </c>
      <c r="M817" s="1">
        <f>_xlfn.DAYS(Table1[[#This Row],[RCV Date]],Table1[[#This Row],[PO_DT]])</f>
        <v>15</v>
      </c>
      <c r="N817" s="1">
        <f>_xlfn.DAYS(Table1[[#This Row],[Exp Date]],Table1[[#This Row],[Mfg Date]])</f>
        <v>730</v>
      </c>
    </row>
    <row r="818" spans="1:14" x14ac:dyDescent="0.3">
      <c r="A818" s="4">
        <v>44833</v>
      </c>
      <c r="B818" s="3">
        <v>50</v>
      </c>
      <c r="C818" s="2">
        <v>44848</v>
      </c>
      <c r="D818" s="1" t="s">
        <v>57</v>
      </c>
      <c r="E818" s="2">
        <v>44758</v>
      </c>
      <c r="F818" s="2">
        <v>46583</v>
      </c>
      <c r="G818" s="1">
        <v>50</v>
      </c>
      <c r="H818" s="1">
        <v>1</v>
      </c>
      <c r="I818" s="1">
        <f>Table1[[#This Row],[Received Qty.]]*Table1[[#This Row],[Unit]]</f>
        <v>50</v>
      </c>
      <c r="J818" s="1" t="s">
        <v>11</v>
      </c>
      <c r="K818" s="1">
        <v>695</v>
      </c>
      <c r="L818" s="1">
        <v>34750</v>
      </c>
      <c r="M818" s="1">
        <f>_xlfn.DAYS(Table1[[#This Row],[RCV Date]],Table1[[#This Row],[PO_DT]])</f>
        <v>15</v>
      </c>
      <c r="N818" s="1">
        <f>_xlfn.DAYS(Table1[[#This Row],[Exp Date]],Table1[[#This Row],[Mfg Date]])</f>
        <v>1825</v>
      </c>
    </row>
    <row r="819" spans="1:14" x14ac:dyDescent="0.3">
      <c r="A819" s="4">
        <v>44832</v>
      </c>
      <c r="B819" s="3">
        <v>2200</v>
      </c>
      <c r="C819" s="2">
        <v>44849</v>
      </c>
      <c r="D819" s="1" t="s">
        <v>10</v>
      </c>
      <c r="E819" s="2">
        <v>44835</v>
      </c>
      <c r="F819" s="2">
        <v>46295</v>
      </c>
      <c r="G819" s="1">
        <v>600</v>
      </c>
      <c r="H819" s="1">
        <v>1</v>
      </c>
      <c r="I819" s="1">
        <f>Table1[[#This Row],[Received Qty.]]*Table1[[#This Row],[Unit]]</f>
        <v>600</v>
      </c>
      <c r="J819" s="1" t="s">
        <v>11</v>
      </c>
      <c r="K819" s="1">
        <v>590</v>
      </c>
      <c r="L819" s="1">
        <v>354000</v>
      </c>
      <c r="M819" s="1">
        <f>_xlfn.DAYS(Table1[[#This Row],[RCV Date]],Table1[[#This Row],[PO_DT]])</f>
        <v>17</v>
      </c>
      <c r="N819" s="1">
        <f>_xlfn.DAYS(Table1[[#This Row],[Exp Date]],Table1[[#This Row],[Mfg Date]])</f>
        <v>1460</v>
      </c>
    </row>
    <row r="820" spans="1:14" x14ac:dyDescent="0.3">
      <c r="A820" s="4">
        <v>44832</v>
      </c>
      <c r="B820" s="3">
        <v>2200</v>
      </c>
      <c r="C820" s="2">
        <v>44849</v>
      </c>
      <c r="D820" s="1" t="s">
        <v>10</v>
      </c>
      <c r="E820" s="2">
        <v>44835</v>
      </c>
      <c r="F820" s="2">
        <v>46295</v>
      </c>
      <c r="G820" s="1">
        <v>650</v>
      </c>
      <c r="H820" s="1">
        <v>1</v>
      </c>
      <c r="I820" s="1">
        <f>Table1[[#This Row],[Received Qty.]]*Table1[[#This Row],[Unit]]</f>
        <v>650</v>
      </c>
      <c r="J820" s="1" t="s">
        <v>11</v>
      </c>
      <c r="K820" s="1">
        <v>590</v>
      </c>
      <c r="L820" s="1">
        <v>383500</v>
      </c>
      <c r="M820" s="1">
        <f>_xlfn.DAYS(Table1[[#This Row],[RCV Date]],Table1[[#This Row],[PO_DT]])</f>
        <v>17</v>
      </c>
      <c r="N820" s="1">
        <f>_xlfn.DAYS(Table1[[#This Row],[Exp Date]],Table1[[#This Row],[Mfg Date]])</f>
        <v>1460</v>
      </c>
    </row>
    <row r="821" spans="1:14" x14ac:dyDescent="0.3">
      <c r="A821" s="4">
        <v>44832</v>
      </c>
      <c r="B821" s="3">
        <v>2200</v>
      </c>
      <c r="C821" s="2">
        <v>44849</v>
      </c>
      <c r="D821" s="1" t="s">
        <v>10</v>
      </c>
      <c r="E821" s="2">
        <v>44743</v>
      </c>
      <c r="F821" s="2">
        <v>46203</v>
      </c>
      <c r="G821" s="1">
        <v>950</v>
      </c>
      <c r="H821" s="1">
        <v>1</v>
      </c>
      <c r="I821" s="1">
        <f>Table1[[#This Row],[Received Qty.]]*Table1[[#This Row],[Unit]]</f>
        <v>950</v>
      </c>
      <c r="J821" s="1" t="s">
        <v>11</v>
      </c>
      <c r="K821" s="1">
        <v>590</v>
      </c>
      <c r="L821" s="1">
        <v>560500</v>
      </c>
      <c r="M821" s="1">
        <f>_xlfn.DAYS(Table1[[#This Row],[RCV Date]],Table1[[#This Row],[PO_DT]])</f>
        <v>17</v>
      </c>
      <c r="N821" s="1">
        <f>_xlfn.DAYS(Table1[[#This Row],[Exp Date]],Table1[[#This Row],[Mfg Date]])</f>
        <v>1460</v>
      </c>
    </row>
    <row r="822" spans="1:14" x14ac:dyDescent="0.3">
      <c r="A822" s="4">
        <v>44830</v>
      </c>
      <c r="B822" s="3">
        <v>25</v>
      </c>
      <c r="C822" s="2">
        <v>44851</v>
      </c>
      <c r="D822" s="1" t="s">
        <v>31</v>
      </c>
      <c r="E822" s="2">
        <v>44805</v>
      </c>
      <c r="F822" s="2">
        <v>45534</v>
      </c>
      <c r="G822" s="1">
        <v>25</v>
      </c>
      <c r="H822" s="1">
        <v>1</v>
      </c>
      <c r="I822" s="1">
        <f>Table1[[#This Row],[Received Qty.]]*Table1[[#This Row],[Unit]]</f>
        <v>25</v>
      </c>
      <c r="J822" s="1" t="s">
        <v>11</v>
      </c>
      <c r="K822" s="1">
        <v>1125</v>
      </c>
      <c r="L822" s="1">
        <v>28125</v>
      </c>
      <c r="M822" s="1">
        <f>_xlfn.DAYS(Table1[[#This Row],[RCV Date]],Table1[[#This Row],[PO_DT]])</f>
        <v>21</v>
      </c>
      <c r="N822" s="1">
        <f>_xlfn.DAYS(Table1[[#This Row],[Exp Date]],Table1[[#This Row],[Mfg Date]])</f>
        <v>729</v>
      </c>
    </row>
    <row r="823" spans="1:14" x14ac:dyDescent="0.3">
      <c r="A823" s="4">
        <v>44833</v>
      </c>
      <c r="B823" s="3">
        <v>10</v>
      </c>
      <c r="C823" s="2">
        <v>44851</v>
      </c>
      <c r="D823" s="1" t="s">
        <v>171</v>
      </c>
      <c r="E823" s="2">
        <v>44835</v>
      </c>
      <c r="F823" s="2">
        <v>45565</v>
      </c>
      <c r="G823" s="1">
        <v>10</v>
      </c>
      <c r="H823" s="1">
        <v>1</v>
      </c>
      <c r="I823" s="1">
        <f>Table1[[#This Row],[Received Qty.]]*Table1[[#This Row],[Unit]]</f>
        <v>10</v>
      </c>
      <c r="J823" s="1" t="s">
        <v>11</v>
      </c>
      <c r="K823" s="1">
        <v>1200</v>
      </c>
      <c r="L823" s="1">
        <v>12000</v>
      </c>
      <c r="M823" s="1">
        <f>_xlfn.DAYS(Table1[[#This Row],[RCV Date]],Table1[[#This Row],[PO_DT]])</f>
        <v>18</v>
      </c>
      <c r="N823" s="1">
        <f>_xlfn.DAYS(Table1[[#This Row],[Exp Date]],Table1[[#This Row],[Mfg Date]])</f>
        <v>730</v>
      </c>
    </row>
    <row r="824" spans="1:14" x14ac:dyDescent="0.3">
      <c r="A824" s="4">
        <v>44847</v>
      </c>
      <c r="B824" s="3">
        <v>551</v>
      </c>
      <c r="C824" s="2">
        <v>44852</v>
      </c>
      <c r="D824" s="1" t="s">
        <v>81</v>
      </c>
      <c r="E824" s="2">
        <v>44835</v>
      </c>
      <c r="F824" s="2">
        <v>45747</v>
      </c>
      <c r="G824" s="1">
        <v>138</v>
      </c>
      <c r="H824" s="1">
        <v>1</v>
      </c>
      <c r="I824" s="1">
        <f>Table1[[#This Row],[Received Qty.]]*Table1[[#This Row],[Unit]]</f>
        <v>138</v>
      </c>
      <c r="J824" s="1" t="s">
        <v>11</v>
      </c>
      <c r="K824" s="1">
        <v>963.63599999999997</v>
      </c>
      <c r="L824" s="1">
        <v>132981.76800000001</v>
      </c>
      <c r="M824" s="1">
        <f>_xlfn.DAYS(Table1[[#This Row],[RCV Date]],Table1[[#This Row],[PO_DT]])</f>
        <v>5</v>
      </c>
      <c r="N824" s="1">
        <f>_xlfn.DAYS(Table1[[#This Row],[Exp Date]],Table1[[#This Row],[Mfg Date]])</f>
        <v>912</v>
      </c>
    </row>
    <row r="825" spans="1:14" x14ac:dyDescent="0.3">
      <c r="A825" s="4">
        <v>44847</v>
      </c>
      <c r="B825" s="3">
        <v>551</v>
      </c>
      <c r="C825" s="2">
        <v>44852</v>
      </c>
      <c r="D825" s="1" t="s">
        <v>81</v>
      </c>
      <c r="E825" s="2">
        <v>44835</v>
      </c>
      <c r="F825" s="2">
        <v>45747</v>
      </c>
      <c r="G825" s="1">
        <v>413</v>
      </c>
      <c r="H825" s="1">
        <v>1</v>
      </c>
      <c r="I825" s="1">
        <f>Table1[[#This Row],[Received Qty.]]*Table1[[#This Row],[Unit]]</f>
        <v>413</v>
      </c>
      <c r="J825" s="1" t="s">
        <v>11</v>
      </c>
      <c r="K825" s="1">
        <v>963.63599999999997</v>
      </c>
      <c r="L825" s="1">
        <v>397981.66800000001</v>
      </c>
      <c r="M825" s="1">
        <f>_xlfn.DAYS(Table1[[#This Row],[RCV Date]],Table1[[#This Row],[PO_DT]])</f>
        <v>5</v>
      </c>
      <c r="N825" s="1">
        <f>_xlfn.DAYS(Table1[[#This Row],[Exp Date]],Table1[[#This Row],[Mfg Date]])</f>
        <v>912</v>
      </c>
    </row>
    <row r="826" spans="1:14" x14ac:dyDescent="0.3">
      <c r="A826" s="4">
        <v>44851</v>
      </c>
      <c r="B826" s="3">
        <v>137.5</v>
      </c>
      <c r="C826" s="2">
        <v>44852</v>
      </c>
      <c r="D826" s="1" t="s">
        <v>81</v>
      </c>
      <c r="E826" s="2">
        <v>44835</v>
      </c>
      <c r="F826" s="2">
        <v>45747</v>
      </c>
      <c r="G826" s="1">
        <v>138</v>
      </c>
      <c r="H826" s="1">
        <v>1</v>
      </c>
      <c r="I826" s="1">
        <f>Table1[[#This Row],[Received Qty.]]*Table1[[#This Row],[Unit]]</f>
        <v>138</v>
      </c>
      <c r="J826" s="1" t="s">
        <v>11</v>
      </c>
      <c r="K826" s="1">
        <v>963.63599999999997</v>
      </c>
      <c r="L826" s="1">
        <v>132981.76800000001</v>
      </c>
      <c r="M826" s="1">
        <f>_xlfn.DAYS(Table1[[#This Row],[RCV Date]],Table1[[#This Row],[PO_DT]])</f>
        <v>1</v>
      </c>
      <c r="N826" s="1">
        <f>_xlfn.DAYS(Table1[[#This Row],[Exp Date]],Table1[[#This Row],[Mfg Date]])</f>
        <v>912</v>
      </c>
    </row>
    <row r="827" spans="1:14" x14ac:dyDescent="0.3">
      <c r="A827" s="4">
        <v>44844</v>
      </c>
      <c r="B827" s="3">
        <v>100</v>
      </c>
      <c r="C827" s="2">
        <v>44852</v>
      </c>
      <c r="D827" s="1" t="s">
        <v>84</v>
      </c>
      <c r="E827" s="2">
        <v>44743</v>
      </c>
      <c r="F827" s="2">
        <v>46568</v>
      </c>
      <c r="G827" s="1">
        <v>100</v>
      </c>
      <c r="H827" s="1">
        <v>1</v>
      </c>
      <c r="I827" s="1">
        <f>Table1[[#This Row],[Received Qty.]]*Table1[[#This Row],[Unit]]</f>
        <v>100</v>
      </c>
      <c r="J827" s="1" t="s">
        <v>11</v>
      </c>
      <c r="K827" s="1">
        <v>2830</v>
      </c>
      <c r="L827" s="1">
        <v>283000</v>
      </c>
      <c r="M827" s="1">
        <f>_xlfn.DAYS(Table1[[#This Row],[RCV Date]],Table1[[#This Row],[PO_DT]])</f>
        <v>8</v>
      </c>
      <c r="N827" s="1">
        <f>_xlfn.DAYS(Table1[[#This Row],[Exp Date]],Table1[[#This Row],[Mfg Date]])</f>
        <v>1825</v>
      </c>
    </row>
    <row r="828" spans="1:14" x14ac:dyDescent="0.3">
      <c r="A828" s="4">
        <v>44844</v>
      </c>
      <c r="B828" s="3">
        <v>50</v>
      </c>
      <c r="C828" s="2">
        <v>44852</v>
      </c>
      <c r="D828" s="1" t="s">
        <v>23</v>
      </c>
      <c r="E828" s="2">
        <v>44743</v>
      </c>
      <c r="F828" s="2">
        <v>46568</v>
      </c>
      <c r="G828" s="1">
        <v>50</v>
      </c>
      <c r="H828" s="1">
        <v>1</v>
      </c>
      <c r="I828" s="1">
        <f>Table1[[#This Row],[Received Qty.]]*Table1[[#This Row],[Unit]]</f>
        <v>50</v>
      </c>
      <c r="J828" s="1" t="s">
        <v>11</v>
      </c>
      <c r="K828" s="1">
        <v>1160</v>
      </c>
      <c r="L828" s="1">
        <v>58000</v>
      </c>
      <c r="M828" s="1">
        <f>_xlfn.DAYS(Table1[[#This Row],[RCV Date]],Table1[[#This Row],[PO_DT]])</f>
        <v>8</v>
      </c>
      <c r="N828" s="1">
        <f>_xlfn.DAYS(Table1[[#This Row],[Exp Date]],Table1[[#This Row],[Mfg Date]])</f>
        <v>1825</v>
      </c>
    </row>
    <row r="829" spans="1:14" x14ac:dyDescent="0.3">
      <c r="A829" s="4">
        <v>44844</v>
      </c>
      <c r="B829" s="3">
        <v>28</v>
      </c>
      <c r="C829" s="2">
        <v>44852</v>
      </c>
      <c r="D829" s="1" t="s">
        <v>19</v>
      </c>
      <c r="E829" s="2">
        <v>44835</v>
      </c>
      <c r="F829" s="2">
        <v>45747</v>
      </c>
      <c r="G829" s="1">
        <v>28</v>
      </c>
      <c r="H829" s="1">
        <v>1</v>
      </c>
      <c r="I829" s="1">
        <f>Table1[[#This Row],[Received Qty.]]*Table1[[#This Row],[Unit]]</f>
        <v>28</v>
      </c>
      <c r="J829" s="1" t="s">
        <v>11</v>
      </c>
      <c r="K829" s="1">
        <v>2218.181</v>
      </c>
      <c r="L829" s="1">
        <v>62109.067999999999</v>
      </c>
      <c r="M829" s="1">
        <f>_xlfn.DAYS(Table1[[#This Row],[RCV Date]],Table1[[#This Row],[PO_DT]])</f>
        <v>8</v>
      </c>
      <c r="N829" s="1">
        <f>_xlfn.DAYS(Table1[[#This Row],[Exp Date]],Table1[[#This Row],[Mfg Date]])</f>
        <v>912</v>
      </c>
    </row>
    <row r="830" spans="1:14" x14ac:dyDescent="0.3">
      <c r="A830" s="4">
        <v>44844</v>
      </c>
      <c r="B830" s="3">
        <v>28</v>
      </c>
      <c r="C830" s="2">
        <v>44852</v>
      </c>
      <c r="D830" s="1" t="s">
        <v>102</v>
      </c>
      <c r="E830" s="2">
        <v>44835</v>
      </c>
      <c r="F830" s="2">
        <v>45747</v>
      </c>
      <c r="G830" s="1">
        <v>28</v>
      </c>
      <c r="H830" s="1">
        <v>1</v>
      </c>
      <c r="I830" s="1">
        <f>Table1[[#This Row],[Received Qty.]]*Table1[[#This Row],[Unit]]</f>
        <v>28</v>
      </c>
      <c r="J830" s="1" t="s">
        <v>11</v>
      </c>
      <c r="K830" s="1">
        <v>2690.9090000000001</v>
      </c>
      <c r="L830" s="1">
        <v>75345.452000000005</v>
      </c>
      <c r="M830" s="1">
        <f>_xlfn.DAYS(Table1[[#This Row],[RCV Date]],Table1[[#This Row],[PO_DT]])</f>
        <v>8</v>
      </c>
      <c r="N830" s="1">
        <f>_xlfn.DAYS(Table1[[#This Row],[Exp Date]],Table1[[#This Row],[Mfg Date]])</f>
        <v>912</v>
      </c>
    </row>
    <row r="831" spans="1:14" x14ac:dyDescent="0.3">
      <c r="A831" s="4">
        <v>44831</v>
      </c>
      <c r="B831" s="3">
        <v>500</v>
      </c>
      <c r="C831" s="2">
        <v>44855</v>
      </c>
      <c r="D831" s="1" t="s">
        <v>29</v>
      </c>
      <c r="E831" s="2">
        <v>44805</v>
      </c>
      <c r="F831" s="2">
        <v>46630</v>
      </c>
      <c r="G831" s="1">
        <v>500</v>
      </c>
      <c r="H831" s="1">
        <v>1</v>
      </c>
      <c r="I831" s="1">
        <f>Table1[[#This Row],[Received Qty.]]*Table1[[#This Row],[Unit]]</f>
        <v>500</v>
      </c>
      <c r="J831" s="1" t="s">
        <v>11</v>
      </c>
      <c r="K831" s="1">
        <v>310</v>
      </c>
      <c r="L831" s="1">
        <v>155000</v>
      </c>
      <c r="M831" s="1">
        <f>_xlfn.DAYS(Table1[[#This Row],[RCV Date]],Table1[[#This Row],[PO_DT]])</f>
        <v>24</v>
      </c>
      <c r="N831" s="1">
        <f>_xlfn.DAYS(Table1[[#This Row],[Exp Date]],Table1[[#This Row],[Mfg Date]])</f>
        <v>1825</v>
      </c>
    </row>
    <row r="832" spans="1:14" x14ac:dyDescent="0.3">
      <c r="A832" s="4">
        <v>44842</v>
      </c>
      <c r="B832" s="3">
        <v>25</v>
      </c>
      <c r="C832" s="2">
        <v>44855</v>
      </c>
      <c r="D832" s="1" t="s">
        <v>54</v>
      </c>
      <c r="E832" s="2">
        <v>44743</v>
      </c>
      <c r="F832" s="2">
        <v>46538</v>
      </c>
      <c r="G832" s="1">
        <v>25</v>
      </c>
      <c r="H832" s="1">
        <v>1</v>
      </c>
      <c r="I832" s="1">
        <f>Table1[[#This Row],[Received Qty.]]*Table1[[#This Row],[Unit]]</f>
        <v>25</v>
      </c>
      <c r="J832" s="1" t="s">
        <v>11</v>
      </c>
      <c r="K832" s="1">
        <v>555</v>
      </c>
      <c r="L832" s="1">
        <v>13875</v>
      </c>
      <c r="M832" s="1">
        <f>_xlfn.DAYS(Table1[[#This Row],[RCV Date]],Table1[[#This Row],[PO_DT]])</f>
        <v>13</v>
      </c>
      <c r="N832" s="1">
        <f>_xlfn.DAYS(Table1[[#This Row],[Exp Date]],Table1[[#This Row],[Mfg Date]])</f>
        <v>1795</v>
      </c>
    </row>
    <row r="833" spans="1:14" x14ac:dyDescent="0.3">
      <c r="A833" s="4">
        <v>44799</v>
      </c>
      <c r="B833" s="3">
        <v>500</v>
      </c>
      <c r="C833" s="2">
        <v>44856</v>
      </c>
      <c r="D833" s="1" t="s">
        <v>82</v>
      </c>
      <c r="E833" s="2">
        <v>44774</v>
      </c>
      <c r="F833" s="2">
        <v>46599</v>
      </c>
      <c r="G833" s="1">
        <v>25</v>
      </c>
      <c r="H833" s="1">
        <v>1</v>
      </c>
      <c r="I833" s="1">
        <f>Table1[[#This Row],[Received Qty.]]*Table1[[#This Row],[Unit]]</f>
        <v>25</v>
      </c>
      <c r="J833" s="1" t="s">
        <v>11</v>
      </c>
      <c r="K833" s="1">
        <v>190</v>
      </c>
      <c r="L833" s="1">
        <v>4750</v>
      </c>
      <c r="M833" s="1">
        <f>_xlfn.DAYS(Table1[[#This Row],[RCV Date]],Table1[[#This Row],[PO_DT]])</f>
        <v>57</v>
      </c>
      <c r="N833" s="1">
        <f>_xlfn.DAYS(Table1[[#This Row],[Exp Date]],Table1[[#This Row],[Mfg Date]])</f>
        <v>1825</v>
      </c>
    </row>
    <row r="834" spans="1:14" x14ac:dyDescent="0.3">
      <c r="A834" s="4">
        <v>44844</v>
      </c>
      <c r="B834" s="3">
        <v>650</v>
      </c>
      <c r="C834" s="2">
        <v>44862</v>
      </c>
      <c r="D834" s="1" t="s">
        <v>73</v>
      </c>
      <c r="E834" s="2">
        <v>44835</v>
      </c>
      <c r="F834" s="2">
        <v>46660</v>
      </c>
      <c r="G834" s="1">
        <v>650</v>
      </c>
      <c r="H834" s="1">
        <v>1</v>
      </c>
      <c r="I834" s="1">
        <f>Table1[[#This Row],[Received Qty.]]*Table1[[#This Row],[Unit]]</f>
        <v>650</v>
      </c>
      <c r="J834" s="1" t="s">
        <v>11</v>
      </c>
      <c r="K834" s="1">
        <v>1490</v>
      </c>
      <c r="L834" s="1">
        <v>968500</v>
      </c>
      <c r="M834" s="1">
        <f>_xlfn.DAYS(Table1[[#This Row],[RCV Date]],Table1[[#This Row],[PO_DT]])</f>
        <v>18</v>
      </c>
      <c r="N834" s="1">
        <f>_xlfn.DAYS(Table1[[#This Row],[Exp Date]],Table1[[#This Row],[Mfg Date]])</f>
        <v>1825</v>
      </c>
    </row>
    <row r="835" spans="1:14" x14ac:dyDescent="0.3">
      <c r="A835" s="4">
        <v>44842</v>
      </c>
      <c r="B835" s="3">
        <v>50</v>
      </c>
      <c r="C835" s="2">
        <v>44862</v>
      </c>
      <c r="D835" s="1" t="s">
        <v>27</v>
      </c>
      <c r="E835" s="2">
        <v>44805</v>
      </c>
      <c r="F835" s="2">
        <v>45900</v>
      </c>
      <c r="G835" s="1">
        <v>50</v>
      </c>
      <c r="H835" s="1">
        <v>1</v>
      </c>
      <c r="I835" s="1">
        <f>Table1[[#This Row],[Received Qty.]]*Table1[[#This Row],[Unit]]</f>
        <v>50</v>
      </c>
      <c r="J835" s="1" t="s">
        <v>11</v>
      </c>
      <c r="K835" s="1">
        <v>6400</v>
      </c>
      <c r="L835" s="1">
        <v>320000</v>
      </c>
      <c r="M835" s="1">
        <f>_xlfn.DAYS(Table1[[#This Row],[RCV Date]],Table1[[#This Row],[PO_DT]])</f>
        <v>20</v>
      </c>
      <c r="N835" s="1">
        <f>_xlfn.DAYS(Table1[[#This Row],[Exp Date]],Table1[[#This Row],[Mfg Date]])</f>
        <v>1095</v>
      </c>
    </row>
    <row r="836" spans="1:14" x14ac:dyDescent="0.3">
      <c r="A836" s="4">
        <v>44842</v>
      </c>
      <c r="B836" s="3">
        <v>1</v>
      </c>
      <c r="C836" s="2">
        <v>44863</v>
      </c>
      <c r="D836" s="1" t="s">
        <v>34</v>
      </c>
      <c r="E836" s="2">
        <v>44713</v>
      </c>
      <c r="F836" s="2">
        <v>46538</v>
      </c>
      <c r="G836" s="1">
        <v>1</v>
      </c>
      <c r="H836" s="1">
        <v>1</v>
      </c>
      <c r="I836" s="1">
        <f>Table1[[#This Row],[Received Qty.]]*Table1[[#This Row],[Unit]]</f>
        <v>1</v>
      </c>
      <c r="J836" s="1" t="s">
        <v>11</v>
      </c>
      <c r="K836" s="1">
        <v>6200</v>
      </c>
      <c r="L836" s="1">
        <v>6200</v>
      </c>
      <c r="M836" s="1">
        <f>_xlfn.DAYS(Table1[[#This Row],[RCV Date]],Table1[[#This Row],[PO_DT]])</f>
        <v>21</v>
      </c>
      <c r="N836" s="1">
        <f>_xlfn.DAYS(Table1[[#This Row],[Exp Date]],Table1[[#This Row],[Mfg Date]])</f>
        <v>1825</v>
      </c>
    </row>
    <row r="837" spans="1:14" x14ac:dyDescent="0.3">
      <c r="A837" s="4">
        <v>44842</v>
      </c>
      <c r="B837" s="3">
        <v>138</v>
      </c>
      <c r="C837" s="2">
        <v>44867</v>
      </c>
      <c r="D837" s="1" t="s">
        <v>81</v>
      </c>
      <c r="E837" s="2">
        <v>44835</v>
      </c>
      <c r="F837" s="2">
        <v>45747</v>
      </c>
      <c r="G837" s="1">
        <v>137.5</v>
      </c>
      <c r="H837" s="1">
        <v>1</v>
      </c>
      <c r="I837" s="1">
        <f>Table1[[#This Row],[Received Qty.]]*Table1[[#This Row],[Unit]]</f>
        <v>137.5</v>
      </c>
      <c r="J837" s="1" t="s">
        <v>11</v>
      </c>
      <c r="K837" s="1">
        <v>963.63599999999997</v>
      </c>
      <c r="L837" s="1">
        <v>132499.95000000001</v>
      </c>
      <c r="M837" s="1">
        <f>_xlfn.DAYS(Table1[[#This Row],[RCV Date]],Table1[[#This Row],[PO_DT]])</f>
        <v>25</v>
      </c>
      <c r="N837" s="1">
        <f>_xlfn.DAYS(Table1[[#This Row],[Exp Date]],Table1[[#This Row],[Mfg Date]])</f>
        <v>912</v>
      </c>
    </row>
    <row r="838" spans="1:14" x14ac:dyDescent="0.3">
      <c r="A838" s="4">
        <v>44844</v>
      </c>
      <c r="B838" s="3">
        <v>25</v>
      </c>
      <c r="C838" s="2">
        <v>44867</v>
      </c>
      <c r="D838" s="1" t="s">
        <v>91</v>
      </c>
      <c r="E838" s="2">
        <v>44805</v>
      </c>
      <c r="F838" s="2">
        <v>46630</v>
      </c>
      <c r="G838" s="1">
        <v>25</v>
      </c>
      <c r="H838" s="1">
        <v>1</v>
      </c>
      <c r="I838" s="1">
        <f>Table1[[#This Row],[Received Qty.]]*Table1[[#This Row],[Unit]]</f>
        <v>25</v>
      </c>
      <c r="J838" s="1" t="s">
        <v>11</v>
      </c>
      <c r="K838" s="1">
        <v>5750</v>
      </c>
      <c r="L838" s="1">
        <v>143750</v>
      </c>
      <c r="M838" s="1">
        <f>_xlfn.DAYS(Table1[[#This Row],[RCV Date]],Table1[[#This Row],[PO_DT]])</f>
        <v>23</v>
      </c>
      <c r="N838" s="1">
        <f>_xlfn.DAYS(Table1[[#This Row],[Exp Date]],Table1[[#This Row],[Mfg Date]])</f>
        <v>1825</v>
      </c>
    </row>
    <row r="839" spans="1:14" x14ac:dyDescent="0.3">
      <c r="A839" s="4">
        <v>44849</v>
      </c>
      <c r="B839" s="3">
        <v>25</v>
      </c>
      <c r="C839" s="2">
        <v>44867</v>
      </c>
      <c r="D839" s="1" t="s">
        <v>125</v>
      </c>
      <c r="E839" s="2">
        <v>44470</v>
      </c>
      <c r="F839" s="2">
        <v>45930</v>
      </c>
      <c r="G839" s="1">
        <v>25</v>
      </c>
      <c r="H839" s="1">
        <v>1</v>
      </c>
      <c r="I839" s="1">
        <f>Table1[[#This Row],[Received Qty.]]*Table1[[#This Row],[Unit]]</f>
        <v>25</v>
      </c>
      <c r="J839" s="1" t="s">
        <v>11</v>
      </c>
      <c r="K839" s="1">
        <v>1650</v>
      </c>
      <c r="L839" s="1">
        <v>41250</v>
      </c>
      <c r="M839" s="1">
        <f>_xlfn.DAYS(Table1[[#This Row],[RCV Date]],Table1[[#This Row],[PO_DT]])</f>
        <v>18</v>
      </c>
      <c r="N839" s="1">
        <f>_xlfn.DAYS(Table1[[#This Row],[Exp Date]],Table1[[#This Row],[Mfg Date]])</f>
        <v>1460</v>
      </c>
    </row>
    <row r="840" spans="1:14" x14ac:dyDescent="0.3">
      <c r="A840" s="4">
        <v>44851</v>
      </c>
      <c r="B840" s="3">
        <v>25</v>
      </c>
      <c r="C840" s="2">
        <v>44867</v>
      </c>
      <c r="D840" s="1" t="s">
        <v>40</v>
      </c>
      <c r="E840" s="2">
        <v>44805</v>
      </c>
      <c r="F840" s="2">
        <v>46629</v>
      </c>
      <c r="G840" s="1">
        <v>25</v>
      </c>
      <c r="H840" s="1">
        <v>1</v>
      </c>
      <c r="I840" s="1">
        <f>Table1[[#This Row],[Received Qty.]]*Table1[[#This Row],[Unit]]</f>
        <v>25</v>
      </c>
      <c r="J840" s="1" t="s">
        <v>11</v>
      </c>
      <c r="K840" s="1">
        <v>715</v>
      </c>
      <c r="L840" s="1">
        <v>17875</v>
      </c>
      <c r="M840" s="1">
        <f>_xlfn.DAYS(Table1[[#This Row],[RCV Date]],Table1[[#This Row],[PO_DT]])</f>
        <v>16</v>
      </c>
      <c r="N840" s="1">
        <f>_xlfn.DAYS(Table1[[#This Row],[Exp Date]],Table1[[#This Row],[Mfg Date]])</f>
        <v>1824</v>
      </c>
    </row>
    <row r="841" spans="1:14" x14ac:dyDescent="0.3">
      <c r="A841" s="4">
        <v>44852</v>
      </c>
      <c r="B841" s="3">
        <v>5</v>
      </c>
      <c r="C841" s="2">
        <v>44867</v>
      </c>
      <c r="D841" s="1" t="s">
        <v>37</v>
      </c>
      <c r="E841" s="2">
        <v>44805</v>
      </c>
      <c r="F841" s="2">
        <v>46265</v>
      </c>
      <c r="G841" s="1">
        <v>5</v>
      </c>
      <c r="H841" s="1">
        <v>1</v>
      </c>
      <c r="I841" s="1">
        <f>Table1[[#This Row],[Received Qty.]]*Table1[[#This Row],[Unit]]</f>
        <v>5</v>
      </c>
      <c r="J841" s="1" t="s">
        <v>11</v>
      </c>
      <c r="K841" s="1">
        <v>39500</v>
      </c>
      <c r="L841" s="1">
        <v>197500</v>
      </c>
      <c r="M841" s="1">
        <f>_xlfn.DAYS(Table1[[#This Row],[RCV Date]],Table1[[#This Row],[PO_DT]])</f>
        <v>15</v>
      </c>
      <c r="N841" s="1">
        <f>_xlfn.DAYS(Table1[[#This Row],[Exp Date]],Table1[[#This Row],[Mfg Date]])</f>
        <v>1460</v>
      </c>
    </row>
    <row r="842" spans="1:14" x14ac:dyDescent="0.3">
      <c r="A842" s="4">
        <v>44849</v>
      </c>
      <c r="B842" s="3">
        <v>0.5</v>
      </c>
      <c r="C842" s="2">
        <v>44867</v>
      </c>
      <c r="D842" s="1" t="s">
        <v>38</v>
      </c>
      <c r="E842" s="2">
        <v>44840</v>
      </c>
      <c r="F842" s="2">
        <v>46665</v>
      </c>
      <c r="G842" s="1">
        <v>0.5</v>
      </c>
      <c r="H842" s="1">
        <v>1</v>
      </c>
      <c r="I842" s="1">
        <f>Table1[[#This Row],[Received Qty.]]*Table1[[#This Row],[Unit]]</f>
        <v>0.5</v>
      </c>
      <c r="J842" s="1" t="s">
        <v>11</v>
      </c>
      <c r="K842" s="1">
        <v>360000</v>
      </c>
      <c r="L842" s="1">
        <v>180000</v>
      </c>
      <c r="M842" s="1">
        <f>_xlfn.DAYS(Table1[[#This Row],[RCV Date]],Table1[[#This Row],[PO_DT]])</f>
        <v>18</v>
      </c>
      <c r="N842" s="1">
        <f>_xlfn.DAYS(Table1[[#This Row],[Exp Date]],Table1[[#This Row],[Mfg Date]])</f>
        <v>1825</v>
      </c>
    </row>
    <row r="843" spans="1:14" x14ac:dyDescent="0.3">
      <c r="A843" s="4">
        <v>44867</v>
      </c>
      <c r="B843" s="3">
        <v>1500</v>
      </c>
      <c r="C843" s="2">
        <v>44868</v>
      </c>
      <c r="D843" s="1" t="s">
        <v>63</v>
      </c>
      <c r="E843" s="2">
        <v>44621</v>
      </c>
      <c r="F843" s="2">
        <v>46112</v>
      </c>
      <c r="G843" s="1">
        <v>1000</v>
      </c>
      <c r="H843" s="1">
        <v>1</v>
      </c>
      <c r="I843" s="1">
        <f>Table1[[#This Row],[Received Qty.]]*Table1[[#This Row],[Unit]]</f>
        <v>1000</v>
      </c>
      <c r="J843" s="1" t="s">
        <v>11</v>
      </c>
      <c r="K843" s="1">
        <v>42</v>
      </c>
      <c r="L843" s="1">
        <v>42000</v>
      </c>
      <c r="M843" s="1">
        <f>_xlfn.DAYS(Table1[[#This Row],[RCV Date]],Table1[[#This Row],[PO_DT]])</f>
        <v>1</v>
      </c>
      <c r="N843" s="1">
        <f>_xlfn.DAYS(Table1[[#This Row],[Exp Date]],Table1[[#This Row],[Mfg Date]])</f>
        <v>1491</v>
      </c>
    </row>
    <row r="844" spans="1:14" x14ac:dyDescent="0.3">
      <c r="A844" s="4">
        <v>44842</v>
      </c>
      <c r="B844" s="3">
        <v>100</v>
      </c>
      <c r="C844" s="2">
        <v>44868</v>
      </c>
      <c r="D844" s="1" t="s">
        <v>49</v>
      </c>
      <c r="E844" s="2">
        <v>44835</v>
      </c>
      <c r="F844" s="2">
        <v>46660</v>
      </c>
      <c r="G844" s="1">
        <v>100</v>
      </c>
      <c r="H844" s="1">
        <v>1</v>
      </c>
      <c r="I844" s="1">
        <f>Table1[[#This Row],[Received Qty.]]*Table1[[#This Row],[Unit]]</f>
        <v>100</v>
      </c>
      <c r="J844" s="1" t="s">
        <v>11</v>
      </c>
      <c r="K844" s="1">
        <v>4400</v>
      </c>
      <c r="L844" s="1">
        <v>440000</v>
      </c>
      <c r="M844" s="1">
        <f>_xlfn.DAYS(Table1[[#This Row],[RCV Date]],Table1[[#This Row],[PO_DT]])</f>
        <v>26</v>
      </c>
      <c r="N844" s="1">
        <f>_xlfn.DAYS(Table1[[#This Row],[Exp Date]],Table1[[#This Row],[Mfg Date]])</f>
        <v>1825</v>
      </c>
    </row>
    <row r="845" spans="1:14" x14ac:dyDescent="0.3">
      <c r="A845" s="4">
        <v>44867</v>
      </c>
      <c r="B845" s="3">
        <v>1000</v>
      </c>
      <c r="C845" s="2">
        <v>44869</v>
      </c>
      <c r="D845" s="1" t="s">
        <v>71</v>
      </c>
      <c r="E845" s="2">
        <v>44833</v>
      </c>
      <c r="F845" s="2">
        <v>46658</v>
      </c>
      <c r="G845" s="1">
        <v>75</v>
      </c>
      <c r="H845" s="1">
        <v>1</v>
      </c>
      <c r="I845" s="1">
        <f>Table1[[#This Row],[Received Qty.]]*Table1[[#This Row],[Unit]]</f>
        <v>75</v>
      </c>
      <c r="J845" s="1" t="s">
        <v>11</v>
      </c>
      <c r="K845" s="1">
        <v>45</v>
      </c>
      <c r="L845" s="1">
        <v>3375</v>
      </c>
      <c r="M845" s="1">
        <f>_xlfn.DAYS(Table1[[#This Row],[RCV Date]],Table1[[#This Row],[PO_DT]])</f>
        <v>2</v>
      </c>
      <c r="N845" s="1">
        <f>_xlfn.DAYS(Table1[[#This Row],[Exp Date]],Table1[[#This Row],[Mfg Date]])</f>
        <v>1825</v>
      </c>
    </row>
    <row r="846" spans="1:14" x14ac:dyDescent="0.3">
      <c r="A846" s="4">
        <v>44867</v>
      </c>
      <c r="B846" s="3">
        <v>1000</v>
      </c>
      <c r="C846" s="2">
        <v>44869</v>
      </c>
      <c r="D846" s="1" t="s">
        <v>71</v>
      </c>
      <c r="E846" s="2">
        <v>44836</v>
      </c>
      <c r="F846" s="2">
        <v>46661</v>
      </c>
      <c r="G846" s="1">
        <v>925</v>
      </c>
      <c r="H846" s="1">
        <v>1</v>
      </c>
      <c r="I846" s="1">
        <f>Table1[[#This Row],[Received Qty.]]*Table1[[#This Row],[Unit]]</f>
        <v>925</v>
      </c>
      <c r="J846" s="1" t="s">
        <v>11</v>
      </c>
      <c r="K846" s="1">
        <v>45</v>
      </c>
      <c r="L846" s="1">
        <v>41625</v>
      </c>
      <c r="M846" s="1">
        <f>_xlfn.DAYS(Table1[[#This Row],[RCV Date]],Table1[[#This Row],[PO_DT]])</f>
        <v>2</v>
      </c>
      <c r="N846" s="1">
        <f>_xlfn.DAYS(Table1[[#This Row],[Exp Date]],Table1[[#This Row],[Mfg Date]])</f>
        <v>1825</v>
      </c>
    </row>
    <row r="847" spans="1:14" x14ac:dyDescent="0.3">
      <c r="A847" s="4">
        <v>44867</v>
      </c>
      <c r="B847" s="3">
        <v>250</v>
      </c>
      <c r="C847" s="2">
        <v>44869</v>
      </c>
      <c r="D847" s="1" t="s">
        <v>70</v>
      </c>
      <c r="E847" s="2">
        <v>44743</v>
      </c>
      <c r="F847" s="2">
        <v>46568</v>
      </c>
      <c r="G847" s="1">
        <v>250</v>
      </c>
      <c r="H847" s="1">
        <v>1</v>
      </c>
      <c r="I847" s="1">
        <f>Table1[[#This Row],[Received Qty.]]*Table1[[#This Row],[Unit]]</f>
        <v>250</v>
      </c>
      <c r="J847" s="1" t="s">
        <v>11</v>
      </c>
      <c r="K847" s="1">
        <v>20</v>
      </c>
      <c r="L847" s="1">
        <v>5000</v>
      </c>
      <c r="M847" s="1">
        <f>_xlfn.DAYS(Table1[[#This Row],[RCV Date]],Table1[[#This Row],[PO_DT]])</f>
        <v>2</v>
      </c>
      <c r="N847" s="1">
        <f>_xlfn.DAYS(Table1[[#This Row],[Exp Date]],Table1[[#This Row],[Mfg Date]])</f>
        <v>1825</v>
      </c>
    </row>
    <row r="848" spans="1:14" x14ac:dyDescent="0.3">
      <c r="A848" s="4">
        <v>44844</v>
      </c>
      <c r="B848" s="3">
        <v>1050000</v>
      </c>
      <c r="C848" s="2">
        <v>44870</v>
      </c>
      <c r="D848" s="1" t="s">
        <v>149</v>
      </c>
      <c r="E848" s="2">
        <v>44835</v>
      </c>
      <c r="F848" s="2">
        <v>46660</v>
      </c>
      <c r="G848" s="1">
        <v>1050000</v>
      </c>
      <c r="H848" s="1">
        <v>7</v>
      </c>
      <c r="I848" s="1">
        <f>Table1[[#This Row],[Received Qty.]]*Table1[[#This Row],[Unit]]</f>
        <v>7350000</v>
      </c>
      <c r="J848" s="1" t="s">
        <v>52</v>
      </c>
      <c r="K848" s="1">
        <v>0.1</v>
      </c>
      <c r="L848" s="1">
        <v>105000</v>
      </c>
      <c r="M848" s="1">
        <f>_xlfn.DAYS(Table1[[#This Row],[RCV Date]],Table1[[#This Row],[PO_DT]])</f>
        <v>26</v>
      </c>
      <c r="N848" s="1">
        <f>_xlfn.DAYS(Table1[[#This Row],[Exp Date]],Table1[[#This Row],[Mfg Date]])</f>
        <v>1825</v>
      </c>
    </row>
    <row r="849" spans="1:14" x14ac:dyDescent="0.3">
      <c r="A849" s="4">
        <v>44848</v>
      </c>
      <c r="B849" s="3">
        <v>1050000</v>
      </c>
      <c r="C849" s="2">
        <v>44872</v>
      </c>
      <c r="D849" s="1" t="s">
        <v>51</v>
      </c>
      <c r="E849" s="2">
        <v>44866</v>
      </c>
      <c r="F849" s="2">
        <v>46690</v>
      </c>
      <c r="G849" s="1">
        <v>1050000</v>
      </c>
      <c r="H849" s="1">
        <v>7</v>
      </c>
      <c r="I849" s="1">
        <f>Table1[[#This Row],[Received Qty.]]*Table1[[#This Row],[Unit]]</f>
        <v>7350000</v>
      </c>
      <c r="J849" s="1" t="s">
        <v>52</v>
      </c>
      <c r="K849" s="1">
        <v>0.1</v>
      </c>
      <c r="L849" s="1">
        <v>105000</v>
      </c>
      <c r="M849" s="1">
        <f>_xlfn.DAYS(Table1[[#This Row],[RCV Date]],Table1[[#This Row],[PO_DT]])</f>
        <v>24</v>
      </c>
      <c r="N849" s="1">
        <f>_xlfn.DAYS(Table1[[#This Row],[Exp Date]],Table1[[#This Row],[Mfg Date]])</f>
        <v>1824</v>
      </c>
    </row>
    <row r="850" spans="1:14" x14ac:dyDescent="0.3">
      <c r="A850" s="4">
        <v>44838</v>
      </c>
      <c r="B850" s="3">
        <v>500</v>
      </c>
      <c r="C850" s="2">
        <v>44873</v>
      </c>
      <c r="D850" s="1" t="s">
        <v>29</v>
      </c>
      <c r="E850" s="2">
        <v>44835</v>
      </c>
      <c r="F850" s="2">
        <v>46660</v>
      </c>
      <c r="G850" s="1">
        <v>500</v>
      </c>
      <c r="H850" s="1">
        <v>1</v>
      </c>
      <c r="I850" s="1">
        <f>Table1[[#This Row],[Received Qty.]]*Table1[[#This Row],[Unit]]</f>
        <v>500</v>
      </c>
      <c r="J850" s="1" t="s">
        <v>11</v>
      </c>
      <c r="K850" s="1">
        <v>305</v>
      </c>
      <c r="L850" s="1">
        <v>152500</v>
      </c>
      <c r="M850" s="1">
        <f>_xlfn.DAYS(Table1[[#This Row],[RCV Date]],Table1[[#This Row],[PO_DT]])</f>
        <v>35</v>
      </c>
      <c r="N850" s="1">
        <f>_xlfn.DAYS(Table1[[#This Row],[Exp Date]],Table1[[#This Row],[Mfg Date]])</f>
        <v>1825</v>
      </c>
    </row>
    <row r="851" spans="1:14" x14ac:dyDescent="0.3">
      <c r="A851" s="4">
        <v>44852</v>
      </c>
      <c r="B851" s="3">
        <v>50</v>
      </c>
      <c r="C851" s="2">
        <v>44876</v>
      </c>
      <c r="D851" s="1" t="s">
        <v>27</v>
      </c>
      <c r="E851" s="2">
        <v>44805</v>
      </c>
      <c r="F851" s="2">
        <v>45899</v>
      </c>
      <c r="G851" s="1">
        <v>50</v>
      </c>
      <c r="H851" s="1">
        <v>1</v>
      </c>
      <c r="I851" s="1">
        <f>Table1[[#This Row],[Received Qty.]]*Table1[[#This Row],[Unit]]</f>
        <v>50</v>
      </c>
      <c r="J851" s="1" t="s">
        <v>11</v>
      </c>
      <c r="K851" s="1">
        <v>6400</v>
      </c>
      <c r="L851" s="1">
        <v>320000</v>
      </c>
      <c r="M851" s="1">
        <f>_xlfn.DAYS(Table1[[#This Row],[RCV Date]],Table1[[#This Row],[PO_DT]])</f>
        <v>24</v>
      </c>
      <c r="N851" s="1">
        <f>_xlfn.DAYS(Table1[[#This Row],[Exp Date]],Table1[[#This Row],[Mfg Date]])</f>
        <v>1094</v>
      </c>
    </row>
    <row r="852" spans="1:14" x14ac:dyDescent="0.3">
      <c r="A852" s="4">
        <v>44842</v>
      </c>
      <c r="B852" s="3">
        <v>1.5</v>
      </c>
      <c r="C852" s="2">
        <v>44876</v>
      </c>
      <c r="D852" s="1" t="s">
        <v>90</v>
      </c>
      <c r="E852" s="2">
        <v>44866</v>
      </c>
      <c r="F852" s="2">
        <v>46690</v>
      </c>
      <c r="G852" s="1">
        <v>1.5</v>
      </c>
      <c r="H852" s="1">
        <v>1</v>
      </c>
      <c r="I852" s="1">
        <f>Table1[[#This Row],[Received Qty.]]*Table1[[#This Row],[Unit]]</f>
        <v>1.5</v>
      </c>
      <c r="J852" s="1" t="s">
        <v>11</v>
      </c>
      <c r="K852" s="1">
        <v>420000</v>
      </c>
      <c r="L852" s="1">
        <v>630000</v>
      </c>
      <c r="M852" s="1">
        <f>_xlfn.DAYS(Table1[[#This Row],[RCV Date]],Table1[[#This Row],[PO_DT]])</f>
        <v>34</v>
      </c>
      <c r="N852" s="1">
        <f>_xlfn.DAYS(Table1[[#This Row],[Exp Date]],Table1[[#This Row],[Mfg Date]])</f>
        <v>1824</v>
      </c>
    </row>
    <row r="853" spans="1:14" x14ac:dyDescent="0.3">
      <c r="A853" s="4">
        <v>44877</v>
      </c>
      <c r="B853" s="3">
        <v>200</v>
      </c>
      <c r="C853" s="2">
        <v>44877</v>
      </c>
      <c r="D853" s="1" t="s">
        <v>100</v>
      </c>
      <c r="E853" s="2">
        <v>44743</v>
      </c>
      <c r="F853" s="2">
        <v>46568</v>
      </c>
      <c r="G853" s="1">
        <v>200</v>
      </c>
      <c r="H853" s="1">
        <v>1</v>
      </c>
      <c r="I853" s="1">
        <f>Table1[[#This Row],[Received Qty.]]*Table1[[#This Row],[Unit]]</f>
        <v>200</v>
      </c>
      <c r="J853" s="1" t="s">
        <v>11</v>
      </c>
      <c r="K853" s="1">
        <v>24</v>
      </c>
      <c r="L853" s="1">
        <v>4800</v>
      </c>
      <c r="M853" s="1">
        <f>_xlfn.DAYS(Table1[[#This Row],[RCV Date]],Table1[[#This Row],[PO_DT]])</f>
        <v>0</v>
      </c>
      <c r="N853" s="1">
        <f>_xlfn.DAYS(Table1[[#This Row],[Exp Date]],Table1[[#This Row],[Mfg Date]])</f>
        <v>1825</v>
      </c>
    </row>
    <row r="854" spans="1:14" x14ac:dyDescent="0.3">
      <c r="A854" s="4">
        <v>44867</v>
      </c>
      <c r="B854" s="3">
        <v>50</v>
      </c>
      <c r="C854" s="2">
        <v>44880</v>
      </c>
      <c r="D854" s="1" t="s">
        <v>32</v>
      </c>
      <c r="E854" s="2">
        <v>44866</v>
      </c>
      <c r="F854" s="2">
        <v>45595</v>
      </c>
      <c r="G854" s="1">
        <v>50</v>
      </c>
      <c r="H854" s="1">
        <v>1</v>
      </c>
      <c r="I854" s="1">
        <f>Table1[[#This Row],[Received Qty.]]*Table1[[#This Row],[Unit]]</f>
        <v>50</v>
      </c>
      <c r="J854" s="1" t="s">
        <v>11</v>
      </c>
      <c r="K854" s="1">
        <v>1125</v>
      </c>
      <c r="L854" s="1">
        <v>56250</v>
      </c>
      <c r="M854" s="1">
        <f>_xlfn.DAYS(Table1[[#This Row],[RCV Date]],Table1[[#This Row],[PO_DT]])</f>
        <v>13</v>
      </c>
      <c r="N854" s="1">
        <f>_xlfn.DAYS(Table1[[#This Row],[Exp Date]],Table1[[#This Row],[Mfg Date]])</f>
        <v>729</v>
      </c>
    </row>
    <row r="855" spans="1:14" x14ac:dyDescent="0.3">
      <c r="A855" s="4">
        <v>44872</v>
      </c>
      <c r="B855" s="3">
        <v>30</v>
      </c>
      <c r="C855" s="2">
        <v>44880</v>
      </c>
      <c r="D855" s="1" t="s">
        <v>39</v>
      </c>
      <c r="E855" s="2">
        <v>44713</v>
      </c>
      <c r="F855" s="2">
        <v>45808</v>
      </c>
      <c r="G855" s="1">
        <v>30</v>
      </c>
      <c r="H855" s="1">
        <v>1</v>
      </c>
      <c r="I855" s="1">
        <f>Table1[[#This Row],[Received Qty.]]*Table1[[#This Row],[Unit]]</f>
        <v>30</v>
      </c>
      <c r="J855" s="1" t="s">
        <v>11</v>
      </c>
      <c r="K855" s="1">
        <v>9100</v>
      </c>
      <c r="L855" s="1">
        <v>273000</v>
      </c>
      <c r="M855" s="1">
        <f>_xlfn.DAYS(Table1[[#This Row],[RCV Date]],Table1[[#This Row],[PO_DT]])</f>
        <v>8</v>
      </c>
      <c r="N855" s="1">
        <f>_xlfn.DAYS(Table1[[#This Row],[Exp Date]],Table1[[#This Row],[Mfg Date]])</f>
        <v>1095</v>
      </c>
    </row>
    <row r="856" spans="1:14" x14ac:dyDescent="0.3">
      <c r="A856" s="4">
        <v>44874</v>
      </c>
      <c r="B856" s="3">
        <v>140</v>
      </c>
      <c r="C856" s="2">
        <v>44881</v>
      </c>
      <c r="D856" s="1" t="s">
        <v>66</v>
      </c>
      <c r="E856" s="2">
        <v>44866</v>
      </c>
      <c r="F856" s="2">
        <v>45777</v>
      </c>
      <c r="G856" s="1">
        <v>140</v>
      </c>
      <c r="H856" s="1">
        <v>1</v>
      </c>
      <c r="I856" s="1">
        <f>Table1[[#This Row],[Received Qty.]]*Table1[[#This Row],[Unit]]</f>
        <v>140</v>
      </c>
      <c r="J856" s="1" t="s">
        <v>11</v>
      </c>
      <c r="K856" s="1">
        <v>1392.8570999999999</v>
      </c>
      <c r="L856" s="1">
        <v>194999.99400000001</v>
      </c>
      <c r="M856" s="1">
        <f>_xlfn.DAYS(Table1[[#This Row],[RCV Date]],Table1[[#This Row],[PO_DT]])</f>
        <v>7</v>
      </c>
      <c r="N856" s="1">
        <f>_xlfn.DAYS(Table1[[#This Row],[Exp Date]],Table1[[#This Row],[Mfg Date]])</f>
        <v>911</v>
      </c>
    </row>
    <row r="857" spans="1:14" x14ac:dyDescent="0.3">
      <c r="A857" s="4">
        <v>44847</v>
      </c>
      <c r="B857" s="3">
        <v>82.5</v>
      </c>
      <c r="C857" s="2">
        <v>44881</v>
      </c>
      <c r="D857" s="1" t="s">
        <v>19</v>
      </c>
      <c r="E857" s="2">
        <v>44866</v>
      </c>
      <c r="F857" s="2">
        <v>45777</v>
      </c>
      <c r="G857" s="1">
        <v>81</v>
      </c>
      <c r="H857" s="1">
        <v>1</v>
      </c>
      <c r="I857" s="1">
        <f>Table1[[#This Row],[Received Qty.]]*Table1[[#This Row],[Unit]]</f>
        <v>81</v>
      </c>
      <c r="J857" s="1" t="s">
        <v>11</v>
      </c>
      <c r="K857" s="1">
        <v>2218.181</v>
      </c>
      <c r="L857" s="1">
        <v>179672.66099999999</v>
      </c>
      <c r="M857" s="1">
        <f>_xlfn.DAYS(Table1[[#This Row],[RCV Date]],Table1[[#This Row],[PO_DT]])</f>
        <v>34</v>
      </c>
      <c r="N857" s="1">
        <f>_xlfn.DAYS(Table1[[#This Row],[Exp Date]],Table1[[#This Row],[Mfg Date]])</f>
        <v>911</v>
      </c>
    </row>
    <row r="858" spans="1:14" x14ac:dyDescent="0.3">
      <c r="A858" s="4">
        <v>44867</v>
      </c>
      <c r="B858" s="3">
        <v>2</v>
      </c>
      <c r="C858" s="2">
        <v>44883</v>
      </c>
      <c r="D858" s="1" t="s">
        <v>161</v>
      </c>
      <c r="E858" s="2">
        <v>44866</v>
      </c>
      <c r="F858" s="2">
        <v>45595</v>
      </c>
      <c r="G858" s="1">
        <v>2</v>
      </c>
      <c r="H858" s="1">
        <v>1</v>
      </c>
      <c r="I858" s="1">
        <f>Table1[[#This Row],[Received Qty.]]*Table1[[#This Row],[Unit]]</f>
        <v>2</v>
      </c>
      <c r="J858" s="1" t="s">
        <v>11</v>
      </c>
      <c r="K858" s="1">
        <v>460</v>
      </c>
      <c r="L858" s="1">
        <v>920</v>
      </c>
      <c r="M858" s="1">
        <f>_xlfn.DAYS(Table1[[#This Row],[RCV Date]],Table1[[#This Row],[PO_DT]])</f>
        <v>16</v>
      </c>
      <c r="N858" s="1">
        <f>_xlfn.DAYS(Table1[[#This Row],[Exp Date]],Table1[[#This Row],[Mfg Date]])</f>
        <v>729</v>
      </c>
    </row>
    <row r="859" spans="1:14" x14ac:dyDescent="0.3">
      <c r="A859" s="4">
        <v>44883</v>
      </c>
      <c r="B859" s="3">
        <v>500</v>
      </c>
      <c r="C859" s="2">
        <v>44887</v>
      </c>
      <c r="D859" s="1" t="s">
        <v>35</v>
      </c>
      <c r="E859" s="2">
        <v>44621</v>
      </c>
      <c r="F859" s="2">
        <v>45747</v>
      </c>
      <c r="G859" s="1">
        <v>500</v>
      </c>
      <c r="H859" s="1">
        <v>1</v>
      </c>
      <c r="I859" s="1">
        <f>Table1[[#This Row],[Received Qty.]]*Table1[[#This Row],[Unit]]</f>
        <v>500</v>
      </c>
      <c r="J859" s="1" t="s">
        <v>11</v>
      </c>
      <c r="K859" s="1">
        <v>450</v>
      </c>
      <c r="L859" s="1">
        <v>225000</v>
      </c>
      <c r="M859" s="1">
        <f>_xlfn.DAYS(Table1[[#This Row],[RCV Date]],Table1[[#This Row],[PO_DT]])</f>
        <v>4</v>
      </c>
      <c r="N859" s="1">
        <f>_xlfn.DAYS(Table1[[#This Row],[Exp Date]],Table1[[#This Row],[Mfg Date]])</f>
        <v>1126</v>
      </c>
    </row>
    <row r="860" spans="1:14" x14ac:dyDescent="0.3">
      <c r="A860" s="4">
        <v>44883</v>
      </c>
      <c r="B860" s="3">
        <v>15</v>
      </c>
      <c r="C860" s="2">
        <v>44887</v>
      </c>
      <c r="D860" s="1" t="s">
        <v>133</v>
      </c>
      <c r="E860" s="2">
        <v>44367</v>
      </c>
      <c r="F860" s="2">
        <v>46161</v>
      </c>
      <c r="G860" s="1">
        <v>15</v>
      </c>
      <c r="H860" s="1">
        <v>1</v>
      </c>
      <c r="I860" s="1">
        <f>Table1[[#This Row],[Received Qty.]]*Table1[[#This Row],[Unit]]</f>
        <v>15</v>
      </c>
      <c r="J860" s="1" t="s">
        <v>11</v>
      </c>
      <c r="K860" s="1">
        <v>3150</v>
      </c>
      <c r="L860" s="1">
        <v>47250</v>
      </c>
      <c r="M860" s="1">
        <f>_xlfn.DAYS(Table1[[#This Row],[RCV Date]],Table1[[#This Row],[PO_DT]])</f>
        <v>4</v>
      </c>
      <c r="N860" s="1">
        <f>_xlfn.DAYS(Table1[[#This Row],[Exp Date]],Table1[[#This Row],[Mfg Date]])</f>
        <v>1794</v>
      </c>
    </row>
    <row r="861" spans="1:14" x14ac:dyDescent="0.3">
      <c r="A861" s="4">
        <v>44883</v>
      </c>
      <c r="B861" s="3">
        <v>10</v>
      </c>
      <c r="C861" s="2">
        <v>44887</v>
      </c>
      <c r="D861" s="1" t="s">
        <v>76</v>
      </c>
      <c r="E861" s="2">
        <v>44533</v>
      </c>
      <c r="F861" s="2">
        <v>46359</v>
      </c>
      <c r="G861" s="1">
        <v>10</v>
      </c>
      <c r="H861" s="1">
        <v>1</v>
      </c>
      <c r="I861" s="1">
        <f>Table1[[#This Row],[Received Qty.]]*Table1[[#This Row],[Unit]]</f>
        <v>10</v>
      </c>
      <c r="J861" s="1" t="s">
        <v>11</v>
      </c>
      <c r="K861" s="1">
        <v>2350</v>
      </c>
      <c r="L861" s="1">
        <v>23500</v>
      </c>
      <c r="M861" s="1">
        <f>_xlfn.DAYS(Table1[[#This Row],[RCV Date]],Table1[[#This Row],[PO_DT]])</f>
        <v>4</v>
      </c>
      <c r="N861" s="1">
        <f>_xlfn.DAYS(Table1[[#This Row],[Exp Date]],Table1[[#This Row],[Mfg Date]])</f>
        <v>1826</v>
      </c>
    </row>
    <row r="862" spans="1:14" x14ac:dyDescent="0.3">
      <c r="A862" s="4">
        <v>44863</v>
      </c>
      <c r="B862" s="3">
        <v>75</v>
      </c>
      <c r="C862" s="2">
        <v>44889</v>
      </c>
      <c r="D862" s="1" t="s">
        <v>27</v>
      </c>
      <c r="E862" s="2">
        <v>44835</v>
      </c>
      <c r="F862" s="2">
        <v>45930</v>
      </c>
      <c r="G862" s="1">
        <v>75</v>
      </c>
      <c r="H862" s="1">
        <v>1</v>
      </c>
      <c r="I862" s="1">
        <f>Table1[[#This Row],[Received Qty.]]*Table1[[#This Row],[Unit]]</f>
        <v>75</v>
      </c>
      <c r="J862" s="1" t="s">
        <v>11</v>
      </c>
      <c r="K862" s="1">
        <v>6400</v>
      </c>
      <c r="L862" s="1">
        <v>480000</v>
      </c>
      <c r="M862" s="1">
        <f>_xlfn.DAYS(Table1[[#This Row],[RCV Date]],Table1[[#This Row],[PO_DT]])</f>
        <v>26</v>
      </c>
      <c r="N862" s="1">
        <f>_xlfn.DAYS(Table1[[#This Row],[Exp Date]],Table1[[#This Row],[Mfg Date]])</f>
        <v>1095</v>
      </c>
    </row>
    <row r="863" spans="1:14" x14ac:dyDescent="0.3">
      <c r="A863" s="4">
        <v>44848</v>
      </c>
      <c r="B863" s="3">
        <v>3500000</v>
      </c>
      <c r="C863" s="2">
        <v>44890</v>
      </c>
      <c r="D863" s="1" t="s">
        <v>149</v>
      </c>
      <c r="E863" s="2">
        <v>44866</v>
      </c>
      <c r="F863" s="2">
        <v>46690</v>
      </c>
      <c r="G863" s="1">
        <v>1225000</v>
      </c>
      <c r="H863" s="1">
        <v>7</v>
      </c>
      <c r="I863" s="1">
        <f>Table1[[#This Row],[Received Qty.]]*Table1[[#This Row],[Unit]]</f>
        <v>8575000</v>
      </c>
      <c r="J863" s="1" t="s">
        <v>52</v>
      </c>
      <c r="K863" s="1">
        <v>0.1</v>
      </c>
      <c r="L863" s="1">
        <v>122500</v>
      </c>
      <c r="M863" s="1">
        <f>_xlfn.DAYS(Table1[[#This Row],[RCV Date]],Table1[[#This Row],[PO_DT]])</f>
        <v>42</v>
      </c>
      <c r="N863" s="1">
        <f>_xlfn.DAYS(Table1[[#This Row],[Exp Date]],Table1[[#This Row],[Mfg Date]])</f>
        <v>1824</v>
      </c>
    </row>
    <row r="864" spans="1:14" x14ac:dyDescent="0.3">
      <c r="A864" s="4">
        <v>44872</v>
      </c>
      <c r="B864" s="3">
        <v>10</v>
      </c>
      <c r="C864" s="2">
        <v>44890</v>
      </c>
      <c r="D864" s="1" t="s">
        <v>18</v>
      </c>
      <c r="E864" s="2">
        <v>44835</v>
      </c>
      <c r="F864" s="2">
        <v>46660</v>
      </c>
      <c r="G864" s="1">
        <v>10</v>
      </c>
      <c r="H864" s="1">
        <v>1</v>
      </c>
      <c r="I864" s="1">
        <f>Table1[[#This Row],[Received Qty.]]*Table1[[#This Row],[Unit]]</f>
        <v>10</v>
      </c>
      <c r="J864" s="1" t="s">
        <v>11</v>
      </c>
      <c r="K864" s="1">
        <v>5550</v>
      </c>
      <c r="L864" s="1">
        <v>55500</v>
      </c>
      <c r="M864" s="1">
        <f>_xlfn.DAYS(Table1[[#This Row],[RCV Date]],Table1[[#This Row],[PO_DT]])</f>
        <v>18</v>
      </c>
      <c r="N864" s="1">
        <f>_xlfn.DAYS(Table1[[#This Row],[Exp Date]],Table1[[#This Row],[Mfg Date]])</f>
        <v>1825</v>
      </c>
    </row>
    <row r="865" spans="1:14" x14ac:dyDescent="0.3">
      <c r="A865" s="4">
        <v>44879</v>
      </c>
      <c r="B865" s="3">
        <v>10</v>
      </c>
      <c r="C865" s="2">
        <v>44890</v>
      </c>
      <c r="D865" s="1" t="s">
        <v>91</v>
      </c>
      <c r="E865" s="2">
        <v>44835</v>
      </c>
      <c r="F865" s="2">
        <v>46660</v>
      </c>
      <c r="G865" s="1">
        <v>10</v>
      </c>
      <c r="H865" s="1">
        <v>1</v>
      </c>
      <c r="I865" s="1">
        <f>Table1[[#This Row],[Received Qty.]]*Table1[[#This Row],[Unit]]</f>
        <v>10</v>
      </c>
      <c r="J865" s="1" t="s">
        <v>11</v>
      </c>
      <c r="K865" s="1">
        <v>5600</v>
      </c>
      <c r="L865" s="1">
        <v>56000</v>
      </c>
      <c r="M865" s="1">
        <f>_xlfn.DAYS(Table1[[#This Row],[RCV Date]],Table1[[#This Row],[PO_DT]])</f>
        <v>11</v>
      </c>
      <c r="N865" s="1">
        <f>_xlfn.DAYS(Table1[[#This Row],[Exp Date]],Table1[[#This Row],[Mfg Date]])</f>
        <v>1825</v>
      </c>
    </row>
    <row r="866" spans="1:14" x14ac:dyDescent="0.3">
      <c r="A866" s="4">
        <v>44848</v>
      </c>
      <c r="B866" s="3">
        <v>3500000</v>
      </c>
      <c r="C866" s="2">
        <v>44891</v>
      </c>
      <c r="D866" s="1" t="s">
        <v>149</v>
      </c>
      <c r="E866" s="2">
        <v>44866</v>
      </c>
      <c r="F866" s="2">
        <v>46691</v>
      </c>
      <c r="G866" s="1">
        <v>2275000</v>
      </c>
      <c r="H866" s="1">
        <v>7</v>
      </c>
      <c r="I866" s="1">
        <f>Table1[[#This Row],[Received Qty.]]*Table1[[#This Row],[Unit]]</f>
        <v>15925000</v>
      </c>
      <c r="J866" s="1" t="s">
        <v>52</v>
      </c>
      <c r="K866" s="1">
        <v>0.1</v>
      </c>
      <c r="L866" s="1">
        <v>227500</v>
      </c>
      <c r="M866" s="1">
        <f>_xlfn.DAYS(Table1[[#This Row],[RCV Date]],Table1[[#This Row],[PO_DT]])</f>
        <v>43</v>
      </c>
      <c r="N866" s="1">
        <f>_xlfn.DAYS(Table1[[#This Row],[Exp Date]],Table1[[#This Row],[Mfg Date]])</f>
        <v>1825</v>
      </c>
    </row>
    <row r="867" spans="1:14" x14ac:dyDescent="0.3">
      <c r="A867" s="4">
        <v>44879</v>
      </c>
      <c r="B867" s="3">
        <v>75</v>
      </c>
      <c r="C867" s="2">
        <v>44891</v>
      </c>
      <c r="D867" s="1" t="s">
        <v>46</v>
      </c>
      <c r="E867" s="2">
        <v>44835</v>
      </c>
      <c r="F867" s="2">
        <v>46660</v>
      </c>
      <c r="G867" s="1">
        <v>75</v>
      </c>
      <c r="H867" s="1">
        <v>1</v>
      </c>
      <c r="I867" s="1">
        <f>Table1[[#This Row],[Received Qty.]]*Table1[[#This Row],[Unit]]</f>
        <v>75</v>
      </c>
      <c r="J867" s="1" t="s">
        <v>11</v>
      </c>
      <c r="K867" s="1">
        <v>1650</v>
      </c>
      <c r="L867" s="1">
        <v>123750</v>
      </c>
      <c r="M867" s="1">
        <f>_xlfn.DAYS(Table1[[#This Row],[RCV Date]],Table1[[#This Row],[PO_DT]])</f>
        <v>12</v>
      </c>
      <c r="N867" s="1">
        <f>_xlfn.DAYS(Table1[[#This Row],[Exp Date]],Table1[[#This Row],[Mfg Date]])</f>
        <v>1825</v>
      </c>
    </row>
    <row r="868" spans="1:14" x14ac:dyDescent="0.3">
      <c r="A868" s="4">
        <v>44882</v>
      </c>
      <c r="B868" s="3">
        <v>5</v>
      </c>
      <c r="C868" s="2">
        <v>44891</v>
      </c>
      <c r="D868" s="1" t="s">
        <v>89</v>
      </c>
      <c r="E868" s="2">
        <v>44835</v>
      </c>
      <c r="F868" s="2">
        <v>46295</v>
      </c>
      <c r="G868" s="1">
        <v>5</v>
      </c>
      <c r="H868" s="1">
        <v>1</v>
      </c>
      <c r="I868" s="1">
        <f>Table1[[#This Row],[Received Qty.]]*Table1[[#This Row],[Unit]]</f>
        <v>5</v>
      </c>
      <c r="J868" s="1" t="s">
        <v>11</v>
      </c>
      <c r="K868" s="1">
        <v>8600</v>
      </c>
      <c r="L868" s="1">
        <v>43000</v>
      </c>
      <c r="M868" s="1">
        <f>_xlfn.DAYS(Table1[[#This Row],[RCV Date]],Table1[[#This Row],[PO_DT]])</f>
        <v>9</v>
      </c>
      <c r="N868" s="1">
        <f>_xlfn.DAYS(Table1[[#This Row],[Exp Date]],Table1[[#This Row],[Mfg Date]])</f>
        <v>1460</v>
      </c>
    </row>
    <row r="869" spans="1:14" x14ac:dyDescent="0.3">
      <c r="A869" s="4">
        <v>44886</v>
      </c>
      <c r="B869" s="3">
        <v>0.5</v>
      </c>
      <c r="C869" s="2">
        <v>44891</v>
      </c>
      <c r="D869" s="1" t="s">
        <v>85</v>
      </c>
      <c r="E869" s="2">
        <v>44676</v>
      </c>
      <c r="F869" s="2">
        <v>46501</v>
      </c>
      <c r="G869" s="1">
        <v>0.5</v>
      </c>
      <c r="H869" s="1">
        <v>1</v>
      </c>
      <c r="I869" s="1">
        <f>Table1[[#This Row],[Received Qty.]]*Table1[[#This Row],[Unit]]</f>
        <v>0.5</v>
      </c>
      <c r="J869" s="1" t="s">
        <v>11</v>
      </c>
      <c r="K869" s="1">
        <v>252000</v>
      </c>
      <c r="L869" s="1">
        <v>126000</v>
      </c>
      <c r="M869" s="1">
        <f>_xlfn.DAYS(Table1[[#This Row],[RCV Date]],Table1[[#This Row],[PO_DT]])</f>
        <v>5</v>
      </c>
      <c r="N869" s="1">
        <f>_xlfn.DAYS(Table1[[#This Row],[Exp Date]],Table1[[#This Row],[Mfg Date]])</f>
        <v>1825</v>
      </c>
    </row>
    <row r="870" spans="1:14" x14ac:dyDescent="0.3">
      <c r="A870" s="4">
        <v>44868</v>
      </c>
      <c r="B870" s="3">
        <v>250</v>
      </c>
      <c r="C870" s="2">
        <v>44895</v>
      </c>
      <c r="D870" s="1" t="s">
        <v>74</v>
      </c>
      <c r="E870" s="2">
        <v>44682</v>
      </c>
      <c r="F870" s="2">
        <v>46507</v>
      </c>
      <c r="G870" s="1">
        <v>100</v>
      </c>
      <c r="H870" s="1">
        <v>1</v>
      </c>
      <c r="I870" s="1">
        <f>Table1[[#This Row],[Received Qty.]]*Table1[[#This Row],[Unit]]</f>
        <v>100</v>
      </c>
      <c r="J870" s="1" t="s">
        <v>11</v>
      </c>
      <c r="K870" s="1">
        <v>1575</v>
      </c>
      <c r="L870" s="1">
        <v>157500</v>
      </c>
      <c r="M870" s="1">
        <f>_xlfn.DAYS(Table1[[#This Row],[RCV Date]],Table1[[#This Row],[PO_DT]])</f>
        <v>27</v>
      </c>
      <c r="N870" s="1">
        <f>_xlfn.DAYS(Table1[[#This Row],[Exp Date]],Table1[[#This Row],[Mfg Date]])</f>
        <v>1825</v>
      </c>
    </row>
    <row r="871" spans="1:14" x14ac:dyDescent="0.3">
      <c r="A871" s="4">
        <v>44868</v>
      </c>
      <c r="B871" s="3">
        <v>250</v>
      </c>
      <c r="C871" s="2">
        <v>44895</v>
      </c>
      <c r="D871" s="1" t="s">
        <v>74</v>
      </c>
      <c r="E871" s="2">
        <v>44835</v>
      </c>
      <c r="F871" s="2">
        <v>46660</v>
      </c>
      <c r="G871" s="1">
        <v>150</v>
      </c>
      <c r="H871" s="1">
        <v>1</v>
      </c>
      <c r="I871" s="1">
        <f>Table1[[#This Row],[Received Qty.]]*Table1[[#This Row],[Unit]]</f>
        <v>150</v>
      </c>
      <c r="J871" s="1" t="s">
        <v>11</v>
      </c>
      <c r="K871" s="1">
        <v>1575</v>
      </c>
      <c r="L871" s="1">
        <v>236250</v>
      </c>
      <c r="M871" s="1">
        <f>_xlfn.DAYS(Table1[[#This Row],[RCV Date]],Table1[[#This Row],[PO_DT]])</f>
        <v>27</v>
      </c>
      <c r="N871" s="1">
        <f>_xlfn.DAYS(Table1[[#This Row],[Exp Date]],Table1[[#This Row],[Mfg Date]])</f>
        <v>1825</v>
      </c>
    </row>
    <row r="872" spans="1:14" x14ac:dyDescent="0.3">
      <c r="A872" s="4">
        <v>44889</v>
      </c>
      <c r="B872" s="3">
        <v>1000</v>
      </c>
      <c r="C872" s="2">
        <v>44896</v>
      </c>
      <c r="D872" s="1" t="s">
        <v>71</v>
      </c>
      <c r="E872" s="2">
        <v>44829</v>
      </c>
      <c r="F872" s="2">
        <v>46654</v>
      </c>
      <c r="G872" s="1">
        <v>1000</v>
      </c>
      <c r="H872" s="1">
        <v>1</v>
      </c>
      <c r="I872" s="1">
        <f>Table1[[#This Row],[Received Qty.]]*Table1[[#This Row],[Unit]]</f>
        <v>1000</v>
      </c>
      <c r="J872" s="1" t="s">
        <v>11</v>
      </c>
      <c r="K872" s="1">
        <v>45</v>
      </c>
      <c r="L872" s="1">
        <v>45000</v>
      </c>
      <c r="M872" s="1">
        <f>_xlfn.DAYS(Table1[[#This Row],[RCV Date]],Table1[[#This Row],[PO_DT]])</f>
        <v>7</v>
      </c>
      <c r="N872" s="1">
        <f>_xlfn.DAYS(Table1[[#This Row],[Exp Date]],Table1[[#This Row],[Mfg Date]])</f>
        <v>1825</v>
      </c>
    </row>
    <row r="873" spans="1:14" x14ac:dyDescent="0.3">
      <c r="A873" s="4">
        <v>44879</v>
      </c>
      <c r="B873" s="3">
        <v>50</v>
      </c>
      <c r="C873" s="2">
        <v>44900</v>
      </c>
      <c r="D873" s="1" t="s">
        <v>48</v>
      </c>
      <c r="E873" s="2">
        <v>44743</v>
      </c>
      <c r="F873" s="2">
        <v>46568</v>
      </c>
      <c r="G873" s="1">
        <v>50</v>
      </c>
      <c r="H873" s="1">
        <v>1</v>
      </c>
      <c r="I873" s="1">
        <f>Table1[[#This Row],[Received Qty.]]*Table1[[#This Row],[Unit]]</f>
        <v>50</v>
      </c>
      <c r="J873" s="1" t="s">
        <v>11</v>
      </c>
      <c r="K873" s="1">
        <v>1100</v>
      </c>
      <c r="L873" s="1">
        <v>55000</v>
      </c>
      <c r="M873" s="1">
        <f>_xlfn.DAYS(Table1[[#This Row],[RCV Date]],Table1[[#This Row],[PO_DT]])</f>
        <v>21</v>
      </c>
      <c r="N873" s="1">
        <f>_xlfn.DAYS(Table1[[#This Row],[Exp Date]],Table1[[#This Row],[Mfg Date]])</f>
        <v>1825</v>
      </c>
    </row>
    <row r="874" spans="1:14" x14ac:dyDescent="0.3">
      <c r="A874" s="4">
        <v>44879</v>
      </c>
      <c r="B874" s="3">
        <v>700</v>
      </c>
      <c r="C874" s="2">
        <v>44901</v>
      </c>
      <c r="D874" s="1" t="s">
        <v>73</v>
      </c>
      <c r="E874" s="2">
        <v>44835</v>
      </c>
      <c r="F874" s="2">
        <v>46660</v>
      </c>
      <c r="G874" s="1">
        <v>350</v>
      </c>
      <c r="H874" s="1">
        <v>1</v>
      </c>
      <c r="I874" s="1">
        <f>Table1[[#This Row],[Received Qty.]]*Table1[[#This Row],[Unit]]</f>
        <v>350</v>
      </c>
      <c r="J874" s="1" t="s">
        <v>11</v>
      </c>
      <c r="K874" s="1">
        <v>1490</v>
      </c>
      <c r="L874" s="1">
        <v>521500</v>
      </c>
      <c r="M874" s="1">
        <f>_xlfn.DAYS(Table1[[#This Row],[RCV Date]],Table1[[#This Row],[PO_DT]])</f>
        <v>22</v>
      </c>
      <c r="N874" s="1">
        <f>_xlfn.DAYS(Table1[[#This Row],[Exp Date]],Table1[[#This Row],[Mfg Date]])</f>
        <v>1825</v>
      </c>
    </row>
    <row r="875" spans="1:14" x14ac:dyDescent="0.3">
      <c r="A875" s="4">
        <v>44879</v>
      </c>
      <c r="B875" s="3">
        <v>100</v>
      </c>
      <c r="C875" s="2">
        <v>44901</v>
      </c>
      <c r="D875" s="1" t="s">
        <v>84</v>
      </c>
      <c r="E875" s="2">
        <v>44866</v>
      </c>
      <c r="F875" s="2">
        <v>46690</v>
      </c>
      <c r="G875" s="1">
        <v>100</v>
      </c>
      <c r="H875" s="1">
        <v>1</v>
      </c>
      <c r="I875" s="1">
        <f>Table1[[#This Row],[Received Qty.]]*Table1[[#This Row],[Unit]]</f>
        <v>100</v>
      </c>
      <c r="J875" s="1" t="s">
        <v>11</v>
      </c>
      <c r="K875" s="1">
        <v>2830</v>
      </c>
      <c r="L875" s="1">
        <v>283000</v>
      </c>
      <c r="M875" s="1">
        <f>_xlfn.DAYS(Table1[[#This Row],[RCV Date]],Table1[[#This Row],[PO_DT]])</f>
        <v>22</v>
      </c>
      <c r="N875" s="1">
        <f>_xlfn.DAYS(Table1[[#This Row],[Exp Date]],Table1[[#This Row],[Mfg Date]])</f>
        <v>1824</v>
      </c>
    </row>
    <row r="876" spans="1:14" x14ac:dyDescent="0.3">
      <c r="A876" s="4">
        <v>44872</v>
      </c>
      <c r="B876" s="3">
        <v>1000</v>
      </c>
      <c r="C876" s="2">
        <v>44902</v>
      </c>
      <c r="D876" s="1" t="s">
        <v>100</v>
      </c>
      <c r="E876" s="2">
        <v>44866</v>
      </c>
      <c r="F876" s="2">
        <v>46690</v>
      </c>
      <c r="G876" s="1">
        <v>500</v>
      </c>
      <c r="H876" s="1">
        <v>1</v>
      </c>
      <c r="I876" s="1">
        <f>Table1[[#This Row],[Received Qty.]]*Table1[[#This Row],[Unit]]</f>
        <v>500</v>
      </c>
      <c r="J876" s="1" t="s">
        <v>11</v>
      </c>
      <c r="K876" s="1">
        <v>21</v>
      </c>
      <c r="L876" s="1">
        <v>10500</v>
      </c>
      <c r="M876" s="1">
        <f>_xlfn.DAYS(Table1[[#This Row],[RCV Date]],Table1[[#This Row],[PO_DT]])</f>
        <v>30</v>
      </c>
      <c r="N876" s="1">
        <f>_xlfn.DAYS(Table1[[#This Row],[Exp Date]],Table1[[#This Row],[Mfg Date]])</f>
        <v>1824</v>
      </c>
    </row>
    <row r="877" spans="1:14" x14ac:dyDescent="0.3">
      <c r="A877" s="4">
        <v>44879</v>
      </c>
      <c r="B877" s="3">
        <v>10</v>
      </c>
      <c r="C877" s="2">
        <v>44902</v>
      </c>
      <c r="D877" s="1" t="s">
        <v>22</v>
      </c>
      <c r="E877" s="2">
        <v>44866</v>
      </c>
      <c r="F877" s="2">
        <v>46325</v>
      </c>
      <c r="G877" s="1">
        <v>10</v>
      </c>
      <c r="H877" s="1">
        <v>1</v>
      </c>
      <c r="I877" s="1">
        <f>Table1[[#This Row],[Received Qty.]]*Table1[[#This Row],[Unit]]</f>
        <v>10</v>
      </c>
      <c r="J877" s="1" t="s">
        <v>11</v>
      </c>
      <c r="K877" s="1">
        <v>10500</v>
      </c>
      <c r="L877" s="1">
        <v>105000</v>
      </c>
      <c r="M877" s="1">
        <f>_xlfn.DAYS(Table1[[#This Row],[RCV Date]],Table1[[#This Row],[PO_DT]])</f>
        <v>23</v>
      </c>
      <c r="N877" s="1">
        <f>_xlfn.DAYS(Table1[[#This Row],[Exp Date]],Table1[[#This Row],[Mfg Date]])</f>
        <v>1459</v>
      </c>
    </row>
    <row r="878" spans="1:14" x14ac:dyDescent="0.3">
      <c r="A878" s="4">
        <v>44896</v>
      </c>
      <c r="B878" s="3">
        <v>1500</v>
      </c>
      <c r="C878" s="2">
        <v>44907</v>
      </c>
      <c r="D878" s="1" t="s">
        <v>63</v>
      </c>
      <c r="E878" s="2">
        <v>44896</v>
      </c>
      <c r="F878" s="2">
        <v>46721</v>
      </c>
      <c r="G878" s="1">
        <v>500</v>
      </c>
      <c r="H878" s="1">
        <v>1</v>
      </c>
      <c r="I878" s="1">
        <f>Table1[[#This Row],[Received Qty.]]*Table1[[#This Row],[Unit]]</f>
        <v>500</v>
      </c>
      <c r="J878" s="1" t="s">
        <v>11</v>
      </c>
      <c r="K878" s="1">
        <v>45</v>
      </c>
      <c r="L878" s="1">
        <v>22500</v>
      </c>
      <c r="M878" s="1">
        <f>_xlfn.DAYS(Table1[[#This Row],[RCV Date]],Table1[[#This Row],[PO_DT]])</f>
        <v>11</v>
      </c>
      <c r="N878" s="1">
        <f>_xlfn.DAYS(Table1[[#This Row],[Exp Date]],Table1[[#This Row],[Mfg Date]])</f>
        <v>1825</v>
      </c>
    </row>
    <row r="879" spans="1:14" x14ac:dyDescent="0.3">
      <c r="A879" s="4">
        <v>44874</v>
      </c>
      <c r="B879" s="3">
        <v>10</v>
      </c>
      <c r="C879" s="2">
        <v>44907</v>
      </c>
      <c r="D879" s="1" t="s">
        <v>45</v>
      </c>
      <c r="E879" s="2">
        <v>44835</v>
      </c>
      <c r="F879" s="2">
        <v>46660</v>
      </c>
      <c r="G879" s="1">
        <v>10</v>
      </c>
      <c r="H879" s="1">
        <v>1</v>
      </c>
      <c r="I879" s="1">
        <f>Table1[[#This Row],[Received Qty.]]*Table1[[#This Row],[Unit]]</f>
        <v>10</v>
      </c>
      <c r="J879" s="1" t="s">
        <v>11</v>
      </c>
      <c r="K879" s="1">
        <v>15950</v>
      </c>
      <c r="L879" s="1">
        <v>159500</v>
      </c>
      <c r="M879" s="1">
        <f>_xlfn.DAYS(Table1[[#This Row],[RCV Date]],Table1[[#This Row],[PO_DT]])</f>
        <v>33</v>
      </c>
      <c r="N879" s="1">
        <f>_xlfn.DAYS(Table1[[#This Row],[Exp Date]],Table1[[#This Row],[Mfg Date]])</f>
        <v>1825</v>
      </c>
    </row>
    <row r="880" spans="1:14" x14ac:dyDescent="0.3">
      <c r="A880" s="4">
        <v>44872</v>
      </c>
      <c r="B880" s="3">
        <v>75</v>
      </c>
      <c r="C880" s="2">
        <v>44908</v>
      </c>
      <c r="D880" s="1" t="s">
        <v>27</v>
      </c>
      <c r="E880" s="2">
        <v>44866</v>
      </c>
      <c r="F880" s="2">
        <v>45960</v>
      </c>
      <c r="G880" s="1">
        <v>75</v>
      </c>
      <c r="H880" s="1">
        <v>1</v>
      </c>
      <c r="I880" s="1">
        <f>Table1[[#This Row],[Received Qty.]]*Table1[[#This Row],[Unit]]</f>
        <v>75</v>
      </c>
      <c r="J880" s="1" t="s">
        <v>11</v>
      </c>
      <c r="K880" s="1">
        <v>6375</v>
      </c>
      <c r="L880" s="1">
        <v>478125</v>
      </c>
      <c r="M880" s="1">
        <f>_xlfn.DAYS(Table1[[#This Row],[RCV Date]],Table1[[#This Row],[PO_DT]])</f>
        <v>36</v>
      </c>
      <c r="N880" s="1">
        <f>_xlfn.DAYS(Table1[[#This Row],[Exp Date]],Table1[[#This Row],[Mfg Date]])</f>
        <v>1094</v>
      </c>
    </row>
    <row r="881" spans="1:14" x14ac:dyDescent="0.3">
      <c r="A881" s="4">
        <v>44907</v>
      </c>
      <c r="B881" s="3">
        <v>1000</v>
      </c>
      <c r="C881" s="2">
        <v>44909</v>
      </c>
      <c r="D881" s="1" t="s">
        <v>63</v>
      </c>
      <c r="E881" s="2">
        <v>44621</v>
      </c>
      <c r="F881" s="2">
        <v>46112</v>
      </c>
      <c r="G881" s="1">
        <v>1000</v>
      </c>
      <c r="H881" s="1">
        <v>1</v>
      </c>
      <c r="I881" s="1">
        <f>Table1[[#This Row],[Received Qty.]]*Table1[[#This Row],[Unit]]</f>
        <v>1000</v>
      </c>
      <c r="J881" s="1" t="s">
        <v>11</v>
      </c>
      <c r="K881" s="1">
        <v>42</v>
      </c>
      <c r="L881" s="1">
        <v>42000</v>
      </c>
      <c r="M881" s="1">
        <f>_xlfn.DAYS(Table1[[#This Row],[RCV Date]],Table1[[#This Row],[PO_DT]])</f>
        <v>2</v>
      </c>
      <c r="N881" s="1">
        <f>_xlfn.DAYS(Table1[[#This Row],[Exp Date]],Table1[[#This Row],[Mfg Date]])</f>
        <v>1491</v>
      </c>
    </row>
    <row r="882" spans="1:14" x14ac:dyDescent="0.3">
      <c r="A882" s="4">
        <v>44896</v>
      </c>
      <c r="B882" s="3">
        <v>600</v>
      </c>
      <c r="C882" s="2">
        <v>44910</v>
      </c>
      <c r="D882" s="1" t="s">
        <v>53</v>
      </c>
      <c r="E882" s="2">
        <v>44403</v>
      </c>
      <c r="F882" s="2">
        <v>46228</v>
      </c>
      <c r="G882" s="1">
        <v>600</v>
      </c>
      <c r="H882" s="1">
        <v>1</v>
      </c>
      <c r="I882" s="1">
        <f>Table1[[#This Row],[Received Qty.]]*Table1[[#This Row],[Unit]]</f>
        <v>600</v>
      </c>
      <c r="J882" s="1" t="s">
        <v>11</v>
      </c>
      <c r="K882" s="1">
        <v>225</v>
      </c>
      <c r="L882" s="1">
        <v>135000</v>
      </c>
      <c r="M882" s="1">
        <f>_xlfn.DAYS(Table1[[#This Row],[RCV Date]],Table1[[#This Row],[PO_DT]])</f>
        <v>14</v>
      </c>
      <c r="N882" s="1">
        <f>_xlfn.DAYS(Table1[[#This Row],[Exp Date]],Table1[[#This Row],[Mfg Date]])</f>
        <v>1825</v>
      </c>
    </row>
    <row r="883" spans="1:14" x14ac:dyDescent="0.3">
      <c r="A883" s="4">
        <v>44896</v>
      </c>
      <c r="B883" s="3">
        <v>50</v>
      </c>
      <c r="C883" s="2">
        <v>44910</v>
      </c>
      <c r="D883" s="1" t="s">
        <v>61</v>
      </c>
      <c r="E883" s="2">
        <v>44896</v>
      </c>
      <c r="F883" s="2">
        <v>45626</v>
      </c>
      <c r="G883" s="1">
        <v>50</v>
      </c>
      <c r="H883" s="1">
        <v>1</v>
      </c>
      <c r="I883" s="1">
        <f>Table1[[#This Row],[Received Qty.]]*Table1[[#This Row],[Unit]]</f>
        <v>50</v>
      </c>
      <c r="J883" s="1" t="s">
        <v>11</v>
      </c>
      <c r="K883" s="1">
        <v>1300</v>
      </c>
      <c r="L883" s="1">
        <v>65000</v>
      </c>
      <c r="M883" s="1">
        <f>_xlfn.DAYS(Table1[[#This Row],[RCV Date]],Table1[[#This Row],[PO_DT]])</f>
        <v>14</v>
      </c>
      <c r="N883" s="1">
        <f>_xlfn.DAYS(Table1[[#This Row],[Exp Date]],Table1[[#This Row],[Mfg Date]])</f>
        <v>730</v>
      </c>
    </row>
    <row r="884" spans="1:14" x14ac:dyDescent="0.3">
      <c r="A884" s="4">
        <v>44879</v>
      </c>
      <c r="B884" s="3">
        <v>700</v>
      </c>
      <c r="C884" s="2">
        <v>44912</v>
      </c>
      <c r="D884" s="1" t="s">
        <v>73</v>
      </c>
      <c r="E884" s="2">
        <v>44835</v>
      </c>
      <c r="F884" s="2">
        <v>46660</v>
      </c>
      <c r="G884" s="1">
        <v>100</v>
      </c>
      <c r="H884" s="1">
        <v>1</v>
      </c>
      <c r="I884" s="1">
        <f>Table1[[#This Row],[Received Qty.]]*Table1[[#This Row],[Unit]]</f>
        <v>100</v>
      </c>
      <c r="J884" s="1" t="s">
        <v>11</v>
      </c>
      <c r="K884" s="1">
        <v>1490</v>
      </c>
      <c r="L884" s="1">
        <v>149000</v>
      </c>
      <c r="M884" s="1">
        <f>_xlfn.DAYS(Table1[[#This Row],[RCV Date]],Table1[[#This Row],[PO_DT]])</f>
        <v>33</v>
      </c>
      <c r="N884" s="1">
        <f>_xlfn.DAYS(Table1[[#This Row],[Exp Date]],Table1[[#This Row],[Mfg Date]])</f>
        <v>1825</v>
      </c>
    </row>
    <row r="885" spans="1:14" x14ac:dyDescent="0.3">
      <c r="A885" s="4">
        <v>44879</v>
      </c>
      <c r="B885" s="3">
        <v>700</v>
      </c>
      <c r="C885" s="2">
        <v>44912</v>
      </c>
      <c r="D885" s="1" t="s">
        <v>73</v>
      </c>
      <c r="E885" s="2">
        <v>44805</v>
      </c>
      <c r="F885" s="2">
        <v>46629</v>
      </c>
      <c r="G885" s="1">
        <v>250</v>
      </c>
      <c r="H885" s="1">
        <v>1</v>
      </c>
      <c r="I885" s="1">
        <f>Table1[[#This Row],[Received Qty.]]*Table1[[#This Row],[Unit]]</f>
        <v>250</v>
      </c>
      <c r="J885" s="1" t="s">
        <v>11</v>
      </c>
      <c r="K885" s="1">
        <v>1490</v>
      </c>
      <c r="L885" s="1">
        <v>372500</v>
      </c>
      <c r="M885" s="1">
        <f>_xlfn.DAYS(Table1[[#This Row],[RCV Date]],Table1[[#This Row],[PO_DT]])</f>
        <v>33</v>
      </c>
      <c r="N885" s="1">
        <f>_xlfn.DAYS(Table1[[#This Row],[Exp Date]],Table1[[#This Row],[Mfg Date]])</f>
        <v>1824</v>
      </c>
    </row>
    <row r="886" spans="1:14" x14ac:dyDescent="0.3">
      <c r="A886" s="4">
        <v>44897</v>
      </c>
      <c r="B886" s="3">
        <v>30</v>
      </c>
      <c r="C886" s="2">
        <v>44912</v>
      </c>
      <c r="D886" s="1" t="s">
        <v>84</v>
      </c>
      <c r="E886" s="2">
        <v>44866</v>
      </c>
      <c r="F886" s="2">
        <v>46690</v>
      </c>
      <c r="G886" s="1">
        <v>25</v>
      </c>
      <c r="H886" s="1">
        <v>1</v>
      </c>
      <c r="I886" s="1">
        <f>Table1[[#This Row],[Received Qty.]]*Table1[[#This Row],[Unit]]</f>
        <v>25</v>
      </c>
      <c r="J886" s="1" t="s">
        <v>11</v>
      </c>
      <c r="K886" s="1">
        <v>2830</v>
      </c>
      <c r="L886" s="1">
        <v>70750</v>
      </c>
      <c r="M886" s="1">
        <f>_xlfn.DAYS(Table1[[#This Row],[RCV Date]],Table1[[#This Row],[PO_DT]])</f>
        <v>15</v>
      </c>
      <c r="N886" s="1">
        <f>_xlfn.DAYS(Table1[[#This Row],[Exp Date]],Table1[[#This Row],[Mfg Date]])</f>
        <v>1824</v>
      </c>
    </row>
    <row r="887" spans="1:14" x14ac:dyDescent="0.3">
      <c r="A887" s="4">
        <v>44897</v>
      </c>
      <c r="B887" s="3">
        <v>200</v>
      </c>
      <c r="C887" s="2">
        <v>44915</v>
      </c>
      <c r="D887" s="1" t="s">
        <v>73</v>
      </c>
      <c r="E887" s="2">
        <v>44835</v>
      </c>
      <c r="F887" s="2">
        <v>46660</v>
      </c>
      <c r="G887" s="1">
        <v>200</v>
      </c>
      <c r="H887" s="1">
        <v>1</v>
      </c>
      <c r="I887" s="1">
        <f>Table1[[#This Row],[Received Qty.]]*Table1[[#This Row],[Unit]]</f>
        <v>200</v>
      </c>
      <c r="J887" s="1" t="s">
        <v>11</v>
      </c>
      <c r="K887" s="1">
        <v>1490</v>
      </c>
      <c r="L887" s="1">
        <v>298000</v>
      </c>
      <c r="M887" s="1">
        <f>_xlfn.DAYS(Table1[[#This Row],[RCV Date]],Table1[[#This Row],[PO_DT]])</f>
        <v>18</v>
      </c>
      <c r="N887" s="1">
        <f>_xlfn.DAYS(Table1[[#This Row],[Exp Date]],Table1[[#This Row],[Mfg Date]])</f>
        <v>1825</v>
      </c>
    </row>
    <row r="888" spans="1:14" x14ac:dyDescent="0.3">
      <c r="A888" s="4">
        <v>44897</v>
      </c>
      <c r="B888" s="3">
        <v>200</v>
      </c>
      <c r="C888" s="2">
        <v>44917</v>
      </c>
      <c r="D888" s="1" t="s">
        <v>92</v>
      </c>
      <c r="E888" s="2">
        <v>44896</v>
      </c>
      <c r="F888" s="2">
        <v>46356</v>
      </c>
      <c r="G888" s="1">
        <v>0.2</v>
      </c>
      <c r="H888" s="1">
        <v>1</v>
      </c>
      <c r="I888" s="1">
        <f>Table1[[#This Row],[Received Qty.]]*Table1[[#This Row],[Unit]]</f>
        <v>0.2</v>
      </c>
      <c r="J888" s="1" t="s">
        <v>11</v>
      </c>
      <c r="K888" s="1">
        <v>150</v>
      </c>
      <c r="L888" s="1">
        <v>30</v>
      </c>
      <c r="M888" s="1">
        <f>_xlfn.DAYS(Table1[[#This Row],[RCV Date]],Table1[[#This Row],[PO_DT]])</f>
        <v>20</v>
      </c>
      <c r="N888" s="1">
        <f>_xlfn.DAYS(Table1[[#This Row],[Exp Date]],Table1[[#This Row],[Mfg Date]])</f>
        <v>1460</v>
      </c>
    </row>
    <row r="889" spans="1:14" x14ac:dyDescent="0.3">
      <c r="A889" s="4">
        <v>44902</v>
      </c>
      <c r="B889" s="3">
        <v>1500</v>
      </c>
      <c r="C889" s="2">
        <v>44919</v>
      </c>
      <c r="D889" s="1" t="s">
        <v>10</v>
      </c>
      <c r="E889" s="2">
        <v>44652</v>
      </c>
      <c r="F889" s="2">
        <v>46477</v>
      </c>
      <c r="G889" s="1">
        <v>1500</v>
      </c>
      <c r="H889" s="1">
        <v>1</v>
      </c>
      <c r="I889" s="1">
        <f>Table1[[#This Row],[Received Qty.]]*Table1[[#This Row],[Unit]]</f>
        <v>1500</v>
      </c>
      <c r="J889" s="1" t="s">
        <v>11</v>
      </c>
      <c r="K889" s="1">
        <v>550</v>
      </c>
      <c r="L889" s="1">
        <v>825000</v>
      </c>
      <c r="M889" s="1">
        <f>_xlfn.DAYS(Table1[[#This Row],[RCV Date]],Table1[[#This Row],[PO_DT]])</f>
        <v>17</v>
      </c>
      <c r="N889" s="1">
        <f>_xlfn.DAYS(Table1[[#This Row],[Exp Date]],Table1[[#This Row],[Mfg Date]])</f>
        <v>1825</v>
      </c>
    </row>
    <row r="890" spans="1:14" x14ac:dyDescent="0.3">
      <c r="A890" s="4">
        <v>44907</v>
      </c>
      <c r="B890" s="3">
        <v>84</v>
      </c>
      <c r="C890" s="2">
        <v>44919</v>
      </c>
      <c r="D890" s="1" t="s">
        <v>66</v>
      </c>
      <c r="E890" s="2">
        <v>44896</v>
      </c>
      <c r="F890" s="2">
        <v>45808</v>
      </c>
      <c r="G890" s="1">
        <v>82.5</v>
      </c>
      <c r="H890" s="1">
        <v>1</v>
      </c>
      <c r="I890" s="1">
        <f>Table1[[#This Row],[Received Qty.]]*Table1[[#This Row],[Unit]]</f>
        <v>82.5</v>
      </c>
      <c r="J890" s="1" t="s">
        <v>11</v>
      </c>
      <c r="K890" s="1">
        <v>1418.18</v>
      </c>
      <c r="L890" s="1">
        <v>116999.85</v>
      </c>
      <c r="M890" s="1">
        <f>_xlfn.DAYS(Table1[[#This Row],[RCV Date]],Table1[[#This Row],[PO_DT]])</f>
        <v>12</v>
      </c>
      <c r="N890" s="1">
        <f>_xlfn.DAYS(Table1[[#This Row],[Exp Date]],Table1[[#This Row],[Mfg Date]])</f>
        <v>912</v>
      </c>
    </row>
    <row r="891" spans="1:14" x14ac:dyDescent="0.3">
      <c r="A891" s="4">
        <v>44908</v>
      </c>
      <c r="B891" s="3">
        <v>80</v>
      </c>
      <c r="C891" s="2">
        <v>44921</v>
      </c>
      <c r="D891" s="1" t="s">
        <v>24</v>
      </c>
      <c r="E891" s="2">
        <v>44835</v>
      </c>
      <c r="F891" s="2">
        <v>46660</v>
      </c>
      <c r="G891" s="1">
        <v>80</v>
      </c>
      <c r="H891" s="1">
        <v>1</v>
      </c>
      <c r="I891" s="1">
        <f>Table1[[#This Row],[Received Qty.]]*Table1[[#This Row],[Unit]]</f>
        <v>80</v>
      </c>
      <c r="J891" s="1" t="s">
        <v>11</v>
      </c>
      <c r="K891" s="1">
        <v>4000</v>
      </c>
      <c r="L891" s="1">
        <v>320000</v>
      </c>
      <c r="M891" s="1">
        <f>_xlfn.DAYS(Table1[[#This Row],[RCV Date]],Table1[[#This Row],[PO_DT]])</f>
        <v>13</v>
      </c>
      <c r="N891" s="1">
        <f>_xlfn.DAYS(Table1[[#This Row],[Exp Date]],Table1[[#This Row],[Mfg Date]])</f>
        <v>1825</v>
      </c>
    </row>
    <row r="892" spans="1:14" x14ac:dyDescent="0.3">
      <c r="A892" s="4">
        <v>44895</v>
      </c>
      <c r="B892" s="3">
        <v>700</v>
      </c>
      <c r="C892" s="2">
        <v>44924</v>
      </c>
      <c r="D892" s="1" t="s">
        <v>28</v>
      </c>
      <c r="E892" s="2">
        <v>44899</v>
      </c>
      <c r="F892" s="2">
        <v>46724</v>
      </c>
      <c r="G892" s="1">
        <v>700</v>
      </c>
      <c r="H892" s="1">
        <v>1</v>
      </c>
      <c r="I892" s="1">
        <f>Table1[[#This Row],[Received Qty.]]*Table1[[#This Row],[Unit]]</f>
        <v>700</v>
      </c>
      <c r="J892" s="1" t="s">
        <v>11</v>
      </c>
      <c r="K892" s="1">
        <v>147</v>
      </c>
      <c r="L892" s="1">
        <v>102900</v>
      </c>
      <c r="M892" s="1">
        <f>_xlfn.DAYS(Table1[[#This Row],[RCV Date]],Table1[[#This Row],[PO_DT]])</f>
        <v>29</v>
      </c>
      <c r="N892" s="1">
        <f>_xlfn.DAYS(Table1[[#This Row],[Exp Date]],Table1[[#This Row],[Mfg Date]])</f>
        <v>1825</v>
      </c>
    </row>
    <row r="893" spans="1:14" x14ac:dyDescent="0.3">
      <c r="A893" s="4">
        <v>44895</v>
      </c>
      <c r="B893" s="3">
        <v>200</v>
      </c>
      <c r="C893" s="2">
        <v>44924</v>
      </c>
      <c r="D893" s="1" t="s">
        <v>157</v>
      </c>
      <c r="E893" s="2">
        <v>44823</v>
      </c>
      <c r="F893" s="2">
        <v>46648</v>
      </c>
      <c r="G893" s="1">
        <v>200</v>
      </c>
      <c r="H893" s="1">
        <v>1</v>
      </c>
      <c r="I893" s="1">
        <f>Table1[[#This Row],[Received Qty.]]*Table1[[#This Row],[Unit]]</f>
        <v>200</v>
      </c>
      <c r="J893" s="1" t="s">
        <v>11</v>
      </c>
      <c r="K893" s="1">
        <v>155</v>
      </c>
      <c r="L893" s="1">
        <v>31000</v>
      </c>
      <c r="M893" s="1">
        <f>_xlfn.DAYS(Table1[[#This Row],[RCV Date]],Table1[[#This Row],[PO_DT]])</f>
        <v>29</v>
      </c>
      <c r="N893" s="1">
        <f>_xlfn.DAYS(Table1[[#This Row],[Exp Date]],Table1[[#This Row],[Mfg Date]])</f>
        <v>1825</v>
      </c>
    </row>
    <row r="894" spans="1:14" x14ac:dyDescent="0.3">
      <c r="A894" s="4">
        <v>44924</v>
      </c>
      <c r="B894" s="3">
        <v>5</v>
      </c>
      <c r="C894" s="2">
        <v>44924</v>
      </c>
      <c r="D894" s="1" t="s">
        <v>78</v>
      </c>
      <c r="E894" s="2">
        <v>44602</v>
      </c>
      <c r="F894" s="2">
        <v>46428</v>
      </c>
      <c r="G894" s="1">
        <v>5</v>
      </c>
      <c r="H894" s="1">
        <v>1</v>
      </c>
      <c r="I894" s="1">
        <f>Table1[[#This Row],[Received Qty.]]*Table1[[#This Row],[Unit]]</f>
        <v>5</v>
      </c>
      <c r="J894" s="1" t="s">
        <v>11</v>
      </c>
      <c r="K894" s="1">
        <v>990</v>
      </c>
      <c r="L894" s="1">
        <v>4950</v>
      </c>
      <c r="M894" s="1">
        <f>_xlfn.DAYS(Table1[[#This Row],[RCV Date]],Table1[[#This Row],[PO_DT]])</f>
        <v>0</v>
      </c>
      <c r="N894" s="1">
        <f>_xlfn.DAYS(Table1[[#This Row],[Exp Date]],Table1[[#This Row],[Mfg Date]])</f>
        <v>1826</v>
      </c>
    </row>
    <row r="895" spans="1:14" x14ac:dyDescent="0.3">
      <c r="A895" s="4">
        <v>44919</v>
      </c>
      <c r="B895" s="3" t="s">
        <v>195</v>
      </c>
      <c r="C895" s="2">
        <v>44930</v>
      </c>
      <c r="D895" s="1" t="s">
        <v>19</v>
      </c>
      <c r="E895" s="2">
        <v>44896</v>
      </c>
      <c r="F895" s="2">
        <v>45991</v>
      </c>
      <c r="G895" s="1">
        <v>54</v>
      </c>
      <c r="H895" s="1">
        <v>1</v>
      </c>
      <c r="I895" s="1">
        <f>Table1[[#This Row],[Received Qty.]]*Table1[[#This Row],[Unit]]</f>
        <v>54</v>
      </c>
      <c r="J895" s="1" t="s">
        <v>11</v>
      </c>
      <c r="K895" s="1">
        <v>2259.25</v>
      </c>
      <c r="L895" s="1">
        <v>121999.5</v>
      </c>
      <c r="M895" s="1">
        <f>_xlfn.DAYS(Table1[[#This Row],[RCV Date]],Table1[[#This Row],[PO_DT]])</f>
        <v>11</v>
      </c>
      <c r="N895" s="1">
        <f>_xlfn.DAYS(Table1[[#This Row],[Exp Date]],Table1[[#This Row],[Mfg Date]])</f>
        <v>1095</v>
      </c>
    </row>
    <row r="896" spans="1:14" x14ac:dyDescent="0.3">
      <c r="A896" s="4">
        <v>44918</v>
      </c>
      <c r="B896" s="3" t="s">
        <v>196</v>
      </c>
      <c r="C896" s="2">
        <v>44930</v>
      </c>
      <c r="D896" s="1" t="s">
        <v>73</v>
      </c>
      <c r="E896" s="2">
        <v>44835</v>
      </c>
      <c r="F896" s="2">
        <v>46660</v>
      </c>
      <c r="G896" s="1">
        <v>100</v>
      </c>
      <c r="H896" s="1">
        <v>1</v>
      </c>
      <c r="I896" s="1">
        <f>Table1[[#This Row],[Received Qty.]]*Table1[[#This Row],[Unit]]</f>
        <v>100</v>
      </c>
      <c r="J896" s="1" t="s">
        <v>11</v>
      </c>
      <c r="K896" s="1">
        <v>1490</v>
      </c>
      <c r="L896" s="1">
        <v>149000</v>
      </c>
      <c r="M896" s="1">
        <f>_xlfn.DAYS(Table1[[#This Row],[RCV Date]],Table1[[#This Row],[PO_DT]])</f>
        <v>12</v>
      </c>
      <c r="N896" s="1">
        <f>_xlfn.DAYS(Table1[[#This Row],[Exp Date]],Table1[[#This Row],[Mfg Date]])</f>
        <v>1825</v>
      </c>
    </row>
    <row r="897" spans="1:14" x14ac:dyDescent="0.3">
      <c r="A897" s="4">
        <v>44918</v>
      </c>
      <c r="B897" s="3" t="s">
        <v>198</v>
      </c>
      <c r="C897" s="2">
        <v>44931</v>
      </c>
      <c r="D897" s="1" t="s">
        <v>84</v>
      </c>
      <c r="E897" s="2">
        <v>44896</v>
      </c>
      <c r="F897" s="2">
        <v>46721</v>
      </c>
      <c r="G897" s="1">
        <v>20</v>
      </c>
      <c r="H897" s="1">
        <v>1</v>
      </c>
      <c r="I897" s="1">
        <f>Table1[[#This Row],[Received Qty.]]*Table1[[#This Row],[Unit]]</f>
        <v>20</v>
      </c>
      <c r="J897" s="1" t="s">
        <v>11</v>
      </c>
      <c r="K897" s="1">
        <v>2830</v>
      </c>
      <c r="L897" s="1">
        <v>56600</v>
      </c>
      <c r="M897" s="1">
        <f>_xlfn.DAYS(Table1[[#This Row],[RCV Date]],Table1[[#This Row],[PO_DT]])</f>
        <v>13</v>
      </c>
      <c r="N897" s="1">
        <f>_xlfn.DAYS(Table1[[#This Row],[Exp Date]],Table1[[#This Row],[Mfg Date]])</f>
        <v>1825</v>
      </c>
    </row>
    <row r="898" spans="1:14" x14ac:dyDescent="0.3">
      <c r="A898" s="4">
        <v>44907</v>
      </c>
      <c r="B898" s="3" t="s">
        <v>197</v>
      </c>
      <c r="C898" s="2">
        <v>44931</v>
      </c>
      <c r="D898" s="1" t="s">
        <v>26</v>
      </c>
      <c r="E898" s="2">
        <v>44805</v>
      </c>
      <c r="F898" s="2">
        <v>46629</v>
      </c>
      <c r="G898" s="1">
        <v>25</v>
      </c>
      <c r="H898" s="1">
        <v>1</v>
      </c>
      <c r="I898" s="1">
        <f>Table1[[#This Row],[Received Qty.]]*Table1[[#This Row],[Unit]]</f>
        <v>25</v>
      </c>
      <c r="J898" s="1" t="s">
        <v>11</v>
      </c>
      <c r="K898" s="1">
        <v>7250</v>
      </c>
      <c r="L898" s="1">
        <v>181250</v>
      </c>
      <c r="M898" s="1">
        <f>_xlfn.DAYS(Table1[[#This Row],[RCV Date]],Table1[[#This Row],[PO_DT]])</f>
        <v>24</v>
      </c>
      <c r="N898" s="1">
        <f>_xlfn.DAYS(Table1[[#This Row],[Exp Date]],Table1[[#This Row],[Mfg Date]])</f>
        <v>1824</v>
      </c>
    </row>
    <row r="899" spans="1:14" x14ac:dyDescent="0.3">
      <c r="A899" s="4">
        <v>44937</v>
      </c>
      <c r="B899" s="3" t="s">
        <v>199</v>
      </c>
      <c r="C899" s="2">
        <v>44939</v>
      </c>
      <c r="D899" s="1" t="s">
        <v>10</v>
      </c>
      <c r="E899" s="2">
        <v>44927</v>
      </c>
      <c r="F899" s="2">
        <v>46752</v>
      </c>
      <c r="G899" s="1">
        <v>1500</v>
      </c>
      <c r="H899" s="1">
        <v>1</v>
      </c>
      <c r="I899" s="1">
        <f>Table1[[#This Row],[Received Qty.]]*Table1[[#This Row],[Unit]]</f>
        <v>1500</v>
      </c>
      <c r="J899" s="1" t="s">
        <v>11</v>
      </c>
      <c r="K899" s="1">
        <v>615</v>
      </c>
      <c r="L899" s="1">
        <v>922500</v>
      </c>
      <c r="M899" s="1">
        <f>_xlfn.DAYS(Table1[[#This Row],[RCV Date]],Table1[[#This Row],[PO_DT]])</f>
        <v>2</v>
      </c>
      <c r="N899" s="1">
        <f>_xlfn.DAYS(Table1[[#This Row],[Exp Date]],Table1[[#This Row],[Mfg Date]])</f>
        <v>1825</v>
      </c>
    </row>
    <row r="900" spans="1:14" x14ac:dyDescent="0.3">
      <c r="A900" s="4">
        <v>44938</v>
      </c>
      <c r="B900" s="3" t="s">
        <v>200</v>
      </c>
      <c r="C900" s="2">
        <v>44940</v>
      </c>
      <c r="D900" s="1" t="s">
        <v>63</v>
      </c>
      <c r="E900" s="2">
        <v>44896</v>
      </c>
      <c r="F900" s="2">
        <v>46721</v>
      </c>
      <c r="G900" s="1">
        <v>500</v>
      </c>
      <c r="H900" s="1">
        <v>1</v>
      </c>
      <c r="I900" s="1">
        <f>Table1[[#This Row],[Received Qty.]]*Table1[[#This Row],[Unit]]</f>
        <v>500</v>
      </c>
      <c r="J900" s="1" t="s">
        <v>11</v>
      </c>
      <c r="K900" s="1">
        <v>45</v>
      </c>
      <c r="L900" s="1">
        <v>22500</v>
      </c>
      <c r="M900" s="1">
        <f>_xlfn.DAYS(Table1[[#This Row],[RCV Date]],Table1[[#This Row],[PO_DT]])</f>
        <v>2</v>
      </c>
      <c r="N900" s="1">
        <f>_xlfn.DAYS(Table1[[#This Row],[Exp Date]],Table1[[#This Row],[Mfg Date]])</f>
        <v>1825</v>
      </c>
    </row>
    <row r="901" spans="1:14" x14ac:dyDescent="0.3">
      <c r="A901" s="4">
        <v>44938</v>
      </c>
      <c r="B901" s="3" t="s">
        <v>200</v>
      </c>
      <c r="C901" s="2">
        <v>44940</v>
      </c>
      <c r="D901" s="1" t="s">
        <v>63</v>
      </c>
      <c r="E901" s="2">
        <v>44896</v>
      </c>
      <c r="F901" s="2">
        <v>46721</v>
      </c>
      <c r="G901" s="1">
        <v>1000</v>
      </c>
      <c r="H901" s="1">
        <v>1</v>
      </c>
      <c r="I901" s="1">
        <f>Table1[[#This Row],[Received Qty.]]*Table1[[#This Row],[Unit]]</f>
        <v>1000</v>
      </c>
      <c r="J901" s="1" t="s">
        <v>11</v>
      </c>
      <c r="K901" s="1">
        <v>45</v>
      </c>
      <c r="L901" s="1">
        <v>45000</v>
      </c>
      <c r="M901" s="1">
        <f>_xlfn.DAYS(Table1[[#This Row],[RCV Date]],Table1[[#This Row],[PO_DT]])</f>
        <v>2</v>
      </c>
      <c r="N901" s="1">
        <f>_xlfn.DAYS(Table1[[#This Row],[Exp Date]],Table1[[#This Row],[Mfg Date]])</f>
        <v>1825</v>
      </c>
    </row>
    <row r="902" spans="1:14" x14ac:dyDescent="0.3">
      <c r="A902" s="4">
        <v>44919</v>
      </c>
      <c r="B902" s="3" t="s">
        <v>201</v>
      </c>
      <c r="C902" s="2">
        <v>44944</v>
      </c>
      <c r="D902" s="1" t="s">
        <v>184</v>
      </c>
      <c r="E902" s="2">
        <v>44927</v>
      </c>
      <c r="F902" s="2">
        <v>46752</v>
      </c>
      <c r="G902" s="1">
        <v>1050000</v>
      </c>
      <c r="H902" s="1">
        <v>7</v>
      </c>
      <c r="I902" s="1">
        <f>Table1[[#This Row],[Received Qty.]]*Table1[[#This Row],[Unit]]</f>
        <v>7350000</v>
      </c>
      <c r="J902" s="1" t="s">
        <v>52</v>
      </c>
      <c r="K902" s="1">
        <v>9.1999999999999998E-2</v>
      </c>
      <c r="L902" s="1">
        <v>96600</v>
      </c>
      <c r="M902" s="1">
        <f>_xlfn.DAYS(Table1[[#This Row],[RCV Date]],Table1[[#This Row],[PO_DT]])</f>
        <v>25</v>
      </c>
      <c r="N902" s="1">
        <f>_xlfn.DAYS(Table1[[#This Row],[Exp Date]],Table1[[#This Row],[Mfg Date]])</f>
        <v>1825</v>
      </c>
    </row>
    <row r="903" spans="1:14" x14ac:dyDescent="0.3">
      <c r="A903" s="4">
        <v>44943</v>
      </c>
      <c r="B903" s="3" t="s">
        <v>202</v>
      </c>
      <c r="C903" s="2">
        <v>44945</v>
      </c>
      <c r="D903" s="1" t="s">
        <v>203</v>
      </c>
      <c r="E903" s="2">
        <v>44753</v>
      </c>
      <c r="F903" s="2">
        <v>46579</v>
      </c>
      <c r="G903" s="1">
        <v>5</v>
      </c>
      <c r="H903" s="1">
        <v>1</v>
      </c>
      <c r="I903" s="1">
        <f>Table1[[#This Row],[Received Qty.]]*Table1[[#This Row],[Unit]]</f>
        <v>5</v>
      </c>
      <c r="J903" s="1" t="s">
        <v>11</v>
      </c>
      <c r="K903" s="1">
        <v>1350</v>
      </c>
      <c r="L903" s="1">
        <v>6750</v>
      </c>
      <c r="M903" s="1">
        <f>_xlfn.DAYS(Table1[[#This Row],[RCV Date]],Table1[[#This Row],[PO_DT]])</f>
        <v>2</v>
      </c>
      <c r="N903" s="1">
        <f>_xlfn.DAYS(Table1[[#This Row],[Exp Date]],Table1[[#This Row],[Mfg Date]])</f>
        <v>1826</v>
      </c>
    </row>
    <row r="904" spans="1:14" x14ac:dyDescent="0.3">
      <c r="A904" s="4">
        <v>44919</v>
      </c>
      <c r="B904" s="3" t="s">
        <v>204</v>
      </c>
      <c r="C904" s="2">
        <v>44947</v>
      </c>
      <c r="D904" s="1" t="s">
        <v>205</v>
      </c>
      <c r="E904" s="2">
        <v>44927</v>
      </c>
      <c r="F904" s="2">
        <v>46752</v>
      </c>
      <c r="G904" s="1">
        <v>1050000</v>
      </c>
      <c r="H904" s="1">
        <v>7</v>
      </c>
      <c r="I904" s="1">
        <f>Table1[[#This Row],[Received Qty.]]*Table1[[#This Row],[Unit]]</f>
        <v>7350000</v>
      </c>
      <c r="J904" s="1" t="s">
        <v>52</v>
      </c>
      <c r="K904" s="1">
        <v>9.1999999999999998E-2</v>
      </c>
      <c r="L904" s="1">
        <v>96600</v>
      </c>
      <c r="M904" s="1">
        <f>_xlfn.DAYS(Table1[[#This Row],[RCV Date]],Table1[[#This Row],[PO_DT]])</f>
        <v>28</v>
      </c>
      <c r="N904" s="1">
        <f>_xlfn.DAYS(Table1[[#This Row],[Exp Date]],Table1[[#This Row],[Mfg Date]])</f>
        <v>1825</v>
      </c>
    </row>
    <row r="905" spans="1:14" x14ac:dyDescent="0.3">
      <c r="A905" s="4">
        <v>44935</v>
      </c>
      <c r="B905" s="3" t="s">
        <v>206</v>
      </c>
      <c r="C905" s="2">
        <v>44953</v>
      </c>
      <c r="D905" s="1" t="s">
        <v>27</v>
      </c>
      <c r="E905" s="2">
        <v>44896</v>
      </c>
      <c r="F905" s="2">
        <v>45991</v>
      </c>
      <c r="G905" s="1">
        <v>25</v>
      </c>
      <c r="H905" s="1">
        <v>1</v>
      </c>
      <c r="I905" s="1">
        <f>Table1[[#This Row],[Received Qty.]]*Table1[[#This Row],[Unit]]</f>
        <v>25</v>
      </c>
      <c r="J905" s="1" t="s">
        <v>11</v>
      </c>
      <c r="K905" s="1">
        <v>6200</v>
      </c>
      <c r="L905" s="1">
        <v>155000</v>
      </c>
      <c r="M905" s="1">
        <f>_xlfn.DAYS(Table1[[#This Row],[RCV Date]],Table1[[#This Row],[PO_DT]])</f>
        <v>18</v>
      </c>
      <c r="N905" s="1">
        <f>_xlfn.DAYS(Table1[[#This Row],[Exp Date]],Table1[[#This Row],[Mfg Date]])</f>
        <v>1095</v>
      </c>
    </row>
    <row r="906" spans="1:14" x14ac:dyDescent="0.3">
      <c r="A906" s="4">
        <v>44908</v>
      </c>
      <c r="B906" s="3" t="s">
        <v>208</v>
      </c>
      <c r="C906" s="2">
        <v>44966</v>
      </c>
      <c r="D906" s="1" t="s">
        <v>39</v>
      </c>
      <c r="E906" s="2">
        <v>44927</v>
      </c>
      <c r="F906" s="2">
        <v>46752</v>
      </c>
      <c r="G906" s="1">
        <v>20</v>
      </c>
      <c r="H906" s="1">
        <v>1</v>
      </c>
      <c r="I906" s="1">
        <f>Table1[[#This Row],[Received Qty.]]*Table1[[#This Row],[Unit]]</f>
        <v>20</v>
      </c>
      <c r="J906" s="1" t="s">
        <v>11</v>
      </c>
      <c r="K906" s="1">
        <v>9300</v>
      </c>
      <c r="L906" s="1">
        <v>186000</v>
      </c>
      <c r="M906" s="1">
        <f>_xlfn.DAYS(Table1[[#This Row],[RCV Date]],Table1[[#This Row],[PO_DT]])</f>
        <v>58</v>
      </c>
      <c r="N906" s="1">
        <f>_xlfn.DAYS(Table1[[#This Row],[Exp Date]],Table1[[#This Row],[Mfg Date]])</f>
        <v>1825</v>
      </c>
    </row>
    <row r="907" spans="1:14" x14ac:dyDescent="0.3">
      <c r="A907" s="4">
        <v>44908</v>
      </c>
      <c r="B907" s="3" t="s">
        <v>209</v>
      </c>
      <c r="C907" s="2">
        <v>44966</v>
      </c>
      <c r="D907" s="1" t="s">
        <v>48</v>
      </c>
      <c r="E907" s="2">
        <v>44927</v>
      </c>
      <c r="F907" s="2">
        <v>46752</v>
      </c>
      <c r="G907" s="1">
        <v>75</v>
      </c>
      <c r="H907" s="1">
        <v>1</v>
      </c>
      <c r="I907" s="1">
        <f>Table1[[#This Row],[Received Qty.]]*Table1[[#This Row],[Unit]]</f>
        <v>75</v>
      </c>
      <c r="J907" s="1" t="s">
        <v>11</v>
      </c>
      <c r="K907" s="1">
        <v>1000</v>
      </c>
      <c r="L907" s="1">
        <v>75000</v>
      </c>
      <c r="M907" s="1">
        <f>_xlfn.DAYS(Table1[[#This Row],[RCV Date]],Table1[[#This Row],[PO_DT]])</f>
        <v>58</v>
      </c>
      <c r="N907" s="1">
        <f>_xlfn.DAYS(Table1[[#This Row],[Exp Date]],Table1[[#This Row],[Mfg Date]])</f>
        <v>1825</v>
      </c>
    </row>
    <row r="908" spans="1:14" x14ac:dyDescent="0.3">
      <c r="A908" s="4">
        <v>44908</v>
      </c>
      <c r="B908" s="3" t="s">
        <v>207</v>
      </c>
      <c r="C908" s="2">
        <v>44966</v>
      </c>
      <c r="D908" s="1" t="s">
        <v>46</v>
      </c>
      <c r="E908" s="2">
        <v>44896</v>
      </c>
      <c r="F908" s="2">
        <v>46721</v>
      </c>
      <c r="G908" s="1">
        <v>100</v>
      </c>
      <c r="H908" s="1">
        <v>1</v>
      </c>
      <c r="I908" s="1">
        <f>Table1[[#This Row],[Received Qty.]]*Table1[[#This Row],[Unit]]</f>
        <v>100</v>
      </c>
      <c r="J908" s="1" t="s">
        <v>11</v>
      </c>
      <c r="K908" s="1">
        <v>1525</v>
      </c>
      <c r="L908" s="1">
        <v>152500</v>
      </c>
      <c r="M908" s="1">
        <f>_xlfn.DAYS(Table1[[#This Row],[RCV Date]],Table1[[#This Row],[PO_DT]])</f>
        <v>58</v>
      </c>
      <c r="N908" s="1">
        <f>_xlfn.DAYS(Table1[[#This Row],[Exp Date]],Table1[[#This Row],[Mfg Date]])</f>
        <v>1825</v>
      </c>
    </row>
    <row r="909" spans="1:14" x14ac:dyDescent="0.3">
      <c r="A909" s="4">
        <v>44967</v>
      </c>
      <c r="B909" s="3" t="s">
        <v>211</v>
      </c>
      <c r="C909" s="2">
        <v>44967</v>
      </c>
      <c r="D909" s="1" t="s">
        <v>78</v>
      </c>
      <c r="E909" s="2">
        <v>44931</v>
      </c>
      <c r="F909" s="2">
        <v>46756</v>
      </c>
      <c r="G909" s="1">
        <v>20</v>
      </c>
      <c r="H909" s="1">
        <v>1</v>
      </c>
      <c r="I909" s="1">
        <f>Table1[[#This Row],[Received Qty.]]*Table1[[#This Row],[Unit]]</f>
        <v>20</v>
      </c>
      <c r="J909" s="1" t="s">
        <v>11</v>
      </c>
      <c r="K909" s="1">
        <v>990</v>
      </c>
      <c r="L909" s="1">
        <v>19800</v>
      </c>
      <c r="M909" s="1">
        <f>_xlfn.DAYS(Table1[[#This Row],[RCV Date]],Table1[[#This Row],[PO_DT]])</f>
        <v>0</v>
      </c>
      <c r="N909" s="1">
        <f>_xlfn.DAYS(Table1[[#This Row],[Exp Date]],Table1[[#This Row],[Mfg Date]])</f>
        <v>1825</v>
      </c>
    </row>
    <row r="910" spans="1:14" x14ac:dyDescent="0.3">
      <c r="A910" s="4">
        <v>44937</v>
      </c>
      <c r="B910" s="3" t="s">
        <v>210</v>
      </c>
      <c r="C910" s="2">
        <v>44967</v>
      </c>
      <c r="D910" s="1" t="s">
        <v>40</v>
      </c>
      <c r="E910" s="2">
        <v>44805</v>
      </c>
      <c r="F910" s="2">
        <v>46630</v>
      </c>
      <c r="G910" s="1">
        <v>25</v>
      </c>
      <c r="H910" s="1">
        <v>1</v>
      </c>
      <c r="I910" s="1">
        <f>Table1[[#This Row],[Received Qty.]]*Table1[[#This Row],[Unit]]</f>
        <v>25</v>
      </c>
      <c r="J910" s="1" t="s">
        <v>11</v>
      </c>
      <c r="K910" s="1">
        <v>660</v>
      </c>
      <c r="L910" s="1">
        <v>16500</v>
      </c>
      <c r="M910" s="1">
        <f>_xlfn.DAYS(Table1[[#This Row],[RCV Date]],Table1[[#This Row],[PO_DT]])</f>
        <v>30</v>
      </c>
      <c r="N910" s="1">
        <f>_xlfn.DAYS(Table1[[#This Row],[Exp Date]],Table1[[#This Row],[Mfg Date]])</f>
        <v>1825</v>
      </c>
    </row>
    <row r="911" spans="1:14" x14ac:dyDescent="0.3">
      <c r="A911" s="4">
        <v>44961</v>
      </c>
      <c r="B911" s="3" t="s">
        <v>212</v>
      </c>
      <c r="C911" s="2">
        <v>44970</v>
      </c>
      <c r="D911" s="1" t="s">
        <v>74</v>
      </c>
      <c r="E911" s="2">
        <v>44866</v>
      </c>
      <c r="F911" s="2">
        <v>46691</v>
      </c>
      <c r="G911" s="1">
        <v>300</v>
      </c>
      <c r="H911" s="1">
        <v>1</v>
      </c>
      <c r="I911" s="1">
        <f>Table1[[#This Row],[Received Qty.]]*Table1[[#This Row],[Unit]]</f>
        <v>300</v>
      </c>
      <c r="J911" s="1" t="s">
        <v>11</v>
      </c>
      <c r="K911" s="1">
        <v>1485</v>
      </c>
      <c r="L911" s="1">
        <v>445500</v>
      </c>
      <c r="M911" s="1">
        <f>_xlfn.DAYS(Table1[[#This Row],[RCV Date]],Table1[[#This Row],[PO_DT]])</f>
        <v>9</v>
      </c>
      <c r="N911" s="1">
        <f>_xlfn.DAYS(Table1[[#This Row],[Exp Date]],Table1[[#This Row],[Mfg Date]])</f>
        <v>1825</v>
      </c>
    </row>
    <row r="912" spans="1:14" x14ac:dyDescent="0.3">
      <c r="A912" s="4">
        <v>44908</v>
      </c>
      <c r="B912" s="3" t="s">
        <v>213</v>
      </c>
      <c r="C912" s="2">
        <v>44971</v>
      </c>
      <c r="D912" s="1" t="s">
        <v>91</v>
      </c>
      <c r="E912" s="2">
        <v>44896</v>
      </c>
      <c r="F912" s="2">
        <v>46721</v>
      </c>
      <c r="G912" s="1">
        <v>25</v>
      </c>
      <c r="H912" s="1">
        <v>1</v>
      </c>
      <c r="I912" s="1">
        <f>Table1[[#This Row],[Received Qty.]]*Table1[[#This Row],[Unit]]</f>
        <v>25</v>
      </c>
      <c r="J912" s="1" t="s">
        <v>11</v>
      </c>
      <c r="K912" s="1">
        <v>5550</v>
      </c>
      <c r="L912" s="1">
        <v>138750</v>
      </c>
      <c r="M912" s="1">
        <f>_xlfn.DAYS(Table1[[#This Row],[RCV Date]],Table1[[#This Row],[PO_DT]])</f>
        <v>63</v>
      </c>
      <c r="N912" s="1">
        <f>_xlfn.DAYS(Table1[[#This Row],[Exp Date]],Table1[[#This Row],[Mfg Date]])</f>
        <v>1825</v>
      </c>
    </row>
    <row r="913" spans="1:14" x14ac:dyDescent="0.3">
      <c r="A913" s="4">
        <v>44972</v>
      </c>
      <c r="B913" s="3" t="s">
        <v>215</v>
      </c>
      <c r="C913" s="2">
        <v>44973</v>
      </c>
      <c r="D913" s="1" t="s">
        <v>63</v>
      </c>
      <c r="E913" s="2">
        <v>44621</v>
      </c>
      <c r="F913" s="2">
        <v>46112</v>
      </c>
      <c r="G913" s="1">
        <v>1000</v>
      </c>
      <c r="H913" s="1">
        <v>1</v>
      </c>
      <c r="I913" s="1">
        <f>Table1[[#This Row],[Received Qty.]]*Table1[[#This Row],[Unit]]</f>
        <v>1000</v>
      </c>
      <c r="J913" s="1" t="s">
        <v>11</v>
      </c>
      <c r="K913" s="1">
        <v>42</v>
      </c>
      <c r="L913" s="1">
        <v>42000</v>
      </c>
      <c r="M913" s="1">
        <f>_xlfn.DAYS(Table1[[#This Row],[RCV Date]],Table1[[#This Row],[PO_DT]])</f>
        <v>1</v>
      </c>
      <c r="N913" s="1">
        <f>_xlfn.DAYS(Table1[[#This Row],[Exp Date]],Table1[[#This Row],[Mfg Date]])</f>
        <v>1491</v>
      </c>
    </row>
    <row r="914" spans="1:14" x14ac:dyDescent="0.3">
      <c r="A914" s="4">
        <v>44972</v>
      </c>
      <c r="B914" s="3" t="s">
        <v>214</v>
      </c>
      <c r="C914" s="2">
        <v>44973</v>
      </c>
      <c r="D914" s="1" t="s">
        <v>71</v>
      </c>
      <c r="E914" s="2">
        <v>44905</v>
      </c>
      <c r="F914" s="2">
        <v>45635</v>
      </c>
      <c r="G914" s="1">
        <v>750</v>
      </c>
      <c r="H914" s="1">
        <v>1</v>
      </c>
      <c r="I914" s="1">
        <f>Table1[[#This Row],[Received Qty.]]*Table1[[#This Row],[Unit]]</f>
        <v>750</v>
      </c>
      <c r="J914" s="1" t="s">
        <v>11</v>
      </c>
      <c r="K914" s="1">
        <v>45</v>
      </c>
      <c r="L914" s="1">
        <v>33750</v>
      </c>
      <c r="M914" s="1">
        <f>_xlfn.DAYS(Table1[[#This Row],[RCV Date]],Table1[[#This Row],[PO_DT]])</f>
        <v>1</v>
      </c>
      <c r="N914" s="1">
        <f>_xlfn.DAYS(Table1[[#This Row],[Exp Date]],Table1[[#This Row],[Mfg Date]])</f>
        <v>730</v>
      </c>
    </row>
    <row r="915" spans="1:14" x14ac:dyDescent="0.3">
      <c r="A915" s="4">
        <v>44968</v>
      </c>
      <c r="B915" s="3" t="s">
        <v>216</v>
      </c>
      <c r="C915" s="2">
        <v>44977</v>
      </c>
      <c r="D915" s="1" t="s">
        <v>85</v>
      </c>
      <c r="E915" s="2">
        <v>44896</v>
      </c>
      <c r="F915" s="2">
        <v>45991</v>
      </c>
      <c r="G915" s="1">
        <v>0.5</v>
      </c>
      <c r="H915" s="1">
        <v>1</v>
      </c>
      <c r="I915" s="1">
        <f>Table1[[#This Row],[Received Qty.]]*Table1[[#This Row],[Unit]]</f>
        <v>0.5</v>
      </c>
      <c r="J915" s="1" t="s">
        <v>11</v>
      </c>
      <c r="K915" s="1">
        <v>250000</v>
      </c>
      <c r="L915" s="1">
        <v>125000</v>
      </c>
      <c r="M915" s="1">
        <f>_xlfn.DAYS(Table1[[#This Row],[RCV Date]],Table1[[#This Row],[PO_DT]])</f>
        <v>9</v>
      </c>
      <c r="N915" s="1">
        <f>_xlfn.DAYS(Table1[[#This Row],[Exp Date]],Table1[[#This Row],[Mfg Date]])</f>
        <v>1095</v>
      </c>
    </row>
    <row r="916" spans="1:14" x14ac:dyDescent="0.3">
      <c r="A916" s="4">
        <v>44978</v>
      </c>
      <c r="B916" s="3" t="s">
        <v>217</v>
      </c>
      <c r="C916" s="2">
        <v>44978</v>
      </c>
      <c r="D916" s="1" t="s">
        <v>32</v>
      </c>
      <c r="E916" s="2">
        <v>44958</v>
      </c>
      <c r="F916" s="2">
        <v>46783</v>
      </c>
      <c r="G916" s="1">
        <v>15</v>
      </c>
      <c r="H916" s="1">
        <v>1</v>
      </c>
      <c r="I916" s="1">
        <f>Table1[[#This Row],[Received Qty.]]*Table1[[#This Row],[Unit]]</f>
        <v>15</v>
      </c>
      <c r="J916" s="1" t="s">
        <v>11</v>
      </c>
      <c r="K916" s="1">
        <v>1020</v>
      </c>
      <c r="L916" s="1">
        <v>15300</v>
      </c>
      <c r="M916" s="1">
        <f>_xlfn.DAYS(Table1[[#This Row],[RCV Date]],Table1[[#This Row],[PO_DT]])</f>
        <v>0</v>
      </c>
      <c r="N916" s="1">
        <f>_xlfn.DAYS(Table1[[#This Row],[Exp Date]],Table1[[#This Row],[Mfg Date]])</f>
        <v>1825</v>
      </c>
    </row>
    <row r="917" spans="1:14" x14ac:dyDescent="0.3">
      <c r="A917" s="4">
        <v>44975</v>
      </c>
      <c r="B917" s="3" t="s">
        <v>218</v>
      </c>
      <c r="C917" s="2">
        <v>44978</v>
      </c>
      <c r="D917" s="1" t="s">
        <v>66</v>
      </c>
      <c r="E917" s="2">
        <v>44927</v>
      </c>
      <c r="F917" s="2">
        <v>45992</v>
      </c>
      <c r="G917" s="1">
        <v>28</v>
      </c>
      <c r="H917" s="1">
        <v>1</v>
      </c>
      <c r="I917" s="1">
        <f>Table1[[#This Row],[Received Qty.]]*Table1[[#This Row],[Unit]]</f>
        <v>28</v>
      </c>
      <c r="J917" s="1" t="s">
        <v>11</v>
      </c>
      <c r="K917" s="1">
        <v>1321.4280000000001</v>
      </c>
      <c r="L917" s="1">
        <v>36999.983999999997</v>
      </c>
      <c r="M917" s="1">
        <f>_xlfn.DAYS(Table1[[#This Row],[RCV Date]],Table1[[#This Row],[PO_DT]])</f>
        <v>3</v>
      </c>
      <c r="N917" s="1">
        <f>_xlfn.DAYS(Table1[[#This Row],[Exp Date]],Table1[[#This Row],[Mfg Date]])</f>
        <v>1065</v>
      </c>
    </row>
    <row r="918" spans="1:14" x14ac:dyDescent="0.3">
      <c r="A918" s="4">
        <v>44975</v>
      </c>
      <c r="B918" s="3" t="s">
        <v>218</v>
      </c>
      <c r="C918" s="2">
        <v>44978</v>
      </c>
      <c r="D918" s="1" t="s">
        <v>66</v>
      </c>
      <c r="E918" s="2">
        <v>44927</v>
      </c>
      <c r="F918" s="2">
        <v>46022</v>
      </c>
      <c r="G918" s="1">
        <v>280</v>
      </c>
      <c r="H918" s="1">
        <v>1</v>
      </c>
      <c r="I918" s="1">
        <f>Table1[[#This Row],[Received Qty.]]*Table1[[#This Row],[Unit]]</f>
        <v>280</v>
      </c>
      <c r="J918" s="1" t="s">
        <v>11</v>
      </c>
      <c r="K918" s="1">
        <v>1321.4280000000001</v>
      </c>
      <c r="L918" s="1">
        <v>369999.84</v>
      </c>
      <c r="M918" s="1">
        <f>_xlfn.DAYS(Table1[[#This Row],[RCV Date]],Table1[[#This Row],[PO_DT]])</f>
        <v>3</v>
      </c>
      <c r="N918" s="1">
        <f>_xlfn.DAYS(Table1[[#This Row],[Exp Date]],Table1[[#This Row],[Mfg Date]])</f>
        <v>1095</v>
      </c>
    </row>
    <row r="919" spans="1:14" x14ac:dyDescent="0.3">
      <c r="A919" s="4">
        <v>44975</v>
      </c>
      <c r="B919" s="3" t="s">
        <v>219</v>
      </c>
      <c r="C919" s="2">
        <v>44978</v>
      </c>
      <c r="D919" s="1" t="s">
        <v>81</v>
      </c>
      <c r="E919" s="2">
        <v>44958</v>
      </c>
      <c r="F919" s="2">
        <v>46053</v>
      </c>
      <c r="G919" s="1">
        <v>440</v>
      </c>
      <c r="H919" s="1">
        <v>1</v>
      </c>
      <c r="I919" s="1">
        <f>Table1[[#This Row],[Received Qty.]]*Table1[[#This Row],[Unit]]</f>
        <v>440</v>
      </c>
      <c r="J919" s="1" t="s">
        <v>11</v>
      </c>
      <c r="K919" s="1">
        <v>890.90899999999999</v>
      </c>
      <c r="L919" s="1">
        <v>391999.96</v>
      </c>
      <c r="M919" s="1">
        <f>_xlfn.DAYS(Table1[[#This Row],[RCV Date]],Table1[[#This Row],[PO_DT]])</f>
        <v>3</v>
      </c>
      <c r="N919" s="1">
        <f>_xlfn.DAYS(Table1[[#This Row],[Exp Date]],Table1[[#This Row],[Mfg Date]])</f>
        <v>1095</v>
      </c>
    </row>
    <row r="920" spans="1:14" x14ac:dyDescent="0.3">
      <c r="A920" s="4">
        <v>44975</v>
      </c>
      <c r="B920" s="3" t="s">
        <v>221</v>
      </c>
      <c r="C920" s="2">
        <v>44979</v>
      </c>
      <c r="D920" s="1" t="s">
        <v>19</v>
      </c>
      <c r="E920" s="2">
        <v>44743</v>
      </c>
      <c r="F920" s="2">
        <v>45838</v>
      </c>
      <c r="G920" s="1">
        <v>55</v>
      </c>
      <c r="H920" s="1">
        <v>1</v>
      </c>
      <c r="I920" s="1">
        <f>Table1[[#This Row],[Received Qty.]]*Table1[[#This Row],[Unit]]</f>
        <v>55</v>
      </c>
      <c r="J920" s="1" t="s">
        <v>11</v>
      </c>
      <c r="K920" s="1">
        <v>2163.64</v>
      </c>
      <c r="L920" s="1">
        <v>119000.2</v>
      </c>
      <c r="M920" s="1">
        <f>_xlfn.DAYS(Table1[[#This Row],[RCV Date]],Table1[[#This Row],[PO_DT]])</f>
        <v>4</v>
      </c>
      <c r="N920" s="1">
        <f>_xlfn.DAYS(Table1[[#This Row],[Exp Date]],Table1[[#This Row],[Mfg Date]])</f>
        <v>1095</v>
      </c>
    </row>
    <row r="921" spans="1:14" x14ac:dyDescent="0.3">
      <c r="A921" s="4">
        <v>44975</v>
      </c>
      <c r="B921" s="3" t="s">
        <v>221</v>
      </c>
      <c r="C921" s="2">
        <v>44979</v>
      </c>
      <c r="D921" s="1" t="s">
        <v>19</v>
      </c>
      <c r="E921" s="2">
        <v>44835</v>
      </c>
      <c r="F921" s="2">
        <v>45930</v>
      </c>
      <c r="G921" s="1">
        <v>82.5</v>
      </c>
      <c r="H921" s="1">
        <v>1</v>
      </c>
      <c r="I921" s="1">
        <f>Table1[[#This Row],[Received Qty.]]*Table1[[#This Row],[Unit]]</f>
        <v>82.5</v>
      </c>
      <c r="J921" s="1" t="s">
        <v>11</v>
      </c>
      <c r="K921" s="1">
        <v>2163.64</v>
      </c>
      <c r="L921" s="1">
        <v>178500.3</v>
      </c>
      <c r="M921" s="1">
        <f>_xlfn.DAYS(Table1[[#This Row],[RCV Date]],Table1[[#This Row],[PO_DT]])</f>
        <v>4</v>
      </c>
      <c r="N921" s="1">
        <f>_xlfn.DAYS(Table1[[#This Row],[Exp Date]],Table1[[#This Row],[Mfg Date]])</f>
        <v>1095</v>
      </c>
    </row>
    <row r="922" spans="1:14" x14ac:dyDescent="0.3">
      <c r="A922" s="4">
        <v>44968</v>
      </c>
      <c r="B922" s="3" t="s">
        <v>222</v>
      </c>
      <c r="C922" s="2">
        <v>44979</v>
      </c>
      <c r="D922" s="1" t="s">
        <v>89</v>
      </c>
      <c r="E922" s="2">
        <v>44791</v>
      </c>
      <c r="F922" s="2">
        <v>45886</v>
      </c>
      <c r="G922" s="1">
        <v>20</v>
      </c>
      <c r="H922" s="1">
        <v>1</v>
      </c>
      <c r="I922" s="1">
        <f>Table1[[#This Row],[Received Qty.]]*Table1[[#This Row],[Unit]]</f>
        <v>20</v>
      </c>
      <c r="J922" s="1" t="s">
        <v>11</v>
      </c>
      <c r="K922" s="1">
        <v>8500</v>
      </c>
      <c r="L922" s="1">
        <v>170000</v>
      </c>
      <c r="M922" s="1">
        <f>_xlfn.DAYS(Table1[[#This Row],[RCV Date]],Table1[[#This Row],[PO_DT]])</f>
        <v>11</v>
      </c>
      <c r="N922" s="1">
        <f>_xlfn.DAYS(Table1[[#This Row],[Exp Date]],Table1[[#This Row],[Mfg Date]])</f>
        <v>1095</v>
      </c>
    </row>
    <row r="923" spans="1:14" x14ac:dyDescent="0.3">
      <c r="A923" s="4">
        <v>44762</v>
      </c>
      <c r="B923" s="3" t="s">
        <v>220</v>
      </c>
      <c r="C923" s="2">
        <v>44979</v>
      </c>
      <c r="D923" s="1" t="s">
        <v>96</v>
      </c>
      <c r="E923" s="2">
        <v>44880</v>
      </c>
      <c r="F923" s="2">
        <v>45610</v>
      </c>
      <c r="G923" s="1">
        <v>1</v>
      </c>
      <c r="H923" s="1">
        <v>1</v>
      </c>
      <c r="I923" s="1">
        <f>Table1[[#This Row],[Received Qty.]]*Table1[[#This Row],[Unit]]</f>
        <v>1</v>
      </c>
      <c r="J923" s="1" t="s">
        <v>11</v>
      </c>
      <c r="K923" s="1">
        <v>500</v>
      </c>
      <c r="L923" s="1">
        <v>500</v>
      </c>
      <c r="M923" s="1">
        <f>_xlfn.DAYS(Table1[[#This Row],[RCV Date]],Table1[[#This Row],[PO_DT]])</f>
        <v>217</v>
      </c>
      <c r="N923" s="1">
        <f>_xlfn.DAYS(Table1[[#This Row],[Exp Date]],Table1[[#This Row],[Mfg Date]])</f>
        <v>730</v>
      </c>
    </row>
    <row r="924" spans="1:14" x14ac:dyDescent="0.3">
      <c r="A924" s="4">
        <v>44980</v>
      </c>
      <c r="B924" s="3" t="s">
        <v>223</v>
      </c>
      <c r="C924" s="2">
        <v>44981</v>
      </c>
      <c r="D924" s="1" t="s">
        <v>149</v>
      </c>
      <c r="E924" s="2">
        <v>44896</v>
      </c>
      <c r="F924" s="2">
        <v>46721</v>
      </c>
      <c r="G924" s="1">
        <v>1050000</v>
      </c>
      <c r="H924" s="1">
        <v>7</v>
      </c>
      <c r="I924" s="1">
        <f>Table1[[#This Row],[Received Qty.]]*Table1[[#This Row],[Unit]]</f>
        <v>7350000</v>
      </c>
      <c r="J924" s="1" t="s">
        <v>52</v>
      </c>
      <c r="K924" s="1">
        <v>0.08</v>
      </c>
      <c r="L924" s="1">
        <v>84000</v>
      </c>
      <c r="M924" s="1">
        <f>_xlfn.DAYS(Table1[[#This Row],[RCV Date]],Table1[[#This Row],[PO_DT]])</f>
        <v>1</v>
      </c>
      <c r="N924" s="1">
        <f>_xlfn.DAYS(Table1[[#This Row],[Exp Date]],Table1[[#This Row],[Mfg Date]])</f>
        <v>1825</v>
      </c>
    </row>
    <row r="925" spans="1:14" x14ac:dyDescent="0.3">
      <c r="A925" s="4">
        <v>44964</v>
      </c>
      <c r="B925" s="3" t="s">
        <v>224</v>
      </c>
      <c r="C925" s="2">
        <v>44981</v>
      </c>
      <c r="D925" s="1" t="s">
        <v>32</v>
      </c>
      <c r="E925" s="2">
        <v>44958</v>
      </c>
      <c r="F925" s="2">
        <v>45688</v>
      </c>
      <c r="G925" s="1">
        <v>50</v>
      </c>
      <c r="H925" s="1">
        <v>1</v>
      </c>
      <c r="I925" s="1">
        <f>Table1[[#This Row],[Received Qty.]]*Table1[[#This Row],[Unit]]</f>
        <v>50</v>
      </c>
      <c r="J925" s="1" t="s">
        <v>11</v>
      </c>
      <c r="K925" s="1">
        <v>1125</v>
      </c>
      <c r="L925" s="1">
        <v>56250</v>
      </c>
      <c r="M925" s="1">
        <f>_xlfn.DAYS(Table1[[#This Row],[RCV Date]],Table1[[#This Row],[PO_DT]])</f>
        <v>17</v>
      </c>
      <c r="N925" s="1">
        <f>_xlfn.DAYS(Table1[[#This Row],[Exp Date]],Table1[[#This Row],[Mfg Date]])</f>
        <v>730</v>
      </c>
    </row>
    <row r="926" spans="1:14" x14ac:dyDescent="0.3">
      <c r="A926" s="4">
        <v>44975</v>
      </c>
      <c r="B926" s="3" t="s">
        <v>221</v>
      </c>
      <c r="C926" s="2">
        <v>44982</v>
      </c>
      <c r="D926" s="1" t="s">
        <v>19</v>
      </c>
      <c r="E926" s="2">
        <v>44896</v>
      </c>
      <c r="F926" s="2">
        <v>45991</v>
      </c>
      <c r="G926" s="1">
        <v>56.66</v>
      </c>
      <c r="H926" s="1">
        <v>1</v>
      </c>
      <c r="I926" s="1">
        <f>Table1[[#This Row],[Received Qty.]]*Table1[[#This Row],[Unit]]</f>
        <v>56.66</v>
      </c>
      <c r="J926" s="1" t="s">
        <v>11</v>
      </c>
      <c r="K926" s="1">
        <v>2100.25</v>
      </c>
      <c r="L926" s="1">
        <v>119000.16499999999</v>
      </c>
      <c r="M926" s="1">
        <f>_xlfn.DAYS(Table1[[#This Row],[RCV Date]],Table1[[#This Row],[PO_DT]])</f>
        <v>7</v>
      </c>
      <c r="N926" s="1">
        <f>_xlfn.DAYS(Table1[[#This Row],[Exp Date]],Table1[[#This Row],[Mfg Date]])</f>
        <v>1095</v>
      </c>
    </row>
    <row r="927" spans="1:14" x14ac:dyDescent="0.3">
      <c r="A927" s="4">
        <v>44984</v>
      </c>
      <c r="B927" s="3" t="s">
        <v>227</v>
      </c>
      <c r="C927" s="2">
        <v>44984</v>
      </c>
      <c r="D927" s="1" t="s">
        <v>10</v>
      </c>
      <c r="E927" s="2">
        <v>44866</v>
      </c>
      <c r="F927" s="2">
        <v>46691</v>
      </c>
      <c r="G927" s="1">
        <v>500</v>
      </c>
      <c r="H927" s="1">
        <v>1</v>
      </c>
      <c r="I927" s="1">
        <f>Table1[[#This Row],[Received Qty.]]*Table1[[#This Row],[Unit]]</f>
        <v>500</v>
      </c>
      <c r="J927" s="1" t="s">
        <v>11</v>
      </c>
      <c r="K927" s="1">
        <v>570</v>
      </c>
      <c r="L927" s="1">
        <v>285000</v>
      </c>
      <c r="M927" s="1">
        <f>_xlfn.DAYS(Table1[[#This Row],[RCV Date]],Table1[[#This Row],[PO_DT]])</f>
        <v>0</v>
      </c>
      <c r="N927" s="1">
        <f>_xlfn.DAYS(Table1[[#This Row],[Exp Date]],Table1[[#This Row],[Mfg Date]])</f>
        <v>1825</v>
      </c>
    </row>
    <row r="928" spans="1:14" x14ac:dyDescent="0.3">
      <c r="A928" s="4">
        <v>44984</v>
      </c>
      <c r="B928" s="3" t="s">
        <v>227</v>
      </c>
      <c r="C928" s="2">
        <v>44984</v>
      </c>
      <c r="D928" s="1" t="s">
        <v>10</v>
      </c>
      <c r="E928" s="2">
        <v>44866</v>
      </c>
      <c r="F928" s="2">
        <v>46691</v>
      </c>
      <c r="G928" s="1">
        <v>500</v>
      </c>
      <c r="H928" s="1">
        <v>1</v>
      </c>
      <c r="I928" s="1">
        <f>Table1[[#This Row],[Received Qty.]]*Table1[[#This Row],[Unit]]</f>
        <v>500</v>
      </c>
      <c r="J928" s="1" t="s">
        <v>11</v>
      </c>
      <c r="K928" s="1">
        <v>570</v>
      </c>
      <c r="L928" s="1">
        <v>285000</v>
      </c>
      <c r="M928" s="1">
        <f>_xlfn.DAYS(Table1[[#This Row],[RCV Date]],Table1[[#This Row],[PO_DT]])</f>
        <v>0</v>
      </c>
      <c r="N928" s="1">
        <f>_xlfn.DAYS(Table1[[#This Row],[Exp Date]],Table1[[#This Row],[Mfg Date]])</f>
        <v>1825</v>
      </c>
    </row>
    <row r="929" spans="1:14" x14ac:dyDescent="0.3">
      <c r="A929" s="4">
        <v>44970</v>
      </c>
      <c r="B929" s="3" t="s">
        <v>225</v>
      </c>
      <c r="C929" s="2">
        <v>44984</v>
      </c>
      <c r="D929" s="1" t="s">
        <v>226</v>
      </c>
      <c r="E929" s="2">
        <v>44927</v>
      </c>
      <c r="F929" s="2">
        <v>46752</v>
      </c>
      <c r="G929" s="1">
        <v>10</v>
      </c>
      <c r="H929" s="1">
        <v>1</v>
      </c>
      <c r="I929" s="1">
        <f>Table1[[#This Row],[Received Qty.]]*Table1[[#This Row],[Unit]]</f>
        <v>10</v>
      </c>
      <c r="J929" s="1" t="s">
        <v>11</v>
      </c>
      <c r="K929" s="1">
        <v>7900</v>
      </c>
      <c r="L929" s="1">
        <v>79000</v>
      </c>
      <c r="M929" s="1">
        <f>_xlfn.DAYS(Table1[[#This Row],[RCV Date]],Table1[[#This Row],[PO_DT]])</f>
        <v>14</v>
      </c>
      <c r="N929" s="1">
        <f>_xlfn.DAYS(Table1[[#This Row],[Exp Date]],Table1[[#This Row],[Mfg Date]])</f>
        <v>1825</v>
      </c>
    </row>
    <row r="930" spans="1:14" x14ac:dyDescent="0.3">
      <c r="A930" s="4">
        <v>44980</v>
      </c>
      <c r="B930" s="3" t="s">
        <v>228</v>
      </c>
      <c r="C930" s="2">
        <v>44985</v>
      </c>
      <c r="D930" s="1" t="s">
        <v>16</v>
      </c>
      <c r="E930" s="2">
        <v>44876</v>
      </c>
      <c r="F930" s="2">
        <v>45606</v>
      </c>
      <c r="G930" s="1">
        <v>250</v>
      </c>
      <c r="H930" s="1">
        <v>1</v>
      </c>
      <c r="I930" s="1">
        <f>Table1[[#This Row],[Received Qty.]]*Table1[[#This Row],[Unit]]</f>
        <v>250</v>
      </c>
      <c r="J930" s="1" t="s">
        <v>11</v>
      </c>
      <c r="K930" s="1">
        <v>72</v>
      </c>
      <c r="L930" s="1">
        <v>18000</v>
      </c>
      <c r="M930" s="1">
        <f>_xlfn.DAYS(Table1[[#This Row],[RCV Date]],Table1[[#This Row],[PO_DT]])</f>
        <v>5</v>
      </c>
      <c r="N930" s="1">
        <f>_xlfn.DAYS(Table1[[#This Row],[Exp Date]],Table1[[#This Row],[Mfg Date]])</f>
        <v>730</v>
      </c>
    </row>
    <row r="931" spans="1:14" x14ac:dyDescent="0.3">
      <c r="A931" s="4">
        <v>44980</v>
      </c>
      <c r="B931" s="3" t="s">
        <v>228</v>
      </c>
      <c r="C931" s="2">
        <v>44985</v>
      </c>
      <c r="D931" s="1" t="s">
        <v>16</v>
      </c>
      <c r="E931" s="2">
        <v>44903</v>
      </c>
      <c r="F931" s="2">
        <v>45633</v>
      </c>
      <c r="G931" s="1">
        <v>750</v>
      </c>
      <c r="H931" s="1">
        <v>1</v>
      </c>
      <c r="I931" s="1">
        <f>Table1[[#This Row],[Received Qty.]]*Table1[[#This Row],[Unit]]</f>
        <v>750</v>
      </c>
      <c r="J931" s="1" t="s">
        <v>11</v>
      </c>
      <c r="K931" s="1">
        <v>72</v>
      </c>
      <c r="L931" s="1">
        <v>54000</v>
      </c>
      <c r="M931" s="1">
        <f>_xlfn.DAYS(Table1[[#This Row],[RCV Date]],Table1[[#This Row],[PO_DT]])</f>
        <v>5</v>
      </c>
      <c r="N931" s="1">
        <f>_xlfn.DAYS(Table1[[#This Row],[Exp Date]],Table1[[#This Row],[Mfg Date]])</f>
        <v>730</v>
      </c>
    </row>
    <row r="932" spans="1:14" x14ac:dyDescent="0.3">
      <c r="A932" s="4">
        <v>44972</v>
      </c>
      <c r="B932" s="3" t="s">
        <v>214</v>
      </c>
      <c r="C932" s="2">
        <v>44986</v>
      </c>
      <c r="D932" s="1" t="s">
        <v>71</v>
      </c>
      <c r="E932" s="2">
        <v>44910</v>
      </c>
      <c r="F932" s="2">
        <v>45640</v>
      </c>
      <c r="G932" s="1">
        <v>900</v>
      </c>
      <c r="H932" s="1">
        <v>1</v>
      </c>
      <c r="I932" s="1">
        <f>Table1[[#This Row],[Received Qty.]]*Table1[[#This Row],[Unit]]</f>
        <v>900</v>
      </c>
      <c r="J932" s="1" t="s">
        <v>11</v>
      </c>
      <c r="K932" s="1">
        <v>45</v>
      </c>
      <c r="L932" s="1">
        <v>40500</v>
      </c>
      <c r="M932" s="1">
        <f>_xlfn.DAYS(Table1[[#This Row],[RCV Date]],Table1[[#This Row],[PO_DT]])</f>
        <v>14</v>
      </c>
      <c r="N932" s="1">
        <f>_xlfn.DAYS(Table1[[#This Row],[Exp Date]],Table1[[#This Row],[Mfg Date]])</f>
        <v>730</v>
      </c>
    </row>
    <row r="933" spans="1:14" x14ac:dyDescent="0.3">
      <c r="A933" s="4">
        <v>44974</v>
      </c>
      <c r="B933" s="3">
        <v>50</v>
      </c>
      <c r="C933" s="2">
        <v>44986</v>
      </c>
      <c r="D933" s="1" t="s">
        <v>24</v>
      </c>
      <c r="E933" s="2">
        <v>44801</v>
      </c>
      <c r="F933" s="2">
        <v>45896</v>
      </c>
      <c r="G933" s="1">
        <v>50</v>
      </c>
      <c r="H933" s="1">
        <v>1</v>
      </c>
      <c r="I933" s="1">
        <f>Table1[[#This Row],[Received Qty.]]*Table1[[#This Row],[Unit]]</f>
        <v>50</v>
      </c>
      <c r="J933" s="1" t="s">
        <v>11</v>
      </c>
      <c r="K933" s="1">
        <v>3900</v>
      </c>
      <c r="L933" s="1">
        <v>195000</v>
      </c>
      <c r="M933" s="1">
        <f>_xlfn.DAYS(Table1[[#This Row],[RCV Date]],Table1[[#This Row],[PO_DT]])</f>
        <v>12</v>
      </c>
      <c r="N933" s="1">
        <f>_xlfn.DAYS(Table1[[#This Row],[Exp Date]],Table1[[#This Row],[Mfg Date]])</f>
        <v>1095</v>
      </c>
    </row>
    <row r="934" spans="1:14" x14ac:dyDescent="0.3">
      <c r="A934" s="4">
        <v>44980</v>
      </c>
      <c r="B934" s="3" t="s">
        <v>229</v>
      </c>
      <c r="C934" s="2">
        <v>44987</v>
      </c>
      <c r="D934" s="1" t="s">
        <v>74</v>
      </c>
      <c r="E934" s="2">
        <v>44958</v>
      </c>
      <c r="F934" s="2">
        <v>46783</v>
      </c>
      <c r="G934" s="1">
        <v>300</v>
      </c>
      <c r="H934" s="1">
        <v>1</v>
      </c>
      <c r="I934" s="1">
        <f>Table1[[#This Row],[Received Qty.]]*Table1[[#This Row],[Unit]]</f>
        <v>300</v>
      </c>
      <c r="J934" s="1" t="s">
        <v>11</v>
      </c>
      <c r="K934" s="1">
        <v>1480</v>
      </c>
      <c r="L934" s="1">
        <v>444000</v>
      </c>
      <c r="M934" s="1">
        <f>_xlfn.DAYS(Table1[[#This Row],[RCV Date]],Table1[[#This Row],[PO_DT]])</f>
        <v>7</v>
      </c>
      <c r="N934" s="1">
        <f>_xlfn.DAYS(Table1[[#This Row],[Exp Date]],Table1[[#This Row],[Mfg Date]])</f>
        <v>1825</v>
      </c>
    </row>
    <row r="935" spans="1:14" x14ac:dyDescent="0.3">
      <c r="A935" s="4">
        <v>44966</v>
      </c>
      <c r="B935" s="3" t="s">
        <v>230</v>
      </c>
      <c r="C935" s="2">
        <v>44989</v>
      </c>
      <c r="D935" s="1" t="s">
        <v>59</v>
      </c>
      <c r="E935" s="2">
        <v>44958</v>
      </c>
      <c r="F935" s="2">
        <v>46783</v>
      </c>
      <c r="G935" s="1">
        <v>100</v>
      </c>
      <c r="H935" s="1">
        <v>1</v>
      </c>
      <c r="I935" s="1">
        <f>Table1[[#This Row],[Received Qty.]]*Table1[[#This Row],[Unit]]</f>
        <v>100</v>
      </c>
      <c r="J935" s="1" t="s">
        <v>11</v>
      </c>
      <c r="K935" s="1">
        <v>1450</v>
      </c>
      <c r="L935" s="1">
        <v>145000</v>
      </c>
      <c r="M935" s="1">
        <f>_xlfn.DAYS(Table1[[#This Row],[RCV Date]],Table1[[#This Row],[PO_DT]])</f>
        <v>23</v>
      </c>
      <c r="N935" s="1">
        <f>_xlfn.DAYS(Table1[[#This Row],[Exp Date]],Table1[[#This Row],[Mfg Date]])</f>
        <v>1825</v>
      </c>
    </row>
    <row r="936" spans="1:14" x14ac:dyDescent="0.3">
      <c r="A936" s="4">
        <v>44988</v>
      </c>
      <c r="B936" s="3" t="s">
        <v>231</v>
      </c>
      <c r="C936" s="2">
        <v>44992</v>
      </c>
      <c r="D936" s="1" t="s">
        <v>65</v>
      </c>
      <c r="E936" s="2">
        <v>44835</v>
      </c>
      <c r="F936" s="2">
        <v>46295</v>
      </c>
      <c r="G936" s="1">
        <v>25</v>
      </c>
      <c r="H936" s="1">
        <v>1</v>
      </c>
      <c r="I936" s="1">
        <f>Table1[[#This Row],[Received Qty.]]*Table1[[#This Row],[Unit]]</f>
        <v>25</v>
      </c>
      <c r="J936" s="1" t="s">
        <v>11</v>
      </c>
      <c r="K936" s="1">
        <v>700</v>
      </c>
      <c r="L936" s="1">
        <v>17500</v>
      </c>
      <c r="M936" s="1">
        <f>_xlfn.DAYS(Table1[[#This Row],[RCV Date]],Table1[[#This Row],[PO_DT]])</f>
        <v>4</v>
      </c>
      <c r="N936" s="1">
        <f>_xlfn.DAYS(Table1[[#This Row],[Exp Date]],Table1[[#This Row],[Mfg Date]])</f>
        <v>1460</v>
      </c>
    </row>
    <row r="937" spans="1:14" x14ac:dyDescent="0.3">
      <c r="A937" s="4">
        <v>44988</v>
      </c>
      <c r="B937" s="3" t="s">
        <v>232</v>
      </c>
      <c r="C937" s="2">
        <v>44995</v>
      </c>
      <c r="D937" s="1" t="s">
        <v>95</v>
      </c>
      <c r="E937" s="2">
        <v>44683</v>
      </c>
      <c r="F937" s="2">
        <v>45413</v>
      </c>
      <c r="G937" s="1">
        <v>1</v>
      </c>
      <c r="H937" s="1">
        <v>1</v>
      </c>
      <c r="I937" s="1">
        <f>Table1[[#This Row],[Received Qty.]]*Table1[[#This Row],[Unit]]</f>
        <v>1</v>
      </c>
      <c r="J937" s="1" t="s">
        <v>11</v>
      </c>
      <c r="K937" s="1">
        <v>530</v>
      </c>
      <c r="L937" s="1">
        <v>530</v>
      </c>
      <c r="M937" s="1">
        <f>_xlfn.DAYS(Table1[[#This Row],[RCV Date]],Table1[[#This Row],[PO_DT]])</f>
        <v>7</v>
      </c>
      <c r="N937" s="1">
        <f>_xlfn.DAYS(Table1[[#This Row],[Exp Date]],Table1[[#This Row],[Mfg Date]])</f>
        <v>730</v>
      </c>
    </row>
    <row r="938" spans="1:14" x14ac:dyDescent="0.3">
      <c r="A938" s="4">
        <v>44995</v>
      </c>
      <c r="B938" s="3" t="s">
        <v>235</v>
      </c>
      <c r="C938" s="2">
        <v>44996</v>
      </c>
      <c r="D938" s="1" t="s">
        <v>27</v>
      </c>
      <c r="E938" s="2">
        <v>44805</v>
      </c>
      <c r="F938" s="2">
        <v>45900</v>
      </c>
      <c r="G938" s="1">
        <v>25</v>
      </c>
      <c r="H938" s="1">
        <v>1</v>
      </c>
      <c r="I938" s="1">
        <f>Table1[[#This Row],[Received Qty.]]*Table1[[#This Row],[Unit]]</f>
        <v>25</v>
      </c>
      <c r="J938" s="1" t="s">
        <v>11</v>
      </c>
      <c r="K938" s="1">
        <v>5950</v>
      </c>
      <c r="L938" s="1">
        <v>148750</v>
      </c>
      <c r="M938" s="1">
        <f>_xlfn.DAYS(Table1[[#This Row],[RCV Date]],Table1[[#This Row],[PO_DT]])</f>
        <v>1</v>
      </c>
      <c r="N938" s="1">
        <f>_xlfn.DAYS(Table1[[#This Row],[Exp Date]],Table1[[#This Row],[Mfg Date]])</f>
        <v>1095</v>
      </c>
    </row>
    <row r="939" spans="1:14" x14ac:dyDescent="0.3">
      <c r="A939" s="4">
        <v>44989</v>
      </c>
      <c r="B939" s="3" t="s">
        <v>234</v>
      </c>
      <c r="C939" s="2">
        <v>44996</v>
      </c>
      <c r="D939" s="1" t="s">
        <v>46</v>
      </c>
      <c r="E939" s="2">
        <v>44927</v>
      </c>
      <c r="F939" s="2">
        <v>46752</v>
      </c>
      <c r="G939" s="1">
        <v>100</v>
      </c>
      <c r="H939" s="1">
        <v>1</v>
      </c>
      <c r="I939" s="1">
        <f>Table1[[#This Row],[Received Qty.]]*Table1[[#This Row],[Unit]]</f>
        <v>100</v>
      </c>
      <c r="J939" s="1" t="s">
        <v>11</v>
      </c>
      <c r="K939" s="1">
        <v>1200</v>
      </c>
      <c r="L939" s="1">
        <v>120000</v>
      </c>
      <c r="M939" s="1">
        <f>_xlfn.DAYS(Table1[[#This Row],[RCV Date]],Table1[[#This Row],[PO_DT]])</f>
        <v>7</v>
      </c>
      <c r="N939" s="1">
        <f>_xlfn.DAYS(Table1[[#This Row],[Exp Date]],Table1[[#This Row],[Mfg Date]])</f>
        <v>1825</v>
      </c>
    </row>
    <row r="940" spans="1:14" x14ac:dyDescent="0.3">
      <c r="A940" s="4">
        <v>44986</v>
      </c>
      <c r="B940" s="3" t="s">
        <v>233</v>
      </c>
      <c r="C940" s="2">
        <v>44996</v>
      </c>
      <c r="D940" s="1" t="s">
        <v>132</v>
      </c>
      <c r="E940" s="2">
        <v>44652</v>
      </c>
      <c r="F940" s="2">
        <v>46112</v>
      </c>
      <c r="G940" s="1">
        <v>5</v>
      </c>
      <c r="H940" s="1">
        <v>1</v>
      </c>
      <c r="I940" s="1">
        <f>Table1[[#This Row],[Received Qty.]]*Table1[[#This Row],[Unit]]</f>
        <v>5</v>
      </c>
      <c r="J940" s="1" t="s">
        <v>11</v>
      </c>
      <c r="K940" s="1">
        <v>11650</v>
      </c>
      <c r="L940" s="1">
        <v>58250</v>
      </c>
      <c r="M940" s="1">
        <f>_xlfn.DAYS(Table1[[#This Row],[RCV Date]],Table1[[#This Row],[PO_DT]])</f>
        <v>10</v>
      </c>
      <c r="N940" s="1">
        <f>_xlfn.DAYS(Table1[[#This Row],[Exp Date]],Table1[[#This Row],[Mfg Date]])</f>
        <v>1460</v>
      </c>
    </row>
    <row r="941" spans="1:14" x14ac:dyDescent="0.3">
      <c r="A941" s="4">
        <v>44998</v>
      </c>
      <c r="B941" s="3" t="s">
        <v>237</v>
      </c>
      <c r="C941" s="2">
        <v>44998</v>
      </c>
      <c r="D941" s="1" t="s">
        <v>71</v>
      </c>
      <c r="E941" s="2">
        <v>44910</v>
      </c>
      <c r="F941" s="2">
        <v>45640</v>
      </c>
      <c r="G941" s="1">
        <v>200</v>
      </c>
      <c r="H941" s="1">
        <v>1</v>
      </c>
      <c r="I941" s="1">
        <f>Table1[[#This Row],[Received Qty.]]*Table1[[#This Row],[Unit]]</f>
        <v>200</v>
      </c>
      <c r="J941" s="1" t="s">
        <v>11</v>
      </c>
      <c r="K941" s="1">
        <v>45</v>
      </c>
      <c r="L941" s="1">
        <v>9000</v>
      </c>
      <c r="M941" s="1">
        <f>_xlfn.DAYS(Table1[[#This Row],[RCV Date]],Table1[[#This Row],[PO_DT]])</f>
        <v>0</v>
      </c>
      <c r="N941" s="1">
        <f>_xlfn.DAYS(Table1[[#This Row],[Exp Date]],Table1[[#This Row],[Mfg Date]])</f>
        <v>730</v>
      </c>
    </row>
    <row r="942" spans="1:14" x14ac:dyDescent="0.3">
      <c r="A942" s="4">
        <v>44995</v>
      </c>
      <c r="B942" s="3" t="s">
        <v>238</v>
      </c>
      <c r="C942" s="2">
        <v>44998</v>
      </c>
      <c r="D942" s="1" t="s">
        <v>163</v>
      </c>
      <c r="E942" s="2">
        <v>44896</v>
      </c>
      <c r="F942" s="2">
        <v>46721</v>
      </c>
      <c r="G942" s="1">
        <v>50</v>
      </c>
      <c r="H942" s="1">
        <v>1</v>
      </c>
      <c r="I942" s="1">
        <f>Table1[[#This Row],[Received Qty.]]*Table1[[#This Row],[Unit]]</f>
        <v>50</v>
      </c>
      <c r="J942" s="1" t="s">
        <v>11</v>
      </c>
      <c r="K942" s="1">
        <v>545</v>
      </c>
      <c r="L942" s="1">
        <v>27250</v>
      </c>
      <c r="M942" s="1">
        <f>_xlfn.DAYS(Table1[[#This Row],[RCV Date]],Table1[[#This Row],[PO_DT]])</f>
        <v>3</v>
      </c>
      <c r="N942" s="1">
        <f>_xlfn.DAYS(Table1[[#This Row],[Exp Date]],Table1[[#This Row],[Mfg Date]])</f>
        <v>1825</v>
      </c>
    </row>
    <row r="943" spans="1:14" x14ac:dyDescent="0.3">
      <c r="A943" s="4">
        <v>44984</v>
      </c>
      <c r="B943" s="3" t="s">
        <v>236</v>
      </c>
      <c r="C943" s="2">
        <v>44998</v>
      </c>
      <c r="D943" s="1" t="s">
        <v>27</v>
      </c>
      <c r="E943" s="2">
        <v>44896</v>
      </c>
      <c r="F943" s="2">
        <v>45991</v>
      </c>
      <c r="G943" s="1">
        <v>100</v>
      </c>
      <c r="H943" s="1">
        <v>1</v>
      </c>
      <c r="I943" s="1">
        <f>Table1[[#This Row],[Received Qty.]]*Table1[[#This Row],[Unit]]</f>
        <v>100</v>
      </c>
      <c r="J943" s="1" t="s">
        <v>11</v>
      </c>
      <c r="K943" s="1">
        <v>5500</v>
      </c>
      <c r="L943" s="1">
        <v>550000</v>
      </c>
      <c r="M943" s="1">
        <f>_xlfn.DAYS(Table1[[#This Row],[RCV Date]],Table1[[#This Row],[PO_DT]])</f>
        <v>14</v>
      </c>
      <c r="N943" s="1">
        <f>_xlfn.DAYS(Table1[[#This Row],[Exp Date]],Table1[[#This Row],[Mfg Date]])</f>
        <v>1095</v>
      </c>
    </row>
    <row r="944" spans="1:14" x14ac:dyDescent="0.3">
      <c r="A944" s="4">
        <v>44998</v>
      </c>
      <c r="B944" s="3" t="s">
        <v>240</v>
      </c>
      <c r="C944" s="2">
        <v>44999</v>
      </c>
      <c r="D944" s="1" t="s">
        <v>55</v>
      </c>
      <c r="E944" s="2">
        <v>44605</v>
      </c>
      <c r="F944" s="2">
        <v>45700</v>
      </c>
      <c r="G944" s="1">
        <v>90</v>
      </c>
      <c r="H944" s="1">
        <v>1</v>
      </c>
      <c r="I944" s="1">
        <f>Table1[[#This Row],[Received Qty.]]*Table1[[#This Row],[Unit]]</f>
        <v>90</v>
      </c>
      <c r="J944" s="1" t="s">
        <v>11</v>
      </c>
      <c r="K944" s="1">
        <v>725</v>
      </c>
      <c r="L944" s="1">
        <v>65250</v>
      </c>
      <c r="M944" s="1">
        <f>_xlfn.DAYS(Table1[[#This Row],[RCV Date]],Table1[[#This Row],[PO_DT]])</f>
        <v>1</v>
      </c>
      <c r="N944" s="1">
        <f>_xlfn.DAYS(Table1[[#This Row],[Exp Date]],Table1[[#This Row],[Mfg Date]])</f>
        <v>1095</v>
      </c>
    </row>
    <row r="945" spans="1:14" x14ac:dyDescent="0.3">
      <c r="A945" s="4">
        <v>44998</v>
      </c>
      <c r="B945" s="3" t="s">
        <v>239</v>
      </c>
      <c r="C945" s="2">
        <v>44999</v>
      </c>
      <c r="D945" s="1" t="s">
        <v>29</v>
      </c>
      <c r="E945" s="2">
        <v>44621</v>
      </c>
      <c r="F945" s="2">
        <v>46446</v>
      </c>
      <c r="G945" s="1">
        <v>50</v>
      </c>
      <c r="H945" s="1">
        <v>1</v>
      </c>
      <c r="I945" s="1">
        <f>Table1[[#This Row],[Received Qty.]]*Table1[[#This Row],[Unit]]</f>
        <v>50</v>
      </c>
      <c r="J945" s="1" t="s">
        <v>11</v>
      </c>
      <c r="K945" s="1">
        <v>290</v>
      </c>
      <c r="L945" s="1">
        <v>14500</v>
      </c>
      <c r="M945" s="1">
        <f>_xlfn.DAYS(Table1[[#This Row],[RCV Date]],Table1[[#This Row],[PO_DT]])</f>
        <v>1</v>
      </c>
      <c r="N945" s="1">
        <f>_xlfn.DAYS(Table1[[#This Row],[Exp Date]],Table1[[#This Row],[Mfg Date]])</f>
        <v>1825</v>
      </c>
    </row>
    <row r="946" spans="1:14" x14ac:dyDescent="0.3">
      <c r="A946" s="4">
        <v>44998</v>
      </c>
      <c r="B946" s="3" t="s">
        <v>239</v>
      </c>
      <c r="C946" s="2">
        <v>44999</v>
      </c>
      <c r="D946" s="1" t="s">
        <v>29</v>
      </c>
      <c r="E946" s="2">
        <v>44470</v>
      </c>
      <c r="F946" s="2">
        <v>46295</v>
      </c>
      <c r="G946" s="1">
        <v>400</v>
      </c>
      <c r="H946" s="1">
        <v>1</v>
      </c>
      <c r="I946" s="1">
        <f>Table1[[#This Row],[Received Qty.]]*Table1[[#This Row],[Unit]]</f>
        <v>400</v>
      </c>
      <c r="J946" s="1" t="s">
        <v>11</v>
      </c>
      <c r="K946" s="1">
        <v>290</v>
      </c>
      <c r="L946" s="1">
        <v>116000</v>
      </c>
      <c r="M946" s="1">
        <f>_xlfn.DAYS(Table1[[#This Row],[RCV Date]],Table1[[#This Row],[PO_DT]])</f>
        <v>1</v>
      </c>
      <c r="N946" s="1">
        <f>_xlfn.DAYS(Table1[[#This Row],[Exp Date]],Table1[[#This Row],[Mfg Date]])</f>
        <v>1825</v>
      </c>
    </row>
    <row r="947" spans="1:14" x14ac:dyDescent="0.3">
      <c r="A947" s="4">
        <v>45000</v>
      </c>
      <c r="B947" s="3" t="s">
        <v>242</v>
      </c>
      <c r="C947" s="2">
        <v>45000</v>
      </c>
      <c r="D947" s="1" t="s">
        <v>28</v>
      </c>
      <c r="E947" s="2">
        <v>44958</v>
      </c>
      <c r="F947" s="2">
        <v>46811</v>
      </c>
      <c r="G947" s="1">
        <v>200</v>
      </c>
      <c r="H947" s="1">
        <v>1</v>
      </c>
      <c r="I947" s="1">
        <f>Table1[[#This Row],[Received Qty.]]*Table1[[#This Row],[Unit]]</f>
        <v>200</v>
      </c>
      <c r="J947" s="1" t="s">
        <v>11</v>
      </c>
      <c r="K947" s="1">
        <v>145</v>
      </c>
      <c r="L947" s="1">
        <v>29000</v>
      </c>
      <c r="M947" s="1">
        <f>_xlfn.DAYS(Table1[[#This Row],[RCV Date]],Table1[[#This Row],[PO_DT]])</f>
        <v>0</v>
      </c>
      <c r="N947" s="1">
        <f>_xlfn.DAYS(Table1[[#This Row],[Exp Date]],Table1[[#This Row],[Mfg Date]])</f>
        <v>1853</v>
      </c>
    </row>
    <row r="948" spans="1:14" x14ac:dyDescent="0.3">
      <c r="A948" s="4">
        <v>45000</v>
      </c>
      <c r="B948" s="3" t="s">
        <v>242</v>
      </c>
      <c r="C948" s="2">
        <v>45000</v>
      </c>
      <c r="D948" s="1" t="s">
        <v>28</v>
      </c>
      <c r="E948" s="2">
        <v>44927</v>
      </c>
      <c r="F948" s="2">
        <v>46783</v>
      </c>
      <c r="G948" s="1">
        <v>400</v>
      </c>
      <c r="H948" s="1">
        <v>1</v>
      </c>
      <c r="I948" s="1">
        <f>Table1[[#This Row],[Received Qty.]]*Table1[[#This Row],[Unit]]</f>
        <v>400</v>
      </c>
      <c r="J948" s="1" t="s">
        <v>11</v>
      </c>
      <c r="K948" s="1">
        <v>145</v>
      </c>
      <c r="L948" s="1">
        <v>58000</v>
      </c>
      <c r="M948" s="1">
        <f>_xlfn.DAYS(Table1[[#This Row],[RCV Date]],Table1[[#This Row],[PO_DT]])</f>
        <v>0</v>
      </c>
      <c r="N948" s="1">
        <f>_xlfn.DAYS(Table1[[#This Row],[Exp Date]],Table1[[#This Row],[Mfg Date]])</f>
        <v>1856</v>
      </c>
    </row>
    <row r="949" spans="1:14" x14ac:dyDescent="0.3">
      <c r="A949" s="4">
        <v>44939</v>
      </c>
      <c r="B949" s="3" t="s">
        <v>241</v>
      </c>
      <c r="C949" s="2">
        <v>45000</v>
      </c>
      <c r="D949" s="1" t="s">
        <v>29</v>
      </c>
      <c r="E949" s="2">
        <v>44927</v>
      </c>
      <c r="F949" s="2">
        <v>46752</v>
      </c>
      <c r="G949" s="1">
        <v>990</v>
      </c>
      <c r="H949" s="1">
        <v>1</v>
      </c>
      <c r="I949" s="1">
        <f>Table1[[#This Row],[Received Qty.]]*Table1[[#This Row],[Unit]]</f>
        <v>990</v>
      </c>
      <c r="J949" s="1" t="s">
        <v>11</v>
      </c>
      <c r="K949" s="1">
        <v>290</v>
      </c>
      <c r="L949" s="1">
        <v>287100</v>
      </c>
      <c r="M949" s="1">
        <f>_xlfn.DAYS(Table1[[#This Row],[RCV Date]],Table1[[#This Row],[PO_DT]])</f>
        <v>61</v>
      </c>
      <c r="N949" s="1">
        <f>_xlfn.DAYS(Table1[[#This Row],[Exp Date]],Table1[[#This Row],[Mfg Date]])</f>
        <v>1825</v>
      </c>
    </row>
    <row r="950" spans="1:14" x14ac:dyDescent="0.3">
      <c r="A950" s="4">
        <v>45000</v>
      </c>
      <c r="B950" s="3" t="s">
        <v>245</v>
      </c>
      <c r="C950" s="2">
        <v>45002</v>
      </c>
      <c r="D950" s="1" t="s">
        <v>149</v>
      </c>
      <c r="E950" s="2">
        <v>44926</v>
      </c>
      <c r="F950" s="2">
        <v>46721</v>
      </c>
      <c r="G950" s="1">
        <v>3500000</v>
      </c>
      <c r="H950" s="1">
        <v>7</v>
      </c>
      <c r="I950" s="1">
        <f>Table1[[#This Row],[Received Qty.]]*Table1[[#This Row],[Unit]]</f>
        <v>24500000</v>
      </c>
      <c r="J950" s="1" t="s">
        <v>52</v>
      </c>
      <c r="K950" s="1">
        <v>0.08</v>
      </c>
      <c r="L950" s="1">
        <v>280000</v>
      </c>
      <c r="M950" s="1">
        <f>_xlfn.DAYS(Table1[[#This Row],[RCV Date]],Table1[[#This Row],[PO_DT]])</f>
        <v>2</v>
      </c>
      <c r="N950" s="1">
        <f>_xlfn.DAYS(Table1[[#This Row],[Exp Date]],Table1[[#This Row],[Mfg Date]])</f>
        <v>1795</v>
      </c>
    </row>
    <row r="951" spans="1:14" x14ac:dyDescent="0.3">
      <c r="A951" s="4">
        <v>44986</v>
      </c>
      <c r="B951" s="3" t="s">
        <v>243</v>
      </c>
      <c r="C951" s="2">
        <v>45002</v>
      </c>
      <c r="D951" s="1" t="s">
        <v>23</v>
      </c>
      <c r="E951" s="2">
        <v>44926</v>
      </c>
      <c r="F951" s="2">
        <v>46721</v>
      </c>
      <c r="G951" s="1">
        <v>50</v>
      </c>
      <c r="H951" s="1">
        <v>1</v>
      </c>
      <c r="I951" s="1">
        <f>Table1[[#This Row],[Received Qty.]]*Table1[[#This Row],[Unit]]</f>
        <v>50</v>
      </c>
      <c r="J951" s="1" t="s">
        <v>11</v>
      </c>
      <c r="K951" s="1">
        <v>900</v>
      </c>
      <c r="L951" s="1">
        <v>45000</v>
      </c>
      <c r="M951" s="1">
        <f>_xlfn.DAYS(Table1[[#This Row],[RCV Date]],Table1[[#This Row],[PO_DT]])</f>
        <v>16</v>
      </c>
      <c r="N951" s="1">
        <f>_xlfn.DAYS(Table1[[#This Row],[Exp Date]],Table1[[#This Row],[Mfg Date]])</f>
        <v>1795</v>
      </c>
    </row>
    <row r="952" spans="1:14" x14ac:dyDescent="0.3">
      <c r="A952" s="4">
        <v>44984</v>
      </c>
      <c r="B952" s="3" t="s">
        <v>244</v>
      </c>
      <c r="C952" s="2">
        <v>45002</v>
      </c>
      <c r="D952" s="1" t="s">
        <v>73</v>
      </c>
      <c r="E952" s="2">
        <v>44865</v>
      </c>
      <c r="F952" s="2">
        <v>46660</v>
      </c>
      <c r="G952" s="1">
        <v>100</v>
      </c>
      <c r="H952" s="1">
        <v>1</v>
      </c>
      <c r="I952" s="1">
        <f>Table1[[#This Row],[Received Qty.]]*Table1[[#This Row],[Unit]]</f>
        <v>100</v>
      </c>
      <c r="J952" s="1" t="s">
        <v>11</v>
      </c>
      <c r="K952" s="1">
        <v>1450</v>
      </c>
      <c r="L952" s="1">
        <v>145000</v>
      </c>
      <c r="M952" s="1">
        <f>_xlfn.DAYS(Table1[[#This Row],[RCV Date]],Table1[[#This Row],[PO_DT]])</f>
        <v>18</v>
      </c>
      <c r="N952" s="1">
        <f>_xlfn.DAYS(Table1[[#This Row],[Exp Date]],Table1[[#This Row],[Mfg Date]])</f>
        <v>1795</v>
      </c>
    </row>
    <row r="953" spans="1:14" x14ac:dyDescent="0.3">
      <c r="A953" s="4">
        <v>45003</v>
      </c>
      <c r="B953" s="3" t="s">
        <v>246</v>
      </c>
      <c r="C953" s="2">
        <v>45005</v>
      </c>
      <c r="D953" s="1" t="s">
        <v>82</v>
      </c>
      <c r="E953" s="2">
        <v>44805</v>
      </c>
      <c r="F953" s="2">
        <v>46630</v>
      </c>
      <c r="G953" s="1">
        <v>100</v>
      </c>
      <c r="H953" s="1">
        <v>1</v>
      </c>
      <c r="I953" s="1">
        <f>Table1[[#This Row],[Received Qty.]]*Table1[[#This Row],[Unit]]</f>
        <v>100</v>
      </c>
      <c r="J953" s="1" t="s">
        <v>11</v>
      </c>
      <c r="K953" s="1">
        <v>155</v>
      </c>
      <c r="L953" s="1">
        <v>15500</v>
      </c>
      <c r="M953" s="1">
        <f>_xlfn.DAYS(Table1[[#This Row],[RCV Date]],Table1[[#This Row],[PO_DT]])</f>
        <v>2</v>
      </c>
      <c r="N953" s="1">
        <f>_xlfn.DAYS(Table1[[#This Row],[Exp Date]],Table1[[#This Row],[Mfg Date]])</f>
        <v>1825</v>
      </c>
    </row>
    <row r="954" spans="1:14" x14ac:dyDescent="0.3">
      <c r="A954" s="4">
        <v>44998</v>
      </c>
      <c r="B954" s="3" t="s">
        <v>237</v>
      </c>
      <c r="C954" s="2">
        <v>45005</v>
      </c>
      <c r="D954" s="1" t="s">
        <v>71</v>
      </c>
      <c r="E954" s="2">
        <v>44976</v>
      </c>
      <c r="F954" s="2">
        <v>45706</v>
      </c>
      <c r="G954" s="1">
        <v>50</v>
      </c>
      <c r="H954" s="1">
        <v>1</v>
      </c>
      <c r="I954" s="1">
        <f>Table1[[#This Row],[Received Qty.]]*Table1[[#This Row],[Unit]]</f>
        <v>50</v>
      </c>
      <c r="J954" s="1" t="s">
        <v>11</v>
      </c>
      <c r="K954" s="1">
        <v>45</v>
      </c>
      <c r="L954" s="1">
        <v>2250</v>
      </c>
      <c r="M954" s="1">
        <f>_xlfn.DAYS(Table1[[#This Row],[RCV Date]],Table1[[#This Row],[PO_DT]])</f>
        <v>7</v>
      </c>
      <c r="N954" s="1">
        <f>_xlfn.DAYS(Table1[[#This Row],[Exp Date]],Table1[[#This Row],[Mfg Date]])</f>
        <v>730</v>
      </c>
    </row>
    <row r="955" spans="1:14" x14ac:dyDescent="0.3">
      <c r="A955" s="4">
        <v>44998</v>
      </c>
      <c r="B955" s="3" t="s">
        <v>237</v>
      </c>
      <c r="C955" s="2">
        <v>45005</v>
      </c>
      <c r="D955" s="1" t="s">
        <v>71</v>
      </c>
      <c r="E955" s="2">
        <v>44589</v>
      </c>
      <c r="F955" s="2">
        <v>45318</v>
      </c>
      <c r="G955" s="1">
        <v>150</v>
      </c>
      <c r="H955" s="1">
        <v>1</v>
      </c>
      <c r="I955" s="1">
        <f>Table1[[#This Row],[Received Qty.]]*Table1[[#This Row],[Unit]]</f>
        <v>150</v>
      </c>
      <c r="J955" s="1" t="s">
        <v>11</v>
      </c>
      <c r="K955" s="1">
        <v>45</v>
      </c>
      <c r="L955" s="1">
        <v>6750</v>
      </c>
      <c r="M955" s="1">
        <f>_xlfn.DAYS(Table1[[#This Row],[RCV Date]],Table1[[#This Row],[PO_DT]])</f>
        <v>7</v>
      </c>
      <c r="N955" s="1">
        <f>_xlfn.DAYS(Table1[[#This Row],[Exp Date]],Table1[[#This Row],[Mfg Date]])</f>
        <v>729</v>
      </c>
    </row>
    <row r="956" spans="1:14" x14ac:dyDescent="0.3">
      <c r="A956" s="4">
        <v>44996</v>
      </c>
      <c r="B956" s="3" t="s">
        <v>247</v>
      </c>
      <c r="C956" s="2">
        <v>45005</v>
      </c>
      <c r="D956" s="1" t="s">
        <v>48</v>
      </c>
      <c r="E956" s="2">
        <v>44958</v>
      </c>
      <c r="F956" s="2">
        <v>46783</v>
      </c>
      <c r="G956" s="1">
        <v>50</v>
      </c>
      <c r="H956" s="1">
        <v>1</v>
      </c>
      <c r="I956" s="1">
        <f>Table1[[#This Row],[Received Qty.]]*Table1[[#This Row],[Unit]]</f>
        <v>50</v>
      </c>
      <c r="J956" s="1" t="s">
        <v>11</v>
      </c>
      <c r="K956" s="1">
        <v>1010</v>
      </c>
      <c r="L956" s="1">
        <v>50500</v>
      </c>
      <c r="M956" s="1">
        <f>_xlfn.DAYS(Table1[[#This Row],[RCV Date]],Table1[[#This Row],[PO_DT]])</f>
        <v>9</v>
      </c>
      <c r="N956" s="1">
        <f>_xlfn.DAYS(Table1[[#This Row],[Exp Date]],Table1[[#This Row],[Mfg Date]])</f>
        <v>1825</v>
      </c>
    </row>
    <row r="957" spans="1:14" x14ac:dyDescent="0.3">
      <c r="A957" s="4">
        <v>45006</v>
      </c>
      <c r="B957" s="3" t="s">
        <v>248</v>
      </c>
      <c r="C957" s="2">
        <v>45007</v>
      </c>
      <c r="D957" s="1" t="s">
        <v>71</v>
      </c>
      <c r="E957" s="2">
        <v>44976</v>
      </c>
      <c r="F957" s="2">
        <v>45706</v>
      </c>
      <c r="G957" s="1">
        <v>250</v>
      </c>
      <c r="H957" s="1">
        <v>1</v>
      </c>
      <c r="I957" s="1">
        <f>Table1[[#This Row],[Received Qty.]]*Table1[[#This Row],[Unit]]</f>
        <v>250</v>
      </c>
      <c r="J957" s="1" t="s">
        <v>11</v>
      </c>
      <c r="K957" s="1">
        <v>45</v>
      </c>
      <c r="L957" s="1">
        <v>11250</v>
      </c>
      <c r="M957" s="1">
        <f>_xlfn.DAYS(Table1[[#This Row],[RCV Date]],Table1[[#This Row],[PO_DT]])</f>
        <v>1</v>
      </c>
      <c r="N957" s="1">
        <f>_xlfn.DAYS(Table1[[#This Row],[Exp Date]],Table1[[#This Row],[Mfg Date]])</f>
        <v>730</v>
      </c>
    </row>
    <row r="958" spans="1:14" x14ac:dyDescent="0.3">
      <c r="A958" s="4">
        <v>44998</v>
      </c>
      <c r="B958" s="3" t="s">
        <v>237</v>
      </c>
      <c r="C958" s="2">
        <v>45007</v>
      </c>
      <c r="D958" s="1" t="s">
        <v>71</v>
      </c>
      <c r="E958" s="2">
        <v>44976</v>
      </c>
      <c r="F958" s="2">
        <v>45706</v>
      </c>
      <c r="G958" s="1">
        <v>850</v>
      </c>
      <c r="H958" s="1">
        <v>1</v>
      </c>
      <c r="I958" s="1">
        <f>Table1[[#This Row],[Received Qty.]]*Table1[[#This Row],[Unit]]</f>
        <v>850</v>
      </c>
      <c r="J958" s="1" t="s">
        <v>11</v>
      </c>
      <c r="K958" s="1">
        <v>45</v>
      </c>
      <c r="L958" s="1">
        <v>38250</v>
      </c>
      <c r="M958" s="1">
        <f>_xlfn.DAYS(Table1[[#This Row],[RCV Date]],Table1[[#This Row],[PO_DT]])</f>
        <v>9</v>
      </c>
      <c r="N958" s="1">
        <f>_xlfn.DAYS(Table1[[#This Row],[Exp Date]],Table1[[#This Row],[Mfg Date]])</f>
        <v>730</v>
      </c>
    </row>
    <row r="959" spans="1:14" x14ac:dyDescent="0.3">
      <c r="A959" s="8">
        <v>44996</v>
      </c>
      <c r="B959" s="10" t="s">
        <v>249</v>
      </c>
      <c r="C959" s="11">
        <v>45007</v>
      </c>
      <c r="D959" s="9" t="s">
        <v>19</v>
      </c>
      <c r="E959" s="11">
        <v>44986</v>
      </c>
      <c r="F959" s="11">
        <v>46081</v>
      </c>
      <c r="G959" s="9">
        <v>220</v>
      </c>
      <c r="H959" s="9">
        <v>1</v>
      </c>
      <c r="I959" s="9">
        <f>Table1[[#This Row],[Received Qty.]]*Table1[[#This Row],[Unit]]</f>
        <v>220</v>
      </c>
      <c r="J959" s="9" t="s">
        <v>11</v>
      </c>
      <c r="K959" s="9">
        <v>2145.4540000000002</v>
      </c>
      <c r="L959" s="9">
        <v>471999.88</v>
      </c>
      <c r="M959" s="9">
        <f>_xlfn.DAYS(Table1[[#This Row],[RCV Date]],Table1[[#This Row],[PO_DT]])</f>
        <v>11</v>
      </c>
      <c r="N959" s="9">
        <f>_xlfn.DAYS(Table1[[#This Row],[Exp Date]],Table1[[#This Row],[Mfg Date]])</f>
        <v>1095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62B6-3477-4276-BD26-D2B19F286C92}">
  <dimension ref="A3:L187"/>
  <sheetViews>
    <sheetView topLeftCell="D1" workbookViewId="0">
      <selection activeCell="L11" sqref="L11"/>
    </sheetView>
  </sheetViews>
  <sheetFormatPr defaultRowHeight="14.4" x14ac:dyDescent="0.3"/>
  <cols>
    <col min="1" max="1" width="71.44140625" bestFit="1" customWidth="1"/>
    <col min="2" max="2" width="18.33203125" bestFit="1" customWidth="1"/>
    <col min="5" max="5" width="71.44140625" bestFit="1" customWidth="1"/>
    <col min="6" max="6" width="16.77734375" bestFit="1" customWidth="1"/>
    <col min="7" max="7" width="15.6640625" style="20" bestFit="1" customWidth="1"/>
    <col min="8" max="8" width="14.44140625" style="18" bestFit="1" customWidth="1"/>
    <col min="12" max="12" width="14.88671875" bestFit="1" customWidth="1"/>
  </cols>
  <sheetData>
    <row r="3" spans="1:12" x14ac:dyDescent="0.3">
      <c r="A3" s="12" t="s">
        <v>252</v>
      </c>
      <c r="B3" t="s">
        <v>259</v>
      </c>
      <c r="E3" s="14" t="s">
        <v>260</v>
      </c>
      <c r="F3" s="14" t="s">
        <v>262</v>
      </c>
      <c r="G3" s="19" t="s">
        <v>257</v>
      </c>
      <c r="H3" s="17" t="s">
        <v>258</v>
      </c>
      <c r="I3" s="14" t="s">
        <v>264</v>
      </c>
    </row>
    <row r="4" spans="1:12" x14ac:dyDescent="0.3">
      <c r="A4" s="13" t="s">
        <v>44</v>
      </c>
      <c r="B4">
        <v>4</v>
      </c>
      <c r="E4" s="13" t="s">
        <v>14</v>
      </c>
      <c r="F4">
        <v>76</v>
      </c>
      <c r="G4" s="20">
        <f>Table4[[#This Row],[Issue Frequency]]/SUM(Table4[Issue Frequency])</f>
        <v>6.386554621848739E-2</v>
      </c>
      <c r="H4" s="18">
        <v>6.386554621848739E-2</v>
      </c>
      <c r="I4" t="str">
        <f>IF(Table4[[#This Row],[cumulative %]]&lt;0.4,"V",IF(Table4[[#This Row],[cumulative %]]&lt;0.75,"E","D"))</f>
        <v>V</v>
      </c>
    </row>
    <row r="5" spans="1:12" x14ac:dyDescent="0.3">
      <c r="A5" s="13" t="s">
        <v>164</v>
      </c>
      <c r="B5">
        <v>2</v>
      </c>
      <c r="E5" s="13" t="s">
        <v>10</v>
      </c>
      <c r="F5">
        <v>46</v>
      </c>
      <c r="G5" s="20">
        <f>Table4[[#This Row],[Issue Frequency]]/SUM(Table4[Issue Frequency])</f>
        <v>3.8655462184873951E-2</v>
      </c>
      <c r="H5" s="18">
        <v>0.10252100840336134</v>
      </c>
      <c r="I5" t="str">
        <f>IF(Table4[[#This Row],[cumulative %]]&lt;0.4,"V",IF(Table4[[#This Row],[cumulative %]]&lt;0.75,"E","D"))</f>
        <v>V</v>
      </c>
    </row>
    <row r="6" spans="1:12" x14ac:dyDescent="0.3">
      <c r="A6" s="13" t="s">
        <v>24</v>
      </c>
      <c r="B6">
        <v>10</v>
      </c>
      <c r="E6" s="13" t="s">
        <v>73</v>
      </c>
      <c r="F6">
        <v>35</v>
      </c>
      <c r="G6" s="20">
        <f>Table4[[#This Row],[Issue Frequency]]/SUM(Table4[Issue Frequency])</f>
        <v>2.9411764705882353E-2</v>
      </c>
      <c r="H6" s="18">
        <v>0.1319327731092437</v>
      </c>
      <c r="I6" t="str">
        <f>IF(Table4[[#This Row],[cumulative %]]&lt;0.4,"V",IF(Table4[[#This Row],[cumulative %]]&lt;0.75,"E","D"))</f>
        <v>V</v>
      </c>
      <c r="K6" s="28" t="s">
        <v>275</v>
      </c>
      <c r="L6" s="28" t="s">
        <v>276</v>
      </c>
    </row>
    <row r="7" spans="1:12" x14ac:dyDescent="0.3">
      <c r="A7" s="13" t="s">
        <v>36</v>
      </c>
      <c r="B7">
        <v>7</v>
      </c>
      <c r="E7" s="13" t="s">
        <v>81</v>
      </c>
      <c r="F7">
        <v>33</v>
      </c>
      <c r="G7" s="20">
        <f>Table4[[#This Row],[Issue Frequency]]/SUM(Table4[Issue Frequency])</f>
        <v>2.7731092436974789E-2</v>
      </c>
      <c r="H7" s="18">
        <v>0.15966386554621848</v>
      </c>
      <c r="I7" t="str">
        <f>IF(Table4[[#This Row],[cumulative %]]&lt;0.4,"V",IF(Table4[[#This Row],[cumulative %]]&lt;0.75,"E","D"))</f>
        <v>V</v>
      </c>
      <c r="K7" s="3" t="s">
        <v>270</v>
      </c>
      <c r="L7" s="3" t="s">
        <v>278</v>
      </c>
    </row>
    <row r="8" spans="1:12" x14ac:dyDescent="0.3">
      <c r="A8" s="13" t="s">
        <v>21</v>
      </c>
      <c r="B8">
        <v>8</v>
      </c>
      <c r="E8" s="13" t="s">
        <v>63</v>
      </c>
      <c r="F8">
        <v>31</v>
      </c>
      <c r="G8" s="20">
        <f>Table4[[#This Row],[Issue Frequency]]/SUM(Table4[Issue Frequency])</f>
        <v>2.6050420168067228E-2</v>
      </c>
      <c r="H8" s="18">
        <v>0.18571428571428569</v>
      </c>
      <c r="I8" t="str">
        <f>IF(Table4[[#This Row],[cumulative %]]&lt;0.4,"V",IF(Table4[[#This Row],[cumulative %]]&lt;0.75,"E","D"))</f>
        <v>V</v>
      </c>
      <c r="K8" s="3" t="s">
        <v>269</v>
      </c>
      <c r="L8" s="3" t="s">
        <v>279</v>
      </c>
    </row>
    <row r="9" spans="1:12" x14ac:dyDescent="0.3">
      <c r="A9" s="13" t="s">
        <v>84</v>
      </c>
      <c r="B9">
        <v>16</v>
      </c>
      <c r="E9" s="13" t="s">
        <v>71</v>
      </c>
      <c r="F9">
        <v>30</v>
      </c>
      <c r="G9" s="20">
        <f>Table4[[#This Row],[Issue Frequency]]/SUM(Table4[Issue Frequency])</f>
        <v>2.5210084033613446E-2</v>
      </c>
      <c r="H9" s="18">
        <v>0.21092436974789913</v>
      </c>
      <c r="I9" t="str">
        <f>IF(Table4[[#This Row],[cumulative %]]&lt;0.4,"V",IF(Table4[[#This Row],[cumulative %]]&lt;0.75,"E","D"))</f>
        <v>V</v>
      </c>
      <c r="K9" s="3" t="s">
        <v>268</v>
      </c>
      <c r="L9" s="3" t="s">
        <v>280</v>
      </c>
    </row>
    <row r="10" spans="1:12" x14ac:dyDescent="0.3">
      <c r="A10" s="13" t="s">
        <v>140</v>
      </c>
      <c r="B10">
        <v>1</v>
      </c>
      <c r="E10" s="13" t="s">
        <v>27</v>
      </c>
      <c r="F10">
        <v>29</v>
      </c>
      <c r="G10" s="20">
        <f>Table4[[#This Row],[Issue Frequency]]/SUM(Table4[Issue Frequency])</f>
        <v>2.4369747899159664E-2</v>
      </c>
      <c r="H10" s="18">
        <v>0.23529411764705879</v>
      </c>
      <c r="I10" t="str">
        <f>IF(Table4[[#This Row],[cumulative %]]&lt;0.4,"V",IF(Table4[[#This Row],[cumulative %]]&lt;0.75,"E","D"))</f>
        <v>V</v>
      </c>
    </row>
    <row r="11" spans="1:12" x14ac:dyDescent="0.3">
      <c r="A11" s="13" t="s">
        <v>32</v>
      </c>
      <c r="B11">
        <v>9</v>
      </c>
      <c r="E11" s="13" t="s">
        <v>29</v>
      </c>
      <c r="F11">
        <v>25</v>
      </c>
      <c r="G11" s="20">
        <f>Table4[[#This Row],[Issue Frequency]]/SUM(Table4[Issue Frequency])</f>
        <v>2.100840336134454E-2</v>
      </c>
      <c r="H11" s="18">
        <v>0.27731092436974786</v>
      </c>
      <c r="I11" t="str">
        <f>IF(Table4[[#This Row],[cumulative %]]&lt;0.4,"V",IF(Table4[[#This Row],[cumulative %]]&lt;0.75,"E","D"))</f>
        <v>V</v>
      </c>
    </row>
    <row r="12" spans="1:12" x14ac:dyDescent="0.3">
      <c r="A12" s="13" t="s">
        <v>110</v>
      </c>
      <c r="B12">
        <v>2</v>
      </c>
      <c r="E12" s="13" t="s">
        <v>19</v>
      </c>
      <c r="F12">
        <v>25</v>
      </c>
      <c r="G12" s="20">
        <f>Table4[[#This Row],[Issue Frequency]]/SUM(Table4[Issue Frequency])</f>
        <v>2.100840336134454E-2</v>
      </c>
      <c r="H12" s="18">
        <v>0.25630252100840334</v>
      </c>
      <c r="I12" t="str">
        <f>IF(Table4[[#This Row],[cumulative %]]&lt;0.4,"V",IF(Table4[[#This Row],[cumulative %]]&lt;0.75,"E","D"))</f>
        <v>V</v>
      </c>
    </row>
    <row r="13" spans="1:12" x14ac:dyDescent="0.3">
      <c r="A13" s="13" t="s">
        <v>170</v>
      </c>
      <c r="B13">
        <v>3</v>
      </c>
      <c r="E13" s="13" t="s">
        <v>46</v>
      </c>
      <c r="F13">
        <v>23</v>
      </c>
      <c r="G13" s="20">
        <f>Table4[[#This Row],[Issue Frequency]]/SUM(Table4[Issue Frequency])</f>
        <v>1.9327731092436976E-2</v>
      </c>
      <c r="H13" s="18">
        <v>0.29663865546218482</v>
      </c>
      <c r="I13" t="str">
        <f>IF(Table4[[#This Row],[cumulative %]]&lt;0.4,"V",IF(Table4[[#This Row],[cumulative %]]&lt;0.75,"E","D"))</f>
        <v>V</v>
      </c>
    </row>
    <row r="14" spans="1:12" x14ac:dyDescent="0.3">
      <c r="A14" s="13" t="s">
        <v>97</v>
      </c>
      <c r="B14">
        <v>4</v>
      </c>
      <c r="E14" s="13" t="s">
        <v>55</v>
      </c>
      <c r="F14">
        <v>21</v>
      </c>
      <c r="G14" s="20">
        <f>Table4[[#This Row],[Issue Frequency]]/SUM(Table4[Issue Frequency])</f>
        <v>1.7647058823529412E-2</v>
      </c>
      <c r="H14" s="18">
        <v>0.33193277310924363</v>
      </c>
      <c r="I14" t="str">
        <f>IF(Table4[[#This Row],[cumulative %]]&lt;0.4,"V",IF(Table4[[#This Row],[cumulative %]]&lt;0.75,"E","D"))</f>
        <v>V</v>
      </c>
    </row>
    <row r="15" spans="1:12" x14ac:dyDescent="0.3">
      <c r="A15" s="13" t="s">
        <v>103</v>
      </c>
      <c r="B15">
        <v>3</v>
      </c>
      <c r="E15" s="13" t="s">
        <v>66</v>
      </c>
      <c r="F15">
        <v>21</v>
      </c>
      <c r="G15" s="20">
        <f>Table4[[#This Row],[Issue Frequency]]/SUM(Table4[Issue Frequency])</f>
        <v>1.7647058823529412E-2</v>
      </c>
      <c r="H15" s="18">
        <v>0.31428571428571422</v>
      </c>
      <c r="I15" t="str">
        <f>IF(Table4[[#This Row],[cumulative %]]&lt;0.4,"V",IF(Table4[[#This Row],[cumulative %]]&lt;0.75,"E","D"))</f>
        <v>V</v>
      </c>
    </row>
    <row r="16" spans="1:12" x14ac:dyDescent="0.3">
      <c r="A16" s="13" t="s">
        <v>42</v>
      </c>
      <c r="B16">
        <v>1</v>
      </c>
      <c r="E16" s="13" t="s">
        <v>48</v>
      </c>
      <c r="F16">
        <v>20</v>
      </c>
      <c r="G16" s="20">
        <f>Table4[[#This Row],[Issue Frequency]]/SUM(Table4[Issue Frequency])</f>
        <v>1.680672268907563E-2</v>
      </c>
      <c r="H16" s="18">
        <v>0.34873949579831925</v>
      </c>
      <c r="I16" t="str">
        <f>IF(Table4[[#This Row],[cumulative %]]&lt;0.4,"V",IF(Table4[[#This Row],[cumulative %]]&lt;0.75,"E","D"))</f>
        <v>V</v>
      </c>
    </row>
    <row r="17" spans="1:9" x14ac:dyDescent="0.3">
      <c r="A17" s="13" t="s">
        <v>73</v>
      </c>
      <c r="B17">
        <v>35</v>
      </c>
      <c r="E17" s="13" t="s">
        <v>149</v>
      </c>
      <c r="F17">
        <v>19</v>
      </c>
      <c r="G17" s="20">
        <f>Table4[[#This Row],[Issue Frequency]]/SUM(Table4[Issue Frequency])</f>
        <v>1.5966386554621848E-2</v>
      </c>
      <c r="H17" s="18">
        <v>0.38067226890756295</v>
      </c>
      <c r="I17" t="str">
        <f>IF(Table4[[#This Row],[cumulative %]]&lt;0.4,"V",IF(Table4[[#This Row],[cumulative %]]&lt;0.75,"E","D"))</f>
        <v>V</v>
      </c>
    </row>
    <row r="18" spans="1:9" x14ac:dyDescent="0.3">
      <c r="A18" s="13" t="s">
        <v>39</v>
      </c>
      <c r="B18">
        <v>17</v>
      </c>
      <c r="E18" s="13" t="s">
        <v>35</v>
      </c>
      <c r="F18">
        <v>19</v>
      </c>
      <c r="G18" s="20">
        <f>Table4[[#This Row],[Issue Frequency]]/SUM(Table4[Issue Frequency])</f>
        <v>1.5966386554621848E-2</v>
      </c>
      <c r="H18" s="18">
        <v>0.3647058823529411</v>
      </c>
      <c r="I18" t="str">
        <f>IF(Table4[[#This Row],[cumulative %]]&lt;0.4,"V",IF(Table4[[#This Row],[cumulative %]]&lt;0.75,"E","D"))</f>
        <v>V</v>
      </c>
    </row>
    <row r="19" spans="1:9" x14ac:dyDescent="0.3">
      <c r="A19" s="13" t="s">
        <v>139</v>
      </c>
      <c r="B19">
        <v>1</v>
      </c>
      <c r="E19" s="13" t="s">
        <v>74</v>
      </c>
      <c r="F19">
        <v>18</v>
      </c>
      <c r="G19" s="20">
        <f>Table4[[#This Row],[Issue Frequency]]/SUM(Table4[Issue Frequency])</f>
        <v>1.5126050420168067E-2</v>
      </c>
      <c r="H19" s="18">
        <v>0.41092436974789909</v>
      </c>
      <c r="I19" t="str">
        <f>IF(Table4[[#This Row],[cumulative %]]&lt;0.4,"V",IF(Table4[[#This Row],[cumulative %]]&lt;0.75,"E","D"))</f>
        <v>E</v>
      </c>
    </row>
    <row r="20" spans="1:9" x14ac:dyDescent="0.3">
      <c r="A20" s="13" t="s">
        <v>126</v>
      </c>
      <c r="B20">
        <v>1</v>
      </c>
      <c r="E20" s="13" t="s">
        <v>26</v>
      </c>
      <c r="F20">
        <v>18</v>
      </c>
      <c r="G20" s="20">
        <f>Table4[[#This Row],[Issue Frequency]]/SUM(Table4[Issue Frequency])</f>
        <v>1.5126050420168067E-2</v>
      </c>
      <c r="H20" s="18">
        <v>0.39579831932773102</v>
      </c>
      <c r="I20" t="str">
        <f>IF(Table4[[#This Row],[cumulative %]]&lt;0.4,"V",IF(Table4[[#This Row],[cumulative %]]&lt;0.75,"E","D"))</f>
        <v>V</v>
      </c>
    </row>
    <row r="21" spans="1:9" x14ac:dyDescent="0.3">
      <c r="A21" s="13" t="s">
        <v>18</v>
      </c>
      <c r="B21">
        <v>7</v>
      </c>
      <c r="E21" s="13" t="s">
        <v>165</v>
      </c>
      <c r="F21">
        <v>17</v>
      </c>
      <c r="G21" s="20">
        <f>Table4[[#This Row],[Issue Frequency]]/SUM(Table4[Issue Frequency])</f>
        <v>1.4285714285714285E-2</v>
      </c>
      <c r="H21" s="18">
        <v>0.45378151260504196</v>
      </c>
      <c r="I21" t="str">
        <f>IF(Table4[[#This Row],[cumulative %]]&lt;0.4,"V",IF(Table4[[#This Row],[cumulative %]]&lt;0.75,"E","D"))</f>
        <v>E</v>
      </c>
    </row>
    <row r="22" spans="1:9" x14ac:dyDescent="0.3">
      <c r="A22" s="13" t="s">
        <v>66</v>
      </c>
      <c r="B22">
        <v>21</v>
      </c>
      <c r="E22" s="13" t="s">
        <v>53</v>
      </c>
      <c r="F22">
        <v>17</v>
      </c>
      <c r="G22" s="20">
        <f>Table4[[#This Row],[Issue Frequency]]/SUM(Table4[Issue Frequency])</f>
        <v>1.4285714285714285E-2</v>
      </c>
      <c r="H22" s="18">
        <v>0.43949579831932767</v>
      </c>
      <c r="I22" t="str">
        <f>IF(Table4[[#This Row],[cumulative %]]&lt;0.4,"V",IF(Table4[[#This Row],[cumulative %]]&lt;0.75,"E","D"))</f>
        <v>E</v>
      </c>
    </row>
    <row r="23" spans="1:9" x14ac:dyDescent="0.3">
      <c r="A23" s="13" t="s">
        <v>102</v>
      </c>
      <c r="B23">
        <v>12</v>
      </c>
      <c r="E23" s="13" t="s">
        <v>39</v>
      </c>
      <c r="F23">
        <v>17</v>
      </c>
      <c r="G23" s="20">
        <f>Table4[[#This Row],[Issue Frequency]]/SUM(Table4[Issue Frequency])</f>
        <v>1.4285714285714285E-2</v>
      </c>
      <c r="H23" s="18">
        <v>0.42521008403361338</v>
      </c>
      <c r="I23" t="str">
        <f>IF(Table4[[#This Row],[cumulative %]]&lt;0.4,"V",IF(Table4[[#This Row],[cumulative %]]&lt;0.75,"E","D"))</f>
        <v>E</v>
      </c>
    </row>
    <row r="24" spans="1:9" x14ac:dyDescent="0.3">
      <c r="A24" s="13" t="s">
        <v>81</v>
      </c>
      <c r="B24">
        <v>33</v>
      </c>
      <c r="E24" s="13" t="s">
        <v>20</v>
      </c>
      <c r="F24">
        <v>16</v>
      </c>
      <c r="G24" s="20">
        <f>Table4[[#This Row],[Issue Frequency]]/SUM(Table4[Issue Frequency])</f>
        <v>1.3445378151260505E-2</v>
      </c>
      <c r="H24" s="18">
        <v>0.48067226890756298</v>
      </c>
      <c r="I24" t="str">
        <f>IF(Table4[[#This Row],[cumulative %]]&lt;0.4,"V",IF(Table4[[#This Row],[cumulative %]]&lt;0.75,"E","D"))</f>
        <v>E</v>
      </c>
    </row>
    <row r="25" spans="1:9" x14ac:dyDescent="0.3">
      <c r="A25" s="13" t="s">
        <v>19</v>
      </c>
      <c r="B25">
        <v>25</v>
      </c>
      <c r="E25" s="13" t="s">
        <v>84</v>
      </c>
      <c r="F25">
        <v>16</v>
      </c>
      <c r="G25" s="20">
        <f>Table4[[#This Row],[Issue Frequency]]/SUM(Table4[Issue Frequency])</f>
        <v>1.3445378151260505E-2</v>
      </c>
      <c r="H25" s="18">
        <v>0.46722689075630247</v>
      </c>
      <c r="I25" t="str">
        <f>IF(Table4[[#This Row],[cumulative %]]&lt;0.4,"V",IF(Table4[[#This Row],[cumulative %]]&lt;0.75,"E","D"))</f>
        <v>E</v>
      </c>
    </row>
    <row r="26" spans="1:9" x14ac:dyDescent="0.3">
      <c r="A26" s="13" t="s">
        <v>117</v>
      </c>
      <c r="B26">
        <v>1</v>
      </c>
      <c r="E26" s="13" t="s">
        <v>91</v>
      </c>
      <c r="F26">
        <v>15</v>
      </c>
      <c r="G26" s="20">
        <f>Table4[[#This Row],[Issue Frequency]]/SUM(Table4[Issue Frequency])</f>
        <v>1.2605042016806723E-2</v>
      </c>
      <c r="H26" s="18">
        <v>0.51848739495798313</v>
      </c>
      <c r="I26" t="str">
        <f>IF(Table4[[#This Row],[cumulative %]]&lt;0.4,"V",IF(Table4[[#This Row],[cumulative %]]&lt;0.75,"E","D"))</f>
        <v>E</v>
      </c>
    </row>
    <row r="27" spans="1:9" x14ac:dyDescent="0.3">
      <c r="A27" s="13" t="s">
        <v>145</v>
      </c>
      <c r="B27">
        <v>1</v>
      </c>
      <c r="E27" s="13" t="s">
        <v>16</v>
      </c>
      <c r="F27">
        <v>15</v>
      </c>
      <c r="G27" s="20">
        <f>Table4[[#This Row],[Issue Frequency]]/SUM(Table4[Issue Frequency])</f>
        <v>1.2605042016806723E-2</v>
      </c>
      <c r="H27" s="18">
        <v>0.50588235294117645</v>
      </c>
      <c r="I27" t="str">
        <f>IF(Table4[[#This Row],[cumulative %]]&lt;0.4,"V",IF(Table4[[#This Row],[cumulative %]]&lt;0.75,"E","D"))</f>
        <v>E</v>
      </c>
    </row>
    <row r="28" spans="1:9" x14ac:dyDescent="0.3">
      <c r="A28" s="13" t="s">
        <v>143</v>
      </c>
      <c r="B28">
        <v>1</v>
      </c>
      <c r="E28" s="13" t="s">
        <v>78</v>
      </c>
      <c r="F28">
        <v>15</v>
      </c>
      <c r="G28" s="20">
        <f>Table4[[#This Row],[Issue Frequency]]/SUM(Table4[Issue Frequency])</f>
        <v>1.2605042016806723E-2</v>
      </c>
      <c r="H28" s="18">
        <v>0.49327731092436972</v>
      </c>
      <c r="I28" t="str">
        <f>IF(Table4[[#This Row],[cumulative %]]&lt;0.4,"V",IF(Table4[[#This Row],[cumulative %]]&lt;0.75,"E","D"))</f>
        <v>E</v>
      </c>
    </row>
    <row r="29" spans="1:9" x14ac:dyDescent="0.3">
      <c r="A29" s="13" t="s">
        <v>46</v>
      </c>
      <c r="B29">
        <v>23</v>
      </c>
      <c r="E29" s="13" t="s">
        <v>28</v>
      </c>
      <c r="F29">
        <v>13</v>
      </c>
      <c r="G29" s="20">
        <f>Table4[[#This Row],[Issue Frequency]]/SUM(Table4[Issue Frequency])</f>
        <v>1.0924369747899159E-2</v>
      </c>
      <c r="H29" s="18">
        <v>0.52941176470588225</v>
      </c>
      <c r="I29" t="str">
        <f>IF(Table4[[#This Row],[cumulative %]]&lt;0.4,"V",IF(Table4[[#This Row],[cumulative %]]&lt;0.75,"E","D"))</f>
        <v>E</v>
      </c>
    </row>
    <row r="30" spans="1:9" x14ac:dyDescent="0.3">
      <c r="A30" s="13" t="s">
        <v>100</v>
      </c>
      <c r="B30">
        <v>10</v>
      </c>
      <c r="E30" s="13" t="s">
        <v>93</v>
      </c>
      <c r="F30">
        <v>12</v>
      </c>
      <c r="G30" s="20">
        <f>Table4[[#This Row],[Issue Frequency]]/SUM(Table4[Issue Frequency])</f>
        <v>1.0084033613445379E-2</v>
      </c>
      <c r="H30" s="18">
        <v>0.57983193277310896</v>
      </c>
      <c r="I30" t="str">
        <f>IF(Table4[[#This Row],[cumulative %]]&lt;0.4,"V",IF(Table4[[#This Row],[cumulative %]]&lt;0.75,"E","D"))</f>
        <v>E</v>
      </c>
    </row>
    <row r="31" spans="1:9" x14ac:dyDescent="0.3">
      <c r="A31" s="13" t="s">
        <v>153</v>
      </c>
      <c r="B31">
        <v>1</v>
      </c>
      <c r="E31" s="13" t="s">
        <v>150</v>
      </c>
      <c r="F31">
        <v>12</v>
      </c>
      <c r="G31" s="20">
        <f>Table4[[#This Row],[Issue Frequency]]/SUM(Table4[Issue Frequency])</f>
        <v>1.0084033613445379E-2</v>
      </c>
      <c r="H31" s="18">
        <v>0.56974789915966362</v>
      </c>
      <c r="I31" t="str">
        <f>IF(Table4[[#This Row],[cumulative %]]&lt;0.4,"V",IF(Table4[[#This Row],[cumulative %]]&lt;0.75,"E","D"))</f>
        <v>E</v>
      </c>
    </row>
    <row r="32" spans="1:9" x14ac:dyDescent="0.3">
      <c r="A32" s="13" t="s">
        <v>58</v>
      </c>
      <c r="B32">
        <v>4</v>
      </c>
      <c r="E32" s="13" t="s">
        <v>37</v>
      </c>
      <c r="F32">
        <v>12</v>
      </c>
      <c r="G32" s="20">
        <f>Table4[[#This Row],[Issue Frequency]]/SUM(Table4[Issue Frequency])</f>
        <v>1.0084033613445379E-2</v>
      </c>
      <c r="H32" s="18">
        <v>0.55966386554621828</v>
      </c>
      <c r="I32" t="str">
        <f>IF(Table4[[#This Row],[cumulative %]]&lt;0.4,"V",IF(Table4[[#This Row],[cumulative %]]&lt;0.75,"E","D"))</f>
        <v>E</v>
      </c>
    </row>
    <row r="33" spans="1:9" x14ac:dyDescent="0.3">
      <c r="A33" s="13" t="s">
        <v>141</v>
      </c>
      <c r="B33">
        <v>1</v>
      </c>
      <c r="E33" s="13" t="s">
        <v>12</v>
      </c>
      <c r="F33">
        <v>12</v>
      </c>
      <c r="G33" s="20">
        <f>Table4[[#This Row],[Issue Frequency]]/SUM(Table4[Issue Frequency])</f>
        <v>1.0084033613445379E-2</v>
      </c>
      <c r="H33" s="18">
        <v>0.54957983193277293</v>
      </c>
      <c r="I33" t="str">
        <f>IF(Table4[[#This Row],[cumulative %]]&lt;0.4,"V",IF(Table4[[#This Row],[cumulative %]]&lt;0.75,"E","D"))</f>
        <v>E</v>
      </c>
    </row>
    <row r="34" spans="1:9" x14ac:dyDescent="0.3">
      <c r="A34" s="13" t="s">
        <v>147</v>
      </c>
      <c r="B34">
        <v>3</v>
      </c>
      <c r="E34" s="13" t="s">
        <v>102</v>
      </c>
      <c r="F34">
        <v>12</v>
      </c>
      <c r="G34" s="20">
        <f>Table4[[#This Row],[Issue Frequency]]/SUM(Table4[Issue Frequency])</f>
        <v>1.0084033613445379E-2</v>
      </c>
      <c r="H34" s="18">
        <v>0.53949579831932759</v>
      </c>
      <c r="I34" t="str">
        <f>IF(Table4[[#This Row],[cumulative %]]&lt;0.4,"V",IF(Table4[[#This Row],[cumulative %]]&lt;0.75,"E","D"))</f>
        <v>E</v>
      </c>
    </row>
    <row r="35" spans="1:9" x14ac:dyDescent="0.3">
      <c r="A35" s="13" t="s">
        <v>155</v>
      </c>
      <c r="B35">
        <v>1</v>
      </c>
      <c r="E35" s="13" t="s">
        <v>15</v>
      </c>
      <c r="F35">
        <v>11</v>
      </c>
      <c r="G35" s="20">
        <f>Table4[[#This Row],[Issue Frequency]]/SUM(Table4[Issue Frequency])</f>
        <v>9.2436974789915968E-3</v>
      </c>
      <c r="H35" s="18">
        <v>0.59831932773109209</v>
      </c>
      <c r="I35" t="str">
        <f>IF(Table4[[#This Row],[cumulative %]]&lt;0.4,"V",IF(Table4[[#This Row],[cumulative %]]&lt;0.75,"E","D"))</f>
        <v>E</v>
      </c>
    </row>
    <row r="36" spans="1:9" x14ac:dyDescent="0.3">
      <c r="A36" s="13" t="s">
        <v>120</v>
      </c>
      <c r="B36">
        <v>1</v>
      </c>
      <c r="E36" s="13" t="s">
        <v>62</v>
      </c>
      <c r="F36">
        <v>11</v>
      </c>
      <c r="G36" s="20">
        <f>Table4[[#This Row],[Issue Frequency]]/SUM(Table4[Issue Frequency])</f>
        <v>9.2436974789915968E-3</v>
      </c>
      <c r="H36" s="18">
        <v>0.58907563025210052</v>
      </c>
      <c r="I36" t="str">
        <f>IF(Table4[[#This Row],[cumulative %]]&lt;0.4,"V",IF(Table4[[#This Row],[cumulative %]]&lt;0.75,"E","D"))</f>
        <v>E</v>
      </c>
    </row>
    <row r="37" spans="1:9" x14ac:dyDescent="0.3">
      <c r="A37" s="13" t="s">
        <v>168</v>
      </c>
      <c r="B37">
        <v>2</v>
      </c>
      <c r="E37" s="13" t="s">
        <v>82</v>
      </c>
      <c r="F37">
        <v>10</v>
      </c>
      <c r="G37" s="20">
        <f>Table4[[#This Row],[Issue Frequency]]/SUM(Table4[Issue Frequency])</f>
        <v>8.4033613445378148E-3</v>
      </c>
      <c r="H37" s="18">
        <v>0.63193277310924323</v>
      </c>
      <c r="I37" t="str">
        <f>IF(Table4[[#This Row],[cumulative %]]&lt;0.4,"V",IF(Table4[[#This Row],[cumulative %]]&lt;0.75,"E","D"))</f>
        <v>E</v>
      </c>
    </row>
    <row r="38" spans="1:9" x14ac:dyDescent="0.3">
      <c r="A38" s="13" t="s">
        <v>41</v>
      </c>
      <c r="B38">
        <v>1</v>
      </c>
      <c r="E38" s="13" t="s">
        <v>76</v>
      </c>
      <c r="F38">
        <v>10</v>
      </c>
      <c r="G38" s="20">
        <f>Table4[[#This Row],[Issue Frequency]]/SUM(Table4[Issue Frequency])</f>
        <v>8.4033613445378148E-3</v>
      </c>
      <c r="H38" s="18">
        <v>0.62352941176470544</v>
      </c>
      <c r="I38" t="str">
        <f>IF(Table4[[#This Row],[cumulative %]]&lt;0.4,"V",IF(Table4[[#This Row],[cumulative %]]&lt;0.75,"E","D"))</f>
        <v>E</v>
      </c>
    </row>
    <row r="39" spans="1:9" x14ac:dyDescent="0.3">
      <c r="A39" s="13" t="s">
        <v>35</v>
      </c>
      <c r="B39">
        <v>19</v>
      </c>
      <c r="E39" s="13" t="s">
        <v>100</v>
      </c>
      <c r="F39">
        <v>10</v>
      </c>
      <c r="G39" s="20">
        <f>Table4[[#This Row],[Issue Frequency]]/SUM(Table4[Issue Frequency])</f>
        <v>8.4033613445378148E-3</v>
      </c>
      <c r="H39" s="18">
        <v>0.61512605042016766</v>
      </c>
      <c r="I39" t="str">
        <f>IF(Table4[[#This Row],[cumulative %]]&lt;0.4,"V",IF(Table4[[#This Row],[cumulative %]]&lt;0.75,"E","D"))</f>
        <v>E</v>
      </c>
    </row>
    <row r="40" spans="1:9" x14ac:dyDescent="0.3">
      <c r="A40" s="13" t="s">
        <v>189</v>
      </c>
      <c r="B40">
        <v>2</v>
      </c>
      <c r="E40" s="13" t="s">
        <v>24</v>
      </c>
      <c r="F40">
        <v>10</v>
      </c>
      <c r="G40" s="20">
        <f>Table4[[#This Row],[Issue Frequency]]/SUM(Table4[Issue Frequency])</f>
        <v>8.4033613445378148E-3</v>
      </c>
      <c r="H40" s="18">
        <v>0.60672268907562987</v>
      </c>
      <c r="I40" t="str">
        <f>IF(Table4[[#This Row],[cumulative %]]&lt;0.4,"V",IF(Table4[[#This Row],[cumulative %]]&lt;0.75,"E","D"))</f>
        <v>E</v>
      </c>
    </row>
    <row r="41" spans="1:9" x14ac:dyDescent="0.3">
      <c r="A41" s="13" t="s">
        <v>119</v>
      </c>
      <c r="B41">
        <v>2</v>
      </c>
      <c r="E41" s="13" t="s">
        <v>38</v>
      </c>
      <c r="F41">
        <v>9</v>
      </c>
      <c r="G41" s="20">
        <f>Table4[[#This Row],[Issue Frequency]]/SUM(Table4[Issue Frequency])</f>
        <v>7.5630252100840336E-3</v>
      </c>
      <c r="H41" s="18">
        <v>0.69999999999999929</v>
      </c>
      <c r="I41" t="str">
        <f>IF(Table4[[#This Row],[cumulative %]]&lt;0.4,"V",IF(Table4[[#This Row],[cumulative %]]&lt;0.75,"E","D"))</f>
        <v>E</v>
      </c>
    </row>
    <row r="42" spans="1:9" x14ac:dyDescent="0.3">
      <c r="A42" s="13" t="s">
        <v>133</v>
      </c>
      <c r="B42">
        <v>5</v>
      </c>
      <c r="E42" s="13" t="s">
        <v>54</v>
      </c>
      <c r="F42">
        <v>9</v>
      </c>
      <c r="G42" s="20">
        <f>Table4[[#This Row],[Issue Frequency]]/SUM(Table4[Issue Frequency])</f>
        <v>7.5630252100840336E-3</v>
      </c>
      <c r="H42" s="18">
        <v>0.69243697478991528</v>
      </c>
      <c r="I42" t="str">
        <f>IF(Table4[[#This Row],[cumulative %]]&lt;0.4,"V",IF(Table4[[#This Row],[cumulative %]]&lt;0.75,"E","D"))</f>
        <v>E</v>
      </c>
    </row>
    <row r="43" spans="1:9" x14ac:dyDescent="0.3">
      <c r="A43" s="13" t="s">
        <v>203</v>
      </c>
      <c r="B43">
        <v>1</v>
      </c>
      <c r="E43" s="13" t="s">
        <v>30</v>
      </c>
      <c r="F43">
        <v>9</v>
      </c>
      <c r="G43" s="20">
        <f>Table4[[#This Row],[Issue Frequency]]/SUM(Table4[Issue Frequency])</f>
        <v>7.5630252100840336E-3</v>
      </c>
      <c r="H43" s="18">
        <v>0.68487394957983128</v>
      </c>
      <c r="I43" t="str">
        <f>IF(Table4[[#This Row],[cumulative %]]&lt;0.4,"V",IF(Table4[[#This Row],[cumulative %]]&lt;0.75,"E","D"))</f>
        <v>E</v>
      </c>
    </row>
    <row r="44" spans="1:9" x14ac:dyDescent="0.3">
      <c r="A44" s="13" t="s">
        <v>77</v>
      </c>
      <c r="B44">
        <v>1</v>
      </c>
      <c r="E44" s="13" t="s">
        <v>92</v>
      </c>
      <c r="F44">
        <v>9</v>
      </c>
      <c r="G44" s="20">
        <f>Table4[[#This Row],[Issue Frequency]]/SUM(Table4[Issue Frequency])</f>
        <v>7.5630252100840336E-3</v>
      </c>
      <c r="H44" s="18">
        <v>0.67731092436974727</v>
      </c>
      <c r="I44" t="str">
        <f>IF(Table4[[#This Row],[cumulative %]]&lt;0.4,"V",IF(Table4[[#This Row],[cumulative %]]&lt;0.75,"E","D"))</f>
        <v>E</v>
      </c>
    </row>
    <row r="45" spans="1:9" x14ac:dyDescent="0.3">
      <c r="A45" s="13" t="s">
        <v>76</v>
      </c>
      <c r="B45">
        <v>10</v>
      </c>
      <c r="E45" s="13" t="s">
        <v>69</v>
      </c>
      <c r="F45">
        <v>9</v>
      </c>
      <c r="G45" s="20">
        <f>Table4[[#This Row],[Issue Frequency]]/SUM(Table4[Issue Frequency])</f>
        <v>7.5630252100840336E-3</v>
      </c>
      <c r="H45" s="18">
        <v>0.66974789915966326</v>
      </c>
      <c r="I45" t="str">
        <f>IF(Table4[[#This Row],[cumulative %]]&lt;0.4,"V",IF(Table4[[#This Row],[cumulative %]]&lt;0.75,"E","D"))</f>
        <v>E</v>
      </c>
    </row>
    <row r="46" spans="1:9" x14ac:dyDescent="0.3">
      <c r="A46" s="13" t="s">
        <v>79</v>
      </c>
      <c r="B46">
        <v>4</v>
      </c>
      <c r="E46" s="13" t="s">
        <v>106</v>
      </c>
      <c r="F46">
        <v>9</v>
      </c>
      <c r="G46" s="20">
        <f>Table4[[#This Row],[Issue Frequency]]/SUM(Table4[Issue Frequency])</f>
        <v>7.5630252100840336E-3</v>
      </c>
      <c r="H46" s="18">
        <v>0.66218487394957926</v>
      </c>
      <c r="I46" t="str">
        <f>IF(Table4[[#This Row],[cumulative %]]&lt;0.4,"V",IF(Table4[[#This Row],[cumulative %]]&lt;0.75,"E","D"))</f>
        <v>E</v>
      </c>
    </row>
    <row r="47" spans="1:9" x14ac:dyDescent="0.3">
      <c r="A47" s="13" t="s">
        <v>78</v>
      </c>
      <c r="B47">
        <v>15</v>
      </c>
      <c r="E47" s="13" t="s">
        <v>23</v>
      </c>
      <c r="F47">
        <v>9</v>
      </c>
      <c r="G47" s="20">
        <f>Table4[[#This Row],[Issue Frequency]]/SUM(Table4[Issue Frequency])</f>
        <v>7.5630252100840336E-3</v>
      </c>
      <c r="H47" s="18">
        <v>0.65462184873949525</v>
      </c>
      <c r="I47" t="str">
        <f>IF(Table4[[#This Row],[cumulative %]]&lt;0.4,"V",IF(Table4[[#This Row],[cumulative %]]&lt;0.75,"E","D"))</f>
        <v>E</v>
      </c>
    </row>
    <row r="48" spans="1:9" x14ac:dyDescent="0.3">
      <c r="A48" s="13" t="s">
        <v>148</v>
      </c>
      <c r="B48">
        <v>4</v>
      </c>
      <c r="E48" s="13" t="s">
        <v>51</v>
      </c>
      <c r="F48">
        <v>9</v>
      </c>
      <c r="G48" s="20">
        <f>Table4[[#This Row],[Issue Frequency]]/SUM(Table4[Issue Frequency])</f>
        <v>7.5630252100840336E-3</v>
      </c>
      <c r="H48" s="18">
        <v>0.64705882352941124</v>
      </c>
      <c r="I48" t="str">
        <f>IF(Table4[[#This Row],[cumulative %]]&lt;0.4,"V",IF(Table4[[#This Row],[cumulative %]]&lt;0.75,"E","D"))</f>
        <v>E</v>
      </c>
    </row>
    <row r="49" spans="1:9" x14ac:dyDescent="0.3">
      <c r="A49" s="13" t="s">
        <v>107</v>
      </c>
      <c r="B49">
        <v>2</v>
      </c>
      <c r="E49" s="13" t="s">
        <v>32</v>
      </c>
      <c r="F49">
        <v>9</v>
      </c>
      <c r="G49" s="20">
        <f>Table4[[#This Row],[Issue Frequency]]/SUM(Table4[Issue Frequency])</f>
        <v>7.5630252100840336E-3</v>
      </c>
      <c r="H49" s="18">
        <v>0.63949579831932724</v>
      </c>
      <c r="I49" t="str">
        <f>IF(Table4[[#This Row],[cumulative %]]&lt;0.4,"V",IF(Table4[[#This Row],[cumulative %]]&lt;0.75,"E","D"))</f>
        <v>E</v>
      </c>
    </row>
    <row r="50" spans="1:9" x14ac:dyDescent="0.3">
      <c r="A50" s="13" t="s">
        <v>172</v>
      </c>
      <c r="B50">
        <v>1</v>
      </c>
      <c r="E50" s="13" t="s">
        <v>49</v>
      </c>
      <c r="F50">
        <v>8</v>
      </c>
      <c r="G50" s="20">
        <f>Table4[[#This Row],[Issue Frequency]]/SUM(Table4[Issue Frequency])</f>
        <v>6.7226890756302525E-3</v>
      </c>
      <c r="H50" s="18">
        <v>0.73361344537815043</v>
      </c>
      <c r="I50" t="str">
        <f>IF(Table4[[#This Row],[cumulative %]]&lt;0.4,"V",IF(Table4[[#This Row],[cumulative %]]&lt;0.75,"E","D"))</f>
        <v>E</v>
      </c>
    </row>
    <row r="51" spans="1:9" x14ac:dyDescent="0.3">
      <c r="A51" s="13" t="s">
        <v>80</v>
      </c>
      <c r="B51">
        <v>5</v>
      </c>
      <c r="E51" s="13" t="s">
        <v>22</v>
      </c>
      <c r="F51">
        <v>8</v>
      </c>
      <c r="G51" s="20">
        <f>Table4[[#This Row],[Issue Frequency]]/SUM(Table4[Issue Frequency])</f>
        <v>6.7226890756302525E-3</v>
      </c>
      <c r="H51" s="18">
        <v>0.7268907563025202</v>
      </c>
      <c r="I51" t="str">
        <f>IF(Table4[[#This Row],[cumulative %]]&lt;0.4,"V",IF(Table4[[#This Row],[cumulative %]]&lt;0.75,"E","D"))</f>
        <v>E</v>
      </c>
    </row>
    <row r="52" spans="1:9" x14ac:dyDescent="0.3">
      <c r="A52" s="13" t="s">
        <v>65</v>
      </c>
      <c r="B52">
        <v>5</v>
      </c>
      <c r="E52" s="13" t="s">
        <v>45</v>
      </c>
      <c r="F52">
        <v>8</v>
      </c>
      <c r="G52" s="20">
        <f>Table4[[#This Row],[Issue Frequency]]/SUM(Table4[Issue Frequency])</f>
        <v>6.7226890756302525E-3</v>
      </c>
      <c r="H52" s="18">
        <v>0.72016806722688997</v>
      </c>
      <c r="I52" t="str">
        <f>IF(Table4[[#This Row],[cumulative %]]&lt;0.4,"V",IF(Table4[[#This Row],[cumulative %]]&lt;0.75,"E","D"))</f>
        <v>E</v>
      </c>
    </row>
    <row r="53" spans="1:9" x14ac:dyDescent="0.3">
      <c r="A53" s="13" t="s">
        <v>192</v>
      </c>
      <c r="B53">
        <v>1</v>
      </c>
      <c r="E53" s="13" t="s">
        <v>56</v>
      </c>
      <c r="F53">
        <v>8</v>
      </c>
      <c r="G53" s="20">
        <f>Table4[[#This Row],[Issue Frequency]]/SUM(Table4[Issue Frequency])</f>
        <v>6.7226890756302525E-3</v>
      </c>
      <c r="H53" s="18">
        <v>0.71344537815125975</v>
      </c>
      <c r="I53" t="str">
        <f>IF(Table4[[#This Row],[cumulative %]]&lt;0.4,"V",IF(Table4[[#This Row],[cumulative %]]&lt;0.75,"E","D"))</f>
        <v>E</v>
      </c>
    </row>
    <row r="54" spans="1:9" x14ac:dyDescent="0.3">
      <c r="A54" s="13" t="s">
        <v>108</v>
      </c>
      <c r="B54">
        <v>3</v>
      </c>
      <c r="E54" s="13" t="s">
        <v>21</v>
      </c>
      <c r="F54">
        <v>8</v>
      </c>
      <c r="G54" s="20">
        <f>Table4[[#This Row],[Issue Frequency]]/SUM(Table4[Issue Frequency])</f>
        <v>6.7226890756302525E-3</v>
      </c>
      <c r="H54" s="18">
        <v>0.70672268907562952</v>
      </c>
      <c r="I54" t="str">
        <f>IF(Table4[[#This Row],[cumulative %]]&lt;0.4,"V",IF(Table4[[#This Row],[cumulative %]]&lt;0.75,"E","D"))</f>
        <v>E</v>
      </c>
    </row>
    <row r="55" spans="1:9" x14ac:dyDescent="0.3">
      <c r="A55" s="13" t="s">
        <v>56</v>
      </c>
      <c r="B55">
        <v>8</v>
      </c>
      <c r="E55" s="13" t="s">
        <v>40</v>
      </c>
      <c r="F55">
        <v>7</v>
      </c>
      <c r="G55" s="20">
        <f>Table4[[#This Row],[Issue Frequency]]/SUM(Table4[Issue Frequency])</f>
        <v>5.8823529411764705E-3</v>
      </c>
      <c r="H55" s="18">
        <v>0.75126050420167978</v>
      </c>
      <c r="I55" t="str">
        <f>IF(Table4[[#This Row],[cumulative %]]&lt;0.4,"V",IF(Table4[[#This Row],[cumulative %]]&lt;0.75,"E","D"))</f>
        <v>D</v>
      </c>
    </row>
    <row r="56" spans="1:9" x14ac:dyDescent="0.3">
      <c r="A56" s="13" t="s">
        <v>105</v>
      </c>
      <c r="B56">
        <v>1</v>
      </c>
      <c r="E56" s="13" t="s">
        <v>18</v>
      </c>
      <c r="F56">
        <v>7</v>
      </c>
      <c r="G56" s="20">
        <f>Table4[[#This Row],[Issue Frequency]]/SUM(Table4[Issue Frequency])</f>
        <v>5.8823529411764705E-3</v>
      </c>
      <c r="H56" s="18">
        <v>0.74537815126050333</v>
      </c>
      <c r="I56" t="str">
        <f>IF(Table4[[#This Row],[cumulative %]]&lt;0.4,"V",IF(Table4[[#This Row],[cumulative %]]&lt;0.75,"E","D"))</f>
        <v>E</v>
      </c>
    </row>
    <row r="57" spans="1:9" x14ac:dyDescent="0.3">
      <c r="A57" s="13" t="s">
        <v>90</v>
      </c>
      <c r="B57">
        <v>5</v>
      </c>
      <c r="E57" s="13" t="s">
        <v>36</v>
      </c>
      <c r="F57">
        <v>7</v>
      </c>
      <c r="G57" s="20">
        <f>Table4[[#This Row],[Issue Frequency]]/SUM(Table4[Issue Frequency])</f>
        <v>5.8823529411764705E-3</v>
      </c>
      <c r="H57" s="18">
        <v>0.73949579831932688</v>
      </c>
      <c r="I57" t="str">
        <f>IF(Table4[[#This Row],[cumulative %]]&lt;0.4,"V",IF(Table4[[#This Row],[cumulative %]]&lt;0.75,"E","D"))</f>
        <v>E</v>
      </c>
    </row>
    <row r="58" spans="1:9" x14ac:dyDescent="0.3">
      <c r="A58" s="13" t="s">
        <v>176</v>
      </c>
      <c r="B58">
        <v>1</v>
      </c>
      <c r="E58" s="13" t="s">
        <v>83</v>
      </c>
      <c r="F58">
        <v>6</v>
      </c>
      <c r="G58" s="20">
        <f>Table4[[#This Row],[Issue Frequency]]/SUM(Table4[Issue Frequency])</f>
        <v>5.0420168067226894E-3</v>
      </c>
      <c r="H58" s="18">
        <v>0.77647058823529314</v>
      </c>
      <c r="I58" t="str">
        <f>IF(Table4[[#This Row],[cumulative %]]&lt;0.4,"V",IF(Table4[[#This Row],[cumulative %]]&lt;0.75,"E","D"))</f>
        <v>D</v>
      </c>
    </row>
    <row r="59" spans="1:9" x14ac:dyDescent="0.3">
      <c r="A59" s="13" t="s">
        <v>123</v>
      </c>
      <c r="B59">
        <v>4</v>
      </c>
      <c r="E59" s="13" t="s">
        <v>85</v>
      </c>
      <c r="F59">
        <v>6</v>
      </c>
      <c r="G59" s="20">
        <f>Table4[[#This Row],[Issue Frequency]]/SUM(Table4[Issue Frequency])</f>
        <v>5.0420168067226894E-3</v>
      </c>
      <c r="H59" s="18">
        <v>0.77142857142857046</v>
      </c>
      <c r="I59" t="str">
        <f>IF(Table4[[#This Row],[cumulative %]]&lt;0.4,"V",IF(Table4[[#This Row],[cumulative %]]&lt;0.75,"E","D"))</f>
        <v>D</v>
      </c>
    </row>
    <row r="60" spans="1:9" x14ac:dyDescent="0.3">
      <c r="A60" s="13" t="s">
        <v>63</v>
      </c>
      <c r="B60">
        <v>31</v>
      </c>
      <c r="E60" s="13" t="s">
        <v>70</v>
      </c>
      <c r="F60">
        <v>6</v>
      </c>
      <c r="G60" s="20">
        <f>Table4[[#This Row],[Issue Frequency]]/SUM(Table4[Issue Frequency])</f>
        <v>5.0420168067226894E-3</v>
      </c>
      <c r="H60" s="18">
        <v>0.76638655462184779</v>
      </c>
      <c r="I60" t="str">
        <f>IF(Table4[[#This Row],[cumulative %]]&lt;0.4,"V",IF(Table4[[#This Row],[cumulative %]]&lt;0.75,"E","D"))</f>
        <v>D</v>
      </c>
    </row>
    <row r="61" spans="1:9" x14ac:dyDescent="0.3">
      <c r="A61" s="13" t="s">
        <v>16</v>
      </c>
      <c r="B61">
        <v>15</v>
      </c>
      <c r="E61" s="13" t="s">
        <v>47</v>
      </c>
      <c r="F61">
        <v>6</v>
      </c>
      <c r="G61" s="20">
        <f>Table4[[#This Row],[Issue Frequency]]/SUM(Table4[Issue Frequency])</f>
        <v>5.0420168067226894E-3</v>
      </c>
      <c r="H61" s="18">
        <v>0.76134453781512512</v>
      </c>
      <c r="I61" t="str">
        <f>IF(Table4[[#This Row],[cumulative %]]&lt;0.4,"V",IF(Table4[[#This Row],[cumulative %]]&lt;0.75,"E","D"))</f>
        <v>D</v>
      </c>
    </row>
    <row r="62" spans="1:9" x14ac:dyDescent="0.3">
      <c r="A62" s="13" t="s">
        <v>127</v>
      </c>
      <c r="B62">
        <v>1</v>
      </c>
      <c r="E62" s="13" t="s">
        <v>132</v>
      </c>
      <c r="F62">
        <v>6</v>
      </c>
      <c r="G62" s="20">
        <f>Table4[[#This Row],[Issue Frequency]]/SUM(Table4[Issue Frequency])</f>
        <v>5.0420168067226894E-3</v>
      </c>
      <c r="H62" s="18">
        <v>0.75630252100840245</v>
      </c>
      <c r="I62" t="str">
        <f>IF(Table4[[#This Row],[cumulative %]]&lt;0.4,"V",IF(Table4[[#This Row],[cumulative %]]&lt;0.75,"E","D"))</f>
        <v>D</v>
      </c>
    </row>
    <row r="63" spans="1:9" x14ac:dyDescent="0.3">
      <c r="A63" s="13" t="s">
        <v>40</v>
      </c>
      <c r="B63">
        <v>7</v>
      </c>
      <c r="E63" s="13" t="s">
        <v>33</v>
      </c>
      <c r="F63">
        <v>5</v>
      </c>
      <c r="G63" s="20">
        <f>Table4[[#This Row],[Issue Frequency]]/SUM(Table4[Issue Frequency])</f>
        <v>4.2016806722689074E-3</v>
      </c>
      <c r="H63" s="18">
        <v>0.82268907563025095</v>
      </c>
      <c r="I63" t="str">
        <f>IF(Table4[[#This Row],[cumulative %]]&lt;0.4,"V",IF(Table4[[#This Row],[cumulative %]]&lt;0.75,"E","D"))</f>
        <v>D</v>
      </c>
    </row>
    <row r="64" spans="1:9" x14ac:dyDescent="0.3">
      <c r="A64" s="13" t="s">
        <v>68</v>
      </c>
      <c r="B64">
        <v>3</v>
      </c>
      <c r="E64" s="13" t="s">
        <v>152</v>
      </c>
      <c r="F64">
        <v>5</v>
      </c>
      <c r="G64" s="20">
        <f>Table4[[#This Row],[Issue Frequency]]/SUM(Table4[Issue Frequency])</f>
        <v>4.2016806722689074E-3</v>
      </c>
      <c r="H64" s="18">
        <v>0.81848739495798206</v>
      </c>
      <c r="I64" t="str">
        <f>IF(Table4[[#This Row],[cumulative %]]&lt;0.4,"V",IF(Table4[[#This Row],[cumulative %]]&lt;0.75,"E","D"))</f>
        <v>D</v>
      </c>
    </row>
    <row r="65" spans="1:9" x14ac:dyDescent="0.3">
      <c r="A65" s="13" t="s">
        <v>142</v>
      </c>
      <c r="B65">
        <v>2</v>
      </c>
      <c r="E65" s="13" t="s">
        <v>25</v>
      </c>
      <c r="F65">
        <v>5</v>
      </c>
      <c r="G65" s="20">
        <f>Table4[[#This Row],[Issue Frequency]]/SUM(Table4[Issue Frequency])</f>
        <v>4.2016806722689074E-3</v>
      </c>
      <c r="H65" s="18">
        <v>0.81428571428571317</v>
      </c>
      <c r="I65" t="str">
        <f>IF(Table4[[#This Row],[cumulative %]]&lt;0.4,"V",IF(Table4[[#This Row],[cumulative %]]&lt;0.75,"E","D"))</f>
        <v>D</v>
      </c>
    </row>
    <row r="66" spans="1:9" x14ac:dyDescent="0.3">
      <c r="A66" s="13" t="s">
        <v>59</v>
      </c>
      <c r="B66">
        <v>5</v>
      </c>
      <c r="E66" s="13" t="s">
        <v>157</v>
      </c>
      <c r="F66">
        <v>5</v>
      </c>
      <c r="G66" s="20">
        <f>Table4[[#This Row],[Issue Frequency]]/SUM(Table4[Issue Frequency])</f>
        <v>4.2016806722689074E-3</v>
      </c>
      <c r="H66" s="18">
        <v>0.81008403361344428</v>
      </c>
      <c r="I66" t="str">
        <f>IF(Table4[[#This Row],[cumulative %]]&lt;0.4,"V",IF(Table4[[#This Row],[cumulative %]]&lt;0.75,"E","D"))</f>
        <v>D</v>
      </c>
    </row>
    <row r="67" spans="1:9" x14ac:dyDescent="0.3">
      <c r="A67" s="13" t="s">
        <v>48</v>
      </c>
      <c r="B67">
        <v>20</v>
      </c>
      <c r="E67" s="13" t="s">
        <v>125</v>
      </c>
      <c r="F67">
        <v>5</v>
      </c>
      <c r="G67" s="20">
        <f>Table4[[#This Row],[Issue Frequency]]/SUM(Table4[Issue Frequency])</f>
        <v>4.2016806722689074E-3</v>
      </c>
      <c r="H67" s="18">
        <v>0.80588235294117538</v>
      </c>
      <c r="I67" t="str">
        <f>IF(Table4[[#This Row],[cumulative %]]&lt;0.4,"V",IF(Table4[[#This Row],[cumulative %]]&lt;0.75,"E","D"))</f>
        <v>D</v>
      </c>
    </row>
    <row r="68" spans="1:9" x14ac:dyDescent="0.3">
      <c r="A68" s="13" t="s">
        <v>72</v>
      </c>
      <c r="B68">
        <v>2</v>
      </c>
      <c r="E68" s="13" t="s">
        <v>112</v>
      </c>
      <c r="F68">
        <v>5</v>
      </c>
      <c r="G68" s="20">
        <f>Table4[[#This Row],[Issue Frequency]]/SUM(Table4[Issue Frequency])</f>
        <v>4.2016806722689074E-3</v>
      </c>
      <c r="H68" s="18">
        <v>0.80168067226890649</v>
      </c>
      <c r="I68" t="str">
        <f>IF(Table4[[#This Row],[cumulative %]]&lt;0.4,"V",IF(Table4[[#This Row],[cumulative %]]&lt;0.75,"E","D"))</f>
        <v>D</v>
      </c>
    </row>
    <row r="69" spans="1:9" x14ac:dyDescent="0.3">
      <c r="A69" s="13" t="s">
        <v>190</v>
      </c>
      <c r="B69">
        <v>2</v>
      </c>
      <c r="E69" s="13" t="s">
        <v>59</v>
      </c>
      <c r="F69">
        <v>5</v>
      </c>
      <c r="G69" s="20">
        <f>Table4[[#This Row],[Issue Frequency]]/SUM(Table4[Issue Frequency])</f>
        <v>4.2016806722689074E-3</v>
      </c>
      <c r="H69" s="18">
        <v>0.7974789915966376</v>
      </c>
      <c r="I69" t="str">
        <f>IF(Table4[[#This Row],[cumulative %]]&lt;0.4,"V",IF(Table4[[#This Row],[cumulative %]]&lt;0.75,"E","D"))</f>
        <v>D</v>
      </c>
    </row>
    <row r="70" spans="1:9" x14ac:dyDescent="0.3">
      <c r="A70" s="13" t="s">
        <v>104</v>
      </c>
      <c r="B70">
        <v>2</v>
      </c>
      <c r="E70" s="13" t="s">
        <v>90</v>
      </c>
      <c r="F70">
        <v>5</v>
      </c>
      <c r="G70" s="20">
        <f>Table4[[#This Row],[Issue Frequency]]/SUM(Table4[Issue Frequency])</f>
        <v>4.2016806722689074E-3</v>
      </c>
      <c r="H70" s="18">
        <v>0.79327731092436871</v>
      </c>
      <c r="I70" t="str">
        <f>IF(Table4[[#This Row],[cumulative %]]&lt;0.4,"V",IF(Table4[[#This Row],[cumulative %]]&lt;0.75,"E","D"))</f>
        <v>D</v>
      </c>
    </row>
    <row r="71" spans="1:9" x14ac:dyDescent="0.3">
      <c r="A71" s="13" t="s">
        <v>96</v>
      </c>
      <c r="B71">
        <v>2</v>
      </c>
      <c r="E71" s="13" t="s">
        <v>65</v>
      </c>
      <c r="F71">
        <v>5</v>
      </c>
      <c r="G71" s="20">
        <f>Table4[[#This Row],[Issue Frequency]]/SUM(Table4[Issue Frequency])</f>
        <v>4.2016806722689074E-3</v>
      </c>
      <c r="H71" s="18">
        <v>0.78907563025209981</v>
      </c>
      <c r="I71" t="str">
        <f>IF(Table4[[#This Row],[cumulative %]]&lt;0.4,"V",IF(Table4[[#This Row],[cumulative %]]&lt;0.75,"E","D"))</f>
        <v>D</v>
      </c>
    </row>
    <row r="72" spans="1:9" x14ac:dyDescent="0.3">
      <c r="A72" s="13" t="s">
        <v>151</v>
      </c>
      <c r="B72">
        <v>1</v>
      </c>
      <c r="E72" s="13" t="s">
        <v>80</v>
      </c>
      <c r="F72">
        <v>5</v>
      </c>
      <c r="G72" s="20">
        <f>Table4[[#This Row],[Issue Frequency]]/SUM(Table4[Issue Frequency])</f>
        <v>4.2016806722689074E-3</v>
      </c>
      <c r="H72" s="18">
        <v>0.78487394957983092</v>
      </c>
      <c r="I72" t="str">
        <f>IF(Table4[[#This Row],[cumulative %]]&lt;0.4,"V",IF(Table4[[#This Row],[cumulative %]]&lt;0.75,"E","D"))</f>
        <v>D</v>
      </c>
    </row>
    <row r="73" spans="1:9" x14ac:dyDescent="0.3">
      <c r="A73" s="13" t="s">
        <v>95</v>
      </c>
      <c r="B73">
        <v>2</v>
      </c>
      <c r="E73" s="13" t="s">
        <v>133</v>
      </c>
      <c r="F73">
        <v>5</v>
      </c>
      <c r="G73" s="20">
        <f>Table4[[#This Row],[Issue Frequency]]/SUM(Table4[Issue Frequency])</f>
        <v>4.2016806722689074E-3</v>
      </c>
      <c r="H73" s="18">
        <v>0.78067226890756203</v>
      </c>
      <c r="I73" t="str">
        <f>IF(Table4[[#This Row],[cumulative %]]&lt;0.4,"V",IF(Table4[[#This Row],[cumulative %]]&lt;0.75,"E","D"))</f>
        <v>D</v>
      </c>
    </row>
    <row r="74" spans="1:9" x14ac:dyDescent="0.3">
      <c r="A74" s="13" t="s">
        <v>161</v>
      </c>
      <c r="B74">
        <v>3</v>
      </c>
      <c r="E74" s="13" t="s">
        <v>99</v>
      </c>
      <c r="F74">
        <v>4</v>
      </c>
      <c r="G74" s="20">
        <f>Table4[[#This Row],[Issue Frequency]]/SUM(Table4[Issue Frequency])</f>
        <v>3.3613445378151263E-3</v>
      </c>
      <c r="H74" s="18">
        <v>0.86974789915966255</v>
      </c>
      <c r="I74" t="str">
        <f>IF(Table4[[#This Row],[cumulative %]]&lt;0.4,"V",IF(Table4[[#This Row],[cumulative %]]&lt;0.75,"E","D"))</f>
        <v>D</v>
      </c>
    </row>
    <row r="75" spans="1:9" x14ac:dyDescent="0.3">
      <c r="A75" s="13" t="s">
        <v>51</v>
      </c>
      <c r="B75">
        <v>9</v>
      </c>
      <c r="E75" s="13" t="s">
        <v>61</v>
      </c>
      <c r="F75">
        <v>4</v>
      </c>
      <c r="G75" s="20">
        <f>Table4[[#This Row],[Issue Frequency]]/SUM(Table4[Issue Frequency])</f>
        <v>3.3613445378151263E-3</v>
      </c>
      <c r="H75" s="18">
        <v>0.86638655462184744</v>
      </c>
      <c r="I75" t="str">
        <f>IF(Table4[[#This Row],[cumulative %]]&lt;0.4,"V",IF(Table4[[#This Row],[cumulative %]]&lt;0.75,"E","D"))</f>
        <v>D</v>
      </c>
    </row>
    <row r="76" spans="1:9" x14ac:dyDescent="0.3">
      <c r="A76" s="13" t="s">
        <v>184</v>
      </c>
      <c r="B76">
        <v>4</v>
      </c>
      <c r="E76" s="13" t="s">
        <v>160</v>
      </c>
      <c r="F76">
        <v>4</v>
      </c>
      <c r="G76" s="20">
        <f>Table4[[#This Row],[Issue Frequency]]/SUM(Table4[Issue Frequency])</f>
        <v>3.3613445378151263E-3</v>
      </c>
      <c r="H76" s="18">
        <v>0.86302521008403232</v>
      </c>
      <c r="I76" t="str">
        <f>IF(Table4[[#This Row],[cumulative %]]&lt;0.4,"V",IF(Table4[[#This Row],[cumulative %]]&lt;0.75,"E","D"))</f>
        <v>D</v>
      </c>
    </row>
    <row r="77" spans="1:9" x14ac:dyDescent="0.3">
      <c r="A77" s="13" t="s">
        <v>149</v>
      </c>
      <c r="B77">
        <v>19</v>
      </c>
      <c r="E77" s="13" t="s">
        <v>98</v>
      </c>
      <c r="F77">
        <v>4</v>
      </c>
      <c r="G77" s="20">
        <f>Table4[[#This Row],[Issue Frequency]]/SUM(Table4[Issue Frequency])</f>
        <v>3.3613445378151263E-3</v>
      </c>
      <c r="H77" s="18">
        <v>0.85966386554621721</v>
      </c>
      <c r="I77" t="str">
        <f>IF(Table4[[#This Row],[cumulative %]]&lt;0.4,"V",IF(Table4[[#This Row],[cumulative %]]&lt;0.75,"E","D"))</f>
        <v>D</v>
      </c>
    </row>
    <row r="78" spans="1:9" x14ac:dyDescent="0.3">
      <c r="A78" s="13" t="s">
        <v>191</v>
      </c>
      <c r="B78">
        <v>1</v>
      </c>
      <c r="E78" s="13" t="s">
        <v>57</v>
      </c>
      <c r="F78">
        <v>4</v>
      </c>
      <c r="G78" s="20">
        <f>Table4[[#This Row],[Issue Frequency]]/SUM(Table4[Issue Frequency])</f>
        <v>3.3613445378151263E-3</v>
      </c>
      <c r="H78" s="18">
        <v>0.8563025210084021</v>
      </c>
      <c r="I78" t="str">
        <f>IF(Table4[[#This Row],[cumulative %]]&lt;0.4,"V",IF(Table4[[#This Row],[cumulative %]]&lt;0.75,"E","D"))</f>
        <v>D</v>
      </c>
    </row>
    <row r="79" spans="1:9" x14ac:dyDescent="0.3">
      <c r="A79" s="13" t="s">
        <v>205</v>
      </c>
      <c r="B79">
        <v>1</v>
      </c>
      <c r="E79" s="13" t="s">
        <v>163</v>
      </c>
      <c r="F79">
        <v>4</v>
      </c>
      <c r="G79" s="20">
        <f>Table4[[#This Row],[Issue Frequency]]/SUM(Table4[Issue Frequency])</f>
        <v>3.3613445378151263E-3</v>
      </c>
      <c r="H79" s="18">
        <v>0.85294117647058698</v>
      </c>
      <c r="I79" t="str">
        <f>IF(Table4[[#This Row],[cumulative %]]&lt;0.4,"V",IF(Table4[[#This Row],[cumulative %]]&lt;0.75,"E","D"))</f>
        <v>D</v>
      </c>
    </row>
    <row r="80" spans="1:9" x14ac:dyDescent="0.3">
      <c r="A80" s="13" t="s">
        <v>162</v>
      </c>
      <c r="B80">
        <v>2</v>
      </c>
      <c r="E80" s="13" t="s">
        <v>89</v>
      </c>
      <c r="F80">
        <v>4</v>
      </c>
      <c r="G80" s="20">
        <f>Table4[[#This Row],[Issue Frequency]]/SUM(Table4[Issue Frequency])</f>
        <v>3.3613445378151263E-3</v>
      </c>
      <c r="H80" s="18">
        <v>0.84957983193277187</v>
      </c>
      <c r="I80" t="str">
        <f>IF(Table4[[#This Row],[cumulative %]]&lt;0.4,"V",IF(Table4[[#This Row],[cumulative %]]&lt;0.75,"E","D"))</f>
        <v>D</v>
      </c>
    </row>
    <row r="81" spans="1:9" x14ac:dyDescent="0.3">
      <c r="A81" s="13" t="s">
        <v>171</v>
      </c>
      <c r="B81">
        <v>3</v>
      </c>
      <c r="E81" s="13" t="s">
        <v>184</v>
      </c>
      <c r="F81">
        <v>4</v>
      </c>
      <c r="G81" s="20">
        <f>Table4[[#This Row],[Issue Frequency]]/SUM(Table4[Issue Frequency])</f>
        <v>3.3613445378151263E-3</v>
      </c>
      <c r="H81" s="18">
        <v>0.84621848739495675</v>
      </c>
      <c r="I81" t="str">
        <f>IF(Table4[[#This Row],[cumulative %]]&lt;0.4,"V",IF(Table4[[#This Row],[cumulative %]]&lt;0.75,"E","D"))</f>
        <v>D</v>
      </c>
    </row>
    <row r="82" spans="1:9" x14ac:dyDescent="0.3">
      <c r="A82" s="13" t="s">
        <v>31</v>
      </c>
      <c r="B82">
        <v>3</v>
      </c>
      <c r="E82" s="13" t="s">
        <v>123</v>
      </c>
      <c r="F82">
        <v>4</v>
      </c>
      <c r="G82" s="20">
        <f>Table4[[#This Row],[Issue Frequency]]/SUM(Table4[Issue Frequency])</f>
        <v>3.3613445378151263E-3</v>
      </c>
      <c r="H82" s="18">
        <v>0.84285714285714164</v>
      </c>
      <c r="I82" t="str">
        <f>IF(Table4[[#This Row],[cumulative %]]&lt;0.4,"V",IF(Table4[[#This Row],[cumulative %]]&lt;0.75,"E","D"))</f>
        <v>D</v>
      </c>
    </row>
    <row r="83" spans="1:9" x14ac:dyDescent="0.3">
      <c r="A83" s="13" t="s">
        <v>23</v>
      </c>
      <c r="B83">
        <v>9</v>
      </c>
      <c r="E83" s="13" t="s">
        <v>148</v>
      </c>
      <c r="F83">
        <v>4</v>
      </c>
      <c r="G83" s="20">
        <f>Table4[[#This Row],[Issue Frequency]]/SUM(Table4[Issue Frequency])</f>
        <v>3.3613445378151263E-3</v>
      </c>
      <c r="H83" s="18">
        <v>0.83949579831932652</v>
      </c>
      <c r="I83" t="str">
        <f>IF(Table4[[#This Row],[cumulative %]]&lt;0.4,"V",IF(Table4[[#This Row],[cumulative %]]&lt;0.75,"E","D"))</f>
        <v>D</v>
      </c>
    </row>
    <row r="84" spans="1:9" x14ac:dyDescent="0.3">
      <c r="A84" s="13" t="s">
        <v>112</v>
      </c>
      <c r="B84">
        <v>5</v>
      </c>
      <c r="E84" s="13" t="s">
        <v>79</v>
      </c>
      <c r="F84">
        <v>4</v>
      </c>
      <c r="G84" s="20">
        <f>Table4[[#This Row],[Issue Frequency]]/SUM(Table4[Issue Frequency])</f>
        <v>3.3613445378151263E-3</v>
      </c>
      <c r="H84" s="18">
        <v>0.83613445378151141</v>
      </c>
      <c r="I84" t="str">
        <f>IF(Table4[[#This Row],[cumulative %]]&lt;0.4,"V",IF(Table4[[#This Row],[cumulative %]]&lt;0.75,"E","D"))</f>
        <v>D</v>
      </c>
    </row>
    <row r="85" spans="1:9" x14ac:dyDescent="0.3">
      <c r="A85" s="13" t="s">
        <v>89</v>
      </c>
      <c r="B85">
        <v>4</v>
      </c>
      <c r="E85" s="13" t="s">
        <v>58</v>
      </c>
      <c r="F85">
        <v>4</v>
      </c>
      <c r="G85" s="20">
        <f>Table4[[#This Row],[Issue Frequency]]/SUM(Table4[Issue Frequency])</f>
        <v>3.3613445378151263E-3</v>
      </c>
      <c r="H85" s="18">
        <v>0.8327731092436963</v>
      </c>
      <c r="I85" t="str">
        <f>IF(Table4[[#This Row],[cumulative %]]&lt;0.4,"V",IF(Table4[[#This Row],[cumulative %]]&lt;0.75,"E","D"))</f>
        <v>D</v>
      </c>
    </row>
    <row r="86" spans="1:9" x14ac:dyDescent="0.3">
      <c r="A86" s="13" t="s">
        <v>132</v>
      </c>
      <c r="B86">
        <v>6</v>
      </c>
      <c r="E86" s="13" t="s">
        <v>97</v>
      </c>
      <c r="F86">
        <v>4</v>
      </c>
      <c r="G86" s="20">
        <f>Table4[[#This Row],[Issue Frequency]]/SUM(Table4[Issue Frequency])</f>
        <v>3.3613445378151263E-3</v>
      </c>
      <c r="H86" s="18">
        <v>0.82941176470588118</v>
      </c>
      <c r="I86" t="str">
        <f>IF(Table4[[#This Row],[cumulative %]]&lt;0.4,"V",IF(Table4[[#This Row],[cumulative %]]&lt;0.75,"E","D"))</f>
        <v>D</v>
      </c>
    </row>
    <row r="87" spans="1:9" x14ac:dyDescent="0.3">
      <c r="A87" s="13" t="s">
        <v>60</v>
      </c>
      <c r="B87">
        <v>1</v>
      </c>
      <c r="E87" s="13" t="s">
        <v>44</v>
      </c>
      <c r="F87">
        <v>4</v>
      </c>
      <c r="G87" s="20">
        <f>Table4[[#This Row],[Issue Frequency]]/SUM(Table4[Issue Frequency])</f>
        <v>3.3613445378151263E-3</v>
      </c>
      <c r="H87" s="18">
        <v>0.82605042016806607</v>
      </c>
      <c r="I87" t="str">
        <f>IF(Table4[[#This Row],[cumulative %]]&lt;0.4,"V",IF(Table4[[#This Row],[cumulative %]]&lt;0.75,"E","D"))</f>
        <v>D</v>
      </c>
    </row>
    <row r="88" spans="1:9" x14ac:dyDescent="0.3">
      <c r="A88" s="13" t="s">
        <v>91</v>
      </c>
      <c r="B88">
        <v>15</v>
      </c>
      <c r="E88" s="13" t="s">
        <v>122</v>
      </c>
      <c r="F88">
        <v>3</v>
      </c>
      <c r="G88" s="20">
        <f>Table4[[#This Row],[Issue Frequency]]/SUM(Table4[Issue Frequency])</f>
        <v>2.5210084033613447E-3</v>
      </c>
      <c r="H88" s="18">
        <v>0.89999999999999858</v>
      </c>
      <c r="I88" t="str">
        <f>IF(Table4[[#This Row],[cumulative %]]&lt;0.4,"V",IF(Table4[[#This Row],[cumulative %]]&lt;0.75,"E","D"))</f>
        <v>D</v>
      </c>
    </row>
    <row r="89" spans="1:9" x14ac:dyDescent="0.3">
      <c r="A89" s="13" t="s">
        <v>163</v>
      </c>
      <c r="B89">
        <v>4</v>
      </c>
      <c r="E89" s="13" t="s">
        <v>67</v>
      </c>
      <c r="F89">
        <v>3</v>
      </c>
      <c r="G89" s="20">
        <f>Table4[[#This Row],[Issue Frequency]]/SUM(Table4[Issue Frequency])</f>
        <v>2.5210084033613447E-3</v>
      </c>
      <c r="H89" s="18">
        <v>0.89747899159663724</v>
      </c>
      <c r="I89" t="str">
        <f>IF(Table4[[#This Row],[cumulative %]]&lt;0.4,"V",IF(Table4[[#This Row],[cumulative %]]&lt;0.75,"E","D"))</f>
        <v>D</v>
      </c>
    </row>
    <row r="90" spans="1:9" x14ac:dyDescent="0.3">
      <c r="A90" s="13" t="s">
        <v>45</v>
      </c>
      <c r="B90">
        <v>8</v>
      </c>
      <c r="E90" s="13" t="s">
        <v>159</v>
      </c>
      <c r="F90">
        <v>3</v>
      </c>
      <c r="G90" s="20">
        <f>Table4[[#This Row],[Issue Frequency]]/SUM(Table4[Issue Frequency])</f>
        <v>2.5210084033613447E-3</v>
      </c>
      <c r="H90" s="18">
        <v>0.89495798319327591</v>
      </c>
      <c r="I90" t="str">
        <f>IF(Table4[[#This Row],[cumulative %]]&lt;0.4,"V",IF(Table4[[#This Row],[cumulative %]]&lt;0.75,"E","D"))</f>
        <v>D</v>
      </c>
    </row>
    <row r="91" spans="1:9" x14ac:dyDescent="0.3">
      <c r="A91" s="13" t="s">
        <v>57</v>
      </c>
      <c r="B91">
        <v>4</v>
      </c>
      <c r="E91" s="13" t="s">
        <v>109</v>
      </c>
      <c r="F91">
        <v>3</v>
      </c>
      <c r="G91" s="20">
        <f>Table4[[#This Row],[Issue Frequency]]/SUM(Table4[Issue Frequency])</f>
        <v>2.5210084033613447E-3</v>
      </c>
      <c r="H91" s="18">
        <v>0.89243697478991457</v>
      </c>
      <c r="I91" t="str">
        <f>IF(Table4[[#This Row],[cumulative %]]&lt;0.4,"V",IF(Table4[[#This Row],[cumulative %]]&lt;0.75,"E","D"))</f>
        <v>D</v>
      </c>
    </row>
    <row r="92" spans="1:9" x14ac:dyDescent="0.3">
      <c r="A92" s="13" t="s">
        <v>43</v>
      </c>
      <c r="B92">
        <v>1</v>
      </c>
      <c r="E92" s="13" t="s">
        <v>31</v>
      </c>
      <c r="F92">
        <v>3</v>
      </c>
      <c r="G92" s="20">
        <f>Table4[[#This Row],[Issue Frequency]]/SUM(Table4[Issue Frequency])</f>
        <v>2.5210084033613447E-3</v>
      </c>
      <c r="H92" s="18">
        <v>0.88991596638655324</v>
      </c>
      <c r="I92" t="str">
        <f>IF(Table4[[#This Row],[cumulative %]]&lt;0.4,"V",IF(Table4[[#This Row],[cumulative %]]&lt;0.75,"E","D"))</f>
        <v>D</v>
      </c>
    </row>
    <row r="93" spans="1:9" x14ac:dyDescent="0.3">
      <c r="A93" s="13" t="s">
        <v>55</v>
      </c>
      <c r="B93">
        <v>21</v>
      </c>
      <c r="E93" s="13" t="s">
        <v>171</v>
      </c>
      <c r="F93">
        <v>3</v>
      </c>
      <c r="G93" s="20">
        <f>Table4[[#This Row],[Issue Frequency]]/SUM(Table4[Issue Frequency])</f>
        <v>2.5210084033613447E-3</v>
      </c>
      <c r="H93" s="18">
        <v>0.8873949579831919</v>
      </c>
      <c r="I93" t="str">
        <f>IF(Table4[[#This Row],[cumulative %]]&lt;0.4,"V",IF(Table4[[#This Row],[cumulative %]]&lt;0.75,"E","D"))</f>
        <v>D</v>
      </c>
    </row>
    <row r="94" spans="1:9" x14ac:dyDescent="0.3">
      <c r="A94" s="13" t="s">
        <v>125</v>
      </c>
      <c r="B94">
        <v>5</v>
      </c>
      <c r="E94" s="13" t="s">
        <v>161</v>
      </c>
      <c r="F94">
        <v>3</v>
      </c>
      <c r="G94" s="20">
        <f>Table4[[#This Row],[Issue Frequency]]/SUM(Table4[Issue Frequency])</f>
        <v>2.5210084033613447E-3</v>
      </c>
      <c r="H94" s="18">
        <v>0.88487394957983057</v>
      </c>
      <c r="I94" t="str">
        <f>IF(Table4[[#This Row],[cumulative %]]&lt;0.4,"V",IF(Table4[[#This Row],[cumulative %]]&lt;0.75,"E","D"))</f>
        <v>D</v>
      </c>
    </row>
    <row r="95" spans="1:9" x14ac:dyDescent="0.3">
      <c r="A95" s="13" t="s">
        <v>12</v>
      </c>
      <c r="B95">
        <v>12</v>
      </c>
      <c r="E95" s="13" t="s">
        <v>68</v>
      </c>
      <c r="F95">
        <v>3</v>
      </c>
      <c r="G95" s="20">
        <f>Table4[[#This Row],[Issue Frequency]]/SUM(Table4[Issue Frequency])</f>
        <v>2.5210084033613447E-3</v>
      </c>
      <c r="H95" s="18">
        <v>0.88235294117646923</v>
      </c>
      <c r="I95" t="str">
        <f>IF(Table4[[#This Row],[cumulative %]]&lt;0.4,"V",IF(Table4[[#This Row],[cumulative %]]&lt;0.75,"E","D"))</f>
        <v>D</v>
      </c>
    </row>
    <row r="96" spans="1:9" x14ac:dyDescent="0.3">
      <c r="A96" s="13" t="s">
        <v>101</v>
      </c>
      <c r="B96">
        <v>2</v>
      </c>
      <c r="E96" s="13" t="s">
        <v>108</v>
      </c>
      <c r="F96">
        <v>3</v>
      </c>
      <c r="G96" s="20">
        <f>Table4[[#This Row],[Issue Frequency]]/SUM(Table4[Issue Frequency])</f>
        <v>2.5210084033613447E-3</v>
      </c>
      <c r="H96" s="18">
        <v>0.87983193277310789</v>
      </c>
      <c r="I96" t="str">
        <f>IF(Table4[[#This Row],[cumulative %]]&lt;0.4,"V",IF(Table4[[#This Row],[cumulative %]]&lt;0.75,"E","D"))</f>
        <v>D</v>
      </c>
    </row>
    <row r="97" spans="1:9" x14ac:dyDescent="0.3">
      <c r="A97" s="13" t="s">
        <v>53</v>
      </c>
      <c r="B97">
        <v>17</v>
      </c>
      <c r="E97" s="13" t="s">
        <v>147</v>
      </c>
      <c r="F97">
        <v>3</v>
      </c>
      <c r="G97" s="20">
        <f>Table4[[#This Row],[Issue Frequency]]/SUM(Table4[Issue Frequency])</f>
        <v>2.5210084033613447E-3</v>
      </c>
      <c r="H97" s="18">
        <v>0.87731092436974656</v>
      </c>
      <c r="I97" t="str">
        <f>IF(Table4[[#This Row],[cumulative %]]&lt;0.4,"V",IF(Table4[[#This Row],[cumulative %]]&lt;0.75,"E","D"))</f>
        <v>D</v>
      </c>
    </row>
    <row r="98" spans="1:9" x14ac:dyDescent="0.3">
      <c r="A98" s="13" t="s">
        <v>109</v>
      </c>
      <c r="B98">
        <v>3</v>
      </c>
      <c r="E98" s="13" t="s">
        <v>103</v>
      </c>
      <c r="F98">
        <v>3</v>
      </c>
      <c r="G98" s="20">
        <f>Table4[[#This Row],[Issue Frequency]]/SUM(Table4[Issue Frequency])</f>
        <v>2.5210084033613447E-3</v>
      </c>
      <c r="H98" s="18">
        <v>0.87478991596638522</v>
      </c>
      <c r="I98" t="str">
        <f>IF(Table4[[#This Row],[cumulative %]]&lt;0.4,"V",IF(Table4[[#This Row],[cumulative %]]&lt;0.75,"E","D"))</f>
        <v>D</v>
      </c>
    </row>
    <row r="99" spans="1:9" x14ac:dyDescent="0.3">
      <c r="A99" s="13" t="s">
        <v>226</v>
      </c>
      <c r="B99">
        <v>1</v>
      </c>
      <c r="E99" s="13" t="s">
        <v>170</v>
      </c>
      <c r="F99">
        <v>3</v>
      </c>
      <c r="G99" s="20">
        <f>Table4[[#This Row],[Issue Frequency]]/SUM(Table4[Issue Frequency])</f>
        <v>2.5210084033613447E-3</v>
      </c>
      <c r="H99" s="18">
        <v>0.87226890756302389</v>
      </c>
      <c r="I99" t="str">
        <f>IF(Table4[[#This Row],[cumulative %]]&lt;0.4,"V",IF(Table4[[#This Row],[cumulative %]]&lt;0.75,"E","D"))</f>
        <v>D</v>
      </c>
    </row>
    <row r="100" spans="1:9" x14ac:dyDescent="0.3">
      <c r="A100" s="13" t="s">
        <v>86</v>
      </c>
      <c r="B100">
        <v>2</v>
      </c>
      <c r="E100" s="13" t="s">
        <v>88</v>
      </c>
      <c r="F100">
        <v>2</v>
      </c>
      <c r="G100" s="20">
        <f>Table4[[#This Row],[Issue Frequency]]/SUM(Table4[Issue Frequency])</f>
        <v>1.6806722689075631E-3</v>
      </c>
      <c r="H100" s="18">
        <v>0.9537815126050404</v>
      </c>
      <c r="I100" t="str">
        <f>IF(Table4[[#This Row],[cumulative %]]&lt;0.4,"V",IF(Table4[[#This Row],[cumulative %]]&lt;0.75,"E","D"))</f>
        <v>D</v>
      </c>
    </row>
    <row r="101" spans="1:9" x14ac:dyDescent="0.3">
      <c r="A101" s="13" t="s">
        <v>159</v>
      </c>
      <c r="B101">
        <v>3</v>
      </c>
      <c r="E101" s="13" t="s">
        <v>166</v>
      </c>
      <c r="F101">
        <v>2</v>
      </c>
      <c r="G101" s="20">
        <f>Table4[[#This Row],[Issue Frequency]]/SUM(Table4[Issue Frequency])</f>
        <v>1.6806722689075631E-3</v>
      </c>
      <c r="H101" s="18">
        <v>0.95210084033613285</v>
      </c>
      <c r="I101" t="str">
        <f>IF(Table4[[#This Row],[cumulative %]]&lt;0.4,"V",IF(Table4[[#This Row],[cumulative %]]&lt;0.75,"E","D"))</f>
        <v>D</v>
      </c>
    </row>
    <row r="102" spans="1:9" x14ac:dyDescent="0.3">
      <c r="A102" s="13" t="s">
        <v>118</v>
      </c>
      <c r="B102">
        <v>1</v>
      </c>
      <c r="E102" s="13" t="s">
        <v>75</v>
      </c>
      <c r="F102">
        <v>2</v>
      </c>
      <c r="G102" s="20">
        <f>Table4[[#This Row],[Issue Frequency]]/SUM(Table4[Issue Frequency])</f>
        <v>1.6806722689075631E-3</v>
      </c>
      <c r="H102" s="18">
        <v>0.95042016806722529</v>
      </c>
      <c r="I102" t="str">
        <f>IF(Table4[[#This Row],[cumulative %]]&lt;0.4,"V",IF(Table4[[#This Row],[cumulative %]]&lt;0.75,"E","D"))</f>
        <v>D</v>
      </c>
    </row>
    <row r="103" spans="1:9" x14ac:dyDescent="0.3">
      <c r="A103" s="13" t="s">
        <v>173</v>
      </c>
      <c r="B103">
        <v>1</v>
      </c>
      <c r="E103" s="13" t="s">
        <v>158</v>
      </c>
      <c r="F103">
        <v>2</v>
      </c>
      <c r="G103" s="20">
        <f>Table4[[#This Row],[Issue Frequency]]/SUM(Table4[Issue Frequency])</f>
        <v>1.6806722689075631E-3</v>
      </c>
      <c r="H103" s="18">
        <v>0.94873949579831773</v>
      </c>
      <c r="I103" t="str">
        <f>IF(Table4[[#This Row],[cumulative %]]&lt;0.4,"V",IF(Table4[[#This Row],[cumulative %]]&lt;0.75,"E","D"))</f>
        <v>D</v>
      </c>
    </row>
    <row r="104" spans="1:9" x14ac:dyDescent="0.3">
      <c r="A104" s="13" t="s">
        <v>115</v>
      </c>
      <c r="B104">
        <v>1</v>
      </c>
      <c r="E104" s="13" t="s">
        <v>113</v>
      </c>
      <c r="F104">
        <v>2</v>
      </c>
      <c r="G104" s="20">
        <f>Table4[[#This Row],[Issue Frequency]]/SUM(Table4[Issue Frequency])</f>
        <v>1.6806722689075631E-3</v>
      </c>
      <c r="H104" s="18">
        <v>0.94705882352941018</v>
      </c>
      <c r="I104" t="str">
        <f>IF(Table4[[#This Row],[cumulative %]]&lt;0.4,"V",IF(Table4[[#This Row],[cumulative %]]&lt;0.75,"E","D"))</f>
        <v>D</v>
      </c>
    </row>
    <row r="105" spans="1:9" x14ac:dyDescent="0.3">
      <c r="A105" s="13" t="s">
        <v>129</v>
      </c>
      <c r="B105">
        <v>2</v>
      </c>
      <c r="E105" s="13" t="s">
        <v>64</v>
      </c>
      <c r="F105">
        <v>2</v>
      </c>
      <c r="G105" s="20">
        <f>Table4[[#This Row],[Issue Frequency]]/SUM(Table4[Issue Frequency])</f>
        <v>1.6806722689075631E-3</v>
      </c>
      <c r="H105" s="18">
        <v>0.94537815126050262</v>
      </c>
      <c r="I105" t="str">
        <f>IF(Table4[[#This Row],[cumulative %]]&lt;0.4,"V",IF(Table4[[#This Row],[cumulative %]]&lt;0.75,"E","D"))</f>
        <v>D</v>
      </c>
    </row>
    <row r="106" spans="1:9" x14ac:dyDescent="0.3">
      <c r="A106" s="13" t="s">
        <v>82</v>
      </c>
      <c r="B106">
        <v>10</v>
      </c>
      <c r="E106" s="13" t="s">
        <v>174</v>
      </c>
      <c r="F106">
        <v>2</v>
      </c>
      <c r="G106" s="20">
        <f>Table4[[#This Row],[Issue Frequency]]/SUM(Table4[Issue Frequency])</f>
        <v>1.6806722689075631E-3</v>
      </c>
      <c r="H106" s="18">
        <v>0.94369747899159506</v>
      </c>
      <c r="I106" t="str">
        <f>IF(Table4[[#This Row],[cumulative %]]&lt;0.4,"V",IF(Table4[[#This Row],[cumulative %]]&lt;0.75,"E","D"))</f>
        <v>D</v>
      </c>
    </row>
    <row r="107" spans="1:9" x14ac:dyDescent="0.3">
      <c r="A107" s="13" t="s">
        <v>71</v>
      </c>
      <c r="B107">
        <v>30</v>
      </c>
      <c r="E107" s="13" t="s">
        <v>17</v>
      </c>
      <c r="F107">
        <v>2</v>
      </c>
      <c r="G107" s="20">
        <f>Table4[[#This Row],[Issue Frequency]]/SUM(Table4[Issue Frequency])</f>
        <v>1.6806722689075631E-3</v>
      </c>
      <c r="H107" s="18">
        <v>0.94201680672268751</v>
      </c>
      <c r="I107" t="str">
        <f>IF(Table4[[#This Row],[cumulative %]]&lt;0.4,"V",IF(Table4[[#This Row],[cumulative %]]&lt;0.75,"E","D"))</f>
        <v>D</v>
      </c>
    </row>
    <row r="108" spans="1:9" x14ac:dyDescent="0.3">
      <c r="A108" s="13" t="s">
        <v>137</v>
      </c>
      <c r="B108">
        <v>1</v>
      </c>
      <c r="E108" s="13" t="s">
        <v>182</v>
      </c>
      <c r="F108">
        <v>2</v>
      </c>
      <c r="G108" s="20">
        <f>Table4[[#This Row],[Issue Frequency]]/SUM(Table4[Issue Frequency])</f>
        <v>1.6806722689075631E-3</v>
      </c>
      <c r="H108" s="18">
        <v>0.94033613445377995</v>
      </c>
      <c r="I108" t="str">
        <f>IF(Table4[[#This Row],[cumulative %]]&lt;0.4,"V",IF(Table4[[#This Row],[cumulative %]]&lt;0.75,"E","D"))</f>
        <v>D</v>
      </c>
    </row>
    <row r="109" spans="1:9" x14ac:dyDescent="0.3">
      <c r="A109" s="13" t="s">
        <v>106</v>
      </c>
      <c r="B109">
        <v>9</v>
      </c>
      <c r="E109" s="13" t="s">
        <v>188</v>
      </c>
      <c r="F109">
        <v>2</v>
      </c>
      <c r="G109" s="20">
        <f>Table4[[#This Row],[Issue Frequency]]/SUM(Table4[Issue Frequency])</f>
        <v>1.6806722689075631E-3</v>
      </c>
      <c r="H109" s="18">
        <v>0.93865546218487239</v>
      </c>
      <c r="I109" t="str">
        <f>IF(Table4[[#This Row],[cumulative %]]&lt;0.4,"V",IF(Table4[[#This Row],[cumulative %]]&lt;0.75,"E","D"))</f>
        <v>D</v>
      </c>
    </row>
    <row r="110" spans="1:9" x14ac:dyDescent="0.3">
      <c r="A110" s="13" t="s">
        <v>146</v>
      </c>
      <c r="B110">
        <v>1</v>
      </c>
      <c r="E110" s="13" t="s">
        <v>183</v>
      </c>
      <c r="F110">
        <v>2</v>
      </c>
      <c r="G110" s="20">
        <f>Table4[[#This Row],[Issue Frequency]]/SUM(Table4[Issue Frequency])</f>
        <v>1.6806722689075631E-3</v>
      </c>
      <c r="H110" s="18">
        <v>0.93697478991596483</v>
      </c>
      <c r="I110" t="str">
        <f>IF(Table4[[#This Row],[cumulative %]]&lt;0.4,"V",IF(Table4[[#This Row],[cumulative %]]&lt;0.75,"E","D"))</f>
        <v>D</v>
      </c>
    </row>
    <row r="111" spans="1:9" x14ac:dyDescent="0.3">
      <c r="A111" s="13" t="s">
        <v>187</v>
      </c>
      <c r="B111">
        <v>1</v>
      </c>
      <c r="E111" s="13" t="s">
        <v>186</v>
      </c>
      <c r="F111">
        <v>2</v>
      </c>
      <c r="G111" s="20">
        <f>Table4[[#This Row],[Issue Frequency]]/SUM(Table4[Issue Frequency])</f>
        <v>1.6806722689075631E-3</v>
      </c>
      <c r="H111" s="18">
        <v>0.93529411764705728</v>
      </c>
      <c r="I111" t="str">
        <f>IF(Table4[[#This Row],[cumulative %]]&lt;0.4,"V",IF(Table4[[#This Row],[cumulative %]]&lt;0.75,"E","D"))</f>
        <v>D</v>
      </c>
    </row>
    <row r="112" spans="1:9" x14ac:dyDescent="0.3">
      <c r="A112" s="13" t="s">
        <v>29</v>
      </c>
      <c r="B112">
        <v>25</v>
      </c>
      <c r="E112" s="13" t="s">
        <v>50</v>
      </c>
      <c r="F112">
        <v>2</v>
      </c>
      <c r="G112" s="20">
        <f>Table4[[#This Row],[Issue Frequency]]/SUM(Table4[Issue Frequency])</f>
        <v>1.6806722689075631E-3</v>
      </c>
      <c r="H112" s="18">
        <v>0.93361344537814972</v>
      </c>
      <c r="I112" t="str">
        <f>IF(Table4[[#This Row],[cumulative %]]&lt;0.4,"V",IF(Table4[[#This Row],[cumulative %]]&lt;0.75,"E","D"))</f>
        <v>D</v>
      </c>
    </row>
    <row r="113" spans="1:9" x14ac:dyDescent="0.3">
      <c r="A113" s="13" t="s">
        <v>165</v>
      </c>
      <c r="B113">
        <v>17</v>
      </c>
      <c r="E113" s="13" t="s">
        <v>87</v>
      </c>
      <c r="F113">
        <v>2</v>
      </c>
      <c r="G113" s="20">
        <f>Table4[[#This Row],[Issue Frequency]]/SUM(Table4[Issue Frequency])</f>
        <v>1.6806722689075631E-3</v>
      </c>
      <c r="H113" s="18">
        <v>0.93193277310924216</v>
      </c>
      <c r="I113" t="str">
        <f>IF(Table4[[#This Row],[cumulative %]]&lt;0.4,"V",IF(Table4[[#This Row],[cumulative %]]&lt;0.75,"E","D"))</f>
        <v>D</v>
      </c>
    </row>
    <row r="114" spans="1:9" x14ac:dyDescent="0.3">
      <c r="A114" s="13" t="s">
        <v>14</v>
      </c>
      <c r="B114">
        <v>76</v>
      </c>
      <c r="E114" s="13" t="s">
        <v>34</v>
      </c>
      <c r="F114">
        <v>2</v>
      </c>
      <c r="G114" s="20">
        <f>Table4[[#This Row],[Issue Frequency]]/SUM(Table4[Issue Frequency])</f>
        <v>1.6806722689075631E-3</v>
      </c>
      <c r="H114" s="18">
        <v>0.93025210084033461</v>
      </c>
      <c r="I114" t="str">
        <f>IF(Table4[[#This Row],[cumulative %]]&lt;0.4,"V",IF(Table4[[#This Row],[cumulative %]]&lt;0.75,"E","D"))</f>
        <v>D</v>
      </c>
    </row>
    <row r="115" spans="1:9" x14ac:dyDescent="0.3">
      <c r="A115" s="13" t="s">
        <v>69</v>
      </c>
      <c r="B115">
        <v>9</v>
      </c>
      <c r="E115" s="13" t="s">
        <v>94</v>
      </c>
      <c r="F115">
        <v>2</v>
      </c>
      <c r="G115" s="20">
        <f>Table4[[#This Row],[Issue Frequency]]/SUM(Table4[Issue Frequency])</f>
        <v>1.6806722689075631E-3</v>
      </c>
      <c r="H115" s="18">
        <v>0.92857142857142705</v>
      </c>
      <c r="I115" t="str">
        <f>IF(Table4[[#This Row],[cumulative %]]&lt;0.4,"V",IF(Table4[[#This Row],[cumulative %]]&lt;0.75,"E","D"))</f>
        <v>D</v>
      </c>
    </row>
    <row r="116" spans="1:9" x14ac:dyDescent="0.3">
      <c r="A116" s="13" t="s">
        <v>130</v>
      </c>
      <c r="B116">
        <v>1</v>
      </c>
      <c r="E116" s="13" t="s">
        <v>129</v>
      </c>
      <c r="F116">
        <v>2</v>
      </c>
      <c r="G116" s="20">
        <f>Table4[[#This Row],[Issue Frequency]]/SUM(Table4[Issue Frequency])</f>
        <v>1.6806722689075631E-3</v>
      </c>
      <c r="H116" s="18">
        <v>0.92689075630251949</v>
      </c>
      <c r="I116" t="str">
        <f>IF(Table4[[#This Row],[cumulative %]]&lt;0.4,"V",IF(Table4[[#This Row],[cumulative %]]&lt;0.75,"E","D"))</f>
        <v>D</v>
      </c>
    </row>
    <row r="117" spans="1:9" x14ac:dyDescent="0.3">
      <c r="A117" s="13" t="s">
        <v>92</v>
      </c>
      <c r="B117">
        <v>9</v>
      </c>
      <c r="E117" s="13" t="s">
        <v>86</v>
      </c>
      <c r="F117">
        <v>2</v>
      </c>
      <c r="G117" s="20">
        <f>Table4[[#This Row],[Issue Frequency]]/SUM(Table4[Issue Frequency])</f>
        <v>1.6806722689075631E-3</v>
      </c>
      <c r="H117" s="18">
        <v>0.92521008403361193</v>
      </c>
      <c r="I117" t="str">
        <f>IF(Table4[[#This Row],[cumulative %]]&lt;0.4,"V",IF(Table4[[#This Row],[cumulative %]]&lt;0.75,"E","D"))</f>
        <v>D</v>
      </c>
    </row>
    <row r="118" spans="1:9" x14ac:dyDescent="0.3">
      <c r="A118" s="13" t="s">
        <v>30</v>
      </c>
      <c r="B118">
        <v>9</v>
      </c>
      <c r="E118" s="13" t="s">
        <v>101</v>
      </c>
      <c r="F118">
        <v>2</v>
      </c>
      <c r="G118" s="20">
        <f>Table4[[#This Row],[Issue Frequency]]/SUM(Table4[Issue Frequency])</f>
        <v>1.6806722689075631E-3</v>
      </c>
      <c r="H118" s="18">
        <v>0.92352941176470438</v>
      </c>
      <c r="I118" t="str">
        <f>IF(Table4[[#This Row],[cumulative %]]&lt;0.4,"V",IF(Table4[[#This Row],[cumulative %]]&lt;0.75,"E","D"))</f>
        <v>D</v>
      </c>
    </row>
    <row r="119" spans="1:9" x14ac:dyDescent="0.3">
      <c r="A119" s="13" t="s">
        <v>20</v>
      </c>
      <c r="B119">
        <v>16</v>
      </c>
      <c r="E119" s="13" t="s">
        <v>162</v>
      </c>
      <c r="F119">
        <v>2</v>
      </c>
      <c r="G119" s="20">
        <f>Table4[[#This Row],[Issue Frequency]]/SUM(Table4[Issue Frequency])</f>
        <v>1.6806722689075631E-3</v>
      </c>
      <c r="H119" s="18">
        <v>0.92184873949579682</v>
      </c>
      <c r="I119" t="str">
        <f>IF(Table4[[#This Row],[cumulative %]]&lt;0.4,"V",IF(Table4[[#This Row],[cumulative %]]&lt;0.75,"E","D"))</f>
        <v>D</v>
      </c>
    </row>
    <row r="120" spans="1:9" x14ac:dyDescent="0.3">
      <c r="A120" s="13" t="s">
        <v>28</v>
      </c>
      <c r="B120">
        <v>13</v>
      </c>
      <c r="E120" s="13" t="s">
        <v>95</v>
      </c>
      <c r="F120">
        <v>2</v>
      </c>
      <c r="G120" s="20">
        <f>Table4[[#This Row],[Issue Frequency]]/SUM(Table4[Issue Frequency])</f>
        <v>1.6806722689075631E-3</v>
      </c>
      <c r="H120" s="18">
        <v>0.92016806722688926</v>
      </c>
      <c r="I120" t="str">
        <f>IF(Table4[[#This Row],[cumulative %]]&lt;0.4,"V",IF(Table4[[#This Row],[cumulative %]]&lt;0.75,"E","D"))</f>
        <v>D</v>
      </c>
    </row>
    <row r="121" spans="1:9" x14ac:dyDescent="0.3">
      <c r="A121" s="13" t="s">
        <v>157</v>
      </c>
      <c r="B121">
        <v>5</v>
      </c>
      <c r="E121" s="13" t="s">
        <v>96</v>
      </c>
      <c r="F121">
        <v>2</v>
      </c>
      <c r="G121" s="20">
        <f>Table4[[#This Row],[Issue Frequency]]/SUM(Table4[Issue Frequency])</f>
        <v>1.6806722689075631E-3</v>
      </c>
      <c r="H121" s="18">
        <v>0.91848739495798171</v>
      </c>
      <c r="I121" t="str">
        <f>IF(Table4[[#This Row],[cumulative %]]&lt;0.4,"V",IF(Table4[[#This Row],[cumulative %]]&lt;0.75,"E","D"))</f>
        <v>D</v>
      </c>
    </row>
    <row r="122" spans="1:9" x14ac:dyDescent="0.3">
      <c r="A122" s="13" t="s">
        <v>138</v>
      </c>
      <c r="B122">
        <v>1</v>
      </c>
      <c r="E122" s="13" t="s">
        <v>104</v>
      </c>
      <c r="F122">
        <v>2</v>
      </c>
      <c r="G122" s="20">
        <f>Table4[[#This Row],[Issue Frequency]]/SUM(Table4[Issue Frequency])</f>
        <v>1.6806722689075631E-3</v>
      </c>
      <c r="H122" s="18">
        <v>0.91680672268907415</v>
      </c>
      <c r="I122" t="str">
        <f>IF(Table4[[#This Row],[cumulative %]]&lt;0.4,"V",IF(Table4[[#This Row],[cumulative %]]&lt;0.75,"E","D"))</f>
        <v>D</v>
      </c>
    </row>
    <row r="123" spans="1:9" x14ac:dyDescent="0.3">
      <c r="A123" s="13" t="s">
        <v>37</v>
      </c>
      <c r="B123">
        <v>12</v>
      </c>
      <c r="E123" s="13" t="s">
        <v>190</v>
      </c>
      <c r="F123">
        <v>2</v>
      </c>
      <c r="G123" s="20">
        <f>Table4[[#This Row],[Issue Frequency]]/SUM(Table4[Issue Frequency])</f>
        <v>1.6806722689075631E-3</v>
      </c>
      <c r="H123" s="18">
        <v>0.91512605042016659</v>
      </c>
      <c r="I123" t="str">
        <f>IF(Table4[[#This Row],[cumulative %]]&lt;0.4,"V",IF(Table4[[#This Row],[cumulative %]]&lt;0.75,"E","D"))</f>
        <v>D</v>
      </c>
    </row>
    <row r="124" spans="1:9" x14ac:dyDescent="0.3">
      <c r="A124" s="13" t="s">
        <v>124</v>
      </c>
      <c r="B124">
        <v>1</v>
      </c>
      <c r="E124" s="13" t="s">
        <v>72</v>
      </c>
      <c r="F124">
        <v>2</v>
      </c>
      <c r="G124" s="20">
        <f>Table4[[#This Row],[Issue Frequency]]/SUM(Table4[Issue Frequency])</f>
        <v>1.6806722689075631E-3</v>
      </c>
      <c r="H124" s="18">
        <v>0.91344537815125904</v>
      </c>
      <c r="I124" t="str">
        <f>IF(Table4[[#This Row],[cumulative %]]&lt;0.4,"V",IF(Table4[[#This Row],[cumulative %]]&lt;0.75,"E","D"))</f>
        <v>D</v>
      </c>
    </row>
    <row r="125" spans="1:9" x14ac:dyDescent="0.3">
      <c r="A125" s="13" t="s">
        <v>94</v>
      </c>
      <c r="B125">
        <v>2</v>
      </c>
      <c r="E125" s="13" t="s">
        <v>142</v>
      </c>
      <c r="F125">
        <v>2</v>
      </c>
      <c r="G125" s="20">
        <f>Table4[[#This Row],[Issue Frequency]]/SUM(Table4[Issue Frequency])</f>
        <v>1.6806722689075631E-3</v>
      </c>
      <c r="H125" s="18">
        <v>0.91176470588235148</v>
      </c>
      <c r="I125" t="str">
        <f>IF(Table4[[#This Row],[cumulative %]]&lt;0.4,"V",IF(Table4[[#This Row],[cumulative %]]&lt;0.75,"E","D"))</f>
        <v>D</v>
      </c>
    </row>
    <row r="126" spans="1:9" x14ac:dyDescent="0.3">
      <c r="A126" s="13" t="s">
        <v>54</v>
      </c>
      <c r="B126">
        <v>9</v>
      </c>
      <c r="E126" s="13" t="s">
        <v>107</v>
      </c>
      <c r="F126">
        <v>2</v>
      </c>
      <c r="G126" s="20">
        <f>Table4[[#This Row],[Issue Frequency]]/SUM(Table4[Issue Frequency])</f>
        <v>1.6806722689075631E-3</v>
      </c>
      <c r="H126" s="18">
        <v>0.91008403361344392</v>
      </c>
      <c r="I126" t="str">
        <f>IF(Table4[[#This Row],[cumulative %]]&lt;0.4,"V",IF(Table4[[#This Row],[cumulative %]]&lt;0.75,"E","D"))</f>
        <v>D</v>
      </c>
    </row>
    <row r="127" spans="1:9" x14ac:dyDescent="0.3">
      <c r="A127" s="13" t="s">
        <v>185</v>
      </c>
      <c r="B127">
        <v>1</v>
      </c>
      <c r="E127" s="13" t="s">
        <v>119</v>
      </c>
      <c r="F127">
        <v>2</v>
      </c>
      <c r="G127" s="20">
        <f>Table4[[#This Row],[Issue Frequency]]/SUM(Table4[Issue Frequency])</f>
        <v>1.6806722689075631E-3</v>
      </c>
      <c r="H127" s="18">
        <v>0.90840336134453636</v>
      </c>
      <c r="I127" t="str">
        <f>IF(Table4[[#This Row],[cumulative %]]&lt;0.4,"V",IF(Table4[[#This Row],[cumulative %]]&lt;0.75,"E","D"))</f>
        <v>D</v>
      </c>
    </row>
    <row r="128" spans="1:9" x14ac:dyDescent="0.3">
      <c r="A128" s="13" t="s">
        <v>111</v>
      </c>
      <c r="B128">
        <v>1</v>
      </c>
      <c r="E128" s="13" t="s">
        <v>189</v>
      </c>
      <c r="F128">
        <v>2</v>
      </c>
      <c r="G128" s="20">
        <f>Table4[[#This Row],[Issue Frequency]]/SUM(Table4[Issue Frequency])</f>
        <v>1.6806722689075631E-3</v>
      </c>
      <c r="H128" s="18">
        <v>0.90672268907562881</v>
      </c>
      <c r="I128" t="str">
        <f>IF(Table4[[#This Row],[cumulative %]]&lt;0.4,"V",IF(Table4[[#This Row],[cumulative %]]&lt;0.75,"E","D"))</f>
        <v>D</v>
      </c>
    </row>
    <row r="129" spans="1:9" x14ac:dyDescent="0.3">
      <c r="A129" s="13" t="s">
        <v>25</v>
      </c>
      <c r="B129">
        <v>5</v>
      </c>
      <c r="E129" s="13" t="s">
        <v>168</v>
      </c>
      <c r="F129">
        <v>2</v>
      </c>
      <c r="G129" s="20">
        <f>Table4[[#This Row],[Issue Frequency]]/SUM(Table4[Issue Frequency])</f>
        <v>1.6806722689075631E-3</v>
      </c>
      <c r="H129" s="18">
        <v>0.90504201680672125</v>
      </c>
      <c r="I129" t="str">
        <f>IF(Table4[[#This Row],[cumulative %]]&lt;0.4,"V",IF(Table4[[#This Row],[cumulative %]]&lt;0.75,"E","D"))</f>
        <v>D</v>
      </c>
    </row>
    <row r="130" spans="1:9" x14ac:dyDescent="0.3">
      <c r="A130" s="13" t="s">
        <v>22</v>
      </c>
      <c r="B130">
        <v>8</v>
      </c>
      <c r="E130" s="13" t="s">
        <v>110</v>
      </c>
      <c r="F130">
        <v>2</v>
      </c>
      <c r="G130" s="20">
        <f>Table4[[#This Row],[Issue Frequency]]/SUM(Table4[Issue Frequency])</f>
        <v>1.6806722689075631E-3</v>
      </c>
      <c r="H130" s="18">
        <v>0.90336134453781369</v>
      </c>
      <c r="I130" t="str">
        <f>IF(Table4[[#This Row],[cumulative %]]&lt;0.4,"V",IF(Table4[[#This Row],[cumulative %]]&lt;0.75,"E","D"))</f>
        <v>D</v>
      </c>
    </row>
    <row r="131" spans="1:9" x14ac:dyDescent="0.3">
      <c r="A131" s="13" t="s">
        <v>181</v>
      </c>
      <c r="B131">
        <v>1</v>
      </c>
      <c r="E131" s="13" t="s">
        <v>164</v>
      </c>
      <c r="F131">
        <v>2</v>
      </c>
      <c r="G131" s="20">
        <f>Table4[[#This Row],[Issue Frequency]]/SUM(Table4[Issue Frequency])</f>
        <v>1.6806722689075631E-3</v>
      </c>
      <c r="H131" s="18">
        <v>0.90168067226890614</v>
      </c>
      <c r="I131" t="str">
        <f>IF(Table4[[#This Row],[cumulative %]]&lt;0.4,"V",IF(Table4[[#This Row],[cumulative %]]&lt;0.75,"E","D"))</f>
        <v>D</v>
      </c>
    </row>
    <row r="132" spans="1:9" x14ac:dyDescent="0.3">
      <c r="A132" s="13" t="s">
        <v>67</v>
      </c>
      <c r="B132">
        <v>3</v>
      </c>
      <c r="E132" s="13" t="s">
        <v>128</v>
      </c>
      <c r="F132">
        <v>1</v>
      </c>
      <c r="G132" s="20">
        <f>Table4[[#This Row],[Issue Frequency]]/SUM(Table4[Issue Frequency])</f>
        <v>8.4033613445378156E-4</v>
      </c>
      <c r="H132" s="18">
        <v>0.99999999999999822</v>
      </c>
      <c r="I132" t="str">
        <f>IF(Table4[[#This Row],[cumulative %]]&lt;0.4,"V",IF(Table4[[#This Row],[cumulative %]]&lt;0.75,"E","D"))</f>
        <v>D</v>
      </c>
    </row>
    <row r="133" spans="1:9" x14ac:dyDescent="0.3">
      <c r="A133" s="13" t="s">
        <v>34</v>
      </c>
      <c r="B133">
        <v>2</v>
      </c>
      <c r="E133" s="13" t="s">
        <v>178</v>
      </c>
      <c r="F133">
        <v>1</v>
      </c>
      <c r="G133" s="20">
        <f>Table4[[#This Row],[Issue Frequency]]/SUM(Table4[Issue Frequency])</f>
        <v>8.4033613445378156E-4</v>
      </c>
      <c r="H133" s="18">
        <v>0.99915966386554445</v>
      </c>
      <c r="I133" t="str">
        <f>IF(Table4[[#This Row],[cumulative %]]&lt;0.4,"V",IF(Table4[[#This Row],[cumulative %]]&lt;0.75,"E","D"))</f>
        <v>D</v>
      </c>
    </row>
    <row r="134" spans="1:9" x14ac:dyDescent="0.3">
      <c r="A134" s="13" t="s">
        <v>47</v>
      </c>
      <c r="B134">
        <v>6</v>
      </c>
      <c r="E134" s="13" t="s">
        <v>135</v>
      </c>
      <c r="F134">
        <v>1</v>
      </c>
      <c r="G134" s="20">
        <f>Table4[[#This Row],[Issue Frequency]]/SUM(Table4[Issue Frequency])</f>
        <v>8.4033613445378156E-4</v>
      </c>
      <c r="H134" s="18">
        <v>0.99831932773109067</v>
      </c>
      <c r="I134" t="str">
        <f>IF(Table4[[#This Row],[cumulative %]]&lt;0.4,"V",IF(Table4[[#This Row],[cumulative %]]&lt;0.75,"E","D"))</f>
        <v>D</v>
      </c>
    </row>
    <row r="135" spans="1:9" x14ac:dyDescent="0.3">
      <c r="A135" s="13" t="s">
        <v>87</v>
      </c>
      <c r="B135">
        <v>2</v>
      </c>
      <c r="E135" s="13" t="s">
        <v>144</v>
      </c>
      <c r="F135">
        <v>1</v>
      </c>
      <c r="G135" s="20">
        <f>Table4[[#This Row],[Issue Frequency]]/SUM(Table4[Issue Frequency])</f>
        <v>8.4033613445378156E-4</v>
      </c>
      <c r="H135" s="18">
        <v>0.99747899159663689</v>
      </c>
      <c r="I135" t="str">
        <f>IF(Table4[[#This Row],[cumulative %]]&lt;0.4,"V",IF(Table4[[#This Row],[cumulative %]]&lt;0.75,"E","D"))</f>
        <v>D</v>
      </c>
    </row>
    <row r="136" spans="1:9" x14ac:dyDescent="0.3">
      <c r="A136" s="13" t="s">
        <v>50</v>
      </c>
      <c r="B136">
        <v>2</v>
      </c>
      <c r="E136" s="13" t="s">
        <v>179</v>
      </c>
      <c r="F136">
        <v>1</v>
      </c>
      <c r="G136" s="20">
        <f>Table4[[#This Row],[Issue Frequency]]/SUM(Table4[Issue Frequency])</f>
        <v>8.4033613445378156E-4</v>
      </c>
      <c r="H136" s="18">
        <v>0.99663865546218311</v>
      </c>
      <c r="I136" t="str">
        <f>IF(Table4[[#This Row],[cumulative %]]&lt;0.4,"V",IF(Table4[[#This Row],[cumulative %]]&lt;0.75,"E","D"))</f>
        <v>D</v>
      </c>
    </row>
    <row r="137" spans="1:9" x14ac:dyDescent="0.3">
      <c r="A137" s="13" t="s">
        <v>10</v>
      </c>
      <c r="B137">
        <v>46</v>
      </c>
      <c r="E137" s="13" t="s">
        <v>175</v>
      </c>
      <c r="F137">
        <v>1</v>
      </c>
      <c r="G137" s="20">
        <f>Table4[[#This Row],[Issue Frequency]]/SUM(Table4[Issue Frequency])</f>
        <v>8.4033613445378156E-4</v>
      </c>
      <c r="H137" s="18">
        <v>0.99579831932772933</v>
      </c>
      <c r="I137" t="str">
        <f>IF(Table4[[#This Row],[cumulative %]]&lt;0.4,"V",IF(Table4[[#This Row],[cumulative %]]&lt;0.75,"E","D"))</f>
        <v>D</v>
      </c>
    </row>
    <row r="138" spans="1:9" x14ac:dyDescent="0.3">
      <c r="A138" s="13" t="s">
        <v>122</v>
      </c>
      <c r="B138">
        <v>3</v>
      </c>
      <c r="E138" s="13" t="s">
        <v>154</v>
      </c>
      <c r="F138">
        <v>1</v>
      </c>
      <c r="G138" s="20">
        <f>Table4[[#This Row],[Issue Frequency]]/SUM(Table4[Issue Frequency])</f>
        <v>8.4033613445378156E-4</v>
      </c>
      <c r="H138" s="18">
        <v>0.99495798319327555</v>
      </c>
      <c r="I138" t="str">
        <f>IF(Table4[[#This Row],[cumulative %]]&lt;0.4,"V",IF(Table4[[#This Row],[cumulative %]]&lt;0.75,"E","D"))</f>
        <v>D</v>
      </c>
    </row>
    <row r="139" spans="1:9" x14ac:dyDescent="0.3">
      <c r="A139" s="13" t="s">
        <v>186</v>
      </c>
      <c r="B139">
        <v>2</v>
      </c>
      <c r="E139" s="13" t="s">
        <v>136</v>
      </c>
      <c r="F139">
        <v>1</v>
      </c>
      <c r="G139" s="20">
        <f>Table4[[#This Row],[Issue Frequency]]/SUM(Table4[Issue Frequency])</f>
        <v>8.4033613445378156E-4</v>
      </c>
      <c r="H139" s="18">
        <v>0.99411764705882177</v>
      </c>
      <c r="I139" t="str">
        <f>IF(Table4[[#This Row],[cumulative %]]&lt;0.4,"V",IF(Table4[[#This Row],[cumulative %]]&lt;0.75,"E","D"))</f>
        <v>D</v>
      </c>
    </row>
    <row r="140" spans="1:9" x14ac:dyDescent="0.3">
      <c r="A140" s="13" t="s">
        <v>26</v>
      </c>
      <c r="B140">
        <v>18</v>
      </c>
      <c r="E140" s="13" t="s">
        <v>134</v>
      </c>
      <c r="F140">
        <v>1</v>
      </c>
      <c r="G140" s="20">
        <f>Table4[[#This Row],[Issue Frequency]]/SUM(Table4[Issue Frequency])</f>
        <v>8.4033613445378156E-4</v>
      </c>
      <c r="H140" s="18">
        <v>0.993277310924368</v>
      </c>
      <c r="I140" t="str">
        <f>IF(Table4[[#This Row],[cumulative %]]&lt;0.4,"V",IF(Table4[[#This Row],[cumulative %]]&lt;0.75,"E","D"))</f>
        <v>D</v>
      </c>
    </row>
    <row r="141" spans="1:9" x14ac:dyDescent="0.3">
      <c r="A141" s="13" t="s">
        <v>183</v>
      </c>
      <c r="B141">
        <v>2</v>
      </c>
      <c r="E141" s="13" t="s">
        <v>121</v>
      </c>
      <c r="F141">
        <v>1</v>
      </c>
      <c r="G141" s="20">
        <f>Table4[[#This Row],[Issue Frequency]]/SUM(Table4[Issue Frequency])</f>
        <v>8.4033613445378156E-4</v>
      </c>
      <c r="H141" s="18">
        <v>0.99243697478991422</v>
      </c>
      <c r="I141" t="str">
        <f>IF(Table4[[#This Row],[cumulative %]]&lt;0.4,"V",IF(Table4[[#This Row],[cumulative %]]&lt;0.75,"E","D"))</f>
        <v>D</v>
      </c>
    </row>
    <row r="142" spans="1:9" x14ac:dyDescent="0.3">
      <c r="A142" s="13" t="s">
        <v>188</v>
      </c>
      <c r="B142">
        <v>2</v>
      </c>
      <c r="E142" s="13" t="s">
        <v>114</v>
      </c>
      <c r="F142">
        <v>1</v>
      </c>
      <c r="G142" s="20">
        <f>Table4[[#This Row],[Issue Frequency]]/SUM(Table4[Issue Frequency])</f>
        <v>8.4033613445378156E-4</v>
      </c>
      <c r="H142" s="18">
        <v>0.99159663865546044</v>
      </c>
      <c r="I142" t="str">
        <f>IF(Table4[[#This Row],[cumulative %]]&lt;0.4,"V",IF(Table4[[#This Row],[cumulative %]]&lt;0.75,"E","D"))</f>
        <v>D</v>
      </c>
    </row>
    <row r="143" spans="1:9" x14ac:dyDescent="0.3">
      <c r="A143" s="13" t="s">
        <v>182</v>
      </c>
      <c r="B143">
        <v>2</v>
      </c>
      <c r="E143" s="13" t="s">
        <v>194</v>
      </c>
      <c r="F143">
        <v>1</v>
      </c>
      <c r="G143" s="20">
        <f>Table4[[#This Row],[Issue Frequency]]/SUM(Table4[Issue Frequency])</f>
        <v>8.4033613445378156E-4</v>
      </c>
      <c r="H143" s="18">
        <v>0.99075630252100666</v>
      </c>
      <c r="I143" t="str">
        <f>IF(Table4[[#This Row],[cumulative %]]&lt;0.4,"V",IF(Table4[[#This Row],[cumulative %]]&lt;0.75,"E","D"))</f>
        <v>D</v>
      </c>
    </row>
    <row r="144" spans="1:9" x14ac:dyDescent="0.3">
      <c r="A144" s="13" t="s">
        <v>167</v>
      </c>
      <c r="B144">
        <v>1</v>
      </c>
      <c r="E144" s="13" t="s">
        <v>193</v>
      </c>
      <c r="F144">
        <v>1</v>
      </c>
      <c r="G144" s="20">
        <f>Table4[[#This Row],[Issue Frequency]]/SUM(Table4[Issue Frequency])</f>
        <v>8.4033613445378156E-4</v>
      </c>
      <c r="H144" s="18">
        <v>0.98991596638655288</v>
      </c>
      <c r="I144" t="str">
        <f>IF(Table4[[#This Row],[cumulative %]]&lt;0.4,"V",IF(Table4[[#This Row],[cumulative %]]&lt;0.75,"E","D"))</f>
        <v>D</v>
      </c>
    </row>
    <row r="145" spans="1:9" x14ac:dyDescent="0.3">
      <c r="A145" s="13" t="s">
        <v>17</v>
      </c>
      <c r="B145">
        <v>2</v>
      </c>
      <c r="E145" s="13" t="s">
        <v>131</v>
      </c>
      <c r="F145">
        <v>1</v>
      </c>
      <c r="G145" s="20">
        <f>Table4[[#This Row],[Issue Frequency]]/SUM(Table4[Issue Frequency])</f>
        <v>8.4033613445378156E-4</v>
      </c>
      <c r="H145" s="18">
        <v>0.9890756302520991</v>
      </c>
      <c r="I145" t="str">
        <f>IF(Table4[[#This Row],[cumulative %]]&lt;0.4,"V",IF(Table4[[#This Row],[cumulative %]]&lt;0.75,"E","D"))</f>
        <v>D</v>
      </c>
    </row>
    <row r="146" spans="1:9" x14ac:dyDescent="0.3">
      <c r="A146" s="13" t="s">
        <v>156</v>
      </c>
      <c r="B146">
        <v>1</v>
      </c>
      <c r="E146" s="13" t="s">
        <v>180</v>
      </c>
      <c r="F146">
        <v>1</v>
      </c>
      <c r="G146" s="20">
        <f>Table4[[#This Row],[Issue Frequency]]/SUM(Table4[Issue Frequency])</f>
        <v>8.4033613445378156E-4</v>
      </c>
      <c r="H146" s="18">
        <v>0.98823529411764532</v>
      </c>
      <c r="I146" t="str">
        <f>IF(Table4[[#This Row],[cumulative %]]&lt;0.4,"V",IF(Table4[[#This Row],[cumulative %]]&lt;0.75,"E","D"))</f>
        <v>D</v>
      </c>
    </row>
    <row r="147" spans="1:9" x14ac:dyDescent="0.3">
      <c r="A147" s="13" t="s">
        <v>62</v>
      </c>
      <c r="B147">
        <v>11</v>
      </c>
      <c r="E147" s="13" t="s">
        <v>169</v>
      </c>
      <c r="F147">
        <v>1</v>
      </c>
      <c r="G147" s="20">
        <f>Table4[[#This Row],[Issue Frequency]]/SUM(Table4[Issue Frequency])</f>
        <v>8.4033613445378156E-4</v>
      </c>
      <c r="H147" s="18">
        <v>0.98739495798319155</v>
      </c>
      <c r="I147" t="str">
        <f>IF(Table4[[#This Row],[cumulative %]]&lt;0.4,"V",IF(Table4[[#This Row],[cumulative %]]&lt;0.75,"E","D"))</f>
        <v>D</v>
      </c>
    </row>
    <row r="148" spans="1:9" x14ac:dyDescent="0.3">
      <c r="A148" s="13" t="s">
        <v>169</v>
      </c>
      <c r="B148">
        <v>1</v>
      </c>
      <c r="E148" s="13" t="s">
        <v>156</v>
      </c>
      <c r="F148">
        <v>1</v>
      </c>
      <c r="G148" s="20">
        <f>Table4[[#This Row],[Issue Frequency]]/SUM(Table4[Issue Frequency])</f>
        <v>8.4033613445378156E-4</v>
      </c>
      <c r="H148" s="18">
        <v>0.98655462184873777</v>
      </c>
      <c r="I148" t="str">
        <f>IF(Table4[[#This Row],[cumulative %]]&lt;0.4,"V",IF(Table4[[#This Row],[cumulative %]]&lt;0.75,"E","D"))</f>
        <v>D</v>
      </c>
    </row>
    <row r="149" spans="1:9" x14ac:dyDescent="0.3">
      <c r="A149" s="13" t="s">
        <v>98</v>
      </c>
      <c r="B149">
        <v>4</v>
      </c>
      <c r="E149" s="13" t="s">
        <v>167</v>
      </c>
      <c r="F149">
        <v>1</v>
      </c>
      <c r="G149" s="20">
        <f>Table4[[#This Row],[Issue Frequency]]/SUM(Table4[Issue Frequency])</f>
        <v>8.4033613445378156E-4</v>
      </c>
      <c r="H149" s="18">
        <v>0.98571428571428399</v>
      </c>
      <c r="I149" t="str">
        <f>IF(Table4[[#This Row],[cumulative %]]&lt;0.4,"V",IF(Table4[[#This Row],[cumulative %]]&lt;0.75,"E","D"))</f>
        <v>D</v>
      </c>
    </row>
    <row r="150" spans="1:9" x14ac:dyDescent="0.3">
      <c r="A150" s="13" t="s">
        <v>180</v>
      </c>
      <c r="B150">
        <v>1</v>
      </c>
      <c r="E150" s="13" t="s">
        <v>181</v>
      </c>
      <c r="F150">
        <v>1</v>
      </c>
      <c r="G150" s="20">
        <f>Table4[[#This Row],[Issue Frequency]]/SUM(Table4[Issue Frequency])</f>
        <v>8.4033613445378156E-4</v>
      </c>
      <c r="H150" s="18">
        <v>0.98487394957983021</v>
      </c>
      <c r="I150" t="str">
        <f>IF(Table4[[#This Row],[cumulative %]]&lt;0.4,"V",IF(Table4[[#This Row],[cumulative %]]&lt;0.75,"E","D"))</f>
        <v>D</v>
      </c>
    </row>
    <row r="151" spans="1:9" x14ac:dyDescent="0.3">
      <c r="A151" s="13" t="s">
        <v>152</v>
      </c>
      <c r="B151">
        <v>5</v>
      </c>
      <c r="E151" s="13" t="s">
        <v>111</v>
      </c>
      <c r="F151">
        <v>1</v>
      </c>
      <c r="G151" s="20">
        <f>Table4[[#This Row],[Issue Frequency]]/SUM(Table4[Issue Frequency])</f>
        <v>8.4033613445378156E-4</v>
      </c>
      <c r="H151" s="18">
        <v>0.98403361344537643</v>
      </c>
      <c r="I151" t="str">
        <f>IF(Table4[[#This Row],[cumulative %]]&lt;0.4,"V",IF(Table4[[#This Row],[cumulative %]]&lt;0.75,"E","D"))</f>
        <v>D</v>
      </c>
    </row>
    <row r="152" spans="1:9" x14ac:dyDescent="0.3">
      <c r="A152" s="13" t="s">
        <v>174</v>
      </c>
      <c r="B152">
        <v>2</v>
      </c>
      <c r="E152" s="13" t="s">
        <v>185</v>
      </c>
      <c r="F152">
        <v>1</v>
      </c>
      <c r="G152" s="20">
        <f>Table4[[#This Row],[Issue Frequency]]/SUM(Table4[Issue Frequency])</f>
        <v>8.4033613445378156E-4</v>
      </c>
      <c r="H152" s="18">
        <v>0.98319327731092265</v>
      </c>
      <c r="I152" t="str">
        <f>IF(Table4[[#This Row],[cumulative %]]&lt;0.4,"V",IF(Table4[[#This Row],[cumulative %]]&lt;0.75,"E","D"))</f>
        <v>D</v>
      </c>
    </row>
    <row r="153" spans="1:9" x14ac:dyDescent="0.3">
      <c r="A153" s="13" t="s">
        <v>70</v>
      </c>
      <c r="B153">
        <v>6</v>
      </c>
      <c r="E153" s="13" t="s">
        <v>124</v>
      </c>
      <c r="F153">
        <v>1</v>
      </c>
      <c r="G153" s="20">
        <f>Table4[[#This Row],[Issue Frequency]]/SUM(Table4[Issue Frequency])</f>
        <v>8.4033613445378156E-4</v>
      </c>
      <c r="H153" s="18">
        <v>0.98235294117646887</v>
      </c>
      <c r="I153" t="str">
        <f>IF(Table4[[#This Row],[cumulative %]]&lt;0.4,"V",IF(Table4[[#This Row],[cumulative %]]&lt;0.75,"E","D"))</f>
        <v>D</v>
      </c>
    </row>
    <row r="154" spans="1:9" x14ac:dyDescent="0.3">
      <c r="A154" s="13" t="s">
        <v>160</v>
      </c>
      <c r="B154">
        <v>4</v>
      </c>
      <c r="E154" s="13" t="s">
        <v>138</v>
      </c>
      <c r="F154">
        <v>1</v>
      </c>
      <c r="G154" s="20">
        <f>Table4[[#This Row],[Issue Frequency]]/SUM(Table4[Issue Frequency])</f>
        <v>8.4033613445378156E-4</v>
      </c>
      <c r="H154" s="18">
        <v>0.9815126050420151</v>
      </c>
      <c r="I154" t="str">
        <f>IF(Table4[[#This Row],[cumulative %]]&lt;0.4,"V",IF(Table4[[#This Row],[cumulative %]]&lt;0.75,"E","D"))</f>
        <v>D</v>
      </c>
    </row>
    <row r="155" spans="1:9" x14ac:dyDescent="0.3">
      <c r="A155" s="13" t="s">
        <v>131</v>
      </c>
      <c r="B155">
        <v>1</v>
      </c>
      <c r="E155" s="13" t="s">
        <v>130</v>
      </c>
      <c r="F155">
        <v>1</v>
      </c>
      <c r="G155" s="20">
        <f>Table4[[#This Row],[Issue Frequency]]/SUM(Table4[Issue Frequency])</f>
        <v>8.4033613445378156E-4</v>
      </c>
      <c r="H155" s="18">
        <v>0.98067226890756132</v>
      </c>
      <c r="I155" t="str">
        <f>IF(Table4[[#This Row],[cumulative %]]&lt;0.4,"V",IF(Table4[[#This Row],[cumulative %]]&lt;0.75,"E","D"))</f>
        <v>D</v>
      </c>
    </row>
    <row r="156" spans="1:9" x14ac:dyDescent="0.3">
      <c r="A156" s="13" t="s">
        <v>150</v>
      </c>
      <c r="B156">
        <v>12</v>
      </c>
      <c r="E156" s="13" t="s">
        <v>187</v>
      </c>
      <c r="F156">
        <v>1</v>
      </c>
      <c r="G156" s="20">
        <f>Table4[[#This Row],[Issue Frequency]]/SUM(Table4[Issue Frequency])</f>
        <v>8.4033613445378156E-4</v>
      </c>
      <c r="H156" s="18">
        <v>0.97983193277310754</v>
      </c>
      <c r="I156" t="str">
        <f>IF(Table4[[#This Row],[cumulative %]]&lt;0.4,"V",IF(Table4[[#This Row],[cumulative %]]&lt;0.75,"E","D"))</f>
        <v>D</v>
      </c>
    </row>
    <row r="157" spans="1:9" x14ac:dyDescent="0.3">
      <c r="A157" s="13" t="s">
        <v>64</v>
      </c>
      <c r="B157">
        <v>2</v>
      </c>
      <c r="E157" s="13" t="s">
        <v>146</v>
      </c>
      <c r="F157">
        <v>1</v>
      </c>
      <c r="G157" s="20">
        <f>Table4[[#This Row],[Issue Frequency]]/SUM(Table4[Issue Frequency])</f>
        <v>8.4033613445378156E-4</v>
      </c>
      <c r="H157" s="18">
        <v>0.97899159663865376</v>
      </c>
      <c r="I157" t="str">
        <f>IF(Table4[[#This Row],[cumulative %]]&lt;0.4,"V",IF(Table4[[#This Row],[cumulative %]]&lt;0.75,"E","D"))</f>
        <v>D</v>
      </c>
    </row>
    <row r="158" spans="1:9" x14ac:dyDescent="0.3">
      <c r="A158" s="13" t="s">
        <v>33</v>
      </c>
      <c r="B158">
        <v>5</v>
      </c>
      <c r="E158" s="13" t="s">
        <v>137</v>
      </c>
      <c r="F158">
        <v>1</v>
      </c>
      <c r="G158" s="20">
        <f>Table4[[#This Row],[Issue Frequency]]/SUM(Table4[Issue Frequency])</f>
        <v>8.4033613445378156E-4</v>
      </c>
      <c r="H158" s="18">
        <v>0.97815126050419998</v>
      </c>
      <c r="I158" t="str">
        <f>IF(Table4[[#This Row],[cumulative %]]&lt;0.4,"V",IF(Table4[[#This Row],[cumulative %]]&lt;0.75,"E","D"))</f>
        <v>D</v>
      </c>
    </row>
    <row r="159" spans="1:9" x14ac:dyDescent="0.3">
      <c r="A159" s="13" t="s">
        <v>74</v>
      </c>
      <c r="B159">
        <v>18</v>
      </c>
      <c r="E159" s="13" t="s">
        <v>115</v>
      </c>
      <c r="F159">
        <v>1</v>
      </c>
      <c r="G159" s="20">
        <f>Table4[[#This Row],[Issue Frequency]]/SUM(Table4[Issue Frequency])</f>
        <v>8.4033613445378156E-4</v>
      </c>
      <c r="H159" s="18">
        <v>0.9773109243697462</v>
      </c>
      <c r="I159" t="str">
        <f>IF(Table4[[#This Row],[cumulative %]]&lt;0.4,"V",IF(Table4[[#This Row],[cumulative %]]&lt;0.75,"E","D"))</f>
        <v>D</v>
      </c>
    </row>
    <row r="160" spans="1:9" x14ac:dyDescent="0.3">
      <c r="A160" s="13" t="s">
        <v>193</v>
      </c>
      <c r="B160">
        <v>1</v>
      </c>
      <c r="E160" s="13" t="s">
        <v>173</v>
      </c>
      <c r="F160">
        <v>1</v>
      </c>
      <c r="G160" s="20">
        <f>Table4[[#This Row],[Issue Frequency]]/SUM(Table4[Issue Frequency])</f>
        <v>8.4033613445378156E-4</v>
      </c>
      <c r="H160" s="18">
        <v>0.97647058823529242</v>
      </c>
      <c r="I160" t="str">
        <f>IF(Table4[[#This Row],[cumulative %]]&lt;0.4,"V",IF(Table4[[#This Row],[cumulative %]]&lt;0.75,"E","D"))</f>
        <v>D</v>
      </c>
    </row>
    <row r="161" spans="1:9" x14ac:dyDescent="0.3">
      <c r="A161" s="13" t="s">
        <v>194</v>
      </c>
      <c r="B161">
        <v>1</v>
      </c>
      <c r="E161" s="13" t="s">
        <v>118</v>
      </c>
      <c r="F161">
        <v>1</v>
      </c>
      <c r="G161" s="20">
        <f>Table4[[#This Row],[Issue Frequency]]/SUM(Table4[Issue Frequency])</f>
        <v>8.4033613445378156E-4</v>
      </c>
      <c r="H161" s="18">
        <v>0.97563025210083865</v>
      </c>
      <c r="I161" t="str">
        <f>IF(Table4[[#This Row],[cumulative %]]&lt;0.4,"V",IF(Table4[[#This Row],[cumulative %]]&lt;0.75,"E","D"))</f>
        <v>D</v>
      </c>
    </row>
    <row r="162" spans="1:9" x14ac:dyDescent="0.3">
      <c r="A162" s="13" t="s">
        <v>93</v>
      </c>
      <c r="B162">
        <v>12</v>
      </c>
      <c r="E162" s="13" t="s">
        <v>226</v>
      </c>
      <c r="F162">
        <v>1</v>
      </c>
      <c r="G162" s="20">
        <f>Table4[[#This Row],[Issue Frequency]]/SUM(Table4[Issue Frequency])</f>
        <v>8.4033613445378156E-4</v>
      </c>
      <c r="H162" s="18">
        <v>0.97478991596638487</v>
      </c>
      <c r="I162" t="str">
        <f>IF(Table4[[#This Row],[cumulative %]]&lt;0.4,"V",IF(Table4[[#This Row],[cumulative %]]&lt;0.75,"E","D"))</f>
        <v>D</v>
      </c>
    </row>
    <row r="163" spans="1:9" x14ac:dyDescent="0.3">
      <c r="A163" s="13" t="s">
        <v>114</v>
      </c>
      <c r="B163">
        <v>1</v>
      </c>
      <c r="E163" s="13" t="s">
        <v>43</v>
      </c>
      <c r="F163">
        <v>1</v>
      </c>
      <c r="G163" s="20">
        <f>Table4[[#This Row],[Issue Frequency]]/SUM(Table4[Issue Frequency])</f>
        <v>8.4033613445378156E-4</v>
      </c>
      <c r="H163" s="18">
        <v>0.97394957983193109</v>
      </c>
      <c r="I163" t="str">
        <f>IF(Table4[[#This Row],[cumulative %]]&lt;0.4,"V",IF(Table4[[#This Row],[cumulative %]]&lt;0.75,"E","D"))</f>
        <v>D</v>
      </c>
    </row>
    <row r="164" spans="1:9" x14ac:dyDescent="0.3">
      <c r="A164" s="13" t="s">
        <v>121</v>
      </c>
      <c r="B164">
        <v>1</v>
      </c>
      <c r="E164" s="13" t="s">
        <v>60</v>
      </c>
      <c r="F164">
        <v>1</v>
      </c>
      <c r="G164" s="20">
        <f>Table4[[#This Row],[Issue Frequency]]/SUM(Table4[Issue Frequency])</f>
        <v>8.4033613445378156E-4</v>
      </c>
      <c r="H164" s="18">
        <v>0.97310924369747731</v>
      </c>
      <c r="I164" t="str">
        <f>IF(Table4[[#This Row],[cumulative %]]&lt;0.4,"V",IF(Table4[[#This Row],[cumulative %]]&lt;0.75,"E","D"))</f>
        <v>D</v>
      </c>
    </row>
    <row r="165" spans="1:9" x14ac:dyDescent="0.3">
      <c r="A165" s="13" t="s">
        <v>61</v>
      </c>
      <c r="B165">
        <v>4</v>
      </c>
      <c r="E165" s="13" t="s">
        <v>205</v>
      </c>
      <c r="F165">
        <v>1</v>
      </c>
      <c r="G165" s="20">
        <f>Table4[[#This Row],[Issue Frequency]]/SUM(Table4[Issue Frequency])</f>
        <v>8.4033613445378156E-4</v>
      </c>
      <c r="H165" s="18">
        <v>0.97226890756302353</v>
      </c>
      <c r="I165" t="str">
        <f>IF(Table4[[#This Row],[cumulative %]]&lt;0.4,"V",IF(Table4[[#This Row],[cumulative %]]&lt;0.75,"E","D"))</f>
        <v>D</v>
      </c>
    </row>
    <row r="166" spans="1:9" x14ac:dyDescent="0.3">
      <c r="A166" s="13" t="s">
        <v>99</v>
      </c>
      <c r="B166">
        <v>4</v>
      </c>
      <c r="E166" s="13" t="s">
        <v>191</v>
      </c>
      <c r="F166">
        <v>1</v>
      </c>
      <c r="G166" s="20">
        <f>Table4[[#This Row],[Issue Frequency]]/SUM(Table4[Issue Frequency])</f>
        <v>8.4033613445378156E-4</v>
      </c>
      <c r="H166" s="18">
        <v>0.97142857142856975</v>
      </c>
      <c r="I166" t="str">
        <f>IF(Table4[[#This Row],[cumulative %]]&lt;0.4,"V",IF(Table4[[#This Row],[cumulative %]]&lt;0.75,"E","D"))</f>
        <v>D</v>
      </c>
    </row>
    <row r="167" spans="1:9" x14ac:dyDescent="0.3">
      <c r="A167" s="13" t="s">
        <v>15</v>
      </c>
      <c r="B167">
        <v>11</v>
      </c>
      <c r="E167" s="13" t="s">
        <v>151</v>
      </c>
      <c r="F167">
        <v>1</v>
      </c>
      <c r="G167" s="20">
        <f>Table4[[#This Row],[Issue Frequency]]/SUM(Table4[Issue Frequency])</f>
        <v>8.4033613445378156E-4</v>
      </c>
      <c r="H167" s="18">
        <v>0.97058823529411598</v>
      </c>
      <c r="I167" t="str">
        <f>IF(Table4[[#This Row],[cumulative %]]&lt;0.4,"V",IF(Table4[[#This Row],[cumulative %]]&lt;0.75,"E","D"))</f>
        <v>D</v>
      </c>
    </row>
    <row r="168" spans="1:9" x14ac:dyDescent="0.3">
      <c r="A168" s="13" t="s">
        <v>113</v>
      </c>
      <c r="B168">
        <v>2</v>
      </c>
      <c r="E168" s="13" t="s">
        <v>127</v>
      </c>
      <c r="F168">
        <v>1</v>
      </c>
      <c r="G168" s="20">
        <f>Table4[[#This Row],[Issue Frequency]]/SUM(Table4[Issue Frequency])</f>
        <v>8.4033613445378156E-4</v>
      </c>
      <c r="H168" s="18">
        <v>0.9697478991596622</v>
      </c>
      <c r="I168" t="str">
        <f>IF(Table4[[#This Row],[cumulative %]]&lt;0.4,"V",IF(Table4[[#This Row],[cumulative %]]&lt;0.75,"E","D"))</f>
        <v>D</v>
      </c>
    </row>
    <row r="169" spans="1:9" x14ac:dyDescent="0.3">
      <c r="A169" s="13" t="s">
        <v>134</v>
      </c>
      <c r="B169">
        <v>1</v>
      </c>
      <c r="E169" s="13" t="s">
        <v>176</v>
      </c>
      <c r="F169">
        <v>1</v>
      </c>
      <c r="G169" s="20">
        <f>Table4[[#This Row],[Issue Frequency]]/SUM(Table4[Issue Frequency])</f>
        <v>8.4033613445378156E-4</v>
      </c>
      <c r="H169" s="18">
        <v>0.96890756302520842</v>
      </c>
      <c r="I169" t="str">
        <f>IF(Table4[[#This Row],[cumulative %]]&lt;0.4,"V",IF(Table4[[#This Row],[cumulative %]]&lt;0.75,"E","D"))</f>
        <v>D</v>
      </c>
    </row>
    <row r="170" spans="1:9" x14ac:dyDescent="0.3">
      <c r="A170" s="13" t="s">
        <v>158</v>
      </c>
      <c r="B170">
        <v>2</v>
      </c>
      <c r="E170" s="13" t="s">
        <v>105</v>
      </c>
      <c r="F170">
        <v>1</v>
      </c>
      <c r="G170" s="20">
        <f>Table4[[#This Row],[Issue Frequency]]/SUM(Table4[Issue Frequency])</f>
        <v>8.4033613445378156E-4</v>
      </c>
      <c r="H170" s="18">
        <v>0.96806722689075464</v>
      </c>
      <c r="I170" t="str">
        <f>IF(Table4[[#This Row],[cumulative %]]&lt;0.4,"V",IF(Table4[[#This Row],[cumulative %]]&lt;0.75,"E","D"))</f>
        <v>D</v>
      </c>
    </row>
    <row r="171" spans="1:9" x14ac:dyDescent="0.3">
      <c r="A171" s="13" t="s">
        <v>136</v>
      </c>
      <c r="B171">
        <v>1</v>
      </c>
      <c r="E171" s="13" t="s">
        <v>192</v>
      </c>
      <c r="F171">
        <v>1</v>
      </c>
      <c r="G171" s="20">
        <f>Table4[[#This Row],[Issue Frequency]]/SUM(Table4[Issue Frequency])</f>
        <v>8.4033613445378156E-4</v>
      </c>
      <c r="H171" s="18">
        <v>0.96722689075630086</v>
      </c>
      <c r="I171" t="str">
        <f>IF(Table4[[#This Row],[cumulative %]]&lt;0.4,"V",IF(Table4[[#This Row],[cumulative %]]&lt;0.75,"E","D"))</f>
        <v>D</v>
      </c>
    </row>
    <row r="172" spans="1:9" x14ac:dyDescent="0.3">
      <c r="A172" s="13" t="s">
        <v>154</v>
      </c>
      <c r="B172">
        <v>1</v>
      </c>
      <c r="E172" s="13" t="s">
        <v>172</v>
      </c>
      <c r="F172">
        <v>1</v>
      </c>
      <c r="G172" s="20">
        <f>Table4[[#This Row],[Issue Frequency]]/SUM(Table4[Issue Frequency])</f>
        <v>8.4033613445378156E-4</v>
      </c>
      <c r="H172" s="18">
        <v>0.96638655462184708</v>
      </c>
      <c r="I172" t="str">
        <f>IF(Table4[[#This Row],[cumulative %]]&lt;0.4,"V",IF(Table4[[#This Row],[cumulative %]]&lt;0.75,"E","D"))</f>
        <v>D</v>
      </c>
    </row>
    <row r="173" spans="1:9" x14ac:dyDescent="0.3">
      <c r="A173" s="13" t="s">
        <v>27</v>
      </c>
      <c r="B173">
        <v>29</v>
      </c>
      <c r="E173" s="13" t="s">
        <v>77</v>
      </c>
      <c r="F173">
        <v>1</v>
      </c>
      <c r="G173" s="20">
        <f>Table4[[#This Row],[Issue Frequency]]/SUM(Table4[Issue Frequency])</f>
        <v>8.4033613445378156E-4</v>
      </c>
      <c r="H173" s="18">
        <v>0.9655462184873933</v>
      </c>
      <c r="I173" t="str">
        <f>IF(Table4[[#This Row],[cumulative %]]&lt;0.4,"V",IF(Table4[[#This Row],[cumulative %]]&lt;0.75,"E","D"))</f>
        <v>D</v>
      </c>
    </row>
    <row r="174" spans="1:9" x14ac:dyDescent="0.3">
      <c r="A174" s="13" t="s">
        <v>175</v>
      </c>
      <c r="B174">
        <v>1</v>
      </c>
      <c r="E174" s="13" t="s">
        <v>203</v>
      </c>
      <c r="F174">
        <v>1</v>
      </c>
      <c r="G174" s="20">
        <f>Table4[[#This Row],[Issue Frequency]]/SUM(Table4[Issue Frequency])</f>
        <v>8.4033613445378156E-4</v>
      </c>
      <c r="H174" s="18">
        <v>0.96470588235293953</v>
      </c>
      <c r="I174" t="str">
        <f>IF(Table4[[#This Row],[cumulative %]]&lt;0.4,"V",IF(Table4[[#This Row],[cumulative %]]&lt;0.75,"E","D"))</f>
        <v>D</v>
      </c>
    </row>
    <row r="175" spans="1:9" x14ac:dyDescent="0.3">
      <c r="A175" s="13" t="s">
        <v>85</v>
      </c>
      <c r="B175">
        <v>6</v>
      </c>
      <c r="E175" s="13" t="s">
        <v>41</v>
      </c>
      <c r="F175">
        <v>1</v>
      </c>
      <c r="G175" s="20">
        <f>Table4[[#This Row],[Issue Frequency]]/SUM(Table4[Issue Frequency])</f>
        <v>8.4033613445378156E-4</v>
      </c>
      <c r="H175" s="18">
        <v>0.96386554621848575</v>
      </c>
      <c r="I175" t="str">
        <f>IF(Table4[[#This Row],[cumulative %]]&lt;0.4,"V",IF(Table4[[#This Row],[cumulative %]]&lt;0.75,"E","D"))</f>
        <v>D</v>
      </c>
    </row>
    <row r="176" spans="1:9" x14ac:dyDescent="0.3">
      <c r="A176" s="13" t="s">
        <v>75</v>
      </c>
      <c r="B176">
        <v>2</v>
      </c>
      <c r="E176" s="13" t="s">
        <v>120</v>
      </c>
      <c r="F176">
        <v>1</v>
      </c>
      <c r="G176" s="20">
        <f>Table4[[#This Row],[Issue Frequency]]/SUM(Table4[Issue Frequency])</f>
        <v>8.4033613445378156E-4</v>
      </c>
      <c r="H176" s="18">
        <v>0.96302521008403197</v>
      </c>
      <c r="I176" t="str">
        <f>IF(Table4[[#This Row],[cumulative %]]&lt;0.4,"V",IF(Table4[[#This Row],[cumulative %]]&lt;0.75,"E","D"))</f>
        <v>D</v>
      </c>
    </row>
    <row r="177" spans="1:9" x14ac:dyDescent="0.3">
      <c r="A177" s="13" t="s">
        <v>83</v>
      </c>
      <c r="B177">
        <v>6</v>
      </c>
      <c r="E177" s="13" t="s">
        <v>155</v>
      </c>
      <c r="F177">
        <v>1</v>
      </c>
      <c r="G177" s="20">
        <f>Table4[[#This Row],[Issue Frequency]]/SUM(Table4[Issue Frequency])</f>
        <v>8.4033613445378156E-4</v>
      </c>
      <c r="H177" s="18">
        <v>0.96218487394957819</v>
      </c>
      <c r="I177" t="str">
        <f>IF(Table4[[#This Row],[cumulative %]]&lt;0.4,"V",IF(Table4[[#This Row],[cumulative %]]&lt;0.75,"E","D"))</f>
        <v>D</v>
      </c>
    </row>
    <row r="178" spans="1:9" x14ac:dyDescent="0.3">
      <c r="A178" s="13" t="s">
        <v>179</v>
      </c>
      <c r="B178">
        <v>1</v>
      </c>
      <c r="E178" s="13" t="s">
        <v>141</v>
      </c>
      <c r="F178">
        <v>1</v>
      </c>
      <c r="G178" s="20">
        <f>Table4[[#This Row],[Issue Frequency]]/SUM(Table4[Issue Frequency])</f>
        <v>8.4033613445378156E-4</v>
      </c>
      <c r="H178" s="18">
        <v>0.96134453781512441</v>
      </c>
      <c r="I178" t="str">
        <f>IF(Table4[[#This Row],[cumulative %]]&lt;0.4,"V",IF(Table4[[#This Row],[cumulative %]]&lt;0.75,"E","D"))</f>
        <v>D</v>
      </c>
    </row>
    <row r="179" spans="1:9" x14ac:dyDescent="0.3">
      <c r="A179" s="13" t="s">
        <v>49</v>
      </c>
      <c r="B179">
        <v>8</v>
      </c>
      <c r="E179" s="13" t="s">
        <v>153</v>
      </c>
      <c r="F179">
        <v>1</v>
      </c>
      <c r="G179" s="20">
        <f>Table4[[#This Row],[Issue Frequency]]/SUM(Table4[Issue Frequency])</f>
        <v>8.4033613445378156E-4</v>
      </c>
      <c r="H179" s="18">
        <v>0.96050420168067063</v>
      </c>
      <c r="I179" t="str">
        <f>IF(Table4[[#This Row],[cumulative %]]&lt;0.4,"V",IF(Table4[[#This Row],[cumulative %]]&lt;0.75,"E","D"))</f>
        <v>D</v>
      </c>
    </row>
    <row r="180" spans="1:9" x14ac:dyDescent="0.3">
      <c r="A180" s="13" t="s">
        <v>144</v>
      </c>
      <c r="B180">
        <v>1</v>
      </c>
      <c r="E180" s="13" t="s">
        <v>143</v>
      </c>
      <c r="F180">
        <v>1</v>
      </c>
      <c r="G180" s="20">
        <f>Table4[[#This Row],[Issue Frequency]]/SUM(Table4[Issue Frequency])</f>
        <v>8.4033613445378156E-4</v>
      </c>
      <c r="H180" s="18">
        <v>0.95966386554621685</v>
      </c>
      <c r="I180" t="str">
        <f>IF(Table4[[#This Row],[cumulative %]]&lt;0.4,"V",IF(Table4[[#This Row],[cumulative %]]&lt;0.75,"E","D"))</f>
        <v>D</v>
      </c>
    </row>
    <row r="181" spans="1:9" x14ac:dyDescent="0.3">
      <c r="A181" s="13" t="s">
        <v>166</v>
      </c>
      <c r="B181">
        <v>2</v>
      </c>
      <c r="E181" s="13" t="s">
        <v>145</v>
      </c>
      <c r="F181">
        <v>1</v>
      </c>
      <c r="G181" s="20">
        <f>Table4[[#This Row],[Issue Frequency]]/SUM(Table4[Issue Frequency])</f>
        <v>8.4033613445378156E-4</v>
      </c>
      <c r="H181" s="18">
        <v>0.95882352941176308</v>
      </c>
      <c r="I181" t="str">
        <f>IF(Table4[[#This Row],[cumulative %]]&lt;0.4,"V",IF(Table4[[#This Row],[cumulative %]]&lt;0.75,"E","D"))</f>
        <v>D</v>
      </c>
    </row>
    <row r="182" spans="1:9" x14ac:dyDescent="0.3">
      <c r="A182" s="13" t="s">
        <v>135</v>
      </c>
      <c r="B182">
        <v>1</v>
      </c>
      <c r="E182" s="13" t="s">
        <v>117</v>
      </c>
      <c r="F182">
        <v>1</v>
      </c>
      <c r="G182" s="20">
        <f>Table4[[#This Row],[Issue Frequency]]/SUM(Table4[Issue Frequency])</f>
        <v>8.4033613445378156E-4</v>
      </c>
      <c r="H182" s="18">
        <v>0.9579831932773093</v>
      </c>
      <c r="I182" t="str">
        <f>IF(Table4[[#This Row],[cumulative %]]&lt;0.4,"V",IF(Table4[[#This Row],[cumulative %]]&lt;0.75,"E","D"))</f>
        <v>D</v>
      </c>
    </row>
    <row r="183" spans="1:9" x14ac:dyDescent="0.3">
      <c r="A183" s="13" t="s">
        <v>178</v>
      </c>
      <c r="B183">
        <v>1</v>
      </c>
      <c r="E183" s="13" t="s">
        <v>126</v>
      </c>
      <c r="F183">
        <v>1</v>
      </c>
      <c r="G183" s="20">
        <f>Table4[[#This Row],[Issue Frequency]]/SUM(Table4[Issue Frequency])</f>
        <v>8.4033613445378156E-4</v>
      </c>
      <c r="H183" s="18">
        <v>0.95714285714285552</v>
      </c>
      <c r="I183" t="str">
        <f>IF(Table4[[#This Row],[cumulative %]]&lt;0.4,"V",IF(Table4[[#This Row],[cumulative %]]&lt;0.75,"E","D"))</f>
        <v>D</v>
      </c>
    </row>
    <row r="184" spans="1:9" x14ac:dyDescent="0.3">
      <c r="A184" s="13" t="s">
        <v>88</v>
      </c>
      <c r="B184">
        <v>2</v>
      </c>
      <c r="E184" s="13" t="s">
        <v>139</v>
      </c>
      <c r="F184">
        <v>1</v>
      </c>
      <c r="G184" s="20">
        <f>Table4[[#This Row],[Issue Frequency]]/SUM(Table4[Issue Frequency])</f>
        <v>8.4033613445378156E-4</v>
      </c>
      <c r="H184" s="18">
        <v>0.95630252100840174</v>
      </c>
      <c r="I184" t="str">
        <f>IF(Table4[[#This Row],[cumulative %]]&lt;0.4,"V",IF(Table4[[#This Row],[cumulative %]]&lt;0.75,"E","D"))</f>
        <v>D</v>
      </c>
    </row>
    <row r="185" spans="1:9" x14ac:dyDescent="0.3">
      <c r="A185" s="13" t="s">
        <v>38</v>
      </c>
      <c r="B185">
        <v>9</v>
      </c>
      <c r="E185" s="13" t="s">
        <v>42</v>
      </c>
      <c r="F185">
        <v>1</v>
      </c>
      <c r="G185" s="20">
        <f>Table4[[#This Row],[Issue Frequency]]/SUM(Table4[Issue Frequency])</f>
        <v>8.4033613445378156E-4</v>
      </c>
      <c r="H185" s="18">
        <v>0.95546218487394796</v>
      </c>
      <c r="I185" t="str">
        <f>IF(Table4[[#This Row],[cumulative %]]&lt;0.4,"V",IF(Table4[[#This Row],[cumulative %]]&lt;0.75,"E","D"))</f>
        <v>D</v>
      </c>
    </row>
    <row r="186" spans="1:9" x14ac:dyDescent="0.3">
      <c r="A186" s="13" t="s">
        <v>128</v>
      </c>
      <c r="B186">
        <v>1</v>
      </c>
      <c r="E186" s="13" t="s">
        <v>140</v>
      </c>
      <c r="F186">
        <v>1</v>
      </c>
      <c r="G186" s="20">
        <f>Table4[[#This Row],[Issue Frequency]]/SUM(Table4[Issue Frequency])</f>
        <v>8.4033613445378156E-4</v>
      </c>
      <c r="H186" s="18">
        <v>0.95462184873949418</v>
      </c>
      <c r="I186" t="str">
        <f>IF(Table4[[#This Row],[cumulative %]]&lt;0.4,"V",IF(Table4[[#This Row],[cumulative %]]&lt;0.75,"E","D"))</f>
        <v>D</v>
      </c>
    </row>
    <row r="187" spans="1:9" x14ac:dyDescent="0.3">
      <c r="A187" s="13" t="s">
        <v>253</v>
      </c>
      <c r="B187">
        <v>1190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0636-475A-40F9-97DE-8B71983BDF6E}">
  <dimension ref="A3:M187"/>
  <sheetViews>
    <sheetView tabSelected="1" topLeftCell="H19" workbookViewId="0">
      <selection activeCell="Q37" sqref="Q37"/>
    </sheetView>
  </sheetViews>
  <sheetFormatPr defaultRowHeight="14.4" x14ac:dyDescent="0.3"/>
  <cols>
    <col min="1" max="1" width="71.44140625" bestFit="1" customWidth="1"/>
    <col min="2" max="2" width="19.21875" bestFit="1" customWidth="1"/>
    <col min="3" max="3" width="18.109375" bestFit="1" customWidth="1"/>
    <col min="5" max="5" width="71.44140625" bestFit="1" customWidth="1"/>
    <col min="6" max="6" width="19.21875" bestFit="1" customWidth="1"/>
    <col min="7" max="7" width="15.6640625" style="18" bestFit="1" customWidth="1"/>
    <col min="8" max="8" width="14.44140625" style="18" bestFit="1" customWidth="1"/>
    <col min="13" max="13" width="14.88671875" bestFit="1" customWidth="1"/>
  </cols>
  <sheetData>
    <row r="3" spans="1:13" x14ac:dyDescent="0.3">
      <c r="A3" s="12" t="s">
        <v>252</v>
      </c>
      <c r="B3" t="s">
        <v>254</v>
      </c>
      <c r="E3" s="14" t="s">
        <v>256</v>
      </c>
      <c r="F3" s="14" t="s">
        <v>261</v>
      </c>
      <c r="G3" s="17" t="s">
        <v>257</v>
      </c>
      <c r="H3" s="17" t="s">
        <v>258</v>
      </c>
      <c r="I3" s="14" t="s">
        <v>263</v>
      </c>
    </row>
    <row r="4" spans="1:13" x14ac:dyDescent="0.3">
      <c r="A4" s="13" t="s">
        <v>44</v>
      </c>
      <c r="B4">
        <v>755750</v>
      </c>
      <c r="E4" s="13" t="s">
        <v>149</v>
      </c>
      <c r="F4">
        <v>281352955</v>
      </c>
      <c r="G4" s="18">
        <f>Table2[[#This Row],[Total issue amount]]/SUM(Table2[Total issue amount])</f>
        <v>0.47920276245756405</v>
      </c>
      <c r="H4" s="18">
        <v>0.47920276245756405</v>
      </c>
      <c r="I4" t="str">
        <f>IF(Table2[[#This Row],[cumulative %]]&lt;0.86,"A",IF(Table2[[#This Row],[cumulative %]]&lt;0.97,"B","C"))</f>
        <v>A</v>
      </c>
    </row>
    <row r="5" spans="1:13" x14ac:dyDescent="0.3">
      <c r="A5" s="13" t="s">
        <v>164</v>
      </c>
      <c r="B5">
        <v>37440</v>
      </c>
      <c r="E5" s="13" t="s">
        <v>51</v>
      </c>
      <c r="F5">
        <v>152224450</v>
      </c>
      <c r="G5" s="18">
        <f>Table2[[#This Row],[Total issue amount]]/SUM(Table2[Total issue amount])</f>
        <v>0.25926998688740743</v>
      </c>
      <c r="H5" s="18">
        <v>0.73847274934497142</v>
      </c>
      <c r="I5" t="str">
        <f>IF(Table2[[#This Row],[cumulative %]]&lt;0.86,"A",IF(Table2[[#This Row],[cumulative %]]&lt;0.97,"B","C"))</f>
        <v>A</v>
      </c>
      <c r="L5" s="28" t="s">
        <v>275</v>
      </c>
      <c r="M5" s="28" t="s">
        <v>276</v>
      </c>
    </row>
    <row r="6" spans="1:13" x14ac:dyDescent="0.3">
      <c r="A6" s="13" t="s">
        <v>24</v>
      </c>
      <c r="B6">
        <v>1846250</v>
      </c>
      <c r="E6" s="13" t="s">
        <v>10</v>
      </c>
      <c r="F6">
        <v>28066675</v>
      </c>
      <c r="G6" s="18">
        <f>Table2[[#This Row],[Total issue amount]]/SUM(Table2[Total issue amount])</f>
        <v>4.7803401222491694E-2</v>
      </c>
      <c r="H6" s="18">
        <v>0.78627615056746314</v>
      </c>
      <c r="I6" t="str">
        <f>IF(Table2[[#This Row],[cumulative %]]&lt;0.86,"A",IF(Table2[[#This Row],[cumulative %]]&lt;0.97,"B","C"))</f>
        <v>A</v>
      </c>
      <c r="L6" s="3" t="s">
        <v>267</v>
      </c>
      <c r="M6" s="3" t="s">
        <v>281</v>
      </c>
    </row>
    <row r="7" spans="1:13" x14ac:dyDescent="0.3">
      <c r="A7" s="13" t="s">
        <v>36</v>
      </c>
      <c r="B7">
        <v>570000</v>
      </c>
      <c r="E7" s="13" t="s">
        <v>73</v>
      </c>
      <c r="F7">
        <v>9090674</v>
      </c>
      <c r="G7" s="18">
        <f>Table2[[#This Row],[Total issue amount]]/SUM(Table2[Total issue amount])</f>
        <v>1.5483313809165976E-2</v>
      </c>
      <c r="H7" s="18">
        <v>0.80175946437662915</v>
      </c>
      <c r="I7" t="str">
        <f>IF(Table2[[#This Row],[cumulative %]]&lt;0.86,"A",IF(Table2[[#This Row],[cumulative %]]&lt;0.97,"B","C"))</f>
        <v>A</v>
      </c>
      <c r="L7" s="3" t="s">
        <v>265</v>
      </c>
      <c r="M7" s="3" t="s">
        <v>282</v>
      </c>
    </row>
    <row r="8" spans="1:13" x14ac:dyDescent="0.3">
      <c r="A8" s="13" t="s">
        <v>21</v>
      </c>
      <c r="B8">
        <v>748500</v>
      </c>
      <c r="E8" s="13" t="s">
        <v>27</v>
      </c>
      <c r="F8">
        <v>8696500</v>
      </c>
      <c r="G8" s="18">
        <f>Table2[[#This Row],[Total issue amount]]/SUM(Table2[Total issue amount])</f>
        <v>1.4811953276667046E-2</v>
      </c>
      <c r="H8" s="18">
        <v>0.81657141765329622</v>
      </c>
      <c r="I8" t="str">
        <f>IF(Table2[[#This Row],[cumulative %]]&lt;0.86,"A",IF(Table2[[#This Row],[cumulative %]]&lt;0.97,"B","C"))</f>
        <v>A</v>
      </c>
      <c r="L8" s="3" t="s">
        <v>266</v>
      </c>
      <c r="M8" s="3" t="s">
        <v>277</v>
      </c>
    </row>
    <row r="9" spans="1:13" x14ac:dyDescent="0.3">
      <c r="A9" s="13" t="s">
        <v>84</v>
      </c>
      <c r="B9">
        <v>2502225</v>
      </c>
      <c r="E9" s="13" t="s">
        <v>81</v>
      </c>
      <c r="F9">
        <v>8553402.1950000003</v>
      </c>
      <c r="G9" s="18">
        <f>Table2[[#This Row],[Total issue amount]]/SUM(Table2[Total issue amount])</f>
        <v>1.456822786970406E-2</v>
      </c>
      <c r="H9" s="18">
        <v>0.83113964552300024</v>
      </c>
      <c r="I9" t="str">
        <f>IF(Table2[[#This Row],[cumulative %]]&lt;0.86,"A",IF(Table2[[#This Row],[cumulative %]]&lt;0.97,"B","C"))</f>
        <v>A</v>
      </c>
    </row>
    <row r="10" spans="1:13" x14ac:dyDescent="0.3">
      <c r="A10" s="13" t="s">
        <v>140</v>
      </c>
      <c r="B10">
        <v>0</v>
      </c>
      <c r="E10" s="13" t="s">
        <v>150</v>
      </c>
      <c r="F10">
        <v>7942500</v>
      </c>
      <c r="G10" s="18">
        <f>Table2[[#This Row],[Total issue amount]]/SUM(Table2[Total issue amount])</f>
        <v>1.3527734019424828E-2</v>
      </c>
      <c r="H10" s="18">
        <v>0.8446673795424251</v>
      </c>
      <c r="I10" t="str">
        <f>IF(Table2[[#This Row],[cumulative %]]&lt;0.86,"A",IF(Table2[[#This Row],[cumulative %]]&lt;0.97,"B","C"))</f>
        <v>A</v>
      </c>
    </row>
    <row r="11" spans="1:13" x14ac:dyDescent="0.3">
      <c r="A11" s="13" t="s">
        <v>32</v>
      </c>
      <c r="B11">
        <v>409050</v>
      </c>
      <c r="E11" s="13" t="s">
        <v>29</v>
      </c>
      <c r="F11">
        <v>6728100</v>
      </c>
      <c r="G11" s="18">
        <f>Table2[[#This Row],[Total issue amount]]/SUM(Table2[Total issue amount])</f>
        <v>1.1459357539325424E-2</v>
      </c>
      <c r="H11" s="18">
        <v>0.85612673708175058</v>
      </c>
      <c r="I11" t="str">
        <f>IF(Table2[[#This Row],[cumulative %]]&lt;0.86,"A",IF(Table2[[#This Row],[cumulative %]]&lt;0.97,"B","C"))</f>
        <v>A</v>
      </c>
    </row>
    <row r="12" spans="1:13" x14ac:dyDescent="0.3">
      <c r="A12" s="13" t="s">
        <v>110</v>
      </c>
      <c r="B12">
        <v>44500</v>
      </c>
      <c r="E12" s="13" t="s">
        <v>19</v>
      </c>
      <c r="F12">
        <v>5461696.5819000006</v>
      </c>
      <c r="G12" s="18">
        <f>Table2[[#This Row],[Total issue amount]]/SUM(Table2[Total issue amount])</f>
        <v>9.3024083921617803E-3</v>
      </c>
      <c r="H12" s="18">
        <v>0.86542914547391236</v>
      </c>
      <c r="I12" t="str">
        <f>IF(Table2[[#This Row],[cumulative %]]&lt;0.86,"A",IF(Table2[[#This Row],[cumulative %]]&lt;0.97,"B","C"))</f>
        <v>B</v>
      </c>
    </row>
    <row r="13" spans="1:13" x14ac:dyDescent="0.3">
      <c r="A13" s="13" t="s">
        <v>170</v>
      </c>
      <c r="B13">
        <v>211000</v>
      </c>
      <c r="E13" s="13" t="s">
        <v>55</v>
      </c>
      <c r="F13">
        <v>4879500</v>
      </c>
      <c r="G13" s="18">
        <f>Table2[[#This Row],[Total issue amount]]/SUM(Table2[Total issue amount])</f>
        <v>8.3108061879488132E-3</v>
      </c>
      <c r="H13" s="18">
        <v>0.87373995166186114</v>
      </c>
      <c r="I13" t="str">
        <f>IF(Table2[[#This Row],[cumulative %]]&lt;0.86,"A",IF(Table2[[#This Row],[cumulative %]]&lt;0.97,"B","C"))</f>
        <v>B</v>
      </c>
    </row>
    <row r="14" spans="1:13" x14ac:dyDescent="0.3">
      <c r="A14" s="13" t="s">
        <v>97</v>
      </c>
      <c r="B14">
        <v>281689.95</v>
      </c>
      <c r="E14" s="13" t="s">
        <v>74</v>
      </c>
      <c r="F14">
        <v>4365500</v>
      </c>
      <c r="G14" s="18">
        <f>Table2[[#This Row],[Total issue amount]]/SUM(Table2[Total issue amount])</f>
        <v>7.4353569860622073E-3</v>
      </c>
      <c r="H14" s="18">
        <v>0.88117530864792337</v>
      </c>
      <c r="I14" t="str">
        <f>IF(Table2[[#This Row],[cumulative %]]&lt;0.86,"A",IF(Table2[[#This Row],[cumulative %]]&lt;0.97,"B","C"))</f>
        <v>B</v>
      </c>
    </row>
    <row r="15" spans="1:13" x14ac:dyDescent="0.3">
      <c r="A15" s="13" t="s">
        <v>103</v>
      </c>
      <c r="B15">
        <v>73500</v>
      </c>
      <c r="E15" s="13" t="s">
        <v>66</v>
      </c>
      <c r="F15">
        <v>4093103.2279999997</v>
      </c>
      <c r="G15" s="18">
        <f>Table2[[#This Row],[Total issue amount]]/SUM(Table2[Total issue amount])</f>
        <v>6.9714084711908304E-3</v>
      </c>
      <c r="H15" s="18">
        <v>0.88814671711911419</v>
      </c>
      <c r="I15" t="str">
        <f>IF(Table2[[#This Row],[cumulative %]]&lt;0.86,"A",IF(Table2[[#This Row],[cumulative %]]&lt;0.97,"B","C"))</f>
        <v>B</v>
      </c>
    </row>
    <row r="16" spans="1:13" x14ac:dyDescent="0.3">
      <c r="A16" s="13" t="s">
        <v>42</v>
      </c>
      <c r="B16">
        <v>8925</v>
      </c>
      <c r="E16" s="13" t="s">
        <v>49</v>
      </c>
      <c r="F16">
        <v>3467500</v>
      </c>
      <c r="G16" s="18">
        <f>Table2[[#This Row],[Total issue amount]]/SUM(Table2[Total issue amount])</f>
        <v>5.9058756956066214E-3</v>
      </c>
      <c r="H16" s="18">
        <v>0.89405259281472083</v>
      </c>
      <c r="I16" t="str">
        <f>IF(Table2[[#This Row],[cumulative %]]&lt;0.86,"A",IF(Table2[[#This Row],[cumulative %]]&lt;0.97,"B","C"))</f>
        <v>B</v>
      </c>
    </row>
    <row r="17" spans="1:9" x14ac:dyDescent="0.3">
      <c r="A17" s="13" t="s">
        <v>73</v>
      </c>
      <c r="B17">
        <v>9090674</v>
      </c>
      <c r="E17" s="13" t="s">
        <v>46</v>
      </c>
      <c r="F17">
        <v>3215816.2050000001</v>
      </c>
      <c r="G17" s="18">
        <f>Table2[[#This Row],[Total issue amount]]/SUM(Table2[Total issue amount])</f>
        <v>5.4772057005472007E-3</v>
      </c>
      <c r="H17" s="18">
        <v>0.89952979851526804</v>
      </c>
      <c r="I17" t="str">
        <f>IF(Table2[[#This Row],[cumulative %]]&lt;0.86,"A",IF(Table2[[#This Row],[cumulative %]]&lt;0.97,"B","C"))</f>
        <v>B</v>
      </c>
    </row>
    <row r="18" spans="1:9" x14ac:dyDescent="0.3">
      <c r="A18" s="13" t="s">
        <v>39</v>
      </c>
      <c r="B18">
        <v>2078820</v>
      </c>
      <c r="E18" s="13" t="s">
        <v>37</v>
      </c>
      <c r="F18">
        <v>3026000</v>
      </c>
      <c r="G18" s="18">
        <f>Table2[[#This Row],[Total issue amount]]/SUM(Table2[Total issue amount])</f>
        <v>5.1539091146086905E-3</v>
      </c>
      <c r="H18" s="18">
        <v>0.90468370762987671</v>
      </c>
      <c r="I18" t="str">
        <f>IF(Table2[[#This Row],[cumulative %]]&lt;0.86,"A",IF(Table2[[#This Row],[cumulative %]]&lt;0.97,"B","C"))</f>
        <v>B</v>
      </c>
    </row>
    <row r="19" spans="1:9" x14ac:dyDescent="0.3">
      <c r="A19" s="13" t="s">
        <v>139</v>
      </c>
      <c r="B19">
        <v>0</v>
      </c>
      <c r="E19" s="13" t="s">
        <v>91</v>
      </c>
      <c r="F19">
        <v>2796500</v>
      </c>
      <c r="G19" s="18">
        <f>Table2[[#This Row],[Total issue amount]]/SUM(Table2[Total issue amount])</f>
        <v>4.7630227491748858E-3</v>
      </c>
      <c r="H19" s="18">
        <v>0.90944673037905155</v>
      </c>
      <c r="I19" t="str">
        <f>IF(Table2[[#This Row],[cumulative %]]&lt;0.86,"A",IF(Table2[[#This Row],[cumulative %]]&lt;0.97,"B","C"))</f>
        <v>B</v>
      </c>
    </row>
    <row r="20" spans="1:9" x14ac:dyDescent="0.3">
      <c r="A20" s="13" t="s">
        <v>126</v>
      </c>
      <c r="B20">
        <v>6650</v>
      </c>
      <c r="E20" s="13" t="s">
        <v>26</v>
      </c>
      <c r="F20">
        <v>2776375</v>
      </c>
      <c r="G20" s="18">
        <f>Table2[[#This Row],[Total issue amount]]/SUM(Table2[Total issue amount])</f>
        <v>4.7287456768247537E-3</v>
      </c>
      <c r="H20" s="18">
        <v>0.91417547605587635</v>
      </c>
      <c r="I20" t="str">
        <f>IF(Table2[[#This Row],[cumulative %]]&lt;0.86,"A",IF(Table2[[#This Row],[cumulative %]]&lt;0.97,"B","C"))</f>
        <v>B</v>
      </c>
    </row>
    <row r="21" spans="1:9" x14ac:dyDescent="0.3">
      <c r="A21" s="13" t="s">
        <v>18</v>
      </c>
      <c r="B21">
        <v>423500</v>
      </c>
      <c r="E21" s="13" t="s">
        <v>84</v>
      </c>
      <c r="F21">
        <v>2502225</v>
      </c>
      <c r="G21" s="18">
        <f>Table2[[#This Row],[Total issue amount]]/SUM(Table2[Total issue amount])</f>
        <v>4.2618110490091647E-3</v>
      </c>
      <c r="H21" s="18">
        <v>0.91843728710488548</v>
      </c>
      <c r="I21" t="str">
        <f>IF(Table2[[#This Row],[cumulative %]]&lt;0.86,"A",IF(Table2[[#This Row],[cumulative %]]&lt;0.97,"B","C"))</f>
        <v>B</v>
      </c>
    </row>
    <row r="22" spans="1:9" x14ac:dyDescent="0.3">
      <c r="A22" s="13" t="s">
        <v>66</v>
      </c>
      <c r="B22">
        <v>4093103.2279999997</v>
      </c>
      <c r="E22" s="13" t="s">
        <v>53</v>
      </c>
      <c r="F22">
        <v>2378750</v>
      </c>
      <c r="G22" s="18">
        <f>Table2[[#This Row],[Total issue amount]]/SUM(Table2[Total issue amount])</f>
        <v>4.0515073715715211E-3</v>
      </c>
      <c r="H22" s="18">
        <v>0.92248879447645704</v>
      </c>
      <c r="I22" t="str">
        <f>IF(Table2[[#This Row],[cumulative %]]&lt;0.86,"A",IF(Table2[[#This Row],[cumulative %]]&lt;0.97,"B","C"))</f>
        <v>B</v>
      </c>
    </row>
    <row r="23" spans="1:9" x14ac:dyDescent="0.3">
      <c r="A23" s="13" t="s">
        <v>102</v>
      </c>
      <c r="B23">
        <v>1844520.9444000002</v>
      </c>
      <c r="E23" s="13" t="s">
        <v>62</v>
      </c>
      <c r="F23">
        <v>2181500</v>
      </c>
      <c r="G23" s="18">
        <f>Table2[[#This Row],[Total issue amount]]/SUM(Table2[Total issue amount])</f>
        <v>3.7155494823261264E-3</v>
      </c>
      <c r="H23" s="18">
        <v>0.92620434395878315</v>
      </c>
      <c r="I23" t="str">
        <f>IF(Table2[[#This Row],[cumulative %]]&lt;0.86,"A",IF(Table2[[#This Row],[cumulative %]]&lt;0.97,"B","C"))</f>
        <v>B</v>
      </c>
    </row>
    <row r="24" spans="1:9" x14ac:dyDescent="0.3">
      <c r="A24" s="13" t="s">
        <v>81</v>
      </c>
      <c r="B24">
        <v>8553402.1950000003</v>
      </c>
      <c r="E24" s="13" t="s">
        <v>39</v>
      </c>
      <c r="F24">
        <v>2078820</v>
      </c>
      <c r="G24" s="18">
        <f>Table2[[#This Row],[Total issue amount]]/SUM(Table2[Total issue amount])</f>
        <v>3.5406640269764833E-3</v>
      </c>
      <c r="H24" s="18">
        <v>0.92974500798575965</v>
      </c>
      <c r="I24" t="str">
        <f>IF(Table2[[#This Row],[cumulative %]]&lt;0.86,"A",IF(Table2[[#This Row],[cumulative %]]&lt;0.97,"B","C"))</f>
        <v>B</v>
      </c>
    </row>
    <row r="25" spans="1:9" x14ac:dyDescent="0.3">
      <c r="A25" s="13" t="s">
        <v>19</v>
      </c>
      <c r="B25">
        <v>5461696.5819000006</v>
      </c>
      <c r="E25" s="13" t="s">
        <v>90</v>
      </c>
      <c r="F25">
        <v>1902000</v>
      </c>
      <c r="G25" s="18">
        <f>Table2[[#This Row],[Total issue amount]]/SUM(Table2[Total issue amount])</f>
        <v>3.2395026886932353E-3</v>
      </c>
      <c r="H25" s="18">
        <v>0.93298451067445287</v>
      </c>
      <c r="I25" t="str">
        <f>IF(Table2[[#This Row],[cumulative %]]&lt;0.86,"A",IF(Table2[[#This Row],[cumulative %]]&lt;0.97,"B","C"))</f>
        <v>B</v>
      </c>
    </row>
    <row r="26" spans="1:9" x14ac:dyDescent="0.3">
      <c r="A26" s="13" t="s">
        <v>117</v>
      </c>
      <c r="B26">
        <v>1400</v>
      </c>
      <c r="E26" s="13" t="s">
        <v>48</v>
      </c>
      <c r="F26">
        <v>1891250</v>
      </c>
      <c r="G26" s="18">
        <f>Table2[[#This Row],[Total issue amount]]/SUM(Table2[Total issue amount])</f>
        <v>3.2211931966304318E-3</v>
      </c>
      <c r="H26" s="18">
        <v>0.93620570387108326</v>
      </c>
      <c r="I26" t="str">
        <f>IF(Table2[[#This Row],[cumulative %]]&lt;0.86,"A",IF(Table2[[#This Row],[cumulative %]]&lt;0.97,"B","C"))</f>
        <v>B</v>
      </c>
    </row>
    <row r="27" spans="1:9" x14ac:dyDescent="0.3">
      <c r="A27" s="13" t="s">
        <v>145</v>
      </c>
      <c r="B27">
        <v>18200</v>
      </c>
      <c r="E27" s="13" t="s">
        <v>24</v>
      </c>
      <c r="F27">
        <v>1846250</v>
      </c>
      <c r="G27" s="18">
        <f>Table2[[#This Row],[Total issue amount]]/SUM(Table2[Total issue amount])</f>
        <v>3.1445488112512542E-3</v>
      </c>
      <c r="H27" s="18">
        <v>0.93935025268233452</v>
      </c>
      <c r="I27" t="str">
        <f>IF(Table2[[#This Row],[cumulative %]]&lt;0.86,"A",IF(Table2[[#This Row],[cumulative %]]&lt;0.97,"B","C"))</f>
        <v>B</v>
      </c>
    </row>
    <row r="28" spans="1:9" x14ac:dyDescent="0.3">
      <c r="A28" s="13" t="s">
        <v>143</v>
      </c>
      <c r="B28">
        <v>8500</v>
      </c>
      <c r="E28" s="13" t="s">
        <v>102</v>
      </c>
      <c r="F28">
        <v>1844520.9444000002</v>
      </c>
      <c r="G28" s="18">
        <f>Table2[[#This Row],[Total issue amount]]/SUM(Table2[Total issue amount])</f>
        <v>3.1416038689457341E-3</v>
      </c>
      <c r="H28" s="18">
        <v>0.9424918565512802</v>
      </c>
      <c r="I28" t="str">
        <f>IF(Table2[[#This Row],[cumulative %]]&lt;0.86,"A",IF(Table2[[#This Row],[cumulative %]]&lt;0.97,"B","C"))</f>
        <v>B</v>
      </c>
    </row>
    <row r="29" spans="1:9" x14ac:dyDescent="0.3">
      <c r="A29" s="13" t="s">
        <v>46</v>
      </c>
      <c r="B29">
        <v>3215816.2050000001</v>
      </c>
      <c r="E29" s="13" t="s">
        <v>93</v>
      </c>
      <c r="F29">
        <v>1669293.6</v>
      </c>
      <c r="G29" s="18">
        <f>Table2[[#This Row],[Total issue amount]]/SUM(Table2[Total issue amount])</f>
        <v>2.8431551553198793E-3</v>
      </c>
      <c r="H29" s="18">
        <v>0.94533501170660006</v>
      </c>
      <c r="I29" t="str">
        <f>IF(Table2[[#This Row],[cumulative %]]&lt;0.86,"A",IF(Table2[[#This Row],[cumulative %]]&lt;0.97,"B","C"))</f>
        <v>B</v>
      </c>
    </row>
    <row r="30" spans="1:9" x14ac:dyDescent="0.3">
      <c r="A30" s="13" t="s">
        <v>100</v>
      </c>
      <c r="B30">
        <v>164850</v>
      </c>
      <c r="E30" s="13" t="s">
        <v>33</v>
      </c>
      <c r="F30">
        <v>1644000</v>
      </c>
      <c r="G30" s="18">
        <f>Table2[[#This Row],[Total issue amount]]/SUM(Table2[Total issue amount])</f>
        <v>2.8000748791859511E-3</v>
      </c>
      <c r="H30" s="18">
        <v>0.94813508658578605</v>
      </c>
      <c r="I30" t="str">
        <f>IF(Table2[[#This Row],[cumulative %]]&lt;0.86,"A",IF(Table2[[#This Row],[cumulative %]]&lt;0.97,"B","C"))</f>
        <v>B</v>
      </c>
    </row>
    <row r="31" spans="1:9" x14ac:dyDescent="0.3">
      <c r="A31" s="13" t="s">
        <v>153</v>
      </c>
      <c r="B31">
        <v>0</v>
      </c>
      <c r="E31" s="13" t="s">
        <v>28</v>
      </c>
      <c r="F31">
        <v>1339150</v>
      </c>
      <c r="G31" s="18">
        <f>Table2[[#This Row],[Total issue amount]]/SUM(Table2[Total issue amount])</f>
        <v>2.280851748456123E-3</v>
      </c>
      <c r="H31" s="18">
        <v>0.95041593833424221</v>
      </c>
      <c r="I31" t="str">
        <f>IF(Table2[[#This Row],[cumulative %]]&lt;0.86,"A",IF(Table2[[#This Row],[cumulative %]]&lt;0.97,"B","C"))</f>
        <v>B</v>
      </c>
    </row>
    <row r="32" spans="1:9" x14ac:dyDescent="0.3">
      <c r="A32" s="13" t="s">
        <v>58</v>
      </c>
      <c r="B32">
        <v>366125</v>
      </c>
      <c r="E32" s="13" t="s">
        <v>35</v>
      </c>
      <c r="F32">
        <v>1256050</v>
      </c>
      <c r="G32" s="18">
        <f>Table2[[#This Row],[Total issue amount]]/SUM(Table2[Total issue amount])</f>
        <v>2.139315116789242E-3</v>
      </c>
      <c r="H32" s="18">
        <v>0.95255525345103143</v>
      </c>
      <c r="I32" t="str">
        <f>IF(Table2[[#This Row],[cumulative %]]&lt;0.86,"A",IF(Table2[[#This Row],[cumulative %]]&lt;0.97,"B","C"))</f>
        <v>B</v>
      </c>
    </row>
    <row r="33" spans="1:9" x14ac:dyDescent="0.3">
      <c r="A33" s="13" t="s">
        <v>141</v>
      </c>
      <c r="B33">
        <v>0</v>
      </c>
      <c r="E33" s="13" t="s">
        <v>63</v>
      </c>
      <c r="F33">
        <v>1180340</v>
      </c>
      <c r="G33" s="18">
        <f>Table2[[#This Row],[Total issue amount]]/SUM(Table2[Total issue amount])</f>
        <v>2.0103651964101859E-3</v>
      </c>
      <c r="H33" s="18">
        <v>0.9545656186474416</v>
      </c>
      <c r="I33" t="str">
        <f>IF(Table2[[#This Row],[cumulative %]]&lt;0.86,"A",IF(Table2[[#This Row],[cumulative %]]&lt;0.97,"B","C"))</f>
        <v>B</v>
      </c>
    </row>
    <row r="34" spans="1:9" x14ac:dyDescent="0.3">
      <c r="A34" s="13" t="s">
        <v>147</v>
      </c>
      <c r="B34">
        <v>122250</v>
      </c>
      <c r="E34" s="13" t="s">
        <v>59</v>
      </c>
      <c r="F34">
        <v>1105000</v>
      </c>
      <c r="G34" s="18">
        <f>Table2[[#This Row],[Total issue amount]]/SUM(Table2[Total issue amount])</f>
        <v>1.8820454631998029E-3</v>
      </c>
      <c r="H34" s="18">
        <v>0.95644766411064142</v>
      </c>
      <c r="I34" t="str">
        <f>IF(Table2[[#This Row],[cumulative %]]&lt;0.86,"A",IF(Table2[[#This Row],[cumulative %]]&lt;0.97,"B","C"))</f>
        <v>B</v>
      </c>
    </row>
    <row r="35" spans="1:9" x14ac:dyDescent="0.3">
      <c r="A35" s="13" t="s">
        <v>155</v>
      </c>
      <c r="B35">
        <v>363125</v>
      </c>
      <c r="E35" s="13" t="s">
        <v>45</v>
      </c>
      <c r="F35">
        <v>1097500</v>
      </c>
      <c r="G35" s="18">
        <f>Table2[[#This Row],[Total issue amount]]/SUM(Table2[Total issue amount])</f>
        <v>1.8692713989699398E-3</v>
      </c>
      <c r="H35" s="18">
        <v>0.95831693550961139</v>
      </c>
      <c r="I35" t="str">
        <f>IF(Table2[[#This Row],[cumulative %]]&lt;0.86,"A",IF(Table2[[#This Row],[cumulative %]]&lt;0.97,"B","C"))</f>
        <v>B</v>
      </c>
    </row>
    <row r="36" spans="1:9" x14ac:dyDescent="0.3">
      <c r="A36" s="13" t="s">
        <v>120</v>
      </c>
      <c r="B36">
        <v>2375</v>
      </c>
      <c r="E36" s="13" t="s">
        <v>12</v>
      </c>
      <c r="F36">
        <v>926357.25</v>
      </c>
      <c r="G36" s="18">
        <f>Table2[[#This Row],[Total issue amount]]/SUM(Table2[Total issue amount])</f>
        <v>1.5777796015065571E-3</v>
      </c>
      <c r="H36" s="18">
        <v>0.9598947151111179</v>
      </c>
      <c r="I36" t="str">
        <f>IF(Table2[[#This Row],[cumulative %]]&lt;0.86,"A",IF(Table2[[#This Row],[cumulative %]]&lt;0.97,"B","C"))</f>
        <v>B</v>
      </c>
    </row>
    <row r="37" spans="1:9" x14ac:dyDescent="0.3">
      <c r="A37" s="13" t="s">
        <v>168</v>
      </c>
      <c r="B37">
        <v>33800</v>
      </c>
      <c r="E37" s="13" t="s">
        <v>71</v>
      </c>
      <c r="F37">
        <v>904475</v>
      </c>
      <c r="G37" s="18">
        <f>Table2[[#This Row],[Total issue amount]]/SUM(Table2[Total issue amount])</f>
        <v>1.5405095659073681E-3</v>
      </c>
      <c r="H37" s="18">
        <v>0.96143522467702525</v>
      </c>
      <c r="I37" t="str">
        <f>IF(Table2[[#This Row],[cumulative %]]&lt;0.86,"A",IF(Table2[[#This Row],[cumulative %]]&lt;0.97,"B","C"))</f>
        <v>B</v>
      </c>
    </row>
    <row r="38" spans="1:9" x14ac:dyDescent="0.3">
      <c r="A38" s="13" t="s">
        <v>41</v>
      </c>
      <c r="B38">
        <v>105000</v>
      </c>
      <c r="E38" s="13" t="s">
        <v>56</v>
      </c>
      <c r="F38">
        <v>892500</v>
      </c>
      <c r="G38" s="18">
        <f>Table2[[#This Row],[Total issue amount]]/SUM(Table2[Total issue amount])</f>
        <v>1.520113643353687E-3</v>
      </c>
      <c r="H38" s="18">
        <v>0.96295533832037894</v>
      </c>
      <c r="I38" t="str">
        <f>IF(Table2[[#This Row],[cumulative %]]&lt;0.86,"A",IF(Table2[[#This Row],[cumulative %]]&lt;0.97,"B","C"))</f>
        <v>B</v>
      </c>
    </row>
    <row r="39" spans="1:9" x14ac:dyDescent="0.3">
      <c r="A39" s="13" t="s">
        <v>35</v>
      </c>
      <c r="B39">
        <v>1256050</v>
      </c>
      <c r="E39" s="13" t="s">
        <v>16</v>
      </c>
      <c r="F39">
        <v>851620.9</v>
      </c>
      <c r="G39" s="18">
        <f>Table2[[#This Row],[Total issue amount]]/SUM(Table2[Total issue amount])</f>
        <v>1.4504880101458217E-3</v>
      </c>
      <c r="H39" s="18">
        <v>0.96440582633052474</v>
      </c>
      <c r="I39" t="str">
        <f>IF(Table2[[#This Row],[cumulative %]]&lt;0.86,"A",IF(Table2[[#This Row],[cumulative %]]&lt;0.97,"B","C"))</f>
        <v>B</v>
      </c>
    </row>
    <row r="40" spans="1:9" x14ac:dyDescent="0.3">
      <c r="A40" s="13" t="s">
        <v>189</v>
      </c>
      <c r="B40">
        <v>3500</v>
      </c>
      <c r="E40" s="13" t="s">
        <v>44</v>
      </c>
      <c r="F40">
        <v>755750</v>
      </c>
      <c r="G40" s="18">
        <f>Table2[[#This Row],[Total issue amount]]/SUM(Table2[Total issue amount])</f>
        <v>1.2871998722291864E-3</v>
      </c>
      <c r="H40" s="18">
        <v>0.96569302620275388</v>
      </c>
      <c r="I40" t="str">
        <f>IF(Table2[[#This Row],[cumulative %]]&lt;0.86,"A",IF(Table2[[#This Row],[cumulative %]]&lt;0.97,"B","C"))</f>
        <v>B</v>
      </c>
    </row>
    <row r="41" spans="1:9" x14ac:dyDescent="0.3">
      <c r="A41" s="13" t="s">
        <v>119</v>
      </c>
      <c r="B41">
        <v>960</v>
      </c>
      <c r="E41" s="13" t="s">
        <v>21</v>
      </c>
      <c r="F41">
        <v>748500</v>
      </c>
      <c r="G41" s="18">
        <f>Table2[[#This Row],[Total issue amount]]/SUM(Table2[Total issue amount])</f>
        <v>1.2748516101403189E-3</v>
      </c>
      <c r="H41" s="18">
        <v>0.96696787781289417</v>
      </c>
      <c r="I41" t="str">
        <f>IF(Table2[[#This Row],[cumulative %]]&lt;0.86,"A",IF(Table2[[#This Row],[cumulative %]]&lt;0.97,"B","C"))</f>
        <v>B</v>
      </c>
    </row>
    <row r="42" spans="1:9" x14ac:dyDescent="0.3">
      <c r="A42" s="13" t="s">
        <v>133</v>
      </c>
      <c r="B42">
        <v>118500</v>
      </c>
      <c r="E42" s="13" t="s">
        <v>85</v>
      </c>
      <c r="F42">
        <v>705800</v>
      </c>
      <c r="G42" s="18">
        <f>Table2[[#This Row],[Total issue amount]]/SUM(Table2[Total issue amount])</f>
        <v>1.2021246044582993E-3</v>
      </c>
      <c r="H42" s="18">
        <v>0.96817000241735252</v>
      </c>
      <c r="I42" t="str">
        <f>IF(Table2[[#This Row],[cumulative %]]&lt;0.86,"A",IF(Table2[[#This Row],[cumulative %]]&lt;0.97,"B","C"))</f>
        <v>B</v>
      </c>
    </row>
    <row r="43" spans="1:9" x14ac:dyDescent="0.3">
      <c r="A43" s="13" t="s">
        <v>203</v>
      </c>
      <c r="B43">
        <v>6750</v>
      </c>
      <c r="E43" s="13" t="s">
        <v>65</v>
      </c>
      <c r="F43">
        <v>680000</v>
      </c>
      <c r="G43" s="18">
        <f>Table2[[#This Row],[Total issue amount]]/SUM(Table2[Total issue amount])</f>
        <v>1.158181823507571E-3</v>
      </c>
      <c r="H43" s="18">
        <v>0.96932818424086009</v>
      </c>
      <c r="I43" t="str">
        <f>IF(Table2[[#This Row],[cumulative %]]&lt;0.86,"A",IF(Table2[[#This Row],[cumulative %]]&lt;0.97,"B","C"))</f>
        <v>B</v>
      </c>
    </row>
    <row r="44" spans="1:9" x14ac:dyDescent="0.3">
      <c r="A44" s="13" t="s">
        <v>77</v>
      </c>
      <c r="B44">
        <v>10400</v>
      </c>
      <c r="E44" s="13" t="s">
        <v>22</v>
      </c>
      <c r="F44">
        <v>649400</v>
      </c>
      <c r="G44" s="18">
        <f>Table2[[#This Row],[Total issue amount]]/SUM(Table2[Total issue amount])</f>
        <v>1.1060636414497304E-3</v>
      </c>
      <c r="H44" s="18">
        <v>0.97043424788230981</v>
      </c>
      <c r="I44" t="str">
        <f>IF(Table2[[#This Row],[cumulative %]]&lt;0.86,"A",IF(Table2[[#This Row],[cumulative %]]&lt;0.97,"B","C"))</f>
        <v>C</v>
      </c>
    </row>
    <row r="45" spans="1:9" x14ac:dyDescent="0.3">
      <c r="A45" s="13" t="s">
        <v>76</v>
      </c>
      <c r="B45">
        <v>208850</v>
      </c>
      <c r="E45" s="13" t="s">
        <v>47</v>
      </c>
      <c r="F45">
        <v>644500</v>
      </c>
      <c r="G45" s="18">
        <f>Table2[[#This Row],[Total issue amount]]/SUM(Table2[Total issue amount])</f>
        <v>1.0977179194862198E-3</v>
      </c>
      <c r="H45" s="18">
        <v>0.97153196580179602</v>
      </c>
      <c r="I45" t="str">
        <f>IF(Table2[[#This Row],[cumulative %]]&lt;0.86,"A",IF(Table2[[#This Row],[cumulative %]]&lt;0.97,"B","C"))</f>
        <v>C</v>
      </c>
    </row>
    <row r="46" spans="1:9" x14ac:dyDescent="0.3">
      <c r="A46" s="13" t="s">
        <v>79</v>
      </c>
      <c r="B46">
        <v>26800</v>
      </c>
      <c r="E46" s="13" t="s">
        <v>38</v>
      </c>
      <c r="F46">
        <v>623400</v>
      </c>
      <c r="G46" s="18">
        <f>Table2[[#This Row],[Total issue amount]]/SUM(Table2[Total issue amount])</f>
        <v>1.0617802187862055E-3</v>
      </c>
      <c r="H46" s="18">
        <v>0.97259374602058224</v>
      </c>
      <c r="I46" t="str">
        <f>IF(Table2[[#This Row],[cumulative %]]&lt;0.86,"A",IF(Table2[[#This Row],[cumulative %]]&lt;0.97,"B","C"))</f>
        <v>C</v>
      </c>
    </row>
    <row r="47" spans="1:9" x14ac:dyDescent="0.3">
      <c r="A47" s="13" t="s">
        <v>78</v>
      </c>
      <c r="B47">
        <v>187150</v>
      </c>
      <c r="E47" s="13" t="s">
        <v>30</v>
      </c>
      <c r="F47">
        <v>601000</v>
      </c>
      <c r="G47" s="18">
        <f>Table2[[#This Row],[Total issue amount]]/SUM(Table2[Total issue amount])</f>
        <v>1.0236283469530149E-3</v>
      </c>
      <c r="H47" s="18">
        <v>0.97361737436753526</v>
      </c>
      <c r="I47" t="str">
        <f>IF(Table2[[#This Row],[cumulative %]]&lt;0.86,"A",IF(Table2[[#This Row],[cumulative %]]&lt;0.97,"B","C"))</f>
        <v>C</v>
      </c>
    </row>
    <row r="48" spans="1:9" x14ac:dyDescent="0.3">
      <c r="A48" s="13" t="s">
        <v>148</v>
      </c>
      <c r="B48">
        <v>7735</v>
      </c>
      <c r="E48" s="13" t="s">
        <v>106</v>
      </c>
      <c r="F48">
        <v>588750</v>
      </c>
      <c r="G48" s="18">
        <f>Table2[[#This Row],[Total issue amount]]/SUM(Table2[Total issue amount])</f>
        <v>1.0027640420442389E-3</v>
      </c>
      <c r="H48" s="18">
        <v>0.97462013840957951</v>
      </c>
      <c r="I48" t="str">
        <f>IF(Table2[[#This Row],[cumulative %]]&lt;0.86,"A",IF(Table2[[#This Row],[cumulative %]]&lt;0.97,"B","C"))</f>
        <v>C</v>
      </c>
    </row>
    <row r="49" spans="1:9" x14ac:dyDescent="0.3">
      <c r="A49" s="13" t="s">
        <v>107</v>
      </c>
      <c r="B49">
        <v>2000</v>
      </c>
      <c r="E49" s="13" t="s">
        <v>36</v>
      </c>
      <c r="F49">
        <v>570000</v>
      </c>
      <c r="G49" s="18">
        <f>Table2[[#This Row],[Total issue amount]]/SUM(Table2[Total issue amount])</f>
        <v>9.7082888146958154E-4</v>
      </c>
      <c r="H49" s="18">
        <v>0.9755909672910491</v>
      </c>
      <c r="I49" t="str">
        <f>IF(Table2[[#This Row],[cumulative %]]&lt;0.86,"A",IF(Table2[[#This Row],[cumulative %]]&lt;0.97,"B","C"))</f>
        <v>C</v>
      </c>
    </row>
    <row r="50" spans="1:9" x14ac:dyDescent="0.3">
      <c r="A50" s="13" t="s">
        <v>172</v>
      </c>
      <c r="B50">
        <v>2970</v>
      </c>
      <c r="E50" s="13" t="s">
        <v>25</v>
      </c>
      <c r="F50">
        <v>540625</v>
      </c>
      <c r="G50" s="18">
        <f>Table2[[#This Row],[Total issue amount]]/SUM(Table2[Total issue amount])</f>
        <v>9.207971299026185E-4</v>
      </c>
      <c r="H50" s="18">
        <v>0.97651176442095178</v>
      </c>
      <c r="I50" t="str">
        <f>IF(Table2[[#This Row],[cumulative %]]&lt;0.86,"A",IF(Table2[[#This Row],[cumulative %]]&lt;0.97,"B","C"))</f>
        <v>C</v>
      </c>
    </row>
    <row r="51" spans="1:9" x14ac:dyDescent="0.3">
      <c r="A51" s="13" t="s">
        <v>80</v>
      </c>
      <c r="B51">
        <v>26600</v>
      </c>
      <c r="E51" s="13" t="s">
        <v>132</v>
      </c>
      <c r="F51">
        <v>468250</v>
      </c>
      <c r="G51" s="18">
        <f>Table2[[#This Row],[Total issue amount]]/SUM(Table2[Total issue amount])</f>
        <v>7.9752741008444136E-4</v>
      </c>
      <c r="H51" s="18">
        <v>0.97730929183103621</v>
      </c>
      <c r="I51" t="str">
        <f>IF(Table2[[#This Row],[cumulative %]]&lt;0.86,"A",IF(Table2[[#This Row],[cumulative %]]&lt;0.97,"B","C"))</f>
        <v>C</v>
      </c>
    </row>
    <row r="52" spans="1:9" x14ac:dyDescent="0.3">
      <c r="A52" s="13" t="s">
        <v>65</v>
      </c>
      <c r="B52">
        <v>680000</v>
      </c>
      <c r="E52" s="13" t="s">
        <v>184</v>
      </c>
      <c r="F52">
        <v>457800</v>
      </c>
      <c r="G52" s="18">
        <f>Table2[[#This Row],[Total issue amount]]/SUM(Table2[Total issue amount])</f>
        <v>7.7972888059083228E-4</v>
      </c>
      <c r="H52" s="18">
        <v>0.97808902071162707</v>
      </c>
      <c r="I52" t="str">
        <f>IF(Table2[[#This Row],[cumulative %]]&lt;0.86,"A",IF(Table2[[#This Row],[cumulative %]]&lt;0.97,"B","C"))</f>
        <v>C</v>
      </c>
    </row>
    <row r="53" spans="1:9" x14ac:dyDescent="0.3">
      <c r="A53" s="13" t="s">
        <v>192</v>
      </c>
      <c r="B53">
        <v>45375</v>
      </c>
      <c r="E53" s="13" t="s">
        <v>83</v>
      </c>
      <c r="F53">
        <v>444000</v>
      </c>
      <c r="G53" s="18">
        <f>Table2[[#This Row],[Total issue amount]]/SUM(Table2[Total issue amount])</f>
        <v>7.5622460240788454E-4</v>
      </c>
      <c r="H53" s="18">
        <v>0.97884524531403494</v>
      </c>
      <c r="I53" t="str">
        <f>IF(Table2[[#This Row],[cumulative %]]&lt;0.86,"A",IF(Table2[[#This Row],[cumulative %]]&lt;0.97,"B","C"))</f>
        <v>C</v>
      </c>
    </row>
    <row r="54" spans="1:9" x14ac:dyDescent="0.3">
      <c r="A54" s="13" t="s">
        <v>108</v>
      </c>
      <c r="B54">
        <v>285750</v>
      </c>
      <c r="E54" s="13" t="s">
        <v>92</v>
      </c>
      <c r="F54">
        <v>438530.28</v>
      </c>
      <c r="G54" s="18">
        <f>Table2[[#This Row],[Total issue amount]]/SUM(Table2[Total issue amount])</f>
        <v>7.4690852846130251E-4</v>
      </c>
      <c r="H54" s="18">
        <v>0.9795921538424962</v>
      </c>
      <c r="I54" t="str">
        <f>IF(Table2[[#This Row],[cumulative %]]&lt;0.86,"A",IF(Table2[[#This Row],[cumulative %]]&lt;0.97,"B","C"))</f>
        <v>C</v>
      </c>
    </row>
    <row r="55" spans="1:9" x14ac:dyDescent="0.3">
      <c r="A55" s="13" t="s">
        <v>56</v>
      </c>
      <c r="B55">
        <v>892500</v>
      </c>
      <c r="E55" s="13" t="s">
        <v>23</v>
      </c>
      <c r="F55">
        <v>423875</v>
      </c>
      <c r="G55" s="18">
        <f>Table2[[#This Row],[Total issue amount]]/SUM(Table2[Total issue amount])</f>
        <v>7.2194753005775237E-4</v>
      </c>
      <c r="H55" s="18">
        <v>0.98031410137255393</v>
      </c>
      <c r="I55" t="str">
        <f>IF(Table2[[#This Row],[cumulative %]]&lt;0.86,"A",IF(Table2[[#This Row],[cumulative %]]&lt;0.97,"B","C"))</f>
        <v>C</v>
      </c>
    </row>
    <row r="56" spans="1:9" x14ac:dyDescent="0.3">
      <c r="A56" s="13" t="s">
        <v>105</v>
      </c>
      <c r="B56">
        <v>35000</v>
      </c>
      <c r="E56" s="13" t="s">
        <v>18</v>
      </c>
      <c r="F56">
        <v>423500</v>
      </c>
      <c r="G56" s="18">
        <f>Table2[[#This Row],[Total issue amount]]/SUM(Table2[Total issue amount])</f>
        <v>7.2130882684625925E-4</v>
      </c>
      <c r="H56" s="18">
        <v>0.98103541019940022</v>
      </c>
      <c r="I56" t="str">
        <f>IF(Table2[[#This Row],[cumulative %]]&lt;0.86,"A",IF(Table2[[#This Row],[cumulative %]]&lt;0.97,"B","C"))</f>
        <v>C</v>
      </c>
    </row>
    <row r="57" spans="1:9" x14ac:dyDescent="0.3">
      <c r="A57" s="13" t="s">
        <v>90</v>
      </c>
      <c r="B57">
        <v>1902000</v>
      </c>
      <c r="E57" s="13" t="s">
        <v>32</v>
      </c>
      <c r="F57">
        <v>409050</v>
      </c>
      <c r="G57" s="18">
        <f>Table2[[#This Row],[Total issue amount]]/SUM(Table2[Total issue amount])</f>
        <v>6.9669746309672343E-4</v>
      </c>
      <c r="H57" s="18">
        <v>0.98173210766249697</v>
      </c>
      <c r="I57" t="str">
        <f>IF(Table2[[#This Row],[cumulative %]]&lt;0.86,"A",IF(Table2[[#This Row],[cumulative %]]&lt;0.97,"B","C"))</f>
        <v>C</v>
      </c>
    </row>
    <row r="58" spans="1:9" x14ac:dyDescent="0.3">
      <c r="A58" s="13" t="s">
        <v>176</v>
      </c>
      <c r="B58">
        <v>31500</v>
      </c>
      <c r="E58" s="13" t="s">
        <v>185</v>
      </c>
      <c r="F58">
        <v>405000</v>
      </c>
      <c r="G58" s="18">
        <f>Table2[[#This Row],[Total issue amount]]/SUM(Table2[Total issue amount])</f>
        <v>6.8979946841259739E-4</v>
      </c>
      <c r="H58" s="18">
        <v>0.9824219071309096</v>
      </c>
      <c r="I58" t="str">
        <f>IF(Table2[[#This Row],[cumulative %]]&lt;0.86,"A",IF(Table2[[#This Row],[cumulative %]]&lt;0.97,"B","C"))</f>
        <v>C</v>
      </c>
    </row>
    <row r="59" spans="1:9" x14ac:dyDescent="0.3">
      <c r="A59" s="13" t="s">
        <v>123</v>
      </c>
      <c r="B59">
        <v>17575</v>
      </c>
      <c r="E59" s="13" t="s">
        <v>101</v>
      </c>
      <c r="F59">
        <v>394576</v>
      </c>
      <c r="G59" s="18">
        <f>Table2[[#This Row],[Total issue amount]]/SUM(Table2[Total issue amount])</f>
        <v>6.7204522234165195E-4</v>
      </c>
      <c r="H59" s="18">
        <v>0.98309395235325125</v>
      </c>
      <c r="I59" t="str">
        <f>IF(Table2[[#This Row],[cumulative %]]&lt;0.86,"A",IF(Table2[[#This Row],[cumulative %]]&lt;0.97,"B","C"))</f>
        <v>C</v>
      </c>
    </row>
    <row r="60" spans="1:9" x14ac:dyDescent="0.3">
      <c r="A60" s="13" t="s">
        <v>63</v>
      </c>
      <c r="B60">
        <v>1180340</v>
      </c>
      <c r="E60" s="13" t="s">
        <v>193</v>
      </c>
      <c r="F60">
        <v>385000</v>
      </c>
      <c r="G60" s="18">
        <f>Table2[[#This Row],[Total issue amount]]/SUM(Table2[Total issue amount])</f>
        <v>6.5573529713296294E-4</v>
      </c>
      <c r="H60" s="18">
        <v>0.98374968765038417</v>
      </c>
      <c r="I60" t="str">
        <f>IF(Table2[[#This Row],[cumulative %]]&lt;0.86,"A",IF(Table2[[#This Row],[cumulative %]]&lt;0.97,"B","C"))</f>
        <v>C</v>
      </c>
    </row>
    <row r="61" spans="1:9" x14ac:dyDescent="0.3">
      <c r="A61" s="13" t="s">
        <v>16</v>
      </c>
      <c r="B61">
        <v>851620.9</v>
      </c>
      <c r="E61" s="13" t="s">
        <v>89</v>
      </c>
      <c r="F61">
        <v>384000</v>
      </c>
      <c r="G61" s="18">
        <f>Table2[[#This Row],[Total issue amount]]/SUM(Table2[Total issue amount])</f>
        <v>6.5403208856898128E-4</v>
      </c>
      <c r="H61" s="18">
        <v>0.98440371973895313</v>
      </c>
      <c r="I61" t="str">
        <f>IF(Table2[[#This Row],[cumulative %]]&lt;0.86,"A",IF(Table2[[#This Row],[cumulative %]]&lt;0.97,"B","C"))</f>
        <v>C</v>
      </c>
    </row>
    <row r="62" spans="1:9" x14ac:dyDescent="0.3">
      <c r="A62" s="13" t="s">
        <v>127</v>
      </c>
      <c r="B62">
        <v>20750</v>
      </c>
      <c r="E62" s="13" t="s">
        <v>58</v>
      </c>
      <c r="F62">
        <v>366125</v>
      </c>
      <c r="G62" s="18">
        <f>Table2[[#This Row],[Total issue amount]]/SUM(Table2[Total issue amount])</f>
        <v>6.2358723548780796E-4</v>
      </c>
      <c r="H62" s="18">
        <v>0.98502730697444096</v>
      </c>
      <c r="I62" t="str">
        <f>IF(Table2[[#This Row],[cumulative %]]&lt;0.86,"A",IF(Table2[[#This Row],[cumulative %]]&lt;0.97,"B","C"))</f>
        <v>C</v>
      </c>
    </row>
    <row r="63" spans="1:9" x14ac:dyDescent="0.3">
      <c r="A63" s="13" t="s">
        <v>40</v>
      </c>
      <c r="B63">
        <v>122875</v>
      </c>
      <c r="E63" s="13" t="s">
        <v>155</v>
      </c>
      <c r="F63">
        <v>363125</v>
      </c>
      <c r="G63" s="18">
        <f>Table2[[#This Row],[Total issue amount]]/SUM(Table2[Total issue amount])</f>
        <v>6.1847760979586277E-4</v>
      </c>
      <c r="H63" s="18">
        <v>0.98564578458423679</v>
      </c>
      <c r="I63" t="str">
        <f>IF(Table2[[#This Row],[cumulative %]]&lt;0.86,"A",IF(Table2[[#This Row],[cumulative %]]&lt;0.97,"B","C"))</f>
        <v>C</v>
      </c>
    </row>
    <row r="64" spans="1:9" x14ac:dyDescent="0.3">
      <c r="A64" s="13" t="s">
        <v>68</v>
      </c>
      <c r="B64">
        <v>46125</v>
      </c>
      <c r="E64" s="13" t="s">
        <v>82</v>
      </c>
      <c r="F64">
        <v>360500</v>
      </c>
      <c r="G64" s="18">
        <f>Table2[[#This Row],[Total issue amount]]/SUM(Table2[Total issue amount])</f>
        <v>6.1400668731541081E-4</v>
      </c>
      <c r="H64" s="18">
        <v>0.98625979127155217</v>
      </c>
      <c r="I64" t="str">
        <f>IF(Table2[[#This Row],[cumulative %]]&lt;0.86,"A",IF(Table2[[#This Row],[cumulative %]]&lt;0.97,"B","C"))</f>
        <v>C</v>
      </c>
    </row>
    <row r="65" spans="1:9" x14ac:dyDescent="0.3">
      <c r="A65" s="13" t="s">
        <v>142</v>
      </c>
      <c r="B65">
        <v>136000</v>
      </c>
      <c r="E65" s="13" t="s">
        <v>98</v>
      </c>
      <c r="F65">
        <v>325250</v>
      </c>
      <c r="G65" s="18">
        <f>Table2[[#This Row],[Total issue amount]]/SUM(Table2[Total issue amount])</f>
        <v>5.5396858543505509E-4</v>
      </c>
      <c r="H65" s="18">
        <v>0.98681375985698727</v>
      </c>
      <c r="I65" t="str">
        <f>IF(Table2[[#This Row],[cumulative %]]&lt;0.86,"A",IF(Table2[[#This Row],[cumulative %]]&lt;0.97,"B","C"))</f>
        <v>C</v>
      </c>
    </row>
    <row r="66" spans="1:9" x14ac:dyDescent="0.3">
      <c r="A66" s="13" t="s">
        <v>59</v>
      </c>
      <c r="B66">
        <v>1105000</v>
      </c>
      <c r="E66" s="13" t="s">
        <v>108</v>
      </c>
      <c r="F66">
        <v>285750</v>
      </c>
      <c r="G66" s="18">
        <f>Table2[[#This Row],[Total issue amount]]/SUM(Table2[Total issue amount])</f>
        <v>4.8669184715777707E-4</v>
      </c>
      <c r="H66" s="18">
        <v>0.98730045170414504</v>
      </c>
      <c r="I66" t="str">
        <f>IF(Table2[[#This Row],[cumulative %]]&lt;0.86,"A",IF(Table2[[#This Row],[cumulative %]]&lt;0.97,"B","C"))</f>
        <v>C</v>
      </c>
    </row>
    <row r="67" spans="1:9" x14ac:dyDescent="0.3">
      <c r="A67" s="13" t="s">
        <v>48</v>
      </c>
      <c r="B67">
        <v>1891250</v>
      </c>
      <c r="E67" s="13" t="s">
        <v>97</v>
      </c>
      <c r="F67">
        <v>281689.95</v>
      </c>
      <c r="G67" s="18">
        <f>Table2[[#This Row],[Total issue amount]]/SUM(Table2[Total issue amount])</f>
        <v>4.7977673522758309E-4</v>
      </c>
      <c r="H67" s="18">
        <v>0.98778022843937263</v>
      </c>
      <c r="I67" t="str">
        <f>IF(Table2[[#This Row],[cumulative %]]&lt;0.86,"A",IF(Table2[[#This Row],[cumulative %]]&lt;0.97,"B","C"))</f>
        <v>C</v>
      </c>
    </row>
    <row r="68" spans="1:9" x14ac:dyDescent="0.3">
      <c r="A68" s="13" t="s">
        <v>72</v>
      </c>
      <c r="B68">
        <v>32750</v>
      </c>
      <c r="E68" s="13" t="s">
        <v>109</v>
      </c>
      <c r="F68">
        <v>265000</v>
      </c>
      <c r="G68" s="18">
        <f>Table2[[#This Row],[Total issue amount]]/SUM(Table2[Total issue amount])</f>
        <v>4.5135026945515631E-4</v>
      </c>
      <c r="H68" s="18">
        <v>0.98823157870882783</v>
      </c>
      <c r="I68" t="str">
        <f>IF(Table2[[#This Row],[cumulative %]]&lt;0.86,"A",IF(Table2[[#This Row],[cumulative %]]&lt;0.97,"B","C"))</f>
        <v>C</v>
      </c>
    </row>
    <row r="69" spans="1:9" x14ac:dyDescent="0.3">
      <c r="A69" s="13" t="s">
        <v>190</v>
      </c>
      <c r="B69">
        <v>5550</v>
      </c>
      <c r="E69" s="13" t="s">
        <v>160</v>
      </c>
      <c r="F69">
        <v>263000</v>
      </c>
      <c r="G69" s="18">
        <f>Table2[[#This Row],[Total issue amount]]/SUM(Table2[Total issue amount])</f>
        <v>4.4794385232719289E-4</v>
      </c>
      <c r="H69" s="18">
        <v>0.98867952256115499</v>
      </c>
      <c r="I69" t="str">
        <f>IF(Table2[[#This Row],[cumulative %]]&lt;0.86,"A",IF(Table2[[#This Row],[cumulative %]]&lt;0.97,"B","C"))</f>
        <v>C</v>
      </c>
    </row>
    <row r="70" spans="1:9" x14ac:dyDescent="0.3">
      <c r="A70" s="13" t="s">
        <v>104</v>
      </c>
      <c r="B70">
        <v>151000</v>
      </c>
      <c r="E70" s="13" t="s">
        <v>50</v>
      </c>
      <c r="F70">
        <v>251500</v>
      </c>
      <c r="G70" s="18">
        <f>Table2[[#This Row],[Total issue amount]]/SUM(Table2[Total issue amount])</f>
        <v>4.2835695384140307E-4</v>
      </c>
      <c r="H70" s="18">
        <v>0.98910787951499635</v>
      </c>
      <c r="I70" t="str">
        <f>IF(Table2[[#This Row],[cumulative %]]&lt;0.86,"A",IF(Table2[[#This Row],[cumulative %]]&lt;0.97,"B","C"))</f>
        <v>C</v>
      </c>
    </row>
    <row r="71" spans="1:9" x14ac:dyDescent="0.3">
      <c r="A71" s="13" t="s">
        <v>96</v>
      </c>
      <c r="B71">
        <v>2260</v>
      </c>
      <c r="E71" s="13" t="s">
        <v>112</v>
      </c>
      <c r="F71">
        <v>228000</v>
      </c>
      <c r="G71" s="18">
        <f>Table2[[#This Row],[Total issue amount]]/SUM(Table2[Total issue amount])</f>
        <v>3.8833155258783259E-4</v>
      </c>
      <c r="H71" s="18">
        <v>0.98949621106758423</v>
      </c>
      <c r="I71" t="str">
        <f>IF(Table2[[#This Row],[cumulative %]]&lt;0.86,"A",IF(Table2[[#This Row],[cumulative %]]&lt;0.97,"B","C"))</f>
        <v>C</v>
      </c>
    </row>
    <row r="72" spans="1:9" x14ac:dyDescent="0.3">
      <c r="A72" s="13" t="s">
        <v>151</v>
      </c>
      <c r="B72">
        <v>450</v>
      </c>
      <c r="E72" s="13" t="s">
        <v>54</v>
      </c>
      <c r="F72">
        <v>219250</v>
      </c>
      <c r="G72" s="18">
        <f>Table2[[#This Row],[Total issue amount]]/SUM(Table2[Total issue amount])</f>
        <v>3.7342847765299255E-4</v>
      </c>
      <c r="H72" s="18">
        <v>0.98986963954523721</v>
      </c>
      <c r="I72" t="str">
        <f>IF(Table2[[#This Row],[cumulative %]]&lt;0.86,"A",IF(Table2[[#This Row],[cumulative %]]&lt;0.97,"B","C"))</f>
        <v>C</v>
      </c>
    </row>
    <row r="73" spans="1:9" x14ac:dyDescent="0.3">
      <c r="A73" s="13" t="s">
        <v>95</v>
      </c>
      <c r="B73">
        <v>14280</v>
      </c>
      <c r="E73" s="13" t="s">
        <v>170</v>
      </c>
      <c r="F73">
        <v>211000</v>
      </c>
      <c r="G73" s="18">
        <f>Table2[[#This Row],[Total issue amount]]/SUM(Table2[Total issue amount])</f>
        <v>3.5937700700014333E-4</v>
      </c>
      <c r="H73" s="18">
        <v>0.99022901655223738</v>
      </c>
      <c r="I73" t="str">
        <f>IF(Table2[[#This Row],[cumulative %]]&lt;0.86,"A",IF(Table2[[#This Row],[cumulative %]]&lt;0.97,"B","C"))</f>
        <v>C</v>
      </c>
    </row>
    <row r="74" spans="1:9" x14ac:dyDescent="0.3">
      <c r="A74" s="13" t="s">
        <v>161</v>
      </c>
      <c r="B74">
        <v>2300</v>
      </c>
      <c r="E74" s="13" t="s">
        <v>76</v>
      </c>
      <c r="F74">
        <v>208850</v>
      </c>
      <c r="G74" s="18">
        <f>Table2[[#This Row],[Total issue amount]]/SUM(Table2[Total issue amount])</f>
        <v>3.5571510858758266E-4</v>
      </c>
      <c r="H74" s="18">
        <v>0.99058473166082495</v>
      </c>
      <c r="I74" t="str">
        <f>IF(Table2[[#This Row],[cumulative %]]&lt;0.86,"A",IF(Table2[[#This Row],[cumulative %]]&lt;0.97,"B","C"))</f>
        <v>C</v>
      </c>
    </row>
    <row r="75" spans="1:9" x14ac:dyDescent="0.3">
      <c r="A75" s="13" t="s">
        <v>51</v>
      </c>
      <c r="B75">
        <v>152224450</v>
      </c>
      <c r="E75" s="13" t="s">
        <v>178</v>
      </c>
      <c r="F75">
        <v>205000</v>
      </c>
      <c r="G75" s="18">
        <f>Table2[[#This Row],[Total issue amount]]/SUM(Table2[Total issue amount])</f>
        <v>3.49157755616253E-4</v>
      </c>
      <c r="H75" s="18">
        <v>0.99093388941644123</v>
      </c>
      <c r="I75" t="str">
        <f>IF(Table2[[#This Row],[cumulative %]]&lt;0.86,"A",IF(Table2[[#This Row],[cumulative %]]&lt;0.97,"B","C"))</f>
        <v>C</v>
      </c>
    </row>
    <row r="76" spans="1:9" x14ac:dyDescent="0.3">
      <c r="A76" s="13" t="s">
        <v>184</v>
      </c>
      <c r="B76">
        <v>457800</v>
      </c>
      <c r="E76" s="13" t="s">
        <v>57</v>
      </c>
      <c r="F76">
        <v>199625</v>
      </c>
      <c r="G76" s="18">
        <f>Table2[[#This Row],[Total issue amount]]/SUM(Table2[Total issue amount])</f>
        <v>3.4000300958485127E-4</v>
      </c>
      <c r="H76" s="18">
        <v>0.99127389242602604</v>
      </c>
      <c r="I76" t="str">
        <f>IF(Table2[[#This Row],[cumulative %]]&lt;0.86,"A",IF(Table2[[#This Row],[cumulative %]]&lt;0.97,"B","C"))</f>
        <v>C</v>
      </c>
    </row>
    <row r="77" spans="1:9" x14ac:dyDescent="0.3">
      <c r="A77" s="13" t="s">
        <v>149</v>
      </c>
      <c r="B77">
        <v>281352955</v>
      </c>
      <c r="E77" s="13" t="s">
        <v>125</v>
      </c>
      <c r="F77">
        <v>191250</v>
      </c>
      <c r="G77" s="18">
        <f>Table2[[#This Row],[Total issue amount]]/SUM(Table2[Total issue amount])</f>
        <v>3.2573863786150434E-4</v>
      </c>
      <c r="H77" s="18">
        <v>0.99159963106388749</v>
      </c>
      <c r="I77" t="str">
        <f>IF(Table2[[#This Row],[cumulative %]]&lt;0.86,"A",IF(Table2[[#This Row],[cumulative %]]&lt;0.97,"B","C"))</f>
        <v>C</v>
      </c>
    </row>
    <row r="78" spans="1:9" x14ac:dyDescent="0.3">
      <c r="A78" s="13" t="s">
        <v>191</v>
      </c>
      <c r="B78">
        <v>0</v>
      </c>
      <c r="E78" s="13" t="s">
        <v>78</v>
      </c>
      <c r="F78">
        <v>187150</v>
      </c>
      <c r="G78" s="18">
        <f>Table2[[#This Row],[Total issue amount]]/SUM(Table2[Total issue amount])</f>
        <v>3.1875548274917927E-4</v>
      </c>
      <c r="H78" s="18">
        <v>0.99191838654663667</v>
      </c>
      <c r="I78" t="str">
        <f>IF(Table2[[#This Row],[cumulative %]]&lt;0.86,"A",IF(Table2[[#This Row],[cumulative %]]&lt;0.97,"B","C"))</f>
        <v>C</v>
      </c>
    </row>
    <row r="79" spans="1:9" x14ac:dyDescent="0.3">
      <c r="A79" s="13" t="s">
        <v>205</v>
      </c>
      <c r="B79">
        <v>96600</v>
      </c>
      <c r="E79" s="13" t="s">
        <v>157</v>
      </c>
      <c r="F79">
        <v>184400</v>
      </c>
      <c r="G79" s="18">
        <f>Table2[[#This Row],[Total issue amount]]/SUM(Table2[Total issue amount])</f>
        <v>3.1407165919822955E-4</v>
      </c>
      <c r="H79" s="18">
        <v>0.99223245820583494</v>
      </c>
      <c r="I79" t="str">
        <f>IF(Table2[[#This Row],[cumulative %]]&lt;0.86,"A",IF(Table2[[#This Row],[cumulative %]]&lt;0.97,"B","C"))</f>
        <v>C</v>
      </c>
    </row>
    <row r="80" spans="1:9" x14ac:dyDescent="0.3">
      <c r="A80" s="13" t="s">
        <v>162</v>
      </c>
      <c r="B80">
        <v>92400</v>
      </c>
      <c r="E80" s="13" t="s">
        <v>180</v>
      </c>
      <c r="F80">
        <v>165000</v>
      </c>
      <c r="G80" s="18">
        <f>Table2[[#This Row],[Total issue amount]]/SUM(Table2[Total issue amount])</f>
        <v>2.8102941305698415E-4</v>
      </c>
      <c r="H80" s="18">
        <v>0.99251348761889191</v>
      </c>
      <c r="I80" t="str">
        <f>IF(Table2[[#This Row],[cumulative %]]&lt;0.86,"A",IF(Table2[[#This Row],[cumulative %]]&lt;0.97,"B","C"))</f>
        <v>C</v>
      </c>
    </row>
    <row r="81" spans="1:9" x14ac:dyDescent="0.3">
      <c r="A81" s="13" t="s">
        <v>171</v>
      </c>
      <c r="B81">
        <v>48000</v>
      </c>
      <c r="E81" s="13" t="s">
        <v>100</v>
      </c>
      <c r="F81">
        <v>164850</v>
      </c>
      <c r="G81" s="18">
        <f>Table2[[#This Row],[Total issue amount]]/SUM(Table2[Total issue amount])</f>
        <v>2.807739317723869E-4</v>
      </c>
      <c r="H81" s="18">
        <v>0.9927942615506643</v>
      </c>
      <c r="I81" t="str">
        <f>IF(Table2[[#This Row],[cumulative %]]&lt;0.86,"A",IF(Table2[[#This Row],[cumulative %]]&lt;0.97,"B","C"))</f>
        <v>C</v>
      </c>
    </row>
    <row r="82" spans="1:9" x14ac:dyDescent="0.3">
      <c r="A82" s="13" t="s">
        <v>31</v>
      </c>
      <c r="B82">
        <v>84375</v>
      </c>
      <c r="E82" s="13" t="s">
        <v>87</v>
      </c>
      <c r="F82">
        <v>161558.53360000002</v>
      </c>
      <c r="G82" s="18">
        <f>Table2[[#This Row],[Total issue amount]]/SUM(Table2[Total issue amount])</f>
        <v>2.7516787801184882E-4</v>
      </c>
      <c r="H82" s="18">
        <v>0.99306942942867615</v>
      </c>
      <c r="I82" t="str">
        <f>IF(Table2[[#This Row],[cumulative %]]&lt;0.86,"A",IF(Table2[[#This Row],[cumulative %]]&lt;0.97,"B","C"))</f>
        <v>C</v>
      </c>
    </row>
    <row r="83" spans="1:9" x14ac:dyDescent="0.3">
      <c r="A83" s="13" t="s">
        <v>23</v>
      </c>
      <c r="B83">
        <v>423875</v>
      </c>
      <c r="E83" s="13" t="s">
        <v>181</v>
      </c>
      <c r="F83">
        <v>160000</v>
      </c>
      <c r="G83" s="18">
        <f>Table2[[#This Row],[Total issue amount]]/SUM(Table2[Total issue amount])</f>
        <v>2.7251337023707553E-4</v>
      </c>
      <c r="H83" s="18">
        <v>0.99334194279891319</v>
      </c>
      <c r="I83" t="str">
        <f>IF(Table2[[#This Row],[cumulative %]]&lt;0.86,"A",IF(Table2[[#This Row],[cumulative %]]&lt;0.97,"B","C"))</f>
        <v>C</v>
      </c>
    </row>
    <row r="84" spans="1:9" x14ac:dyDescent="0.3">
      <c r="A84" s="13" t="s">
        <v>112</v>
      </c>
      <c r="B84">
        <v>228000</v>
      </c>
      <c r="E84" s="13" t="s">
        <v>129</v>
      </c>
      <c r="F84">
        <v>152000</v>
      </c>
      <c r="G84" s="18">
        <f>Table2[[#This Row],[Total issue amount]]/SUM(Table2[Total issue amount])</f>
        <v>2.5888770172522173E-4</v>
      </c>
      <c r="H84" s="18">
        <v>0.99360083050063841</v>
      </c>
      <c r="I84" t="str">
        <f>IF(Table2[[#This Row],[cumulative %]]&lt;0.86,"A",IF(Table2[[#This Row],[cumulative %]]&lt;0.97,"B","C"))</f>
        <v>C</v>
      </c>
    </row>
    <row r="85" spans="1:9" x14ac:dyDescent="0.3">
      <c r="A85" s="13" t="s">
        <v>89</v>
      </c>
      <c r="B85">
        <v>384000</v>
      </c>
      <c r="E85" s="13" t="s">
        <v>104</v>
      </c>
      <c r="F85">
        <v>151000</v>
      </c>
      <c r="G85" s="18">
        <f>Table2[[#This Row],[Total issue amount]]/SUM(Table2[Total issue amount])</f>
        <v>2.5718449316124002E-4</v>
      </c>
      <c r="H85" s="18">
        <v>0.99385801499379967</v>
      </c>
      <c r="I85" t="str">
        <f>IF(Table2[[#This Row],[cumulative %]]&lt;0.86,"A",IF(Table2[[#This Row],[cumulative %]]&lt;0.97,"B","C"))</f>
        <v>C</v>
      </c>
    </row>
    <row r="86" spans="1:9" x14ac:dyDescent="0.3">
      <c r="A86" s="13" t="s">
        <v>132</v>
      </c>
      <c r="B86">
        <v>468250</v>
      </c>
      <c r="E86" s="13" t="s">
        <v>15</v>
      </c>
      <c r="F86">
        <v>149400</v>
      </c>
      <c r="G86" s="18">
        <f>Table2[[#This Row],[Total issue amount]]/SUM(Table2[Total issue amount])</f>
        <v>2.5445935945886926E-4</v>
      </c>
      <c r="H86" s="18">
        <v>0.99411247435325856</v>
      </c>
      <c r="I86" t="str">
        <f>IF(Table2[[#This Row],[cumulative %]]&lt;0.86,"A",IF(Table2[[#This Row],[cumulative %]]&lt;0.97,"B","C"))</f>
        <v>C</v>
      </c>
    </row>
    <row r="87" spans="1:9" x14ac:dyDescent="0.3">
      <c r="A87" s="13" t="s">
        <v>60</v>
      </c>
      <c r="B87">
        <v>42000</v>
      </c>
      <c r="E87" s="13" t="s">
        <v>99</v>
      </c>
      <c r="F87">
        <v>139750</v>
      </c>
      <c r="G87" s="18">
        <f>Table2[[#This Row],[Total issue amount]]/SUM(Table2[Total issue amount])</f>
        <v>2.3802339681644564E-4</v>
      </c>
      <c r="H87" s="18">
        <v>0.994350497750075</v>
      </c>
      <c r="I87" t="str">
        <f>IF(Table2[[#This Row],[cumulative %]]&lt;0.86,"A",IF(Table2[[#This Row],[cumulative %]]&lt;0.97,"B","C"))</f>
        <v>C</v>
      </c>
    </row>
    <row r="88" spans="1:9" x14ac:dyDescent="0.3">
      <c r="A88" s="13" t="s">
        <v>91</v>
      </c>
      <c r="B88">
        <v>2796500</v>
      </c>
      <c r="E88" s="13" t="s">
        <v>64</v>
      </c>
      <c r="F88">
        <v>138750</v>
      </c>
      <c r="G88" s="18">
        <f>Table2[[#This Row],[Total issue amount]]/SUM(Table2[Total issue amount])</f>
        <v>2.3632018825246392E-4</v>
      </c>
      <c r="H88" s="18">
        <v>0.99458681793832748</v>
      </c>
      <c r="I88" t="str">
        <f>IF(Table2[[#This Row],[cumulative %]]&lt;0.86,"A",IF(Table2[[#This Row],[cumulative %]]&lt;0.97,"B","C"))</f>
        <v>C</v>
      </c>
    </row>
    <row r="89" spans="1:9" x14ac:dyDescent="0.3">
      <c r="A89" s="13" t="s">
        <v>163</v>
      </c>
      <c r="B89">
        <v>97185</v>
      </c>
      <c r="E89" s="13" t="s">
        <v>142</v>
      </c>
      <c r="F89">
        <v>136000</v>
      </c>
      <c r="G89" s="18">
        <f>Table2[[#This Row],[Total issue amount]]/SUM(Table2[Total issue amount])</f>
        <v>2.316363647015142E-4</v>
      </c>
      <c r="H89" s="18">
        <v>0.99481845430302895</v>
      </c>
      <c r="I89" t="str">
        <f>IF(Table2[[#This Row],[cumulative %]]&lt;0.86,"A",IF(Table2[[#This Row],[cumulative %]]&lt;0.97,"B","C"))</f>
        <v>C</v>
      </c>
    </row>
    <row r="90" spans="1:9" x14ac:dyDescent="0.3">
      <c r="A90" s="13" t="s">
        <v>45</v>
      </c>
      <c r="B90">
        <v>1097500</v>
      </c>
      <c r="E90" s="13" t="s">
        <v>94</v>
      </c>
      <c r="F90">
        <v>127750</v>
      </c>
      <c r="G90" s="18">
        <f>Table2[[#This Row],[Total issue amount]]/SUM(Table2[Total issue amount])</f>
        <v>2.1758489404866499E-4</v>
      </c>
      <c r="H90" s="18">
        <v>0.99503603919707762</v>
      </c>
      <c r="I90" t="str">
        <f>IF(Table2[[#This Row],[cumulative %]]&lt;0.86,"A",IF(Table2[[#This Row],[cumulative %]]&lt;0.97,"B","C"))</f>
        <v>C</v>
      </c>
    </row>
    <row r="91" spans="1:9" x14ac:dyDescent="0.3">
      <c r="A91" s="13" t="s">
        <v>57</v>
      </c>
      <c r="B91">
        <v>199625</v>
      </c>
      <c r="E91" s="13" t="s">
        <v>40</v>
      </c>
      <c r="F91">
        <v>122875</v>
      </c>
      <c r="G91" s="18">
        <f>Table2[[#This Row],[Total issue amount]]/SUM(Table2[Total issue amount])</f>
        <v>2.0928175229925408E-4</v>
      </c>
      <c r="H91" s="18">
        <v>0.9952453209493769</v>
      </c>
      <c r="I91" t="str">
        <f>IF(Table2[[#This Row],[cumulative %]]&lt;0.86,"A",IF(Table2[[#This Row],[cumulative %]]&lt;0.97,"B","C"))</f>
        <v>C</v>
      </c>
    </row>
    <row r="92" spans="1:9" x14ac:dyDescent="0.3">
      <c r="A92" s="13" t="s">
        <v>43</v>
      </c>
      <c r="B92">
        <v>27500</v>
      </c>
      <c r="E92" s="13" t="s">
        <v>147</v>
      </c>
      <c r="F92">
        <v>122250</v>
      </c>
      <c r="G92" s="18">
        <f>Table2[[#This Row],[Total issue amount]]/SUM(Table2[Total issue amount])</f>
        <v>2.0821724694676552E-4</v>
      </c>
      <c r="H92" s="18">
        <v>0.99545353819632365</v>
      </c>
      <c r="I92" t="str">
        <f>IF(Table2[[#This Row],[cumulative %]]&lt;0.86,"A",IF(Table2[[#This Row],[cumulative %]]&lt;0.97,"B","C"))</f>
        <v>C</v>
      </c>
    </row>
    <row r="93" spans="1:9" x14ac:dyDescent="0.3">
      <c r="A93" s="13" t="s">
        <v>55</v>
      </c>
      <c r="B93">
        <v>4879500</v>
      </c>
      <c r="E93" s="13" t="s">
        <v>133</v>
      </c>
      <c r="F93">
        <v>118500</v>
      </c>
      <c r="G93" s="18">
        <f>Table2[[#This Row],[Total issue amount]]/SUM(Table2[Total issue amount])</f>
        <v>2.0183021483183405E-4</v>
      </c>
      <c r="H93" s="18">
        <v>0.99565536841115554</v>
      </c>
      <c r="I93" t="str">
        <f>IF(Table2[[#This Row],[cumulative %]]&lt;0.86,"A",IF(Table2[[#This Row],[cumulative %]]&lt;0.97,"B","C"))</f>
        <v>C</v>
      </c>
    </row>
    <row r="94" spans="1:9" x14ac:dyDescent="0.3">
      <c r="A94" s="13" t="s">
        <v>125</v>
      </c>
      <c r="B94">
        <v>191250</v>
      </c>
      <c r="E94" s="13" t="s">
        <v>174</v>
      </c>
      <c r="F94">
        <v>111800</v>
      </c>
      <c r="G94" s="18">
        <f>Table2[[#This Row],[Total issue amount]]/SUM(Table2[Total issue amount])</f>
        <v>1.9041871745315651E-4</v>
      </c>
      <c r="H94" s="18">
        <v>0.99584578712860872</v>
      </c>
      <c r="I94" t="str">
        <f>IF(Table2[[#This Row],[cumulative %]]&lt;0.86,"A",IF(Table2[[#This Row],[cumulative %]]&lt;0.97,"B","C"))</f>
        <v>C</v>
      </c>
    </row>
    <row r="95" spans="1:9" x14ac:dyDescent="0.3">
      <c r="A95" s="13" t="s">
        <v>12</v>
      </c>
      <c r="B95">
        <v>926357.25</v>
      </c>
      <c r="E95" s="13" t="s">
        <v>124</v>
      </c>
      <c r="F95">
        <v>108000</v>
      </c>
      <c r="G95" s="18">
        <f>Table2[[#This Row],[Total issue amount]]/SUM(Table2[Total issue amount])</f>
        <v>1.8394652491002597E-4</v>
      </c>
      <c r="H95" s="18">
        <v>0.99602973365351877</v>
      </c>
      <c r="I95" t="str">
        <f>IF(Table2[[#This Row],[cumulative %]]&lt;0.86,"A",IF(Table2[[#This Row],[cumulative %]]&lt;0.97,"B","C"))</f>
        <v>C</v>
      </c>
    </row>
    <row r="96" spans="1:9" x14ac:dyDescent="0.3">
      <c r="A96" s="13" t="s">
        <v>101</v>
      </c>
      <c r="B96">
        <v>394576</v>
      </c>
      <c r="E96" s="13" t="s">
        <v>88</v>
      </c>
      <c r="F96">
        <v>105125</v>
      </c>
      <c r="G96" s="18">
        <f>Table2[[#This Row],[Total issue amount]]/SUM(Table2[Total issue amount])</f>
        <v>1.7904980028857852E-4</v>
      </c>
      <c r="H96" s="18">
        <v>0.99620878345380737</v>
      </c>
      <c r="I96" t="str">
        <f>IF(Table2[[#This Row],[cumulative %]]&lt;0.86,"A",IF(Table2[[#This Row],[cumulative %]]&lt;0.97,"B","C"))</f>
        <v>C</v>
      </c>
    </row>
    <row r="97" spans="1:9" x14ac:dyDescent="0.3">
      <c r="A97" s="13" t="s">
        <v>53</v>
      </c>
      <c r="B97">
        <v>2378750</v>
      </c>
      <c r="E97" s="13" t="s">
        <v>41</v>
      </c>
      <c r="F97">
        <v>105000</v>
      </c>
      <c r="G97" s="18">
        <f>Table2[[#This Row],[Total issue amount]]/SUM(Table2[Total issue amount])</f>
        <v>1.7883689921808081E-4</v>
      </c>
      <c r="H97" s="18">
        <v>0.99638762035302542</v>
      </c>
      <c r="I97" t="str">
        <f>IF(Table2[[#This Row],[cumulative %]]&lt;0.86,"A",IF(Table2[[#This Row],[cumulative %]]&lt;0.97,"B","C"))</f>
        <v>C</v>
      </c>
    </row>
    <row r="98" spans="1:9" x14ac:dyDescent="0.3">
      <c r="A98" s="13" t="s">
        <v>109</v>
      </c>
      <c r="B98">
        <v>265000</v>
      </c>
      <c r="E98" s="13" t="s">
        <v>163</v>
      </c>
      <c r="F98">
        <v>97185</v>
      </c>
      <c r="G98" s="18">
        <f>Table2[[#This Row],[Total issue amount]]/SUM(Table2[Total issue amount])</f>
        <v>1.6552632429056365E-4</v>
      </c>
      <c r="H98" s="18">
        <v>0.99655314667731598</v>
      </c>
      <c r="I98" t="str">
        <f>IF(Table2[[#This Row],[cumulative %]]&lt;0.86,"A",IF(Table2[[#This Row],[cumulative %]]&lt;0.97,"B","C"))</f>
        <v>C</v>
      </c>
    </row>
    <row r="99" spans="1:9" x14ac:dyDescent="0.3">
      <c r="A99" s="13" t="s">
        <v>226</v>
      </c>
      <c r="B99">
        <v>79000</v>
      </c>
      <c r="E99" s="13" t="s">
        <v>205</v>
      </c>
      <c r="F99">
        <v>96600</v>
      </c>
      <c r="G99" s="18">
        <f>Table2[[#This Row],[Total issue amount]]/SUM(Table2[Total issue amount])</f>
        <v>1.6452994728063434E-4</v>
      </c>
      <c r="H99" s="18">
        <v>0.99671767662459665</v>
      </c>
      <c r="I99" t="str">
        <f>IF(Table2[[#This Row],[cumulative %]]&lt;0.86,"A",IF(Table2[[#This Row],[cumulative %]]&lt;0.97,"B","C"))</f>
        <v>C</v>
      </c>
    </row>
    <row r="100" spans="1:9" x14ac:dyDescent="0.3">
      <c r="A100" s="13" t="s">
        <v>86</v>
      </c>
      <c r="B100">
        <v>81980.100000000006</v>
      </c>
      <c r="E100" s="13" t="s">
        <v>162</v>
      </c>
      <c r="F100">
        <v>92400</v>
      </c>
      <c r="G100" s="18">
        <f>Table2[[#This Row],[Total issue amount]]/SUM(Table2[Total issue amount])</f>
        <v>1.5737647131191111E-4</v>
      </c>
      <c r="H100" s="18">
        <v>0.99687505309590851</v>
      </c>
      <c r="I100" t="str">
        <f>IF(Table2[[#This Row],[cumulative %]]&lt;0.86,"A",IF(Table2[[#This Row],[cumulative %]]&lt;0.97,"B","C"))</f>
        <v>C</v>
      </c>
    </row>
    <row r="101" spans="1:9" x14ac:dyDescent="0.3">
      <c r="A101" s="13" t="s">
        <v>159</v>
      </c>
      <c r="B101">
        <v>41750</v>
      </c>
      <c r="E101" s="13" t="s">
        <v>61</v>
      </c>
      <c r="F101">
        <v>84750</v>
      </c>
      <c r="G101" s="18">
        <f>Table2[[#This Row],[Total issue amount]]/SUM(Table2[Total issue amount])</f>
        <v>1.4434692579745094E-4</v>
      </c>
      <c r="H101" s="18">
        <v>0.99701940002170597</v>
      </c>
      <c r="I101" t="str">
        <f>IF(Table2[[#This Row],[cumulative %]]&lt;0.86,"A",IF(Table2[[#This Row],[cumulative %]]&lt;0.97,"B","C"))</f>
        <v>C</v>
      </c>
    </row>
    <row r="102" spans="1:9" x14ac:dyDescent="0.3">
      <c r="A102" s="13" t="s">
        <v>118</v>
      </c>
      <c r="B102">
        <v>950</v>
      </c>
      <c r="E102" s="13" t="s">
        <v>31</v>
      </c>
      <c r="F102">
        <v>84375</v>
      </c>
      <c r="G102" s="18">
        <f>Table2[[#This Row],[Total issue amount]]/SUM(Table2[Total issue amount])</f>
        <v>1.4370822258595779E-4</v>
      </c>
      <c r="H102" s="18">
        <v>0.99716310824429188</v>
      </c>
      <c r="I102" t="str">
        <f>IF(Table2[[#This Row],[cumulative %]]&lt;0.86,"A",IF(Table2[[#This Row],[cumulative %]]&lt;0.97,"B","C"))</f>
        <v>C</v>
      </c>
    </row>
    <row r="103" spans="1:9" x14ac:dyDescent="0.3">
      <c r="A103" s="13" t="s">
        <v>173</v>
      </c>
      <c r="B103">
        <v>3000</v>
      </c>
      <c r="E103" s="13" t="s">
        <v>86</v>
      </c>
      <c r="F103">
        <v>81980.100000000006</v>
      </c>
      <c r="G103" s="18">
        <f>Table2[[#This Row],[Total issue amount]]/SUM(Table2[Total issue amount])</f>
        <v>1.3962920839607798E-4</v>
      </c>
      <c r="H103" s="18">
        <v>0.99730273745268794</v>
      </c>
      <c r="I103" t="str">
        <f>IF(Table2[[#This Row],[cumulative %]]&lt;0.86,"A",IF(Table2[[#This Row],[cumulative %]]&lt;0.97,"B","C"))</f>
        <v>C</v>
      </c>
    </row>
    <row r="104" spans="1:9" x14ac:dyDescent="0.3">
      <c r="A104" s="13" t="s">
        <v>115</v>
      </c>
      <c r="B104">
        <v>2300</v>
      </c>
      <c r="E104" s="13" t="s">
        <v>34</v>
      </c>
      <c r="F104">
        <v>79200</v>
      </c>
      <c r="G104" s="18">
        <f>Table2[[#This Row],[Total issue amount]]/SUM(Table2[Total issue amount])</f>
        <v>1.3489411826735239E-4</v>
      </c>
      <c r="H104" s="18">
        <v>0.99743763157095533</v>
      </c>
      <c r="I104" t="str">
        <f>IF(Table2[[#This Row],[cumulative %]]&lt;0.86,"A",IF(Table2[[#This Row],[cumulative %]]&lt;0.97,"B","C"))</f>
        <v>C</v>
      </c>
    </row>
    <row r="105" spans="1:9" x14ac:dyDescent="0.3">
      <c r="A105" s="13" t="s">
        <v>129</v>
      </c>
      <c r="B105">
        <v>152000</v>
      </c>
      <c r="E105" s="13" t="s">
        <v>226</v>
      </c>
      <c r="F105">
        <v>79000</v>
      </c>
      <c r="G105" s="18">
        <f>Table2[[#This Row],[Total issue amount]]/SUM(Table2[Total issue amount])</f>
        <v>1.3455347655455603E-4</v>
      </c>
      <c r="H105" s="18">
        <v>0.99757218504750989</v>
      </c>
      <c r="I105" t="str">
        <f>IF(Table2[[#This Row],[cumulative %]]&lt;0.86,"A",IF(Table2[[#This Row],[cumulative %]]&lt;0.97,"B","C"))</f>
        <v>C</v>
      </c>
    </row>
    <row r="106" spans="1:9" x14ac:dyDescent="0.3">
      <c r="A106" s="13" t="s">
        <v>82</v>
      </c>
      <c r="B106">
        <v>360500</v>
      </c>
      <c r="E106" s="13" t="s">
        <v>186</v>
      </c>
      <c r="F106">
        <v>76500</v>
      </c>
      <c r="G106" s="18">
        <f>Table2[[#This Row],[Total issue amount]]/SUM(Table2[Total issue amount])</f>
        <v>1.3029545514460172E-4</v>
      </c>
      <c r="H106" s="18">
        <v>0.99770248050265453</v>
      </c>
      <c r="I106" t="str">
        <f>IF(Table2[[#This Row],[cumulative %]]&lt;0.86,"A",IF(Table2[[#This Row],[cumulative %]]&lt;0.97,"B","C"))</f>
        <v>C</v>
      </c>
    </row>
    <row r="107" spans="1:9" x14ac:dyDescent="0.3">
      <c r="A107" s="13" t="s">
        <v>71</v>
      </c>
      <c r="B107">
        <v>904475</v>
      </c>
      <c r="E107" s="13" t="s">
        <v>103</v>
      </c>
      <c r="F107">
        <v>73500</v>
      </c>
      <c r="G107" s="18">
        <f>Table2[[#This Row],[Total issue amount]]/SUM(Table2[Total issue amount])</f>
        <v>1.2518582945265656E-4</v>
      </c>
      <c r="H107" s="18">
        <v>0.99782766633210718</v>
      </c>
      <c r="I107" t="str">
        <f>IF(Table2[[#This Row],[cumulative %]]&lt;0.86,"A",IF(Table2[[#This Row],[cumulative %]]&lt;0.97,"B","C"))</f>
        <v>C</v>
      </c>
    </row>
    <row r="108" spans="1:9" x14ac:dyDescent="0.3">
      <c r="A108" s="13" t="s">
        <v>137</v>
      </c>
      <c r="B108">
        <v>0</v>
      </c>
      <c r="E108" s="13" t="s">
        <v>67</v>
      </c>
      <c r="F108">
        <v>61161.088000000003</v>
      </c>
      <c r="G108" s="18">
        <f>Table2[[#This Row],[Total issue amount]]/SUM(Table2[Total issue amount])</f>
        <v>1.0417008886403973E-4</v>
      </c>
      <c r="H108" s="18">
        <v>0.99793183642097116</v>
      </c>
      <c r="I108" t="str">
        <f>IF(Table2[[#This Row],[cumulative %]]&lt;0.86,"A",IF(Table2[[#This Row],[cumulative %]]&lt;0.97,"B","C"))</f>
        <v>C</v>
      </c>
    </row>
    <row r="109" spans="1:9" x14ac:dyDescent="0.3">
      <c r="A109" s="13" t="s">
        <v>106</v>
      </c>
      <c r="B109">
        <v>588750</v>
      </c>
      <c r="E109" s="13" t="s">
        <v>179</v>
      </c>
      <c r="F109">
        <v>55000</v>
      </c>
      <c r="G109" s="18">
        <f>Table2[[#This Row],[Total issue amount]]/SUM(Table2[Total issue amount])</f>
        <v>9.3676471018994711E-5</v>
      </c>
      <c r="H109" s="18">
        <v>0.99802551289199015</v>
      </c>
      <c r="I109" t="str">
        <f>IF(Table2[[#This Row],[cumulative %]]&lt;0.86,"A",IF(Table2[[#This Row],[cumulative %]]&lt;0.97,"B","C"))</f>
        <v>C</v>
      </c>
    </row>
    <row r="110" spans="1:9" x14ac:dyDescent="0.3">
      <c r="A110" s="13" t="s">
        <v>146</v>
      </c>
      <c r="B110">
        <v>0</v>
      </c>
      <c r="E110" s="13" t="s">
        <v>175</v>
      </c>
      <c r="F110">
        <v>53750</v>
      </c>
      <c r="G110" s="18">
        <f>Table2[[#This Row],[Total issue amount]]/SUM(Table2[Total issue amount])</f>
        <v>9.1547460314017558E-5</v>
      </c>
      <c r="H110" s="18">
        <v>0.99811706035230419</v>
      </c>
      <c r="I110" t="str">
        <f>IF(Table2[[#This Row],[cumulative %]]&lt;0.86,"A",IF(Table2[[#This Row],[cumulative %]]&lt;0.97,"B","C"))</f>
        <v>C</v>
      </c>
    </row>
    <row r="111" spans="1:9" x14ac:dyDescent="0.3">
      <c r="A111" s="13" t="s">
        <v>187</v>
      </c>
      <c r="B111">
        <v>52200</v>
      </c>
      <c r="E111" s="13" t="s">
        <v>187</v>
      </c>
      <c r="F111">
        <v>52200</v>
      </c>
      <c r="G111" s="18">
        <f>Table2[[#This Row],[Total issue amount]]/SUM(Table2[Total issue amount])</f>
        <v>8.8907487039845893E-5</v>
      </c>
      <c r="H111" s="18">
        <v>0.99820596783934401</v>
      </c>
      <c r="I111" t="str">
        <f>IF(Table2[[#This Row],[cumulative %]]&lt;0.86,"A",IF(Table2[[#This Row],[cumulative %]]&lt;0.97,"B","C"))</f>
        <v>C</v>
      </c>
    </row>
    <row r="112" spans="1:9" x14ac:dyDescent="0.3">
      <c r="A112" s="13" t="s">
        <v>29</v>
      </c>
      <c r="B112">
        <v>6728100</v>
      </c>
      <c r="E112" s="13" t="s">
        <v>169</v>
      </c>
      <c r="F112">
        <v>50625</v>
      </c>
      <c r="G112" s="18">
        <f>Table2[[#This Row],[Total issue amount]]/SUM(Table2[Total issue amount])</f>
        <v>8.6224933551574674E-5</v>
      </c>
      <c r="H112" s="18">
        <v>0.9982921927728956</v>
      </c>
      <c r="I112" t="str">
        <f>IF(Table2[[#This Row],[cumulative %]]&lt;0.86,"A",IF(Table2[[#This Row],[cumulative %]]&lt;0.97,"B","C"))</f>
        <v>C</v>
      </c>
    </row>
    <row r="113" spans="1:9" x14ac:dyDescent="0.3">
      <c r="A113" s="13" t="s">
        <v>165</v>
      </c>
      <c r="B113">
        <v>0</v>
      </c>
      <c r="E113" s="13" t="s">
        <v>171</v>
      </c>
      <c r="F113">
        <v>48000</v>
      </c>
      <c r="G113" s="18">
        <f>Table2[[#This Row],[Total issue amount]]/SUM(Table2[Total issue amount])</f>
        <v>8.175401107112266E-5</v>
      </c>
      <c r="H113" s="18">
        <v>0.99837394678396674</v>
      </c>
      <c r="I113" t="str">
        <f>IF(Table2[[#This Row],[cumulative %]]&lt;0.86,"A",IF(Table2[[#This Row],[cumulative %]]&lt;0.97,"B","C"))</f>
        <v>C</v>
      </c>
    </row>
    <row r="114" spans="1:9" x14ac:dyDescent="0.3">
      <c r="A114" s="13" t="s">
        <v>14</v>
      </c>
      <c r="B114">
        <v>0</v>
      </c>
      <c r="E114" s="13" t="s">
        <v>68</v>
      </c>
      <c r="F114">
        <v>46125</v>
      </c>
      <c r="G114" s="18">
        <f>Table2[[#This Row],[Total issue amount]]/SUM(Table2[Total issue amount])</f>
        <v>7.856049501365693E-5</v>
      </c>
      <c r="H114" s="18">
        <v>0.99845250727898038</v>
      </c>
      <c r="I114" t="str">
        <f>IF(Table2[[#This Row],[cumulative %]]&lt;0.86,"A",IF(Table2[[#This Row],[cumulative %]]&lt;0.97,"B","C"))</f>
        <v>C</v>
      </c>
    </row>
    <row r="115" spans="1:9" x14ac:dyDescent="0.3">
      <c r="A115" s="13" t="s">
        <v>69</v>
      </c>
      <c r="B115">
        <v>43000</v>
      </c>
      <c r="E115" s="13" t="s">
        <v>192</v>
      </c>
      <c r="F115">
        <v>45375</v>
      </c>
      <c r="G115" s="18">
        <f>Table2[[#This Row],[Total issue amount]]/SUM(Table2[Total issue amount])</f>
        <v>7.7283088590670632E-5</v>
      </c>
      <c r="H115" s="18">
        <v>0.99852979036757106</v>
      </c>
      <c r="I115" t="str">
        <f>IF(Table2[[#This Row],[cumulative %]]&lt;0.86,"A",IF(Table2[[#This Row],[cumulative %]]&lt;0.97,"B","C"))</f>
        <v>C</v>
      </c>
    </row>
    <row r="116" spans="1:9" x14ac:dyDescent="0.3">
      <c r="A116" s="13" t="s">
        <v>130</v>
      </c>
      <c r="B116">
        <v>17500</v>
      </c>
      <c r="E116" s="13" t="s">
        <v>110</v>
      </c>
      <c r="F116">
        <v>44500</v>
      </c>
      <c r="G116" s="18">
        <f>Table2[[#This Row],[Total issue amount]]/SUM(Table2[Total issue amount])</f>
        <v>7.5792781097186628E-5</v>
      </c>
      <c r="H116" s="18">
        <v>0.99860558314866821</v>
      </c>
      <c r="I116" t="str">
        <f>IF(Table2[[#This Row],[cumulative %]]&lt;0.86,"A",IF(Table2[[#This Row],[cumulative %]]&lt;0.97,"B","C"))</f>
        <v>C</v>
      </c>
    </row>
    <row r="117" spans="1:9" x14ac:dyDescent="0.3">
      <c r="A117" s="13" t="s">
        <v>92</v>
      </c>
      <c r="B117">
        <v>438530.28</v>
      </c>
      <c r="E117" s="13" t="s">
        <v>69</v>
      </c>
      <c r="F117">
        <v>43000</v>
      </c>
      <c r="G117" s="18">
        <f>Table2[[#This Row],[Total issue amount]]/SUM(Table2[Total issue amount])</f>
        <v>7.3237968251214046E-5</v>
      </c>
      <c r="H117" s="18">
        <v>0.99867882111691941</v>
      </c>
      <c r="I117" t="str">
        <f>IF(Table2[[#This Row],[cumulative %]]&lt;0.86,"A",IF(Table2[[#This Row],[cumulative %]]&lt;0.97,"B","C"))</f>
        <v>C</v>
      </c>
    </row>
    <row r="118" spans="1:9" x14ac:dyDescent="0.3">
      <c r="A118" s="13" t="s">
        <v>30</v>
      </c>
      <c r="B118">
        <v>601000</v>
      </c>
      <c r="E118" s="13" t="s">
        <v>60</v>
      </c>
      <c r="F118">
        <v>42000</v>
      </c>
      <c r="G118" s="18">
        <f>Table2[[#This Row],[Total issue amount]]/SUM(Table2[Total issue amount])</f>
        <v>7.1534759687232321E-5</v>
      </c>
      <c r="H118" s="18">
        <v>0.99875035587660665</v>
      </c>
      <c r="I118" t="str">
        <f>IF(Table2[[#This Row],[cumulative %]]&lt;0.86,"A",IF(Table2[[#This Row],[cumulative %]]&lt;0.97,"B","C"))</f>
        <v>C</v>
      </c>
    </row>
    <row r="119" spans="1:9" x14ac:dyDescent="0.3">
      <c r="A119" s="13" t="s">
        <v>20</v>
      </c>
      <c r="B119">
        <v>0</v>
      </c>
      <c r="E119" s="13" t="s">
        <v>159</v>
      </c>
      <c r="F119">
        <v>41750</v>
      </c>
      <c r="G119" s="18">
        <f>Table2[[#This Row],[Total issue amount]]/SUM(Table2[Total issue amount])</f>
        <v>7.1108957546236893E-5</v>
      </c>
      <c r="H119" s="18">
        <v>0.99882146483415291</v>
      </c>
      <c r="I119" t="str">
        <f>IF(Table2[[#This Row],[cumulative %]]&lt;0.86,"A",IF(Table2[[#This Row],[cumulative %]]&lt;0.97,"B","C"))</f>
        <v>C</v>
      </c>
    </row>
    <row r="120" spans="1:9" x14ac:dyDescent="0.3">
      <c r="A120" s="13" t="s">
        <v>28</v>
      </c>
      <c r="B120">
        <v>1339150</v>
      </c>
      <c r="E120" s="13" t="s">
        <v>167</v>
      </c>
      <c r="F120">
        <v>38055</v>
      </c>
      <c r="G120" s="18">
        <f>Table2[[#This Row],[Total issue amount]]/SUM(Table2[Total issue amount])</f>
        <v>6.4815601902324432E-5</v>
      </c>
      <c r="H120" s="18">
        <v>0.99888628043605521</v>
      </c>
      <c r="I120" t="str">
        <f>IF(Table2[[#This Row],[cumulative %]]&lt;0.86,"A",IF(Table2[[#This Row],[cumulative %]]&lt;0.97,"B","C"))</f>
        <v>C</v>
      </c>
    </row>
    <row r="121" spans="1:9" x14ac:dyDescent="0.3">
      <c r="A121" s="13" t="s">
        <v>157</v>
      </c>
      <c r="B121">
        <v>184400</v>
      </c>
      <c r="E121" s="13" t="s">
        <v>164</v>
      </c>
      <c r="F121">
        <v>37440</v>
      </c>
      <c r="G121" s="18">
        <f>Table2[[#This Row],[Total issue amount]]/SUM(Table2[Total issue amount])</f>
        <v>6.3768128635475674E-5</v>
      </c>
      <c r="H121" s="18">
        <v>0.99895004856469072</v>
      </c>
      <c r="I121" t="str">
        <f>IF(Table2[[#This Row],[cumulative %]]&lt;0.86,"A",IF(Table2[[#This Row],[cumulative %]]&lt;0.97,"B","C"))</f>
        <v>C</v>
      </c>
    </row>
    <row r="122" spans="1:9" x14ac:dyDescent="0.3">
      <c r="A122" s="13" t="s">
        <v>138</v>
      </c>
      <c r="B122">
        <v>0</v>
      </c>
      <c r="E122" s="13" t="s">
        <v>105</v>
      </c>
      <c r="F122">
        <v>35000</v>
      </c>
      <c r="G122" s="18">
        <f>Table2[[#This Row],[Total issue amount]]/SUM(Table2[Total issue amount])</f>
        <v>5.961229973936027E-5</v>
      </c>
      <c r="H122" s="18">
        <v>0.9990096608644301</v>
      </c>
      <c r="I122" t="str">
        <f>IF(Table2[[#This Row],[cumulative %]]&lt;0.86,"A",IF(Table2[[#This Row],[cumulative %]]&lt;0.97,"B","C"))</f>
        <v>C</v>
      </c>
    </row>
    <row r="123" spans="1:9" x14ac:dyDescent="0.3">
      <c r="A123" s="13" t="s">
        <v>37</v>
      </c>
      <c r="B123">
        <v>3026000</v>
      </c>
      <c r="E123" s="13" t="s">
        <v>111</v>
      </c>
      <c r="F123">
        <v>35000</v>
      </c>
      <c r="G123" s="18">
        <f>Table2[[#This Row],[Total issue amount]]/SUM(Table2[Total issue amount])</f>
        <v>5.961229973936027E-5</v>
      </c>
      <c r="H123" s="18">
        <v>0.99906927316416949</v>
      </c>
      <c r="I123" t="str">
        <f>IF(Table2[[#This Row],[cumulative %]]&lt;0.86,"A",IF(Table2[[#This Row],[cumulative %]]&lt;0.97,"B","C"))</f>
        <v>C</v>
      </c>
    </row>
    <row r="124" spans="1:9" x14ac:dyDescent="0.3">
      <c r="A124" s="13" t="s">
        <v>124</v>
      </c>
      <c r="B124">
        <v>108000</v>
      </c>
      <c r="E124" s="13" t="s">
        <v>168</v>
      </c>
      <c r="F124">
        <v>33800</v>
      </c>
      <c r="G124" s="18">
        <f>Table2[[#This Row],[Total issue amount]]/SUM(Table2[Total issue amount])</f>
        <v>5.7568449462582206E-5</v>
      </c>
      <c r="H124" s="18">
        <v>0.99912684161363208</v>
      </c>
      <c r="I124" t="str">
        <f>IF(Table2[[#This Row],[cumulative %]]&lt;0.86,"A",IF(Table2[[#This Row],[cumulative %]]&lt;0.97,"B","C"))</f>
        <v>C</v>
      </c>
    </row>
    <row r="125" spans="1:9" x14ac:dyDescent="0.3">
      <c r="A125" s="13" t="s">
        <v>94</v>
      </c>
      <c r="B125">
        <v>127750</v>
      </c>
      <c r="E125" s="13" t="s">
        <v>72</v>
      </c>
      <c r="F125">
        <v>32750</v>
      </c>
      <c r="G125" s="18">
        <f>Table2[[#This Row],[Total issue amount]]/SUM(Table2[Total issue amount])</f>
        <v>5.5780080470401397E-5</v>
      </c>
      <c r="H125" s="18">
        <v>0.99918262169410244</v>
      </c>
      <c r="I125" t="str">
        <f>IF(Table2[[#This Row],[cumulative %]]&lt;0.86,"A",IF(Table2[[#This Row],[cumulative %]]&lt;0.97,"B","C"))</f>
        <v>C</v>
      </c>
    </row>
    <row r="126" spans="1:9" x14ac:dyDescent="0.3">
      <c r="A126" s="13" t="s">
        <v>54</v>
      </c>
      <c r="B126">
        <v>219250</v>
      </c>
      <c r="E126" s="13" t="s">
        <v>176</v>
      </c>
      <c r="F126">
        <v>31500</v>
      </c>
      <c r="G126" s="18">
        <f>Table2[[#This Row],[Total issue amount]]/SUM(Table2[Total issue amount])</f>
        <v>5.3651069765424244E-5</v>
      </c>
      <c r="H126" s="18">
        <v>0.99923627276386784</v>
      </c>
      <c r="I126" t="str">
        <f>IF(Table2[[#This Row],[cumulative %]]&lt;0.86,"A",IF(Table2[[#This Row],[cumulative %]]&lt;0.97,"B","C"))</f>
        <v>C</v>
      </c>
    </row>
    <row r="127" spans="1:9" x14ac:dyDescent="0.3">
      <c r="A127" s="13" t="s">
        <v>185</v>
      </c>
      <c r="B127">
        <v>405000</v>
      </c>
      <c r="E127" s="13" t="s">
        <v>43</v>
      </c>
      <c r="F127">
        <v>27500</v>
      </c>
      <c r="G127" s="18">
        <f>Table2[[#This Row],[Total issue amount]]/SUM(Table2[Total issue amount])</f>
        <v>4.6838235509497356E-5</v>
      </c>
      <c r="H127" s="18">
        <v>0.99928311099937739</v>
      </c>
      <c r="I127" t="str">
        <f>IF(Table2[[#This Row],[cumulative %]]&lt;0.86,"A",IF(Table2[[#This Row],[cumulative %]]&lt;0.97,"B","C"))</f>
        <v>C</v>
      </c>
    </row>
    <row r="128" spans="1:9" x14ac:dyDescent="0.3">
      <c r="A128" s="13" t="s">
        <v>111</v>
      </c>
      <c r="B128">
        <v>35000</v>
      </c>
      <c r="E128" s="13" t="s">
        <v>79</v>
      </c>
      <c r="F128">
        <v>26800</v>
      </c>
      <c r="G128" s="18">
        <f>Table2[[#This Row],[Total issue amount]]/SUM(Table2[Total issue amount])</f>
        <v>4.5645989514710148E-5</v>
      </c>
      <c r="H128" s="18">
        <v>0.99932875698889212</v>
      </c>
      <c r="I128" t="str">
        <f>IF(Table2[[#This Row],[cumulative %]]&lt;0.86,"A",IF(Table2[[#This Row],[cumulative %]]&lt;0.97,"B","C"))</f>
        <v>C</v>
      </c>
    </row>
    <row r="129" spans="1:9" x14ac:dyDescent="0.3">
      <c r="A129" s="13" t="s">
        <v>25</v>
      </c>
      <c r="B129">
        <v>540625</v>
      </c>
      <c r="E129" s="13" t="s">
        <v>80</v>
      </c>
      <c r="F129">
        <v>26600</v>
      </c>
      <c r="G129" s="18">
        <f>Table2[[#This Row],[Total issue amount]]/SUM(Table2[Total issue amount])</f>
        <v>4.5305347801913803E-5</v>
      </c>
      <c r="H129" s="18">
        <v>0.99937406233669401</v>
      </c>
      <c r="I129" t="str">
        <f>IF(Table2[[#This Row],[cumulative %]]&lt;0.86,"A",IF(Table2[[#This Row],[cumulative %]]&lt;0.97,"B","C"))</f>
        <v>C</v>
      </c>
    </row>
    <row r="130" spans="1:9" x14ac:dyDescent="0.3">
      <c r="A130" s="13" t="s">
        <v>22</v>
      </c>
      <c r="B130">
        <v>649400</v>
      </c>
      <c r="E130" s="13" t="s">
        <v>70</v>
      </c>
      <c r="F130">
        <v>25500</v>
      </c>
      <c r="G130" s="18">
        <f>Table2[[#This Row],[Total issue amount]]/SUM(Table2[Total issue amount])</f>
        <v>4.3431818381533911E-5</v>
      </c>
      <c r="H130" s="18">
        <v>0.99941749415507553</v>
      </c>
      <c r="I130" t="str">
        <f>IF(Table2[[#This Row],[cumulative %]]&lt;0.86,"A",IF(Table2[[#This Row],[cumulative %]]&lt;0.97,"B","C"))</f>
        <v>C</v>
      </c>
    </row>
    <row r="131" spans="1:9" x14ac:dyDescent="0.3">
      <c r="A131" s="13" t="s">
        <v>181</v>
      </c>
      <c r="B131">
        <v>160000</v>
      </c>
      <c r="E131" s="13" t="s">
        <v>113</v>
      </c>
      <c r="F131">
        <v>25200</v>
      </c>
      <c r="G131" s="18">
        <f>Table2[[#This Row],[Total issue amount]]/SUM(Table2[Total issue amount])</f>
        <v>4.2920855812339394E-5</v>
      </c>
      <c r="H131" s="18">
        <v>0.99946041501088789</v>
      </c>
      <c r="I131" t="str">
        <f>IF(Table2[[#This Row],[cumulative %]]&lt;0.86,"A",IF(Table2[[#This Row],[cumulative %]]&lt;0.97,"B","C"))</f>
        <v>C</v>
      </c>
    </row>
    <row r="132" spans="1:9" x14ac:dyDescent="0.3">
      <c r="A132" s="13" t="s">
        <v>67</v>
      </c>
      <c r="B132">
        <v>61161.088000000003</v>
      </c>
      <c r="E132" s="13" t="s">
        <v>152</v>
      </c>
      <c r="F132">
        <v>23150</v>
      </c>
      <c r="G132" s="18">
        <f>Table2[[#This Row],[Total issue amount]]/SUM(Table2[Total issue amount])</f>
        <v>3.9429278256176867E-5</v>
      </c>
      <c r="H132" s="18">
        <v>0.99949984428914407</v>
      </c>
      <c r="I132" t="str">
        <f>IF(Table2[[#This Row],[cumulative %]]&lt;0.86,"A",IF(Table2[[#This Row],[cumulative %]]&lt;0.97,"B","C"))</f>
        <v>C</v>
      </c>
    </row>
    <row r="133" spans="1:9" x14ac:dyDescent="0.3">
      <c r="A133" s="13" t="s">
        <v>34</v>
      </c>
      <c r="B133">
        <v>79200</v>
      </c>
      <c r="E133" s="13" t="s">
        <v>127</v>
      </c>
      <c r="F133">
        <v>20750</v>
      </c>
      <c r="G133" s="18">
        <f>Table2[[#This Row],[Total issue amount]]/SUM(Table2[Total issue amount])</f>
        <v>3.5341577702620732E-5</v>
      </c>
      <c r="H133" s="18">
        <v>0.99953518586684664</v>
      </c>
      <c r="I133" t="str">
        <f>IF(Table2[[#This Row],[cumulative %]]&lt;0.86,"A",IF(Table2[[#This Row],[cumulative %]]&lt;0.97,"B","C"))</f>
        <v>C</v>
      </c>
    </row>
    <row r="134" spans="1:9" x14ac:dyDescent="0.3">
      <c r="A134" s="13" t="s">
        <v>47</v>
      </c>
      <c r="B134">
        <v>644500</v>
      </c>
      <c r="E134" s="13" t="s">
        <v>188</v>
      </c>
      <c r="F134">
        <v>20750</v>
      </c>
      <c r="G134" s="18">
        <f>Table2[[#This Row],[Total issue amount]]/SUM(Table2[Total issue amount])</f>
        <v>3.5341577702620732E-5</v>
      </c>
      <c r="H134" s="18">
        <v>0.99957052744454922</v>
      </c>
      <c r="I134" t="str">
        <f>IF(Table2[[#This Row],[cumulative %]]&lt;0.86,"A",IF(Table2[[#This Row],[cumulative %]]&lt;0.97,"B","C"))</f>
        <v>C</v>
      </c>
    </row>
    <row r="135" spans="1:9" x14ac:dyDescent="0.3">
      <c r="A135" s="13" t="s">
        <v>87</v>
      </c>
      <c r="B135">
        <v>161558.53360000002</v>
      </c>
      <c r="E135" s="13" t="s">
        <v>75</v>
      </c>
      <c r="F135">
        <v>20500</v>
      </c>
      <c r="G135" s="18">
        <f>Table2[[#This Row],[Total issue amount]]/SUM(Table2[Total issue amount])</f>
        <v>3.4915775561625298E-5</v>
      </c>
      <c r="H135" s="18">
        <v>0.9996054432201108</v>
      </c>
      <c r="I135" t="str">
        <f>IF(Table2[[#This Row],[cumulative %]]&lt;0.86,"A",IF(Table2[[#This Row],[cumulative %]]&lt;0.97,"B","C"))</f>
        <v>C</v>
      </c>
    </row>
    <row r="136" spans="1:9" x14ac:dyDescent="0.3">
      <c r="A136" s="13" t="s">
        <v>50</v>
      </c>
      <c r="B136">
        <v>251500</v>
      </c>
      <c r="E136" s="13" t="s">
        <v>122</v>
      </c>
      <c r="F136">
        <v>19550</v>
      </c>
      <c r="G136" s="18">
        <f>Table2[[#This Row],[Total issue amount]]/SUM(Table2[Total issue amount])</f>
        <v>3.3297727425842662E-5</v>
      </c>
      <c r="H136" s="18">
        <v>0.99963874094753669</v>
      </c>
      <c r="I136" t="str">
        <f>IF(Table2[[#This Row],[cumulative %]]&lt;0.86,"A",IF(Table2[[#This Row],[cumulative %]]&lt;0.97,"B","C"))</f>
        <v>C</v>
      </c>
    </row>
    <row r="137" spans="1:9" x14ac:dyDescent="0.3">
      <c r="A137" s="13" t="s">
        <v>10</v>
      </c>
      <c r="B137">
        <v>28066675</v>
      </c>
      <c r="E137" s="13" t="s">
        <v>145</v>
      </c>
      <c r="F137">
        <v>18200</v>
      </c>
      <c r="G137" s="18">
        <f>Table2[[#This Row],[Total issue amount]]/SUM(Table2[Total issue amount])</f>
        <v>3.0998395864467343E-5</v>
      </c>
      <c r="H137" s="18">
        <v>0.9996697393434012</v>
      </c>
      <c r="I137" t="str">
        <f>IF(Table2[[#This Row],[cumulative %]]&lt;0.86,"A",IF(Table2[[#This Row],[cumulative %]]&lt;0.97,"B","C"))</f>
        <v>C</v>
      </c>
    </row>
    <row r="138" spans="1:9" x14ac:dyDescent="0.3">
      <c r="A138" s="13" t="s">
        <v>122</v>
      </c>
      <c r="B138">
        <v>19550</v>
      </c>
      <c r="E138" s="13" t="s">
        <v>123</v>
      </c>
      <c r="F138">
        <v>17575</v>
      </c>
      <c r="G138" s="18">
        <f>Table2[[#This Row],[Total issue amount]]/SUM(Table2[Total issue amount])</f>
        <v>2.9933890511978762E-5</v>
      </c>
      <c r="H138" s="18">
        <v>0.99969967323391318</v>
      </c>
      <c r="I138" t="str">
        <f>IF(Table2[[#This Row],[cumulative %]]&lt;0.86,"A",IF(Table2[[#This Row],[cumulative %]]&lt;0.97,"B","C"))</f>
        <v>C</v>
      </c>
    </row>
    <row r="139" spans="1:9" x14ac:dyDescent="0.3">
      <c r="A139" s="13" t="s">
        <v>186</v>
      </c>
      <c r="B139">
        <v>76500</v>
      </c>
      <c r="E139" s="13" t="s">
        <v>130</v>
      </c>
      <c r="F139">
        <v>17500</v>
      </c>
      <c r="G139" s="18">
        <f>Table2[[#This Row],[Total issue amount]]/SUM(Table2[Total issue amount])</f>
        <v>2.9806149869680135E-5</v>
      </c>
      <c r="H139" s="18">
        <v>0.99972947938378287</v>
      </c>
      <c r="I139" t="str">
        <f>IF(Table2[[#This Row],[cumulative %]]&lt;0.86,"A",IF(Table2[[#This Row],[cumulative %]]&lt;0.97,"B","C"))</f>
        <v>C</v>
      </c>
    </row>
    <row r="140" spans="1:9" x14ac:dyDescent="0.3">
      <c r="A140" s="13" t="s">
        <v>26</v>
      </c>
      <c r="B140">
        <v>2776375</v>
      </c>
      <c r="E140" s="13" t="s">
        <v>128</v>
      </c>
      <c r="F140">
        <v>17000</v>
      </c>
      <c r="G140" s="18">
        <f>Table2[[#This Row],[Total issue amount]]/SUM(Table2[Total issue amount])</f>
        <v>2.8954545587689275E-5</v>
      </c>
      <c r="H140" s="18">
        <v>0.99975843392937058</v>
      </c>
      <c r="I140" t="str">
        <f>IF(Table2[[#This Row],[cumulative %]]&lt;0.86,"A",IF(Table2[[#This Row],[cumulative %]]&lt;0.97,"B","C"))</f>
        <v>C</v>
      </c>
    </row>
    <row r="141" spans="1:9" x14ac:dyDescent="0.3">
      <c r="A141" s="13" t="s">
        <v>183</v>
      </c>
      <c r="B141">
        <v>0</v>
      </c>
      <c r="E141" s="13" t="s">
        <v>166</v>
      </c>
      <c r="F141">
        <v>15075</v>
      </c>
      <c r="G141" s="18">
        <f>Table2[[#This Row],[Total issue amount]]/SUM(Table2[Total issue amount])</f>
        <v>2.5675869102024459E-5</v>
      </c>
      <c r="H141" s="18">
        <v>0.99978410979847265</v>
      </c>
      <c r="I141" t="str">
        <f>IF(Table2[[#This Row],[cumulative %]]&lt;0.86,"A",IF(Table2[[#This Row],[cumulative %]]&lt;0.97,"B","C"))</f>
        <v>C</v>
      </c>
    </row>
    <row r="142" spans="1:9" x14ac:dyDescent="0.3">
      <c r="A142" s="13" t="s">
        <v>188</v>
      </c>
      <c r="B142">
        <v>20750</v>
      </c>
      <c r="E142" s="13" t="s">
        <v>95</v>
      </c>
      <c r="F142">
        <v>14280</v>
      </c>
      <c r="G142" s="18">
        <f>Table2[[#This Row],[Total issue amount]]/SUM(Table2[Total issue amount])</f>
        <v>2.4321818293658992E-5</v>
      </c>
      <c r="H142" s="18">
        <v>0.99980843161676636</v>
      </c>
      <c r="I142" t="str">
        <f>IF(Table2[[#This Row],[cumulative %]]&lt;0.86,"A",IF(Table2[[#This Row],[cumulative %]]&lt;0.97,"B","C"))</f>
        <v>C</v>
      </c>
    </row>
    <row r="143" spans="1:9" x14ac:dyDescent="0.3">
      <c r="A143" s="13" t="s">
        <v>182</v>
      </c>
      <c r="B143">
        <v>0</v>
      </c>
      <c r="E143" s="13" t="s">
        <v>158</v>
      </c>
      <c r="F143">
        <v>13000</v>
      </c>
      <c r="G143" s="18">
        <f>Table2[[#This Row],[Total issue amount]]/SUM(Table2[Total issue amount])</f>
        <v>2.2141711331762387E-5</v>
      </c>
      <c r="H143" s="18">
        <v>0.9998305733280981</v>
      </c>
      <c r="I143" t="str">
        <f>IF(Table2[[#This Row],[cumulative %]]&lt;0.86,"A",IF(Table2[[#This Row],[cumulative %]]&lt;0.97,"B","C"))</f>
        <v>C</v>
      </c>
    </row>
    <row r="144" spans="1:9" x14ac:dyDescent="0.3">
      <c r="A144" s="13" t="s">
        <v>167</v>
      </c>
      <c r="B144">
        <v>38055</v>
      </c>
      <c r="E144" s="13" t="s">
        <v>77</v>
      </c>
      <c r="F144">
        <v>10400</v>
      </c>
      <c r="G144" s="18">
        <f>Table2[[#This Row],[Total issue amount]]/SUM(Table2[Total issue amount])</f>
        <v>1.7713369065409908E-5</v>
      </c>
      <c r="H144" s="18">
        <v>0.99984828669716352</v>
      </c>
      <c r="I144" t="str">
        <f>IF(Table2[[#This Row],[cumulative %]]&lt;0.86,"A",IF(Table2[[#This Row],[cumulative %]]&lt;0.97,"B","C"))</f>
        <v>C</v>
      </c>
    </row>
    <row r="145" spans="1:9" x14ac:dyDescent="0.3">
      <c r="A145" s="13" t="s">
        <v>17</v>
      </c>
      <c r="B145">
        <v>6625</v>
      </c>
      <c r="E145" s="13" t="s">
        <v>42</v>
      </c>
      <c r="F145">
        <v>8925</v>
      </c>
      <c r="G145" s="18">
        <f>Table2[[#This Row],[Total issue amount]]/SUM(Table2[Total issue amount])</f>
        <v>1.5201136433536869E-5</v>
      </c>
      <c r="H145" s="18">
        <v>0.99986348783359702</v>
      </c>
      <c r="I145" t="str">
        <f>IF(Table2[[#This Row],[cumulative %]]&lt;0.86,"A",IF(Table2[[#This Row],[cumulative %]]&lt;0.97,"B","C"))</f>
        <v>C</v>
      </c>
    </row>
    <row r="146" spans="1:9" x14ac:dyDescent="0.3">
      <c r="A146" s="13" t="s">
        <v>156</v>
      </c>
      <c r="B146">
        <v>0</v>
      </c>
      <c r="E146" s="13" t="s">
        <v>143</v>
      </c>
      <c r="F146">
        <v>8500</v>
      </c>
      <c r="G146" s="18">
        <f>Table2[[#This Row],[Total issue amount]]/SUM(Table2[Total issue amount])</f>
        <v>1.4477272793844638E-5</v>
      </c>
      <c r="H146" s="18">
        <v>0.99987796510639082</v>
      </c>
      <c r="I146" t="str">
        <f>IF(Table2[[#This Row],[cumulative %]]&lt;0.86,"A",IF(Table2[[#This Row],[cumulative %]]&lt;0.97,"B","C"))</f>
        <v>C</v>
      </c>
    </row>
    <row r="147" spans="1:9" x14ac:dyDescent="0.3">
      <c r="A147" s="13" t="s">
        <v>62</v>
      </c>
      <c r="B147">
        <v>2181500</v>
      </c>
      <c r="E147" s="13" t="s">
        <v>148</v>
      </c>
      <c r="F147">
        <v>7735</v>
      </c>
      <c r="G147" s="18">
        <f>Table2[[#This Row],[Total issue amount]]/SUM(Table2[Total issue amount])</f>
        <v>1.317431824239862E-5</v>
      </c>
      <c r="H147" s="18">
        <v>0.99989113942463326</v>
      </c>
      <c r="I147" t="str">
        <f>IF(Table2[[#This Row],[cumulative %]]&lt;0.86,"A",IF(Table2[[#This Row],[cumulative %]]&lt;0.97,"B","C"))</f>
        <v>C</v>
      </c>
    </row>
    <row r="148" spans="1:9" x14ac:dyDescent="0.3">
      <c r="A148" s="13" t="s">
        <v>169</v>
      </c>
      <c r="B148">
        <v>50625</v>
      </c>
      <c r="E148" s="13" t="s">
        <v>203</v>
      </c>
      <c r="F148">
        <v>6750</v>
      </c>
      <c r="G148" s="18">
        <f>Table2[[#This Row],[Total issue amount]]/SUM(Table2[Total issue amount])</f>
        <v>1.1496657806876623E-5</v>
      </c>
      <c r="H148" s="18">
        <v>0.99991413274024699</v>
      </c>
      <c r="I148" t="str">
        <f>IF(Table2[[#This Row],[cumulative %]]&lt;0.86,"A",IF(Table2[[#This Row],[cumulative %]]&lt;0.97,"B","C"))</f>
        <v>C</v>
      </c>
    </row>
    <row r="149" spans="1:9" x14ac:dyDescent="0.3">
      <c r="A149" s="13" t="s">
        <v>98</v>
      </c>
      <c r="B149">
        <v>325250</v>
      </c>
      <c r="E149" s="13" t="s">
        <v>144</v>
      </c>
      <c r="F149">
        <v>6750</v>
      </c>
      <c r="G149" s="18">
        <f>Table2[[#This Row],[Total issue amount]]/SUM(Table2[Total issue amount])</f>
        <v>1.1496657806876623E-5</v>
      </c>
      <c r="H149" s="18">
        <v>0.99990263608244012</v>
      </c>
      <c r="I149" t="str">
        <f>IF(Table2[[#This Row],[cumulative %]]&lt;0.86,"A",IF(Table2[[#This Row],[cumulative %]]&lt;0.97,"B","C"))</f>
        <v>C</v>
      </c>
    </row>
    <row r="150" spans="1:9" x14ac:dyDescent="0.3">
      <c r="A150" s="13" t="s">
        <v>180</v>
      </c>
      <c r="B150">
        <v>165000</v>
      </c>
      <c r="E150" s="13" t="s">
        <v>126</v>
      </c>
      <c r="F150">
        <v>6650</v>
      </c>
      <c r="G150" s="18">
        <f>Table2[[#This Row],[Total issue amount]]/SUM(Table2[Total issue amount])</f>
        <v>1.1326336950478451E-5</v>
      </c>
      <c r="H150" s="18">
        <v>0.99992545907719743</v>
      </c>
      <c r="I150" t="str">
        <f>IF(Table2[[#This Row],[cumulative %]]&lt;0.86,"A",IF(Table2[[#This Row],[cumulative %]]&lt;0.97,"B","C"))</f>
        <v>C</v>
      </c>
    </row>
    <row r="151" spans="1:9" x14ac:dyDescent="0.3">
      <c r="A151" s="13" t="s">
        <v>152</v>
      </c>
      <c r="B151">
        <v>23150</v>
      </c>
      <c r="E151" s="13" t="s">
        <v>17</v>
      </c>
      <c r="F151">
        <v>6625</v>
      </c>
      <c r="G151" s="18">
        <f>Table2[[#This Row],[Total issue amount]]/SUM(Table2[Total issue amount])</f>
        <v>1.1283756736378908E-5</v>
      </c>
      <c r="H151" s="18">
        <v>0.99993674283393386</v>
      </c>
      <c r="I151" t="str">
        <f>IF(Table2[[#This Row],[cumulative %]]&lt;0.86,"A",IF(Table2[[#This Row],[cumulative %]]&lt;0.97,"B","C"))</f>
        <v>C</v>
      </c>
    </row>
    <row r="152" spans="1:9" x14ac:dyDescent="0.3">
      <c r="A152" s="13" t="s">
        <v>174</v>
      </c>
      <c r="B152">
        <v>111800</v>
      </c>
      <c r="E152" s="13" t="s">
        <v>190</v>
      </c>
      <c r="F152">
        <v>5550</v>
      </c>
      <c r="G152" s="18">
        <f>Table2[[#This Row],[Total issue amount]]/SUM(Table2[Total issue amount])</f>
        <v>9.4528075300985577E-6</v>
      </c>
      <c r="H152" s="18">
        <v>0.99994619564146392</v>
      </c>
      <c r="I152" t="str">
        <f>IF(Table2[[#This Row],[cumulative %]]&lt;0.86,"A",IF(Table2[[#This Row],[cumulative %]]&lt;0.97,"B","C"))</f>
        <v>C</v>
      </c>
    </row>
    <row r="153" spans="1:9" x14ac:dyDescent="0.3">
      <c r="A153" s="13" t="s">
        <v>70</v>
      </c>
      <c r="B153">
        <v>25500</v>
      </c>
      <c r="E153" s="13" t="s">
        <v>121</v>
      </c>
      <c r="F153">
        <v>5250</v>
      </c>
      <c r="G153" s="18">
        <f>Table2[[#This Row],[Total issue amount]]/SUM(Table2[Total issue amount])</f>
        <v>8.9418449609040401E-6</v>
      </c>
      <c r="H153" s="18">
        <v>0.99995513748642484</v>
      </c>
      <c r="I153" t="str">
        <f>IF(Table2[[#This Row],[cumulative %]]&lt;0.86,"A",IF(Table2[[#This Row],[cumulative %]]&lt;0.97,"B","C"))</f>
        <v>C</v>
      </c>
    </row>
    <row r="154" spans="1:9" x14ac:dyDescent="0.3">
      <c r="A154" s="13" t="s">
        <v>160</v>
      </c>
      <c r="B154">
        <v>263000</v>
      </c>
      <c r="E154" s="13" t="s">
        <v>189</v>
      </c>
      <c r="F154">
        <v>3500</v>
      </c>
      <c r="G154" s="18">
        <f>Table2[[#This Row],[Total issue amount]]/SUM(Table2[Total issue amount])</f>
        <v>5.9612299739360273E-6</v>
      </c>
      <c r="H154" s="18">
        <v>0.99996109871639882</v>
      </c>
      <c r="I154" t="str">
        <f>IF(Table2[[#This Row],[cumulative %]]&lt;0.86,"A",IF(Table2[[#This Row],[cumulative %]]&lt;0.97,"B","C"))</f>
        <v>C</v>
      </c>
    </row>
    <row r="155" spans="1:9" x14ac:dyDescent="0.3">
      <c r="A155" s="13" t="s">
        <v>131</v>
      </c>
      <c r="B155">
        <v>0</v>
      </c>
      <c r="E155" s="13" t="s">
        <v>173</v>
      </c>
      <c r="F155">
        <v>3000</v>
      </c>
      <c r="G155" s="18">
        <f>Table2[[#This Row],[Total issue amount]]/SUM(Table2[Total issue amount])</f>
        <v>5.1096256919451662E-6</v>
      </c>
      <c r="H155" s="18">
        <v>0.99996620834209071</v>
      </c>
      <c r="I155" t="str">
        <f>IF(Table2[[#This Row],[cumulative %]]&lt;0.86,"A",IF(Table2[[#This Row],[cumulative %]]&lt;0.97,"B","C"))</f>
        <v>C</v>
      </c>
    </row>
    <row r="156" spans="1:9" x14ac:dyDescent="0.3">
      <c r="A156" s="13" t="s">
        <v>150</v>
      </c>
      <c r="B156">
        <v>7942500</v>
      </c>
      <c r="E156" s="13" t="s">
        <v>172</v>
      </c>
      <c r="F156">
        <v>2970</v>
      </c>
      <c r="G156" s="18">
        <f>Table2[[#This Row],[Total issue amount]]/SUM(Table2[Total issue amount])</f>
        <v>5.0585294350257143E-6</v>
      </c>
      <c r="H156" s="18">
        <v>0.99997126687152571</v>
      </c>
      <c r="I156" t="str">
        <f>IF(Table2[[#This Row],[cumulative %]]&lt;0.86,"A",IF(Table2[[#This Row],[cumulative %]]&lt;0.97,"B","C"))</f>
        <v>C</v>
      </c>
    </row>
    <row r="157" spans="1:9" x14ac:dyDescent="0.3">
      <c r="A157" s="13" t="s">
        <v>64</v>
      </c>
      <c r="B157">
        <v>138750</v>
      </c>
      <c r="E157" s="13" t="s">
        <v>120</v>
      </c>
      <c r="F157">
        <v>2375</v>
      </c>
      <c r="G157" s="18">
        <f>Table2[[#This Row],[Total issue amount]]/SUM(Table2[Total issue amount])</f>
        <v>4.0451203394565895E-6</v>
      </c>
      <c r="H157" s="18">
        <v>0.99997531199186518</v>
      </c>
      <c r="I157" t="str">
        <f>IF(Table2[[#This Row],[cumulative %]]&lt;0.86,"A",IF(Table2[[#This Row],[cumulative %]]&lt;0.97,"B","C"))</f>
        <v>C</v>
      </c>
    </row>
    <row r="158" spans="1:9" x14ac:dyDescent="0.3">
      <c r="A158" s="13" t="s">
        <v>33</v>
      </c>
      <c r="B158">
        <v>1644000</v>
      </c>
      <c r="E158" s="13" t="s">
        <v>161</v>
      </c>
      <c r="F158">
        <v>2300</v>
      </c>
      <c r="G158" s="18">
        <f>Table2[[#This Row],[Total issue amount]]/SUM(Table2[Total issue amount])</f>
        <v>3.917379697157961E-6</v>
      </c>
      <c r="H158" s="18">
        <v>0.99998314675125954</v>
      </c>
      <c r="I158" t="str">
        <f>IF(Table2[[#This Row],[cumulative %]]&lt;0.86,"A",IF(Table2[[#This Row],[cumulative %]]&lt;0.97,"B","C"))</f>
        <v>C</v>
      </c>
    </row>
    <row r="159" spans="1:9" x14ac:dyDescent="0.3">
      <c r="A159" s="13" t="s">
        <v>74</v>
      </c>
      <c r="B159">
        <v>4365500</v>
      </c>
      <c r="E159" s="13" t="s">
        <v>115</v>
      </c>
      <c r="F159">
        <v>2300</v>
      </c>
      <c r="G159" s="18">
        <f>Table2[[#This Row],[Total issue amount]]/SUM(Table2[Total issue amount])</f>
        <v>3.917379697157961E-6</v>
      </c>
      <c r="H159" s="18">
        <v>0.99997922937156236</v>
      </c>
      <c r="I159" t="str">
        <f>IF(Table2[[#This Row],[cumulative %]]&lt;0.86,"A",IF(Table2[[#This Row],[cumulative %]]&lt;0.97,"B","C"))</f>
        <v>C</v>
      </c>
    </row>
    <row r="160" spans="1:9" x14ac:dyDescent="0.3">
      <c r="A160" s="13" t="s">
        <v>193</v>
      </c>
      <c r="B160">
        <v>385000</v>
      </c>
      <c r="E160" s="13" t="s">
        <v>96</v>
      </c>
      <c r="F160">
        <v>2260</v>
      </c>
      <c r="G160" s="18">
        <f>Table2[[#This Row],[Total issue amount]]/SUM(Table2[Total issue amount])</f>
        <v>3.8492513545986914E-6</v>
      </c>
      <c r="H160" s="18">
        <v>0.99998699600261409</v>
      </c>
      <c r="I160" t="str">
        <f>IF(Table2[[#This Row],[cumulative %]]&lt;0.86,"A",IF(Table2[[#This Row],[cumulative %]]&lt;0.97,"B","C"))</f>
        <v>C</v>
      </c>
    </row>
    <row r="161" spans="1:9" x14ac:dyDescent="0.3">
      <c r="A161" s="13" t="s">
        <v>194</v>
      </c>
      <c r="B161">
        <v>0</v>
      </c>
      <c r="E161" s="13" t="s">
        <v>107</v>
      </c>
      <c r="F161">
        <v>2000</v>
      </c>
      <c r="G161" s="18">
        <f>Table2[[#This Row],[Total issue amount]]/SUM(Table2[Total issue amount])</f>
        <v>3.4064171279634442E-6</v>
      </c>
      <c r="H161" s="18">
        <v>0.99999040241974202</v>
      </c>
      <c r="I161" t="str">
        <f>IF(Table2[[#This Row],[cumulative %]]&lt;0.86,"A",IF(Table2[[#This Row],[cumulative %]]&lt;0.97,"B","C"))</f>
        <v>C</v>
      </c>
    </row>
    <row r="162" spans="1:9" x14ac:dyDescent="0.3">
      <c r="A162" s="13" t="s">
        <v>93</v>
      </c>
      <c r="B162">
        <v>1669293.6</v>
      </c>
      <c r="E162" s="13" t="s">
        <v>114</v>
      </c>
      <c r="F162">
        <v>1875</v>
      </c>
      <c r="G162" s="18">
        <f>Table2[[#This Row],[Total issue amount]]/SUM(Table2[Total issue amount])</f>
        <v>3.1935160574657289E-6</v>
      </c>
      <c r="H162" s="18">
        <v>0.99999359593579951</v>
      </c>
      <c r="I162" t="str">
        <f>IF(Table2[[#This Row],[cumulative %]]&lt;0.86,"A",IF(Table2[[#This Row],[cumulative %]]&lt;0.97,"B","C"))</f>
        <v>C</v>
      </c>
    </row>
    <row r="163" spans="1:9" x14ac:dyDescent="0.3">
      <c r="A163" s="13" t="s">
        <v>114</v>
      </c>
      <c r="B163">
        <v>1875</v>
      </c>
      <c r="E163" s="13" t="s">
        <v>117</v>
      </c>
      <c r="F163">
        <v>1400</v>
      </c>
      <c r="G163" s="18">
        <f>Table2[[#This Row],[Total issue amount]]/SUM(Table2[Total issue amount])</f>
        <v>2.384491989574411E-6</v>
      </c>
      <c r="H163" s="18">
        <v>0.99999598042778903</v>
      </c>
      <c r="I163" t="str">
        <f>IF(Table2[[#This Row],[cumulative %]]&lt;0.86,"A",IF(Table2[[#This Row],[cumulative %]]&lt;0.97,"B","C"))</f>
        <v>C</v>
      </c>
    </row>
    <row r="164" spans="1:9" x14ac:dyDescent="0.3">
      <c r="A164" s="13" t="s">
        <v>121</v>
      </c>
      <c r="B164">
        <v>5250</v>
      </c>
      <c r="E164" s="13" t="s">
        <v>119</v>
      </c>
      <c r="F164">
        <v>960</v>
      </c>
      <c r="G164" s="18">
        <f>Table2[[#This Row],[Total issue amount]]/SUM(Table2[Total issue amount])</f>
        <v>1.6350802214224532E-6</v>
      </c>
      <c r="H164" s="18">
        <v>0.99999761550801047</v>
      </c>
      <c r="I164" t="str">
        <f>IF(Table2[[#This Row],[cumulative %]]&lt;0.86,"A",IF(Table2[[#This Row],[cumulative %]]&lt;0.97,"B","C"))</f>
        <v>C</v>
      </c>
    </row>
    <row r="165" spans="1:9" x14ac:dyDescent="0.3">
      <c r="A165" s="13" t="s">
        <v>61</v>
      </c>
      <c r="B165">
        <v>84750</v>
      </c>
      <c r="E165" s="13" t="s">
        <v>118</v>
      </c>
      <c r="F165">
        <v>950</v>
      </c>
      <c r="G165" s="18">
        <f>Table2[[#This Row],[Total issue amount]]/SUM(Table2[Total issue amount])</f>
        <v>1.6180481357826358E-6</v>
      </c>
      <c r="H165" s="18">
        <v>0.99999923355614628</v>
      </c>
      <c r="I165" t="str">
        <f>IF(Table2[[#This Row],[cumulative %]]&lt;0.86,"A",IF(Table2[[#This Row],[cumulative %]]&lt;0.97,"B","C"))</f>
        <v>C</v>
      </c>
    </row>
    <row r="166" spans="1:9" x14ac:dyDescent="0.3">
      <c r="A166" s="13" t="s">
        <v>99</v>
      </c>
      <c r="B166">
        <v>139750</v>
      </c>
      <c r="E166" s="13" t="s">
        <v>151</v>
      </c>
      <c r="F166">
        <v>450</v>
      </c>
      <c r="G166" s="18">
        <f>Table2[[#This Row],[Total issue amount]]/SUM(Table2[Total issue amount])</f>
        <v>7.6644385379177487E-7</v>
      </c>
      <c r="H166" s="18">
        <v>1</v>
      </c>
      <c r="I166" t="str">
        <f>IF(Table2[[#This Row],[cumulative %]]&lt;0.86,"A",IF(Table2[[#This Row],[cumulative %]]&lt;0.97,"B","C"))</f>
        <v>C</v>
      </c>
    </row>
    <row r="167" spans="1:9" x14ac:dyDescent="0.3">
      <c r="A167" s="13" t="s">
        <v>15</v>
      </c>
      <c r="B167">
        <v>149400</v>
      </c>
      <c r="E167" s="13" t="s">
        <v>140</v>
      </c>
      <c r="F167">
        <v>0</v>
      </c>
      <c r="G167" s="18">
        <f>Table2[[#This Row],[Total issue amount]]/SUM(Table2[Total issue amount])</f>
        <v>0</v>
      </c>
      <c r="H167" s="18">
        <v>1</v>
      </c>
      <c r="I167" t="str">
        <f>IF(Table2[[#This Row],[cumulative %]]&lt;0.86,"A",IF(Table2[[#This Row],[cumulative %]]&lt;0.97,"B","C"))</f>
        <v>C</v>
      </c>
    </row>
    <row r="168" spans="1:9" x14ac:dyDescent="0.3">
      <c r="A168" s="13" t="s">
        <v>113</v>
      </c>
      <c r="B168">
        <v>25200</v>
      </c>
      <c r="E168" s="13" t="s">
        <v>139</v>
      </c>
      <c r="F168">
        <v>0</v>
      </c>
      <c r="G168" s="18">
        <f>Table2[[#This Row],[Total issue amount]]/SUM(Table2[Total issue amount])</f>
        <v>0</v>
      </c>
      <c r="H168" s="18">
        <v>1</v>
      </c>
      <c r="I168" t="str">
        <f>IF(Table2[[#This Row],[cumulative %]]&lt;0.86,"A",IF(Table2[[#This Row],[cumulative %]]&lt;0.97,"B","C"))</f>
        <v>C</v>
      </c>
    </row>
    <row r="169" spans="1:9" x14ac:dyDescent="0.3">
      <c r="A169" s="13" t="s">
        <v>134</v>
      </c>
      <c r="B169">
        <v>0</v>
      </c>
      <c r="E169" s="13" t="s">
        <v>153</v>
      </c>
      <c r="F169">
        <v>0</v>
      </c>
      <c r="G169" s="18">
        <f>Table2[[#This Row],[Total issue amount]]/SUM(Table2[Total issue amount])</f>
        <v>0</v>
      </c>
      <c r="H169" s="18">
        <v>1</v>
      </c>
      <c r="I169" t="str">
        <f>IF(Table2[[#This Row],[cumulative %]]&lt;0.86,"A",IF(Table2[[#This Row],[cumulative %]]&lt;0.97,"B","C"))</f>
        <v>C</v>
      </c>
    </row>
    <row r="170" spans="1:9" x14ac:dyDescent="0.3">
      <c r="A170" s="13" t="s">
        <v>158</v>
      </c>
      <c r="B170">
        <v>13000</v>
      </c>
      <c r="E170" s="13" t="s">
        <v>141</v>
      </c>
      <c r="F170">
        <v>0</v>
      </c>
      <c r="G170" s="18">
        <f>Table2[[#This Row],[Total issue amount]]/SUM(Table2[Total issue amount])</f>
        <v>0</v>
      </c>
      <c r="H170" s="18">
        <v>1</v>
      </c>
      <c r="I170" t="str">
        <f>IF(Table2[[#This Row],[cumulative %]]&lt;0.86,"A",IF(Table2[[#This Row],[cumulative %]]&lt;0.97,"B","C"))</f>
        <v>C</v>
      </c>
    </row>
    <row r="171" spans="1:9" x14ac:dyDescent="0.3">
      <c r="A171" s="13" t="s">
        <v>136</v>
      </c>
      <c r="B171">
        <v>0</v>
      </c>
      <c r="E171" s="13" t="s">
        <v>191</v>
      </c>
      <c r="F171">
        <v>0</v>
      </c>
      <c r="G171" s="18">
        <f>Table2[[#This Row],[Total issue amount]]/SUM(Table2[Total issue amount])</f>
        <v>0</v>
      </c>
      <c r="H171" s="18">
        <v>1</v>
      </c>
      <c r="I171" t="str">
        <f>IF(Table2[[#This Row],[cumulative %]]&lt;0.86,"A",IF(Table2[[#This Row],[cumulative %]]&lt;0.97,"B","C"))</f>
        <v>C</v>
      </c>
    </row>
    <row r="172" spans="1:9" x14ac:dyDescent="0.3">
      <c r="A172" s="13" t="s">
        <v>154</v>
      </c>
      <c r="B172">
        <v>0</v>
      </c>
      <c r="E172" s="13" t="s">
        <v>137</v>
      </c>
      <c r="F172">
        <v>0</v>
      </c>
      <c r="G172" s="18">
        <f>Table2[[#This Row],[Total issue amount]]/SUM(Table2[Total issue amount])</f>
        <v>0</v>
      </c>
      <c r="H172" s="18">
        <v>1</v>
      </c>
      <c r="I172" t="str">
        <f>IF(Table2[[#This Row],[cumulative %]]&lt;0.86,"A",IF(Table2[[#This Row],[cumulative %]]&lt;0.97,"B","C"))</f>
        <v>C</v>
      </c>
    </row>
    <row r="173" spans="1:9" x14ac:dyDescent="0.3">
      <c r="A173" s="13" t="s">
        <v>27</v>
      </c>
      <c r="B173">
        <v>8696500</v>
      </c>
      <c r="E173" s="13" t="s">
        <v>146</v>
      </c>
      <c r="F173">
        <v>0</v>
      </c>
      <c r="G173" s="18">
        <f>Table2[[#This Row],[Total issue amount]]/SUM(Table2[Total issue amount])</f>
        <v>0</v>
      </c>
      <c r="H173" s="18">
        <v>1</v>
      </c>
      <c r="I173" t="str">
        <f>IF(Table2[[#This Row],[cumulative %]]&lt;0.86,"A",IF(Table2[[#This Row],[cumulative %]]&lt;0.97,"B","C"))</f>
        <v>C</v>
      </c>
    </row>
    <row r="174" spans="1:9" x14ac:dyDescent="0.3">
      <c r="A174" s="13" t="s">
        <v>175</v>
      </c>
      <c r="B174">
        <v>53750</v>
      </c>
      <c r="E174" s="13" t="s">
        <v>165</v>
      </c>
      <c r="F174">
        <v>0</v>
      </c>
      <c r="G174" s="18">
        <f>Table2[[#This Row],[Total issue amount]]/SUM(Table2[Total issue amount])</f>
        <v>0</v>
      </c>
      <c r="H174" s="18">
        <v>1</v>
      </c>
      <c r="I174" t="str">
        <f>IF(Table2[[#This Row],[cumulative %]]&lt;0.86,"A",IF(Table2[[#This Row],[cumulative %]]&lt;0.97,"B","C"))</f>
        <v>C</v>
      </c>
    </row>
    <row r="175" spans="1:9" x14ac:dyDescent="0.3">
      <c r="A175" s="13" t="s">
        <v>85</v>
      </c>
      <c r="B175">
        <v>705800</v>
      </c>
      <c r="E175" s="13" t="s">
        <v>14</v>
      </c>
      <c r="F175">
        <v>0</v>
      </c>
      <c r="G175" s="18">
        <f>Table2[[#This Row],[Total issue amount]]/SUM(Table2[Total issue amount])</f>
        <v>0</v>
      </c>
      <c r="H175" s="18">
        <v>1</v>
      </c>
      <c r="I175" t="str">
        <f>IF(Table2[[#This Row],[cumulative %]]&lt;0.86,"A",IF(Table2[[#This Row],[cumulative %]]&lt;0.97,"B","C"))</f>
        <v>C</v>
      </c>
    </row>
    <row r="176" spans="1:9" x14ac:dyDescent="0.3">
      <c r="A176" s="13" t="s">
        <v>75</v>
      </c>
      <c r="B176">
        <v>20500</v>
      </c>
      <c r="E176" s="13" t="s">
        <v>20</v>
      </c>
      <c r="F176">
        <v>0</v>
      </c>
      <c r="G176" s="18">
        <f>Table2[[#This Row],[Total issue amount]]/SUM(Table2[Total issue amount])</f>
        <v>0</v>
      </c>
      <c r="H176" s="18">
        <v>1</v>
      </c>
      <c r="I176" t="str">
        <f>IF(Table2[[#This Row],[cumulative %]]&lt;0.86,"A",IF(Table2[[#This Row],[cumulative %]]&lt;0.97,"B","C"))</f>
        <v>C</v>
      </c>
    </row>
    <row r="177" spans="1:9" x14ac:dyDescent="0.3">
      <c r="A177" s="13" t="s">
        <v>83</v>
      </c>
      <c r="B177">
        <v>444000</v>
      </c>
      <c r="E177" s="13" t="s">
        <v>138</v>
      </c>
      <c r="F177">
        <v>0</v>
      </c>
      <c r="G177" s="18">
        <f>Table2[[#This Row],[Total issue amount]]/SUM(Table2[Total issue amount])</f>
        <v>0</v>
      </c>
      <c r="H177" s="18">
        <v>1</v>
      </c>
      <c r="I177" t="str">
        <f>IF(Table2[[#This Row],[cumulative %]]&lt;0.86,"A",IF(Table2[[#This Row],[cumulative %]]&lt;0.97,"B","C"))</f>
        <v>C</v>
      </c>
    </row>
    <row r="178" spans="1:9" x14ac:dyDescent="0.3">
      <c r="A178" s="13" t="s">
        <v>179</v>
      </c>
      <c r="B178">
        <v>55000</v>
      </c>
      <c r="E178" s="13" t="s">
        <v>183</v>
      </c>
      <c r="F178">
        <v>0</v>
      </c>
      <c r="G178" s="18">
        <f>Table2[[#This Row],[Total issue amount]]/SUM(Table2[Total issue amount])</f>
        <v>0</v>
      </c>
      <c r="H178" s="18">
        <v>1</v>
      </c>
      <c r="I178" t="str">
        <f>IF(Table2[[#This Row],[cumulative %]]&lt;0.86,"A",IF(Table2[[#This Row],[cumulative %]]&lt;0.97,"B","C"))</f>
        <v>C</v>
      </c>
    </row>
    <row r="179" spans="1:9" x14ac:dyDescent="0.3">
      <c r="A179" s="13" t="s">
        <v>49</v>
      </c>
      <c r="B179">
        <v>3467500</v>
      </c>
      <c r="E179" s="13" t="s">
        <v>182</v>
      </c>
      <c r="F179">
        <v>0</v>
      </c>
      <c r="G179" s="18">
        <f>Table2[[#This Row],[Total issue amount]]/SUM(Table2[Total issue amount])</f>
        <v>0</v>
      </c>
      <c r="H179" s="18">
        <v>1</v>
      </c>
      <c r="I179" t="str">
        <f>IF(Table2[[#This Row],[cumulative %]]&lt;0.86,"A",IF(Table2[[#This Row],[cumulative %]]&lt;0.97,"B","C"))</f>
        <v>C</v>
      </c>
    </row>
    <row r="180" spans="1:9" x14ac:dyDescent="0.3">
      <c r="A180" s="13" t="s">
        <v>144</v>
      </c>
      <c r="B180">
        <v>6750</v>
      </c>
      <c r="E180" s="13" t="s">
        <v>156</v>
      </c>
      <c r="F180">
        <v>0</v>
      </c>
      <c r="G180" s="18">
        <f>Table2[[#This Row],[Total issue amount]]/SUM(Table2[Total issue amount])</f>
        <v>0</v>
      </c>
      <c r="H180" s="18">
        <v>1</v>
      </c>
      <c r="I180" t="str">
        <f>IF(Table2[[#This Row],[cumulative %]]&lt;0.86,"A",IF(Table2[[#This Row],[cumulative %]]&lt;0.97,"B","C"))</f>
        <v>C</v>
      </c>
    </row>
    <row r="181" spans="1:9" x14ac:dyDescent="0.3">
      <c r="A181" s="13" t="s">
        <v>166</v>
      </c>
      <c r="B181">
        <v>15075</v>
      </c>
      <c r="E181" s="13" t="s">
        <v>131</v>
      </c>
      <c r="F181">
        <v>0</v>
      </c>
      <c r="G181" s="18">
        <f>Table2[[#This Row],[Total issue amount]]/SUM(Table2[Total issue amount])</f>
        <v>0</v>
      </c>
      <c r="H181" s="18">
        <v>1</v>
      </c>
      <c r="I181" t="str">
        <f>IF(Table2[[#This Row],[cumulative %]]&lt;0.86,"A",IF(Table2[[#This Row],[cumulative %]]&lt;0.97,"B","C"))</f>
        <v>C</v>
      </c>
    </row>
    <row r="182" spans="1:9" x14ac:dyDescent="0.3">
      <c r="A182" s="13" t="s">
        <v>135</v>
      </c>
      <c r="B182">
        <v>0</v>
      </c>
      <c r="E182" s="13" t="s">
        <v>194</v>
      </c>
      <c r="F182">
        <v>0</v>
      </c>
      <c r="G182" s="18">
        <f>Table2[[#This Row],[Total issue amount]]/SUM(Table2[Total issue amount])</f>
        <v>0</v>
      </c>
      <c r="H182" s="18">
        <v>1</v>
      </c>
      <c r="I182" t="str">
        <f>IF(Table2[[#This Row],[cumulative %]]&lt;0.86,"A",IF(Table2[[#This Row],[cumulative %]]&lt;0.97,"B","C"))</f>
        <v>C</v>
      </c>
    </row>
    <row r="183" spans="1:9" x14ac:dyDescent="0.3">
      <c r="A183" s="13" t="s">
        <v>178</v>
      </c>
      <c r="B183">
        <v>205000</v>
      </c>
      <c r="E183" s="13" t="s">
        <v>134</v>
      </c>
      <c r="F183">
        <v>0</v>
      </c>
      <c r="G183" s="18">
        <f>Table2[[#This Row],[Total issue amount]]/SUM(Table2[Total issue amount])</f>
        <v>0</v>
      </c>
      <c r="H183" s="18">
        <v>1</v>
      </c>
      <c r="I183" t="str">
        <f>IF(Table2[[#This Row],[cumulative %]]&lt;0.86,"A",IF(Table2[[#This Row],[cumulative %]]&lt;0.97,"B","C"))</f>
        <v>C</v>
      </c>
    </row>
    <row r="184" spans="1:9" x14ac:dyDescent="0.3">
      <c r="A184" s="13" t="s">
        <v>88</v>
      </c>
      <c r="B184">
        <v>105125</v>
      </c>
      <c r="E184" s="13" t="s">
        <v>136</v>
      </c>
      <c r="F184">
        <v>0</v>
      </c>
      <c r="G184" s="18">
        <f>Table2[[#This Row],[Total issue amount]]/SUM(Table2[Total issue amount])</f>
        <v>0</v>
      </c>
      <c r="H184" s="18">
        <v>1</v>
      </c>
      <c r="I184" t="str">
        <f>IF(Table2[[#This Row],[cumulative %]]&lt;0.86,"A",IF(Table2[[#This Row],[cumulative %]]&lt;0.97,"B","C"))</f>
        <v>C</v>
      </c>
    </row>
    <row r="185" spans="1:9" x14ac:dyDescent="0.3">
      <c r="A185" s="13" t="s">
        <v>38</v>
      </c>
      <c r="B185">
        <v>623400</v>
      </c>
      <c r="E185" s="13" t="s">
        <v>154</v>
      </c>
      <c r="F185">
        <v>0</v>
      </c>
      <c r="G185" s="18">
        <f>Table2[[#This Row],[Total issue amount]]/SUM(Table2[Total issue amount])</f>
        <v>0</v>
      </c>
      <c r="H185" s="18">
        <v>1</v>
      </c>
      <c r="I185" t="str">
        <f>IF(Table2[[#This Row],[cumulative %]]&lt;0.86,"A",IF(Table2[[#This Row],[cumulative %]]&lt;0.97,"B","C"))</f>
        <v>C</v>
      </c>
    </row>
    <row r="186" spans="1:9" x14ac:dyDescent="0.3">
      <c r="A186" s="13" t="s">
        <v>128</v>
      </c>
      <c r="B186">
        <v>17000</v>
      </c>
      <c r="E186" s="13" t="s">
        <v>135</v>
      </c>
      <c r="F186">
        <v>0</v>
      </c>
      <c r="G186" s="18">
        <f>Table2[[#This Row],[Total issue amount]]/SUM(Table2[Total issue amount])</f>
        <v>0</v>
      </c>
      <c r="H186" s="18">
        <v>1</v>
      </c>
      <c r="I186" t="str">
        <f>IF(Table2[[#This Row],[cumulative %]]&lt;0.86,"A",IF(Table2[[#This Row],[cumulative %]]&lt;0.97,"B","C"))</f>
        <v>C</v>
      </c>
    </row>
    <row r="187" spans="1:9" x14ac:dyDescent="0.3">
      <c r="A187" s="13" t="s">
        <v>253</v>
      </c>
      <c r="B187">
        <v>587127155.85589993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0A4F-70AC-42FB-A10C-8B6F06155F45}">
  <dimension ref="A1:J184"/>
  <sheetViews>
    <sheetView topLeftCell="B7" workbookViewId="0">
      <selection activeCell="H18" sqref="H18"/>
    </sheetView>
  </sheetViews>
  <sheetFormatPr defaultRowHeight="14.4" x14ac:dyDescent="0.3"/>
  <cols>
    <col min="1" max="1" width="71.44140625" bestFit="1" customWidth="1"/>
    <col min="2" max="2" width="12.88671875" customWidth="1"/>
    <col min="7" max="7" width="9.44140625" customWidth="1"/>
    <col min="8" max="8" width="62.77734375" bestFit="1" customWidth="1"/>
    <col min="13" max="13" width="64.21875" bestFit="1" customWidth="1"/>
  </cols>
  <sheetData>
    <row r="1" spans="1:10" x14ac:dyDescent="0.3">
      <c r="A1" s="14" t="s">
        <v>256</v>
      </c>
      <c r="B1" s="14" t="s">
        <v>263</v>
      </c>
      <c r="C1" s="14" t="s">
        <v>264</v>
      </c>
    </row>
    <row r="2" spans="1:10" x14ac:dyDescent="0.3">
      <c r="A2" t="s">
        <v>44</v>
      </c>
      <c r="B2" t="s">
        <v>265</v>
      </c>
      <c r="C2" t="s">
        <v>268</v>
      </c>
    </row>
    <row r="3" spans="1:10" x14ac:dyDescent="0.3">
      <c r="A3" t="s">
        <v>164</v>
      </c>
      <c r="B3" t="s">
        <v>266</v>
      </c>
      <c r="C3" t="s">
        <v>268</v>
      </c>
    </row>
    <row r="4" spans="1:10" x14ac:dyDescent="0.3">
      <c r="A4" t="s">
        <v>24</v>
      </c>
      <c r="B4" t="s">
        <v>265</v>
      </c>
      <c r="C4" t="s">
        <v>269</v>
      </c>
    </row>
    <row r="5" spans="1:10" x14ac:dyDescent="0.3">
      <c r="A5" t="s">
        <v>36</v>
      </c>
      <c r="B5" t="s">
        <v>266</v>
      </c>
      <c r="C5" t="s">
        <v>269</v>
      </c>
    </row>
    <row r="6" spans="1:10" x14ac:dyDescent="0.3">
      <c r="A6" t="s">
        <v>21</v>
      </c>
      <c r="B6" t="s">
        <v>265</v>
      </c>
      <c r="C6" t="s">
        <v>269</v>
      </c>
    </row>
    <row r="7" spans="1:10" x14ac:dyDescent="0.3">
      <c r="A7" t="s">
        <v>84</v>
      </c>
      <c r="B7" t="s">
        <v>265</v>
      </c>
      <c r="C7" t="s">
        <v>269</v>
      </c>
    </row>
    <row r="8" spans="1:10" x14ac:dyDescent="0.3">
      <c r="A8" t="s">
        <v>140</v>
      </c>
      <c r="B8" t="s">
        <v>266</v>
      </c>
      <c r="C8" t="s">
        <v>268</v>
      </c>
    </row>
    <row r="9" spans="1:10" x14ac:dyDescent="0.3">
      <c r="A9" t="s">
        <v>32</v>
      </c>
      <c r="B9" t="s">
        <v>266</v>
      </c>
      <c r="C9" t="s">
        <v>269</v>
      </c>
    </row>
    <row r="10" spans="1:10" ht="20.399999999999999" thickBot="1" x14ac:dyDescent="0.45">
      <c r="A10" t="s">
        <v>110</v>
      </c>
      <c r="B10" t="s">
        <v>266</v>
      </c>
      <c r="C10" t="s">
        <v>268</v>
      </c>
      <c r="G10" s="29"/>
      <c r="H10" s="24" t="s">
        <v>267</v>
      </c>
      <c r="I10" s="25" t="s">
        <v>265</v>
      </c>
      <c r="J10" s="26" t="s">
        <v>266</v>
      </c>
    </row>
    <row r="11" spans="1:10" ht="21" thickTop="1" thickBot="1" x14ac:dyDescent="0.45">
      <c r="A11" t="s">
        <v>170</v>
      </c>
      <c r="B11" t="s">
        <v>266</v>
      </c>
      <c r="C11" t="s">
        <v>268</v>
      </c>
      <c r="G11" s="24" t="s">
        <v>270</v>
      </c>
      <c r="H11" s="23">
        <f>COUNTIFS(Table5[ABC],"A",Table5[VED],"V")</f>
        <v>6</v>
      </c>
      <c r="I11" s="23">
        <f>COUNTIFS(Table5[ABC],"B",Table5[VED],"V")</f>
        <v>9</v>
      </c>
      <c r="J11" s="23">
        <f>COUNTIFS(Table5[ABC],"C",Table5[VED],"V")</f>
        <v>1</v>
      </c>
    </row>
    <row r="12" spans="1:10" ht="21" thickTop="1" thickBot="1" x14ac:dyDescent="0.45">
      <c r="A12" t="s">
        <v>97</v>
      </c>
      <c r="B12" t="s">
        <v>266</v>
      </c>
      <c r="C12" t="s">
        <v>268</v>
      </c>
      <c r="G12" s="25" t="s">
        <v>269</v>
      </c>
      <c r="H12" s="23">
        <f>COUNTIFS(Table5[ABC],"A",Table5[VED],"E")</f>
        <v>2</v>
      </c>
      <c r="I12" s="23">
        <f>COUNTIFS(Table5[ABC],"B",Table5[VED],"E")</f>
        <v>17</v>
      </c>
      <c r="J12" s="23">
        <f>COUNTIFS(Table5[ABC],"C",Table5[VED],"E")</f>
        <v>18</v>
      </c>
    </row>
    <row r="13" spans="1:10" ht="21" thickTop="1" thickBot="1" x14ac:dyDescent="0.45">
      <c r="A13" t="s">
        <v>103</v>
      </c>
      <c r="B13" t="s">
        <v>266</v>
      </c>
      <c r="C13" t="s">
        <v>268</v>
      </c>
      <c r="G13" s="26" t="s">
        <v>268</v>
      </c>
      <c r="H13" s="23">
        <f>COUNTIFS(Table5[ABC],"A",Table5[VED],"D")</f>
        <v>0</v>
      </c>
      <c r="I13" s="23">
        <f>COUNTIFS(Table5[ABC],"B",Table5[VED],"D")</f>
        <v>6</v>
      </c>
      <c r="J13" s="23">
        <f>COUNTIFS(Table5[ABC],"C",Table5[VED],"D")</f>
        <v>124</v>
      </c>
    </row>
    <row r="14" spans="1:10" ht="15" thickTop="1" x14ac:dyDescent="0.3">
      <c r="A14" t="s">
        <v>42</v>
      </c>
      <c r="B14" t="s">
        <v>266</v>
      </c>
      <c r="C14" t="s">
        <v>268</v>
      </c>
    </row>
    <row r="15" spans="1:10" x14ac:dyDescent="0.3">
      <c r="A15" t="s">
        <v>73</v>
      </c>
      <c r="B15" t="s">
        <v>267</v>
      </c>
      <c r="C15" t="s">
        <v>270</v>
      </c>
    </row>
    <row r="16" spans="1:10" x14ac:dyDescent="0.3">
      <c r="A16" t="s">
        <v>39</v>
      </c>
      <c r="B16" t="s">
        <v>265</v>
      </c>
      <c r="C16" t="s">
        <v>269</v>
      </c>
    </row>
    <row r="17" spans="1:8" x14ac:dyDescent="0.3">
      <c r="A17" t="s">
        <v>139</v>
      </c>
      <c r="B17" t="s">
        <v>266</v>
      </c>
      <c r="C17" t="s">
        <v>268</v>
      </c>
    </row>
    <row r="18" spans="1:8" x14ac:dyDescent="0.3">
      <c r="A18" t="s">
        <v>126</v>
      </c>
      <c r="B18" t="s">
        <v>266</v>
      </c>
      <c r="C18" t="s">
        <v>268</v>
      </c>
      <c r="H18" s="14" t="s">
        <v>271</v>
      </c>
    </row>
    <row r="19" spans="1:8" x14ac:dyDescent="0.3">
      <c r="A19" t="s">
        <v>18</v>
      </c>
      <c r="B19" t="s">
        <v>266</v>
      </c>
      <c r="C19" t="s">
        <v>269</v>
      </c>
      <c r="G19">
        <v>1</v>
      </c>
      <c r="H19" s="22" t="s">
        <v>73</v>
      </c>
    </row>
    <row r="20" spans="1:8" x14ac:dyDescent="0.3">
      <c r="A20" t="s">
        <v>66</v>
      </c>
      <c r="B20" t="s">
        <v>265</v>
      </c>
      <c r="C20" t="s">
        <v>270</v>
      </c>
      <c r="G20">
        <v>2</v>
      </c>
      <c r="H20" s="21" t="s">
        <v>81</v>
      </c>
    </row>
    <row r="21" spans="1:8" x14ac:dyDescent="0.3">
      <c r="A21" t="s">
        <v>102</v>
      </c>
      <c r="B21" t="s">
        <v>265</v>
      </c>
      <c r="C21" t="s">
        <v>269</v>
      </c>
      <c r="G21">
        <v>3</v>
      </c>
      <c r="H21" s="22" t="s">
        <v>149</v>
      </c>
    </row>
    <row r="22" spans="1:8" x14ac:dyDescent="0.3">
      <c r="A22" t="s">
        <v>81</v>
      </c>
      <c r="B22" t="s">
        <v>267</v>
      </c>
      <c r="C22" t="s">
        <v>270</v>
      </c>
      <c r="G22">
        <v>4</v>
      </c>
      <c r="H22" s="21" t="s">
        <v>29</v>
      </c>
    </row>
    <row r="23" spans="1:8" x14ac:dyDescent="0.3">
      <c r="A23" t="s">
        <v>19</v>
      </c>
      <c r="B23" t="s">
        <v>265</v>
      </c>
      <c r="C23" t="s">
        <v>270</v>
      </c>
      <c r="G23">
        <v>5</v>
      </c>
      <c r="H23" s="22" t="s">
        <v>10</v>
      </c>
    </row>
    <row r="24" spans="1:8" x14ac:dyDescent="0.3">
      <c r="A24" t="s">
        <v>117</v>
      </c>
      <c r="B24" t="s">
        <v>266</v>
      </c>
      <c r="C24" t="s">
        <v>268</v>
      </c>
      <c r="G24">
        <v>6</v>
      </c>
      <c r="H24" s="22" t="s">
        <v>27</v>
      </c>
    </row>
    <row r="25" spans="1:8" x14ac:dyDescent="0.3">
      <c r="A25" t="s">
        <v>145</v>
      </c>
      <c r="B25" t="s">
        <v>266</v>
      </c>
      <c r="C25" t="s">
        <v>268</v>
      </c>
    </row>
    <row r="26" spans="1:8" x14ac:dyDescent="0.3">
      <c r="A26" t="s">
        <v>143</v>
      </c>
      <c r="B26" t="s">
        <v>266</v>
      </c>
      <c r="C26" t="s">
        <v>268</v>
      </c>
    </row>
    <row r="27" spans="1:8" x14ac:dyDescent="0.3">
      <c r="A27" t="s">
        <v>46</v>
      </c>
      <c r="B27" t="s">
        <v>265</v>
      </c>
      <c r="C27" t="s">
        <v>270</v>
      </c>
    </row>
    <row r="28" spans="1:8" x14ac:dyDescent="0.3">
      <c r="A28" t="s">
        <v>100</v>
      </c>
      <c r="B28" t="s">
        <v>266</v>
      </c>
      <c r="C28" t="s">
        <v>269</v>
      </c>
    </row>
    <row r="29" spans="1:8" x14ac:dyDescent="0.3">
      <c r="A29" t="s">
        <v>153</v>
      </c>
      <c r="B29" t="s">
        <v>266</v>
      </c>
      <c r="C29" t="s">
        <v>268</v>
      </c>
    </row>
    <row r="30" spans="1:8" x14ac:dyDescent="0.3">
      <c r="A30" t="s">
        <v>58</v>
      </c>
      <c r="B30" t="s">
        <v>266</v>
      </c>
      <c r="C30" t="s">
        <v>268</v>
      </c>
    </row>
    <row r="31" spans="1:8" x14ac:dyDescent="0.3">
      <c r="A31" t="s">
        <v>141</v>
      </c>
      <c r="B31" t="s">
        <v>266</v>
      </c>
      <c r="C31" t="s">
        <v>268</v>
      </c>
    </row>
    <row r="32" spans="1:8" x14ac:dyDescent="0.3">
      <c r="A32" t="s">
        <v>147</v>
      </c>
      <c r="B32" t="s">
        <v>266</v>
      </c>
      <c r="C32" t="s">
        <v>268</v>
      </c>
    </row>
    <row r="33" spans="1:3" x14ac:dyDescent="0.3">
      <c r="A33" t="s">
        <v>155</v>
      </c>
      <c r="B33" t="s">
        <v>266</v>
      </c>
      <c r="C33" t="s">
        <v>268</v>
      </c>
    </row>
    <row r="34" spans="1:3" x14ac:dyDescent="0.3">
      <c r="A34" t="s">
        <v>120</v>
      </c>
      <c r="B34" t="s">
        <v>266</v>
      </c>
      <c r="C34" t="s">
        <v>268</v>
      </c>
    </row>
    <row r="35" spans="1:3" x14ac:dyDescent="0.3">
      <c r="A35" t="s">
        <v>168</v>
      </c>
      <c r="B35" t="s">
        <v>266</v>
      </c>
      <c r="C35" t="s">
        <v>268</v>
      </c>
    </row>
    <row r="36" spans="1:3" x14ac:dyDescent="0.3">
      <c r="A36" t="s">
        <v>41</v>
      </c>
      <c r="B36" t="s">
        <v>266</v>
      </c>
      <c r="C36" t="s">
        <v>268</v>
      </c>
    </row>
    <row r="37" spans="1:3" x14ac:dyDescent="0.3">
      <c r="A37" t="s">
        <v>35</v>
      </c>
      <c r="B37" t="s">
        <v>265</v>
      </c>
      <c r="C37" t="s">
        <v>270</v>
      </c>
    </row>
    <row r="38" spans="1:3" x14ac:dyDescent="0.3">
      <c r="A38" t="s">
        <v>189</v>
      </c>
      <c r="B38" t="s">
        <v>266</v>
      </c>
      <c r="C38" t="s">
        <v>268</v>
      </c>
    </row>
    <row r="39" spans="1:3" x14ac:dyDescent="0.3">
      <c r="A39" t="s">
        <v>119</v>
      </c>
      <c r="B39" t="s">
        <v>266</v>
      </c>
      <c r="C39" t="s">
        <v>268</v>
      </c>
    </row>
    <row r="40" spans="1:3" x14ac:dyDescent="0.3">
      <c r="A40" t="s">
        <v>133</v>
      </c>
      <c r="B40" t="s">
        <v>266</v>
      </c>
      <c r="C40" t="s">
        <v>268</v>
      </c>
    </row>
    <row r="41" spans="1:3" x14ac:dyDescent="0.3">
      <c r="A41" t="s">
        <v>203</v>
      </c>
      <c r="B41" t="s">
        <v>266</v>
      </c>
      <c r="C41" t="s">
        <v>268</v>
      </c>
    </row>
    <row r="42" spans="1:3" x14ac:dyDescent="0.3">
      <c r="A42" t="s">
        <v>77</v>
      </c>
      <c r="B42" t="s">
        <v>266</v>
      </c>
      <c r="C42" t="s">
        <v>268</v>
      </c>
    </row>
    <row r="43" spans="1:3" x14ac:dyDescent="0.3">
      <c r="A43" t="s">
        <v>76</v>
      </c>
      <c r="B43" t="s">
        <v>266</v>
      </c>
      <c r="C43" t="s">
        <v>269</v>
      </c>
    </row>
    <row r="44" spans="1:3" x14ac:dyDescent="0.3">
      <c r="A44" t="s">
        <v>79</v>
      </c>
      <c r="B44" t="s">
        <v>266</v>
      </c>
      <c r="C44" t="s">
        <v>268</v>
      </c>
    </row>
    <row r="45" spans="1:3" x14ac:dyDescent="0.3">
      <c r="A45" t="s">
        <v>78</v>
      </c>
      <c r="B45" t="s">
        <v>266</v>
      </c>
      <c r="C45" t="s">
        <v>269</v>
      </c>
    </row>
    <row r="46" spans="1:3" x14ac:dyDescent="0.3">
      <c r="A46" t="s">
        <v>148</v>
      </c>
      <c r="B46" t="s">
        <v>266</v>
      </c>
      <c r="C46" t="s">
        <v>268</v>
      </c>
    </row>
    <row r="47" spans="1:3" x14ac:dyDescent="0.3">
      <c r="A47" t="s">
        <v>107</v>
      </c>
      <c r="B47" t="s">
        <v>266</v>
      </c>
      <c r="C47" t="s">
        <v>268</v>
      </c>
    </row>
    <row r="48" spans="1:3" x14ac:dyDescent="0.3">
      <c r="A48" t="s">
        <v>172</v>
      </c>
      <c r="B48" t="s">
        <v>266</v>
      </c>
      <c r="C48" t="s">
        <v>268</v>
      </c>
    </row>
    <row r="49" spans="1:3" x14ac:dyDescent="0.3">
      <c r="A49" t="s">
        <v>80</v>
      </c>
      <c r="B49" t="s">
        <v>266</v>
      </c>
      <c r="C49" t="s">
        <v>268</v>
      </c>
    </row>
    <row r="50" spans="1:3" x14ac:dyDescent="0.3">
      <c r="A50" t="s">
        <v>65</v>
      </c>
      <c r="B50" t="s">
        <v>265</v>
      </c>
      <c r="C50" t="s">
        <v>268</v>
      </c>
    </row>
    <row r="51" spans="1:3" x14ac:dyDescent="0.3">
      <c r="A51" t="s">
        <v>192</v>
      </c>
      <c r="B51" t="s">
        <v>266</v>
      </c>
      <c r="C51" t="s">
        <v>268</v>
      </c>
    </row>
    <row r="52" spans="1:3" x14ac:dyDescent="0.3">
      <c r="A52" t="s">
        <v>108</v>
      </c>
      <c r="B52" t="s">
        <v>266</v>
      </c>
      <c r="C52" t="s">
        <v>268</v>
      </c>
    </row>
    <row r="53" spans="1:3" x14ac:dyDescent="0.3">
      <c r="A53" t="s">
        <v>56</v>
      </c>
      <c r="B53" t="s">
        <v>265</v>
      </c>
      <c r="C53" t="s">
        <v>269</v>
      </c>
    </row>
    <row r="54" spans="1:3" x14ac:dyDescent="0.3">
      <c r="A54" t="s">
        <v>105</v>
      </c>
      <c r="B54" t="s">
        <v>266</v>
      </c>
      <c r="C54" t="s">
        <v>268</v>
      </c>
    </row>
    <row r="55" spans="1:3" x14ac:dyDescent="0.3">
      <c r="A55" t="s">
        <v>90</v>
      </c>
      <c r="B55" t="s">
        <v>265</v>
      </c>
      <c r="C55" t="s">
        <v>268</v>
      </c>
    </row>
    <row r="56" spans="1:3" x14ac:dyDescent="0.3">
      <c r="A56" t="s">
        <v>176</v>
      </c>
      <c r="B56" t="s">
        <v>266</v>
      </c>
      <c r="C56" t="s">
        <v>268</v>
      </c>
    </row>
    <row r="57" spans="1:3" x14ac:dyDescent="0.3">
      <c r="A57" t="s">
        <v>123</v>
      </c>
      <c r="B57" t="s">
        <v>266</v>
      </c>
      <c r="C57" t="s">
        <v>268</v>
      </c>
    </row>
    <row r="58" spans="1:3" x14ac:dyDescent="0.3">
      <c r="A58" t="s">
        <v>63</v>
      </c>
      <c r="B58" t="s">
        <v>265</v>
      </c>
      <c r="C58" t="s">
        <v>270</v>
      </c>
    </row>
    <row r="59" spans="1:3" x14ac:dyDescent="0.3">
      <c r="A59" t="s">
        <v>16</v>
      </c>
      <c r="B59" t="s">
        <v>265</v>
      </c>
      <c r="C59" t="s">
        <v>269</v>
      </c>
    </row>
    <row r="60" spans="1:3" x14ac:dyDescent="0.3">
      <c r="A60" t="s">
        <v>127</v>
      </c>
      <c r="B60" t="s">
        <v>266</v>
      </c>
      <c r="C60" t="s">
        <v>268</v>
      </c>
    </row>
    <row r="61" spans="1:3" x14ac:dyDescent="0.3">
      <c r="A61" t="s">
        <v>40</v>
      </c>
      <c r="B61" t="s">
        <v>266</v>
      </c>
      <c r="C61" t="s">
        <v>268</v>
      </c>
    </row>
    <row r="62" spans="1:3" x14ac:dyDescent="0.3">
      <c r="A62" t="s">
        <v>68</v>
      </c>
      <c r="B62" t="s">
        <v>266</v>
      </c>
      <c r="C62" t="s">
        <v>268</v>
      </c>
    </row>
    <row r="63" spans="1:3" x14ac:dyDescent="0.3">
      <c r="A63" t="s">
        <v>142</v>
      </c>
      <c r="B63" t="s">
        <v>266</v>
      </c>
      <c r="C63" t="s">
        <v>268</v>
      </c>
    </row>
    <row r="64" spans="1:3" x14ac:dyDescent="0.3">
      <c r="A64" t="s">
        <v>59</v>
      </c>
      <c r="B64" t="s">
        <v>265</v>
      </c>
      <c r="C64" t="s">
        <v>268</v>
      </c>
    </row>
    <row r="65" spans="1:3" x14ac:dyDescent="0.3">
      <c r="A65" t="s">
        <v>48</v>
      </c>
      <c r="B65" t="s">
        <v>265</v>
      </c>
      <c r="C65" t="s">
        <v>270</v>
      </c>
    </row>
    <row r="66" spans="1:3" x14ac:dyDescent="0.3">
      <c r="A66" t="s">
        <v>72</v>
      </c>
      <c r="B66" t="s">
        <v>266</v>
      </c>
      <c r="C66" t="s">
        <v>268</v>
      </c>
    </row>
    <row r="67" spans="1:3" x14ac:dyDescent="0.3">
      <c r="A67" t="s">
        <v>190</v>
      </c>
      <c r="B67" t="s">
        <v>266</v>
      </c>
      <c r="C67" t="s">
        <v>268</v>
      </c>
    </row>
    <row r="68" spans="1:3" x14ac:dyDescent="0.3">
      <c r="A68" t="s">
        <v>104</v>
      </c>
      <c r="B68" t="s">
        <v>266</v>
      </c>
      <c r="C68" t="s">
        <v>268</v>
      </c>
    </row>
    <row r="69" spans="1:3" x14ac:dyDescent="0.3">
      <c r="A69" t="s">
        <v>96</v>
      </c>
      <c r="B69" t="s">
        <v>266</v>
      </c>
      <c r="C69" t="s">
        <v>268</v>
      </c>
    </row>
    <row r="70" spans="1:3" x14ac:dyDescent="0.3">
      <c r="A70" t="s">
        <v>151</v>
      </c>
      <c r="B70" t="s">
        <v>266</v>
      </c>
      <c r="C70" t="s">
        <v>268</v>
      </c>
    </row>
    <row r="71" spans="1:3" x14ac:dyDescent="0.3">
      <c r="A71" t="s">
        <v>95</v>
      </c>
      <c r="B71" t="s">
        <v>266</v>
      </c>
      <c r="C71" t="s">
        <v>268</v>
      </c>
    </row>
    <row r="72" spans="1:3" x14ac:dyDescent="0.3">
      <c r="A72" t="s">
        <v>161</v>
      </c>
      <c r="B72" t="s">
        <v>266</v>
      </c>
      <c r="C72" t="s">
        <v>268</v>
      </c>
    </row>
    <row r="73" spans="1:3" x14ac:dyDescent="0.3">
      <c r="A73" t="s">
        <v>51</v>
      </c>
      <c r="B73" t="s">
        <v>267</v>
      </c>
      <c r="C73" t="s">
        <v>269</v>
      </c>
    </row>
    <row r="74" spans="1:3" x14ac:dyDescent="0.3">
      <c r="A74" t="s">
        <v>184</v>
      </c>
      <c r="B74" t="s">
        <v>266</v>
      </c>
      <c r="C74" t="s">
        <v>268</v>
      </c>
    </row>
    <row r="75" spans="1:3" x14ac:dyDescent="0.3">
      <c r="A75" t="s">
        <v>149</v>
      </c>
      <c r="B75" t="s">
        <v>267</v>
      </c>
      <c r="C75" t="s">
        <v>270</v>
      </c>
    </row>
    <row r="76" spans="1:3" x14ac:dyDescent="0.3">
      <c r="A76" t="s">
        <v>191</v>
      </c>
      <c r="B76" t="s">
        <v>266</v>
      </c>
      <c r="C76" t="s">
        <v>268</v>
      </c>
    </row>
    <row r="77" spans="1:3" x14ac:dyDescent="0.3">
      <c r="A77" t="s">
        <v>205</v>
      </c>
      <c r="B77" t="s">
        <v>266</v>
      </c>
      <c r="C77" t="s">
        <v>268</v>
      </c>
    </row>
    <row r="78" spans="1:3" x14ac:dyDescent="0.3">
      <c r="A78" t="s">
        <v>162</v>
      </c>
      <c r="B78" t="s">
        <v>266</v>
      </c>
      <c r="C78" t="s">
        <v>268</v>
      </c>
    </row>
    <row r="79" spans="1:3" x14ac:dyDescent="0.3">
      <c r="A79" t="s">
        <v>171</v>
      </c>
      <c r="B79" t="s">
        <v>266</v>
      </c>
      <c r="C79" t="s">
        <v>268</v>
      </c>
    </row>
    <row r="80" spans="1:3" x14ac:dyDescent="0.3">
      <c r="A80" t="s">
        <v>31</v>
      </c>
      <c r="B80" t="s">
        <v>266</v>
      </c>
      <c r="C80" t="s">
        <v>268</v>
      </c>
    </row>
    <row r="81" spans="1:3" x14ac:dyDescent="0.3">
      <c r="A81" t="s">
        <v>23</v>
      </c>
      <c r="B81" t="s">
        <v>266</v>
      </c>
      <c r="C81" t="s">
        <v>269</v>
      </c>
    </row>
    <row r="82" spans="1:3" x14ac:dyDescent="0.3">
      <c r="A82" t="s">
        <v>112</v>
      </c>
      <c r="B82" t="s">
        <v>266</v>
      </c>
      <c r="C82" t="s">
        <v>268</v>
      </c>
    </row>
    <row r="83" spans="1:3" x14ac:dyDescent="0.3">
      <c r="A83" t="s">
        <v>89</v>
      </c>
      <c r="B83" t="s">
        <v>266</v>
      </c>
      <c r="C83" t="s">
        <v>268</v>
      </c>
    </row>
    <row r="84" spans="1:3" x14ac:dyDescent="0.3">
      <c r="A84" t="s">
        <v>132</v>
      </c>
      <c r="B84" t="s">
        <v>266</v>
      </c>
      <c r="C84" t="s">
        <v>268</v>
      </c>
    </row>
    <row r="85" spans="1:3" x14ac:dyDescent="0.3">
      <c r="A85" t="s">
        <v>60</v>
      </c>
      <c r="B85" t="s">
        <v>266</v>
      </c>
      <c r="C85" t="s">
        <v>268</v>
      </c>
    </row>
    <row r="86" spans="1:3" x14ac:dyDescent="0.3">
      <c r="A86" t="s">
        <v>91</v>
      </c>
      <c r="B86" t="s">
        <v>265</v>
      </c>
      <c r="C86" t="s">
        <v>269</v>
      </c>
    </row>
    <row r="87" spans="1:3" x14ac:dyDescent="0.3">
      <c r="A87" t="s">
        <v>163</v>
      </c>
      <c r="B87" t="s">
        <v>266</v>
      </c>
      <c r="C87" t="s">
        <v>268</v>
      </c>
    </row>
    <row r="88" spans="1:3" x14ac:dyDescent="0.3">
      <c r="A88" t="s">
        <v>45</v>
      </c>
      <c r="B88" t="s">
        <v>265</v>
      </c>
      <c r="C88" t="s">
        <v>269</v>
      </c>
    </row>
    <row r="89" spans="1:3" x14ac:dyDescent="0.3">
      <c r="A89" t="s">
        <v>57</v>
      </c>
      <c r="B89" t="s">
        <v>266</v>
      </c>
      <c r="C89" t="s">
        <v>268</v>
      </c>
    </row>
    <row r="90" spans="1:3" x14ac:dyDescent="0.3">
      <c r="A90" t="s">
        <v>43</v>
      </c>
      <c r="B90" t="s">
        <v>266</v>
      </c>
      <c r="C90" t="s">
        <v>268</v>
      </c>
    </row>
    <row r="91" spans="1:3" x14ac:dyDescent="0.3">
      <c r="A91" t="s">
        <v>55</v>
      </c>
      <c r="B91" t="s">
        <v>265</v>
      </c>
      <c r="C91" t="s">
        <v>270</v>
      </c>
    </row>
    <row r="92" spans="1:3" x14ac:dyDescent="0.3">
      <c r="A92" t="s">
        <v>125</v>
      </c>
      <c r="B92" t="s">
        <v>266</v>
      </c>
      <c r="C92" t="s">
        <v>268</v>
      </c>
    </row>
    <row r="93" spans="1:3" x14ac:dyDescent="0.3">
      <c r="A93" t="s">
        <v>12</v>
      </c>
      <c r="B93" t="s">
        <v>265</v>
      </c>
      <c r="C93" t="s">
        <v>269</v>
      </c>
    </row>
    <row r="94" spans="1:3" x14ac:dyDescent="0.3">
      <c r="A94" t="s">
        <v>101</v>
      </c>
      <c r="B94" t="s">
        <v>266</v>
      </c>
      <c r="C94" t="s">
        <v>268</v>
      </c>
    </row>
    <row r="95" spans="1:3" x14ac:dyDescent="0.3">
      <c r="A95" t="s">
        <v>53</v>
      </c>
      <c r="B95" t="s">
        <v>265</v>
      </c>
      <c r="C95" t="s">
        <v>269</v>
      </c>
    </row>
    <row r="96" spans="1:3" x14ac:dyDescent="0.3">
      <c r="A96" t="s">
        <v>109</v>
      </c>
      <c r="B96" t="s">
        <v>266</v>
      </c>
      <c r="C96" t="s">
        <v>268</v>
      </c>
    </row>
    <row r="97" spans="1:3" x14ac:dyDescent="0.3">
      <c r="A97" t="s">
        <v>226</v>
      </c>
      <c r="B97" t="s">
        <v>266</v>
      </c>
      <c r="C97" t="s">
        <v>268</v>
      </c>
    </row>
    <row r="98" spans="1:3" x14ac:dyDescent="0.3">
      <c r="A98" t="s">
        <v>86</v>
      </c>
      <c r="B98" t="s">
        <v>266</v>
      </c>
      <c r="C98" t="s">
        <v>268</v>
      </c>
    </row>
    <row r="99" spans="1:3" x14ac:dyDescent="0.3">
      <c r="A99" t="s">
        <v>159</v>
      </c>
      <c r="B99" t="s">
        <v>266</v>
      </c>
      <c r="C99" t="s">
        <v>268</v>
      </c>
    </row>
    <row r="100" spans="1:3" x14ac:dyDescent="0.3">
      <c r="A100" t="s">
        <v>118</v>
      </c>
      <c r="B100" t="s">
        <v>266</v>
      </c>
      <c r="C100" t="s">
        <v>268</v>
      </c>
    </row>
    <row r="101" spans="1:3" x14ac:dyDescent="0.3">
      <c r="A101" t="s">
        <v>173</v>
      </c>
      <c r="B101" t="s">
        <v>266</v>
      </c>
      <c r="C101" t="s">
        <v>268</v>
      </c>
    </row>
    <row r="102" spans="1:3" x14ac:dyDescent="0.3">
      <c r="A102" t="s">
        <v>115</v>
      </c>
      <c r="B102" t="s">
        <v>266</v>
      </c>
      <c r="C102" t="s">
        <v>268</v>
      </c>
    </row>
    <row r="103" spans="1:3" x14ac:dyDescent="0.3">
      <c r="A103" t="s">
        <v>129</v>
      </c>
      <c r="B103" t="s">
        <v>266</v>
      </c>
      <c r="C103" t="s">
        <v>268</v>
      </c>
    </row>
    <row r="104" spans="1:3" x14ac:dyDescent="0.3">
      <c r="A104" t="s">
        <v>82</v>
      </c>
      <c r="B104" t="s">
        <v>266</v>
      </c>
      <c r="C104" t="s">
        <v>269</v>
      </c>
    </row>
    <row r="105" spans="1:3" x14ac:dyDescent="0.3">
      <c r="A105" t="s">
        <v>71</v>
      </c>
      <c r="B105" t="s">
        <v>265</v>
      </c>
      <c r="C105" t="s">
        <v>270</v>
      </c>
    </row>
    <row r="106" spans="1:3" x14ac:dyDescent="0.3">
      <c r="A106" t="s">
        <v>137</v>
      </c>
      <c r="B106" t="s">
        <v>266</v>
      </c>
      <c r="C106" t="s">
        <v>268</v>
      </c>
    </row>
    <row r="107" spans="1:3" x14ac:dyDescent="0.3">
      <c r="A107" t="s">
        <v>106</v>
      </c>
      <c r="B107" t="s">
        <v>266</v>
      </c>
      <c r="C107" t="s">
        <v>269</v>
      </c>
    </row>
    <row r="108" spans="1:3" x14ac:dyDescent="0.3">
      <c r="A108" t="s">
        <v>146</v>
      </c>
      <c r="B108" t="s">
        <v>266</v>
      </c>
      <c r="C108" t="s">
        <v>268</v>
      </c>
    </row>
    <row r="109" spans="1:3" x14ac:dyDescent="0.3">
      <c r="A109" t="s">
        <v>187</v>
      </c>
      <c r="B109" t="s">
        <v>266</v>
      </c>
      <c r="C109" t="s">
        <v>268</v>
      </c>
    </row>
    <row r="110" spans="1:3" x14ac:dyDescent="0.3">
      <c r="A110" t="s">
        <v>29</v>
      </c>
      <c r="B110" t="s">
        <v>267</v>
      </c>
      <c r="C110" t="s">
        <v>270</v>
      </c>
    </row>
    <row r="111" spans="1:3" x14ac:dyDescent="0.3">
      <c r="A111" t="s">
        <v>165</v>
      </c>
      <c r="B111" t="s">
        <v>266</v>
      </c>
      <c r="C111" t="s">
        <v>269</v>
      </c>
    </row>
    <row r="112" spans="1:3" x14ac:dyDescent="0.3">
      <c r="A112" t="s">
        <v>14</v>
      </c>
      <c r="B112" t="s">
        <v>266</v>
      </c>
      <c r="C112" t="s">
        <v>270</v>
      </c>
    </row>
    <row r="113" spans="1:3" x14ac:dyDescent="0.3">
      <c r="A113" t="s">
        <v>69</v>
      </c>
      <c r="B113" t="s">
        <v>266</v>
      </c>
      <c r="C113" t="s">
        <v>269</v>
      </c>
    </row>
    <row r="114" spans="1:3" x14ac:dyDescent="0.3">
      <c r="A114" t="s">
        <v>130</v>
      </c>
      <c r="B114" t="s">
        <v>266</v>
      </c>
      <c r="C114" t="s">
        <v>268</v>
      </c>
    </row>
    <row r="115" spans="1:3" x14ac:dyDescent="0.3">
      <c r="A115" t="s">
        <v>92</v>
      </c>
      <c r="B115" t="s">
        <v>266</v>
      </c>
      <c r="C115" t="s">
        <v>269</v>
      </c>
    </row>
    <row r="116" spans="1:3" x14ac:dyDescent="0.3">
      <c r="A116" t="s">
        <v>30</v>
      </c>
      <c r="B116" t="s">
        <v>266</v>
      </c>
      <c r="C116" t="s">
        <v>269</v>
      </c>
    </row>
    <row r="117" spans="1:3" x14ac:dyDescent="0.3">
      <c r="A117" t="s">
        <v>20</v>
      </c>
      <c r="B117" t="s">
        <v>266</v>
      </c>
      <c r="C117" t="s">
        <v>269</v>
      </c>
    </row>
    <row r="118" spans="1:3" x14ac:dyDescent="0.3">
      <c r="A118" t="s">
        <v>28</v>
      </c>
      <c r="B118" t="s">
        <v>265</v>
      </c>
      <c r="C118" t="s">
        <v>269</v>
      </c>
    </row>
    <row r="119" spans="1:3" x14ac:dyDescent="0.3">
      <c r="A119" t="s">
        <v>157</v>
      </c>
      <c r="B119" t="s">
        <v>266</v>
      </c>
      <c r="C119" t="s">
        <v>268</v>
      </c>
    </row>
    <row r="120" spans="1:3" x14ac:dyDescent="0.3">
      <c r="A120" t="s">
        <v>138</v>
      </c>
      <c r="B120" t="s">
        <v>266</v>
      </c>
      <c r="C120" t="s">
        <v>268</v>
      </c>
    </row>
    <row r="121" spans="1:3" x14ac:dyDescent="0.3">
      <c r="A121" t="s">
        <v>37</v>
      </c>
      <c r="B121" t="s">
        <v>265</v>
      </c>
      <c r="C121" t="s">
        <v>269</v>
      </c>
    </row>
    <row r="122" spans="1:3" x14ac:dyDescent="0.3">
      <c r="A122" t="s">
        <v>124</v>
      </c>
      <c r="B122" t="s">
        <v>266</v>
      </c>
      <c r="C122" t="s">
        <v>268</v>
      </c>
    </row>
    <row r="123" spans="1:3" x14ac:dyDescent="0.3">
      <c r="A123" t="s">
        <v>94</v>
      </c>
      <c r="B123" t="s">
        <v>266</v>
      </c>
      <c r="C123" t="s">
        <v>268</v>
      </c>
    </row>
    <row r="124" spans="1:3" x14ac:dyDescent="0.3">
      <c r="A124" t="s">
        <v>54</v>
      </c>
      <c r="B124" t="s">
        <v>266</v>
      </c>
      <c r="C124" t="s">
        <v>269</v>
      </c>
    </row>
    <row r="125" spans="1:3" x14ac:dyDescent="0.3">
      <c r="A125" t="s">
        <v>185</v>
      </c>
      <c r="B125" t="s">
        <v>266</v>
      </c>
      <c r="C125" t="s">
        <v>268</v>
      </c>
    </row>
    <row r="126" spans="1:3" x14ac:dyDescent="0.3">
      <c r="A126" t="s">
        <v>111</v>
      </c>
      <c r="B126" t="s">
        <v>266</v>
      </c>
      <c r="C126" t="s">
        <v>268</v>
      </c>
    </row>
    <row r="127" spans="1:3" x14ac:dyDescent="0.3">
      <c r="A127" t="s">
        <v>25</v>
      </c>
      <c r="B127" t="s">
        <v>266</v>
      </c>
      <c r="C127" t="s">
        <v>268</v>
      </c>
    </row>
    <row r="128" spans="1:3" x14ac:dyDescent="0.3">
      <c r="A128" t="s">
        <v>22</v>
      </c>
      <c r="B128" t="s">
        <v>266</v>
      </c>
      <c r="C128" t="s">
        <v>269</v>
      </c>
    </row>
    <row r="129" spans="1:3" x14ac:dyDescent="0.3">
      <c r="A129" t="s">
        <v>181</v>
      </c>
      <c r="B129" t="s">
        <v>266</v>
      </c>
      <c r="C129" t="s">
        <v>268</v>
      </c>
    </row>
    <row r="130" spans="1:3" x14ac:dyDescent="0.3">
      <c r="A130" t="s">
        <v>67</v>
      </c>
      <c r="B130" t="s">
        <v>266</v>
      </c>
      <c r="C130" t="s">
        <v>268</v>
      </c>
    </row>
    <row r="131" spans="1:3" x14ac:dyDescent="0.3">
      <c r="A131" t="s">
        <v>34</v>
      </c>
      <c r="B131" t="s">
        <v>266</v>
      </c>
      <c r="C131" t="s">
        <v>268</v>
      </c>
    </row>
    <row r="132" spans="1:3" x14ac:dyDescent="0.3">
      <c r="A132" t="s">
        <v>47</v>
      </c>
      <c r="B132" t="s">
        <v>266</v>
      </c>
      <c r="C132" t="s">
        <v>268</v>
      </c>
    </row>
    <row r="133" spans="1:3" x14ac:dyDescent="0.3">
      <c r="A133" t="s">
        <v>87</v>
      </c>
      <c r="B133" t="s">
        <v>266</v>
      </c>
      <c r="C133" t="s">
        <v>268</v>
      </c>
    </row>
    <row r="134" spans="1:3" x14ac:dyDescent="0.3">
      <c r="A134" t="s">
        <v>50</v>
      </c>
      <c r="B134" t="s">
        <v>266</v>
      </c>
      <c r="C134" t="s">
        <v>268</v>
      </c>
    </row>
    <row r="135" spans="1:3" x14ac:dyDescent="0.3">
      <c r="A135" t="s">
        <v>10</v>
      </c>
      <c r="B135" t="s">
        <v>267</v>
      </c>
      <c r="C135" t="s">
        <v>270</v>
      </c>
    </row>
    <row r="136" spans="1:3" x14ac:dyDescent="0.3">
      <c r="A136" t="s">
        <v>122</v>
      </c>
      <c r="B136" t="s">
        <v>266</v>
      </c>
      <c r="C136" t="s">
        <v>268</v>
      </c>
    </row>
    <row r="137" spans="1:3" x14ac:dyDescent="0.3">
      <c r="A137" t="s">
        <v>186</v>
      </c>
      <c r="B137" t="s">
        <v>266</v>
      </c>
      <c r="C137" t="s">
        <v>268</v>
      </c>
    </row>
    <row r="138" spans="1:3" x14ac:dyDescent="0.3">
      <c r="A138" t="s">
        <v>26</v>
      </c>
      <c r="B138" t="s">
        <v>265</v>
      </c>
      <c r="C138" t="s">
        <v>270</v>
      </c>
    </row>
    <row r="139" spans="1:3" x14ac:dyDescent="0.3">
      <c r="A139" t="s">
        <v>183</v>
      </c>
      <c r="B139" t="s">
        <v>266</v>
      </c>
      <c r="C139" t="s">
        <v>268</v>
      </c>
    </row>
    <row r="140" spans="1:3" x14ac:dyDescent="0.3">
      <c r="A140" t="s">
        <v>188</v>
      </c>
      <c r="B140" t="s">
        <v>266</v>
      </c>
      <c r="C140" t="s">
        <v>268</v>
      </c>
    </row>
    <row r="141" spans="1:3" x14ac:dyDescent="0.3">
      <c r="A141" t="s">
        <v>182</v>
      </c>
      <c r="B141" t="s">
        <v>266</v>
      </c>
      <c r="C141" t="s">
        <v>268</v>
      </c>
    </row>
    <row r="142" spans="1:3" x14ac:dyDescent="0.3">
      <c r="A142" t="s">
        <v>167</v>
      </c>
      <c r="B142" t="s">
        <v>266</v>
      </c>
      <c r="C142" t="s">
        <v>268</v>
      </c>
    </row>
    <row r="143" spans="1:3" x14ac:dyDescent="0.3">
      <c r="A143" t="s">
        <v>17</v>
      </c>
      <c r="B143" t="s">
        <v>266</v>
      </c>
      <c r="C143" t="s">
        <v>268</v>
      </c>
    </row>
    <row r="144" spans="1:3" x14ac:dyDescent="0.3">
      <c r="A144" t="s">
        <v>156</v>
      </c>
      <c r="B144" t="s">
        <v>266</v>
      </c>
      <c r="C144" t="s">
        <v>268</v>
      </c>
    </row>
    <row r="145" spans="1:3" x14ac:dyDescent="0.3">
      <c r="A145" t="s">
        <v>62</v>
      </c>
      <c r="B145" t="s">
        <v>265</v>
      </c>
      <c r="C145" t="s">
        <v>269</v>
      </c>
    </row>
    <row r="146" spans="1:3" x14ac:dyDescent="0.3">
      <c r="A146" t="s">
        <v>169</v>
      </c>
      <c r="B146" t="s">
        <v>266</v>
      </c>
      <c r="C146" t="s">
        <v>268</v>
      </c>
    </row>
    <row r="147" spans="1:3" x14ac:dyDescent="0.3">
      <c r="A147" t="s">
        <v>98</v>
      </c>
      <c r="B147" t="s">
        <v>266</v>
      </c>
      <c r="C147" t="s">
        <v>268</v>
      </c>
    </row>
    <row r="148" spans="1:3" x14ac:dyDescent="0.3">
      <c r="A148" t="s">
        <v>180</v>
      </c>
      <c r="B148" t="s">
        <v>266</v>
      </c>
      <c r="C148" t="s">
        <v>268</v>
      </c>
    </row>
    <row r="149" spans="1:3" x14ac:dyDescent="0.3">
      <c r="A149" t="s">
        <v>152</v>
      </c>
      <c r="B149" t="s">
        <v>266</v>
      </c>
      <c r="C149" t="s">
        <v>268</v>
      </c>
    </row>
    <row r="150" spans="1:3" x14ac:dyDescent="0.3">
      <c r="A150" t="s">
        <v>174</v>
      </c>
      <c r="B150" t="s">
        <v>266</v>
      </c>
      <c r="C150" t="s">
        <v>268</v>
      </c>
    </row>
    <row r="151" spans="1:3" x14ac:dyDescent="0.3">
      <c r="A151" t="s">
        <v>70</v>
      </c>
      <c r="B151" t="s">
        <v>266</v>
      </c>
      <c r="C151" t="s">
        <v>268</v>
      </c>
    </row>
    <row r="152" spans="1:3" x14ac:dyDescent="0.3">
      <c r="A152" t="s">
        <v>160</v>
      </c>
      <c r="B152" t="s">
        <v>266</v>
      </c>
      <c r="C152" t="s">
        <v>268</v>
      </c>
    </row>
    <row r="153" spans="1:3" x14ac:dyDescent="0.3">
      <c r="A153" t="s">
        <v>131</v>
      </c>
      <c r="B153" t="s">
        <v>266</v>
      </c>
      <c r="C153" t="s">
        <v>268</v>
      </c>
    </row>
    <row r="154" spans="1:3" x14ac:dyDescent="0.3">
      <c r="A154" t="s">
        <v>150</v>
      </c>
      <c r="B154" t="s">
        <v>267</v>
      </c>
      <c r="C154" t="s">
        <v>269</v>
      </c>
    </row>
    <row r="155" spans="1:3" x14ac:dyDescent="0.3">
      <c r="A155" t="s">
        <v>64</v>
      </c>
      <c r="B155" t="s">
        <v>266</v>
      </c>
      <c r="C155" t="s">
        <v>268</v>
      </c>
    </row>
    <row r="156" spans="1:3" x14ac:dyDescent="0.3">
      <c r="A156" t="s">
        <v>33</v>
      </c>
      <c r="B156" t="s">
        <v>265</v>
      </c>
      <c r="C156" t="s">
        <v>268</v>
      </c>
    </row>
    <row r="157" spans="1:3" x14ac:dyDescent="0.3">
      <c r="A157" t="s">
        <v>74</v>
      </c>
      <c r="B157" t="s">
        <v>265</v>
      </c>
      <c r="C157" t="s">
        <v>269</v>
      </c>
    </row>
    <row r="158" spans="1:3" x14ac:dyDescent="0.3">
      <c r="A158" t="s">
        <v>193</v>
      </c>
      <c r="B158" t="s">
        <v>266</v>
      </c>
      <c r="C158" t="s">
        <v>268</v>
      </c>
    </row>
    <row r="159" spans="1:3" x14ac:dyDescent="0.3">
      <c r="A159" t="s">
        <v>194</v>
      </c>
      <c r="B159" t="s">
        <v>266</v>
      </c>
      <c r="C159" t="s">
        <v>268</v>
      </c>
    </row>
    <row r="160" spans="1:3" x14ac:dyDescent="0.3">
      <c r="A160" t="s">
        <v>93</v>
      </c>
      <c r="B160" t="s">
        <v>265</v>
      </c>
      <c r="C160" t="s">
        <v>269</v>
      </c>
    </row>
    <row r="161" spans="1:3" x14ac:dyDescent="0.3">
      <c r="A161" t="s">
        <v>114</v>
      </c>
      <c r="B161" t="s">
        <v>266</v>
      </c>
      <c r="C161" t="s">
        <v>268</v>
      </c>
    </row>
    <row r="162" spans="1:3" x14ac:dyDescent="0.3">
      <c r="A162" t="s">
        <v>121</v>
      </c>
      <c r="B162" t="s">
        <v>266</v>
      </c>
      <c r="C162" t="s">
        <v>268</v>
      </c>
    </row>
    <row r="163" spans="1:3" x14ac:dyDescent="0.3">
      <c r="A163" t="s">
        <v>61</v>
      </c>
      <c r="B163" t="s">
        <v>266</v>
      </c>
      <c r="C163" t="s">
        <v>268</v>
      </c>
    </row>
    <row r="164" spans="1:3" x14ac:dyDescent="0.3">
      <c r="A164" t="s">
        <v>99</v>
      </c>
      <c r="B164" t="s">
        <v>266</v>
      </c>
      <c r="C164" t="s">
        <v>268</v>
      </c>
    </row>
    <row r="165" spans="1:3" x14ac:dyDescent="0.3">
      <c r="A165" t="s">
        <v>15</v>
      </c>
      <c r="B165" t="s">
        <v>266</v>
      </c>
      <c r="C165" t="s">
        <v>269</v>
      </c>
    </row>
    <row r="166" spans="1:3" x14ac:dyDescent="0.3">
      <c r="A166" t="s">
        <v>113</v>
      </c>
      <c r="B166" t="s">
        <v>266</v>
      </c>
      <c r="C166" t="s">
        <v>268</v>
      </c>
    </row>
    <row r="167" spans="1:3" x14ac:dyDescent="0.3">
      <c r="A167" t="s">
        <v>134</v>
      </c>
      <c r="B167" t="s">
        <v>266</v>
      </c>
      <c r="C167" t="s">
        <v>268</v>
      </c>
    </row>
    <row r="168" spans="1:3" x14ac:dyDescent="0.3">
      <c r="A168" t="s">
        <v>158</v>
      </c>
      <c r="B168" t="s">
        <v>266</v>
      </c>
      <c r="C168" t="s">
        <v>268</v>
      </c>
    </row>
    <row r="169" spans="1:3" x14ac:dyDescent="0.3">
      <c r="A169" t="s">
        <v>136</v>
      </c>
      <c r="B169" t="s">
        <v>266</v>
      </c>
      <c r="C169" t="s">
        <v>268</v>
      </c>
    </row>
    <row r="170" spans="1:3" x14ac:dyDescent="0.3">
      <c r="A170" t="s">
        <v>154</v>
      </c>
      <c r="B170" t="s">
        <v>266</v>
      </c>
      <c r="C170" t="s">
        <v>268</v>
      </c>
    </row>
    <row r="171" spans="1:3" x14ac:dyDescent="0.3">
      <c r="A171" t="s">
        <v>27</v>
      </c>
      <c r="B171" t="s">
        <v>267</v>
      </c>
      <c r="C171" t="s">
        <v>270</v>
      </c>
    </row>
    <row r="172" spans="1:3" x14ac:dyDescent="0.3">
      <c r="A172" t="s">
        <v>175</v>
      </c>
      <c r="B172" t="s">
        <v>266</v>
      </c>
      <c r="C172" t="s">
        <v>268</v>
      </c>
    </row>
    <row r="173" spans="1:3" x14ac:dyDescent="0.3">
      <c r="A173" t="s">
        <v>85</v>
      </c>
      <c r="B173" t="s">
        <v>265</v>
      </c>
      <c r="C173" t="s">
        <v>268</v>
      </c>
    </row>
    <row r="174" spans="1:3" x14ac:dyDescent="0.3">
      <c r="A174" t="s">
        <v>75</v>
      </c>
      <c r="B174" t="s">
        <v>266</v>
      </c>
      <c r="C174" t="s">
        <v>268</v>
      </c>
    </row>
    <row r="175" spans="1:3" x14ac:dyDescent="0.3">
      <c r="A175" t="s">
        <v>83</v>
      </c>
      <c r="B175" t="s">
        <v>266</v>
      </c>
      <c r="C175" t="s">
        <v>268</v>
      </c>
    </row>
    <row r="176" spans="1:3" x14ac:dyDescent="0.3">
      <c r="A176" t="s">
        <v>179</v>
      </c>
      <c r="B176" t="s">
        <v>266</v>
      </c>
      <c r="C176" t="s">
        <v>268</v>
      </c>
    </row>
    <row r="177" spans="1:3" x14ac:dyDescent="0.3">
      <c r="A177" t="s">
        <v>49</v>
      </c>
      <c r="B177" t="s">
        <v>265</v>
      </c>
      <c r="C177" t="s">
        <v>269</v>
      </c>
    </row>
    <row r="178" spans="1:3" x14ac:dyDescent="0.3">
      <c r="A178" t="s">
        <v>144</v>
      </c>
      <c r="B178" t="s">
        <v>266</v>
      </c>
      <c r="C178" t="s">
        <v>268</v>
      </c>
    </row>
    <row r="179" spans="1:3" x14ac:dyDescent="0.3">
      <c r="A179" t="s">
        <v>166</v>
      </c>
      <c r="B179" t="s">
        <v>266</v>
      </c>
      <c r="C179" t="s">
        <v>268</v>
      </c>
    </row>
    <row r="180" spans="1:3" x14ac:dyDescent="0.3">
      <c r="A180" t="s">
        <v>135</v>
      </c>
      <c r="B180" t="s">
        <v>266</v>
      </c>
      <c r="C180" t="s">
        <v>268</v>
      </c>
    </row>
    <row r="181" spans="1:3" x14ac:dyDescent="0.3">
      <c r="A181" t="s">
        <v>178</v>
      </c>
      <c r="B181" t="s">
        <v>266</v>
      </c>
      <c r="C181" t="s">
        <v>268</v>
      </c>
    </row>
    <row r="182" spans="1:3" x14ac:dyDescent="0.3">
      <c r="A182" t="s">
        <v>88</v>
      </c>
      <c r="B182" t="s">
        <v>266</v>
      </c>
      <c r="C182" t="s">
        <v>268</v>
      </c>
    </row>
    <row r="183" spans="1:3" x14ac:dyDescent="0.3">
      <c r="A183" t="s">
        <v>38</v>
      </c>
      <c r="B183" t="s">
        <v>266</v>
      </c>
      <c r="C183" t="s">
        <v>269</v>
      </c>
    </row>
    <row r="184" spans="1:3" x14ac:dyDescent="0.3">
      <c r="A184" t="s">
        <v>128</v>
      </c>
      <c r="B184" t="s">
        <v>266</v>
      </c>
      <c r="C184" t="s">
        <v>268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B288-DCAA-4A32-B10F-CB47E2E5FCD8}">
  <dimension ref="B3:E10"/>
  <sheetViews>
    <sheetView workbookViewId="0">
      <selection activeCell="B12" sqref="B12"/>
    </sheetView>
  </sheetViews>
  <sheetFormatPr defaultRowHeight="14.4" x14ac:dyDescent="0.3"/>
  <cols>
    <col min="2" max="2" width="22" bestFit="1" customWidth="1"/>
  </cols>
  <sheetData>
    <row r="3" spans="2:5" x14ac:dyDescent="0.3">
      <c r="B3" s="14" t="s">
        <v>3</v>
      </c>
      <c r="C3" s="41" t="s">
        <v>293</v>
      </c>
      <c r="D3" s="41"/>
      <c r="E3" s="41"/>
    </row>
    <row r="4" spans="2:5" x14ac:dyDescent="0.3">
      <c r="B4" s="14"/>
      <c r="C4" s="14" t="s">
        <v>285</v>
      </c>
      <c r="D4" s="14" t="s">
        <v>286</v>
      </c>
      <c r="E4" s="14" t="s">
        <v>287</v>
      </c>
    </row>
    <row r="5" spans="2:5" x14ac:dyDescent="0.3">
      <c r="B5" t="s">
        <v>288</v>
      </c>
      <c r="C5">
        <v>0.78500000000000003</v>
      </c>
      <c r="D5">
        <v>0.92200000000000004</v>
      </c>
      <c r="E5">
        <v>0.34200000000000003</v>
      </c>
    </row>
    <row r="6" spans="2:5" x14ac:dyDescent="0.3">
      <c r="B6" t="s">
        <v>289</v>
      </c>
      <c r="C6">
        <v>0.995</v>
      </c>
      <c r="D6">
        <v>0.98099999999999998</v>
      </c>
      <c r="E6">
        <v>0.998</v>
      </c>
    </row>
    <row r="7" spans="2:5" x14ac:dyDescent="0.3">
      <c r="B7" t="s">
        <v>290</v>
      </c>
      <c r="C7">
        <v>0.81699999999999995</v>
      </c>
      <c r="D7">
        <v>0.85599999999999998</v>
      </c>
      <c r="E7">
        <v>0.84299999999999997</v>
      </c>
    </row>
    <row r="8" spans="2:5" x14ac:dyDescent="0.3">
      <c r="B8" t="s">
        <v>291</v>
      </c>
      <c r="C8">
        <v>1.1859999999999999</v>
      </c>
      <c r="D8">
        <v>0.97699999999999998</v>
      </c>
      <c r="E8">
        <v>0.42499999999999999</v>
      </c>
    </row>
    <row r="9" spans="2:5" x14ac:dyDescent="0.3">
      <c r="B9" t="s">
        <v>292</v>
      </c>
      <c r="C9">
        <v>0.70499999999999996</v>
      </c>
      <c r="D9">
        <v>0.81899999999999995</v>
      </c>
      <c r="E9">
        <v>0.14899999999999999</v>
      </c>
    </row>
    <row r="10" spans="2:5" x14ac:dyDescent="0.3">
      <c r="B10" t="s">
        <v>177</v>
      </c>
      <c r="C10">
        <v>0.76</v>
      </c>
      <c r="D10">
        <v>0.91200000000000003</v>
      </c>
      <c r="E10">
        <v>0.17499999999999999</v>
      </c>
    </row>
  </sheetData>
  <mergeCells count="1">
    <mergeCell ref="C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top30</vt:lpstr>
      <vt:lpstr>lead time</vt:lpstr>
      <vt:lpstr>data</vt:lpstr>
      <vt:lpstr>VED</vt:lpstr>
      <vt:lpstr>ABC</vt:lpstr>
      <vt:lpstr>ABC-VED</vt:lpstr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2023-03-25T11:28:47Z</dcterms:created>
  <dcterms:modified xsi:type="dcterms:W3CDTF">2023-05-02T22:14:15Z</dcterms:modified>
</cp:coreProperties>
</file>