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2fb7ac3cc339c92a/Desktop/semester 2/financial econometrics/homework submission/"/>
    </mc:Choice>
  </mc:AlternateContent>
  <xr:revisionPtr revIDLastSave="545" documentId="13_ncr:1_{2D94BFFD-8AC7-4908-8713-4324B81FE73C}" xr6:coauthVersionLast="47" xr6:coauthVersionMax="47" xr10:uidLastSave="{133698DE-B7C8-496D-915B-DFE87AB9631E}"/>
  <bookViews>
    <workbookView xWindow="-110" yWindow="-110" windowWidth="19420" windowHeight="11500" xr2:uid="{8A21C21A-7C98-416C-B5D9-01677D0281FB}"/>
  </bookViews>
  <sheets>
    <sheet name="Question 3" sheetId="2" r:id="rId1"/>
    <sheet name="Question 4" sheetId="3" r:id="rId2"/>
  </sheets>
  <definedNames>
    <definedName name="_xlchart.v1.0" hidden="1">'Question 3'!$I$1</definedName>
    <definedName name="_xlchart.v1.1" hidden="1">'Question 3'!$I$2:$I$125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E3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4" i="3"/>
  <c r="E5" i="3"/>
  <c r="E6" i="3"/>
  <c r="I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3" i="3"/>
  <c r="I4" i="3" s="1"/>
  <c r="I5" i="3" l="1"/>
  <c r="F8" i="2"/>
  <c r="F6" i="2"/>
  <c r="F5" i="2"/>
  <c r="F3" i="2"/>
  <c r="F2" i="2"/>
  <c r="F11" i="2" l="1"/>
  <c r="F10" i="2" s="1"/>
  <c r="H2" i="2" s="1"/>
  <c r="H3" i="2" l="1"/>
  <c r="I3" i="2" s="1"/>
  <c r="J3" i="2" s="1"/>
  <c r="H15" i="2"/>
  <c r="I15" i="2" s="1"/>
  <c r="J15" i="2" s="1"/>
  <c r="H27" i="2"/>
  <c r="I27" i="2" s="1"/>
  <c r="J27" i="2" s="1"/>
  <c r="H39" i="2"/>
  <c r="I39" i="2" s="1"/>
  <c r="J39" i="2" s="1"/>
  <c r="H51" i="2"/>
  <c r="I51" i="2" s="1"/>
  <c r="J51" i="2" s="1"/>
  <c r="H63" i="2"/>
  <c r="I63" i="2" s="1"/>
  <c r="J63" i="2" s="1"/>
  <c r="H75" i="2"/>
  <c r="I75" i="2" s="1"/>
  <c r="J75" i="2" s="1"/>
  <c r="H87" i="2"/>
  <c r="I87" i="2" s="1"/>
  <c r="J87" i="2" s="1"/>
  <c r="H99" i="2"/>
  <c r="I99" i="2" s="1"/>
  <c r="J99" i="2" s="1"/>
  <c r="H111" i="2"/>
  <c r="I111" i="2" s="1"/>
  <c r="J111" i="2" s="1"/>
  <c r="H123" i="2"/>
  <c r="I123" i="2" s="1"/>
  <c r="J123" i="2" s="1"/>
  <c r="H4" i="2"/>
  <c r="I4" i="2" s="1"/>
  <c r="J4" i="2" s="1"/>
  <c r="H16" i="2"/>
  <c r="I16" i="2" s="1"/>
  <c r="J16" i="2" s="1"/>
  <c r="H28" i="2"/>
  <c r="I28" i="2" s="1"/>
  <c r="J28" i="2" s="1"/>
  <c r="H40" i="2"/>
  <c r="I40" i="2" s="1"/>
  <c r="J40" i="2" s="1"/>
  <c r="H52" i="2"/>
  <c r="I52" i="2" s="1"/>
  <c r="J52" i="2" s="1"/>
  <c r="H64" i="2"/>
  <c r="I64" i="2" s="1"/>
  <c r="J64" i="2" s="1"/>
  <c r="H76" i="2"/>
  <c r="I76" i="2" s="1"/>
  <c r="J76" i="2" s="1"/>
  <c r="H88" i="2"/>
  <c r="I88" i="2" s="1"/>
  <c r="J88" i="2" s="1"/>
  <c r="H100" i="2"/>
  <c r="I100" i="2" s="1"/>
  <c r="J100" i="2" s="1"/>
  <c r="H112" i="2"/>
  <c r="I112" i="2" s="1"/>
  <c r="J112" i="2" s="1"/>
  <c r="H124" i="2"/>
  <c r="I124" i="2" s="1"/>
  <c r="J124" i="2" s="1"/>
  <c r="H5" i="2"/>
  <c r="I5" i="2" s="1"/>
  <c r="J5" i="2" s="1"/>
  <c r="H17" i="2"/>
  <c r="I17" i="2" s="1"/>
  <c r="J17" i="2" s="1"/>
  <c r="H29" i="2"/>
  <c r="I29" i="2" s="1"/>
  <c r="J29" i="2" s="1"/>
  <c r="H41" i="2"/>
  <c r="I41" i="2" s="1"/>
  <c r="J41" i="2" s="1"/>
  <c r="H53" i="2"/>
  <c r="I53" i="2" s="1"/>
  <c r="J53" i="2" s="1"/>
  <c r="H65" i="2"/>
  <c r="I65" i="2" s="1"/>
  <c r="J65" i="2" s="1"/>
  <c r="H77" i="2"/>
  <c r="I77" i="2" s="1"/>
  <c r="J77" i="2" s="1"/>
  <c r="H89" i="2"/>
  <c r="I89" i="2" s="1"/>
  <c r="J89" i="2" s="1"/>
  <c r="H101" i="2"/>
  <c r="I101" i="2" s="1"/>
  <c r="J101" i="2" s="1"/>
  <c r="H113" i="2"/>
  <c r="I113" i="2" s="1"/>
  <c r="J113" i="2" s="1"/>
  <c r="H125" i="2"/>
  <c r="I125" i="2" s="1"/>
  <c r="J125" i="2" s="1"/>
  <c r="H6" i="2"/>
  <c r="I6" i="2" s="1"/>
  <c r="J6" i="2" s="1"/>
  <c r="H18" i="2"/>
  <c r="I18" i="2" s="1"/>
  <c r="J18" i="2" s="1"/>
  <c r="H30" i="2"/>
  <c r="I30" i="2" s="1"/>
  <c r="J30" i="2" s="1"/>
  <c r="H42" i="2"/>
  <c r="I42" i="2" s="1"/>
  <c r="J42" i="2" s="1"/>
  <c r="H54" i="2"/>
  <c r="I54" i="2" s="1"/>
  <c r="J54" i="2" s="1"/>
  <c r="H66" i="2"/>
  <c r="I66" i="2" s="1"/>
  <c r="J66" i="2" s="1"/>
  <c r="H78" i="2"/>
  <c r="I78" i="2" s="1"/>
  <c r="J78" i="2" s="1"/>
  <c r="H90" i="2"/>
  <c r="I90" i="2" s="1"/>
  <c r="J90" i="2" s="1"/>
  <c r="H102" i="2"/>
  <c r="I102" i="2" s="1"/>
  <c r="J102" i="2" s="1"/>
  <c r="H114" i="2"/>
  <c r="I114" i="2" s="1"/>
  <c r="J114" i="2" s="1"/>
  <c r="I2" i="2"/>
  <c r="J2" i="2" s="1"/>
  <c r="H10" i="2"/>
  <c r="I10" i="2" s="1"/>
  <c r="J10" i="2" s="1"/>
  <c r="H22" i="2"/>
  <c r="I22" i="2" s="1"/>
  <c r="J22" i="2" s="1"/>
  <c r="H34" i="2"/>
  <c r="I34" i="2" s="1"/>
  <c r="J34" i="2" s="1"/>
  <c r="H46" i="2"/>
  <c r="I46" i="2" s="1"/>
  <c r="J46" i="2" s="1"/>
  <c r="H58" i="2"/>
  <c r="I58" i="2" s="1"/>
  <c r="J58" i="2" s="1"/>
  <c r="H70" i="2"/>
  <c r="I70" i="2" s="1"/>
  <c r="J70" i="2" s="1"/>
  <c r="H82" i="2"/>
  <c r="I82" i="2" s="1"/>
  <c r="J82" i="2" s="1"/>
  <c r="H94" i="2"/>
  <c r="I94" i="2" s="1"/>
  <c r="J94" i="2" s="1"/>
  <c r="H106" i="2"/>
  <c r="I106" i="2" s="1"/>
  <c r="J106" i="2" s="1"/>
  <c r="H118" i="2"/>
  <c r="I118" i="2" s="1"/>
  <c r="J118" i="2" s="1"/>
  <c r="H20" i="2"/>
  <c r="I20" i="2" s="1"/>
  <c r="J20" i="2" s="1"/>
  <c r="H38" i="2"/>
  <c r="I38" i="2" s="1"/>
  <c r="J38" i="2" s="1"/>
  <c r="H60" i="2"/>
  <c r="I60" i="2" s="1"/>
  <c r="J60" i="2" s="1"/>
  <c r="H81" i="2"/>
  <c r="I81" i="2" s="1"/>
  <c r="J81" i="2" s="1"/>
  <c r="H103" i="2"/>
  <c r="I103" i="2" s="1"/>
  <c r="J103" i="2" s="1"/>
  <c r="H121" i="2"/>
  <c r="I121" i="2" s="1"/>
  <c r="J121" i="2" s="1"/>
  <c r="H21" i="2"/>
  <c r="I21" i="2" s="1"/>
  <c r="J21" i="2" s="1"/>
  <c r="H43" i="2"/>
  <c r="I43" i="2" s="1"/>
  <c r="J43" i="2" s="1"/>
  <c r="H83" i="2"/>
  <c r="I83" i="2" s="1"/>
  <c r="J83" i="2" s="1"/>
  <c r="H104" i="2"/>
  <c r="I104" i="2" s="1"/>
  <c r="J104" i="2" s="1"/>
  <c r="H122" i="2"/>
  <c r="I122" i="2" s="1"/>
  <c r="J122" i="2" s="1"/>
  <c r="H23" i="2"/>
  <c r="I23" i="2" s="1"/>
  <c r="J23" i="2" s="1"/>
  <c r="H44" i="2"/>
  <c r="I44" i="2" s="1"/>
  <c r="J44" i="2" s="1"/>
  <c r="H62" i="2"/>
  <c r="I62" i="2" s="1"/>
  <c r="J62" i="2" s="1"/>
  <c r="H84" i="2"/>
  <c r="I84" i="2" s="1"/>
  <c r="J84" i="2" s="1"/>
  <c r="H105" i="2"/>
  <c r="I105" i="2" s="1"/>
  <c r="J105" i="2" s="1"/>
  <c r="H61" i="2"/>
  <c r="I61" i="2" s="1"/>
  <c r="J61" i="2" s="1"/>
  <c r="H107" i="2"/>
  <c r="I107" i="2" s="1"/>
  <c r="J107" i="2" s="1"/>
  <c r="H7" i="2"/>
  <c r="I7" i="2" s="1"/>
  <c r="J7" i="2" s="1"/>
  <c r="H25" i="2"/>
  <c r="I25" i="2" s="1"/>
  <c r="J25" i="2" s="1"/>
  <c r="H68" i="2"/>
  <c r="I68" i="2" s="1"/>
  <c r="J68" i="2" s="1"/>
  <c r="H86" i="2"/>
  <c r="I86" i="2" s="1"/>
  <c r="J86" i="2" s="1"/>
  <c r="H45" i="2"/>
  <c r="I45" i="2" s="1"/>
  <c r="J45" i="2" s="1"/>
  <c r="H67" i="2"/>
  <c r="I67" i="2" s="1"/>
  <c r="J67" i="2" s="1"/>
  <c r="H85" i="2"/>
  <c r="I85" i="2" s="1"/>
  <c r="J85" i="2" s="1"/>
  <c r="H24" i="2"/>
  <c r="I24" i="2" s="1"/>
  <c r="J24" i="2" s="1"/>
  <c r="H47" i="2"/>
  <c r="I47" i="2" s="1"/>
  <c r="J47" i="2" s="1"/>
  <c r="H108" i="2"/>
  <c r="I108" i="2" s="1"/>
  <c r="J108" i="2" s="1"/>
  <c r="H26" i="2"/>
  <c r="I26" i="2" s="1"/>
  <c r="J26" i="2" s="1"/>
  <c r="H48" i="2"/>
  <c r="I48" i="2" s="1"/>
  <c r="J48" i="2" s="1"/>
  <c r="H69" i="2"/>
  <c r="I69" i="2" s="1"/>
  <c r="J69" i="2" s="1"/>
  <c r="H91" i="2"/>
  <c r="I91" i="2" s="1"/>
  <c r="J91" i="2" s="1"/>
  <c r="H109" i="2"/>
  <c r="I109" i="2" s="1"/>
  <c r="J109" i="2" s="1"/>
  <c r="H31" i="2"/>
  <c r="I31" i="2" s="1"/>
  <c r="J31" i="2" s="1"/>
  <c r="H49" i="2"/>
  <c r="I49" i="2" s="1"/>
  <c r="J49" i="2" s="1"/>
  <c r="H92" i="2"/>
  <c r="I92" i="2" s="1"/>
  <c r="J92" i="2" s="1"/>
  <c r="H50" i="2"/>
  <c r="I50" i="2" s="1"/>
  <c r="J50" i="2" s="1"/>
  <c r="H115" i="2"/>
  <c r="I115" i="2" s="1"/>
  <c r="J115" i="2" s="1"/>
  <c r="H73" i="2"/>
  <c r="I73" i="2" s="1"/>
  <c r="J73" i="2" s="1"/>
  <c r="H74" i="2"/>
  <c r="I74" i="2" s="1"/>
  <c r="J74" i="2" s="1"/>
  <c r="H79" i="2"/>
  <c r="I79" i="2" s="1"/>
  <c r="J79" i="2" s="1"/>
  <c r="H80" i="2"/>
  <c r="I80" i="2" s="1"/>
  <c r="J80" i="2" s="1"/>
  <c r="H8" i="2"/>
  <c r="I8" i="2" s="1"/>
  <c r="J8" i="2" s="1"/>
  <c r="H71" i="2"/>
  <c r="I71" i="2" s="1"/>
  <c r="J71" i="2" s="1"/>
  <c r="H9" i="2"/>
  <c r="I9" i="2" s="1"/>
  <c r="J9" i="2" s="1"/>
  <c r="H110" i="2"/>
  <c r="I110" i="2" s="1"/>
  <c r="J110" i="2" s="1"/>
  <c r="H32" i="2"/>
  <c r="I32" i="2" s="1"/>
  <c r="J32" i="2" s="1"/>
  <c r="H93" i="2"/>
  <c r="I93" i="2" s="1"/>
  <c r="J93" i="2" s="1"/>
  <c r="H12" i="2"/>
  <c r="I12" i="2" s="1"/>
  <c r="J12" i="2" s="1"/>
  <c r="H95" i="2"/>
  <c r="I95" i="2" s="1"/>
  <c r="J95" i="2" s="1"/>
  <c r="H13" i="2"/>
  <c r="I13" i="2" s="1"/>
  <c r="J13" i="2" s="1"/>
  <c r="H96" i="2"/>
  <c r="I96" i="2" s="1"/>
  <c r="J96" i="2" s="1"/>
  <c r="H57" i="2"/>
  <c r="I57" i="2" s="1"/>
  <c r="J57" i="2" s="1"/>
  <c r="H19" i="2"/>
  <c r="I19" i="2" s="1"/>
  <c r="J19" i="2" s="1"/>
  <c r="H59" i="2"/>
  <c r="I59" i="2" s="1"/>
  <c r="J59" i="2" s="1"/>
  <c r="H11" i="2"/>
  <c r="I11" i="2" s="1"/>
  <c r="J11" i="2" s="1"/>
  <c r="H33" i="2"/>
  <c r="I33" i="2" s="1"/>
  <c r="J33" i="2" s="1"/>
  <c r="H116" i="2"/>
  <c r="I116" i="2" s="1"/>
  <c r="J116" i="2" s="1"/>
  <c r="H56" i="2"/>
  <c r="I56" i="2" s="1"/>
  <c r="J56" i="2" s="1"/>
  <c r="H97" i="2"/>
  <c r="I97" i="2" s="1"/>
  <c r="J97" i="2" s="1"/>
  <c r="H98" i="2"/>
  <c r="I98" i="2" s="1"/>
  <c r="J98" i="2" s="1"/>
  <c r="H72" i="2"/>
  <c r="I72" i="2" s="1"/>
  <c r="J72" i="2" s="1"/>
  <c r="H35" i="2"/>
  <c r="I35" i="2" s="1"/>
  <c r="J35" i="2" s="1"/>
  <c r="H14" i="2"/>
  <c r="I14" i="2" s="1"/>
  <c r="J14" i="2" s="1"/>
  <c r="H36" i="2"/>
  <c r="I36" i="2" s="1"/>
  <c r="J36" i="2" s="1"/>
  <c r="H55" i="2"/>
  <c r="I55" i="2" s="1"/>
  <c r="J55" i="2" s="1"/>
  <c r="H117" i="2"/>
  <c r="I117" i="2" s="1"/>
  <c r="J117" i="2" s="1"/>
  <c r="H119" i="2"/>
  <c r="I119" i="2" s="1"/>
  <c r="J119" i="2" s="1"/>
  <c r="H37" i="2"/>
  <c r="I37" i="2" s="1"/>
  <c r="J37" i="2" s="1"/>
  <c r="H120" i="2"/>
  <c r="I120" i="2" s="1"/>
  <c r="J120" i="2" s="1"/>
  <c r="I6" i="3"/>
  <c r="I11" i="3" s="1"/>
  <c r="F14" i="3"/>
  <c r="F26" i="3"/>
  <c r="F38" i="3"/>
  <c r="F50" i="3"/>
  <c r="F62" i="3"/>
  <c r="F74" i="3"/>
  <c r="F86" i="3"/>
  <c r="F98" i="3"/>
  <c r="F110" i="3"/>
  <c r="F122" i="3"/>
  <c r="F15" i="3"/>
  <c r="F27" i="3"/>
  <c r="F39" i="3"/>
  <c r="F51" i="3"/>
  <c r="F63" i="3"/>
  <c r="F75" i="3"/>
  <c r="F87" i="3"/>
  <c r="F99" i="3"/>
  <c r="F111" i="3"/>
  <c r="F123" i="3"/>
  <c r="F85" i="3"/>
  <c r="F4" i="3"/>
  <c r="F16" i="3"/>
  <c r="F28" i="3"/>
  <c r="F40" i="3"/>
  <c r="F52" i="3"/>
  <c r="F64" i="3"/>
  <c r="F76" i="3"/>
  <c r="F88" i="3"/>
  <c r="F100" i="3"/>
  <c r="F112" i="3"/>
  <c r="F124" i="3"/>
  <c r="F43" i="3"/>
  <c r="F67" i="3"/>
  <c r="F103" i="3"/>
  <c r="F121" i="3"/>
  <c r="F5" i="3"/>
  <c r="F17" i="3"/>
  <c r="F29" i="3"/>
  <c r="F41" i="3"/>
  <c r="F53" i="3"/>
  <c r="F65" i="3"/>
  <c r="F77" i="3"/>
  <c r="F89" i="3"/>
  <c r="F101" i="3"/>
  <c r="F113" i="3"/>
  <c r="F125" i="3"/>
  <c r="F31" i="3"/>
  <c r="F79" i="3"/>
  <c r="F115" i="3"/>
  <c r="F104" i="3"/>
  <c r="F6" i="3"/>
  <c r="F18" i="3"/>
  <c r="F30" i="3"/>
  <c r="F42" i="3"/>
  <c r="F54" i="3"/>
  <c r="F66" i="3"/>
  <c r="F78" i="3"/>
  <c r="F90" i="3"/>
  <c r="F102" i="3"/>
  <c r="F114" i="3"/>
  <c r="F19" i="3"/>
  <c r="F55" i="3"/>
  <c r="F91" i="3"/>
  <c r="F92" i="3"/>
  <c r="F7" i="3"/>
  <c r="F8" i="3"/>
  <c r="F20" i="3"/>
  <c r="F32" i="3"/>
  <c r="F44" i="3"/>
  <c r="F56" i="3"/>
  <c r="F68" i="3"/>
  <c r="F80" i="3"/>
  <c r="F116" i="3"/>
  <c r="F73" i="3"/>
  <c r="F9" i="3"/>
  <c r="F21" i="3"/>
  <c r="F33" i="3"/>
  <c r="F45" i="3"/>
  <c r="F57" i="3"/>
  <c r="F69" i="3"/>
  <c r="F81" i="3"/>
  <c r="F93" i="3"/>
  <c r="F105" i="3"/>
  <c r="F117" i="3"/>
  <c r="F37" i="3"/>
  <c r="F10" i="3"/>
  <c r="F22" i="3"/>
  <c r="F34" i="3"/>
  <c r="F46" i="3"/>
  <c r="F58" i="3"/>
  <c r="F70" i="3"/>
  <c r="F82" i="3"/>
  <c r="F94" i="3"/>
  <c r="F106" i="3"/>
  <c r="F118" i="3"/>
  <c r="F47" i="3"/>
  <c r="F83" i="3"/>
  <c r="F107" i="3"/>
  <c r="F25" i="3"/>
  <c r="F97" i="3"/>
  <c r="F11" i="3"/>
  <c r="F23" i="3"/>
  <c r="F35" i="3"/>
  <c r="F59" i="3"/>
  <c r="F71" i="3"/>
  <c r="F95" i="3"/>
  <c r="F119" i="3"/>
  <c r="F13" i="3"/>
  <c r="F109" i="3"/>
  <c r="F12" i="3"/>
  <c r="F24" i="3"/>
  <c r="F36" i="3"/>
  <c r="F48" i="3"/>
  <c r="F60" i="3"/>
  <c r="F72" i="3"/>
  <c r="F84" i="3"/>
  <c r="F96" i="3"/>
  <c r="F108" i="3"/>
  <c r="F120" i="3"/>
  <c r="F61" i="3"/>
  <c r="F49" i="3"/>
  <c r="I12" i="3"/>
</calcChain>
</file>

<file path=xl/sharedStrings.xml><?xml version="1.0" encoding="utf-8"?>
<sst xmlns="http://schemas.openxmlformats.org/spreadsheetml/2006/main" count="65" uniqueCount="59">
  <si>
    <t>Date</t>
  </si>
  <si>
    <t>NVIDIA (x)</t>
  </si>
  <si>
    <t>Microsoft (y)</t>
  </si>
  <si>
    <t>y_pred</t>
  </si>
  <si>
    <t>y - y_pred</t>
  </si>
  <si>
    <t>(y - y_pred)^2</t>
  </si>
  <si>
    <t>mean x</t>
  </si>
  <si>
    <t>mean y</t>
  </si>
  <si>
    <t>stdev x</t>
  </si>
  <si>
    <t>stdev y</t>
  </si>
  <si>
    <t>autocorrel</t>
  </si>
  <si>
    <t>LR coef</t>
  </si>
  <si>
    <t>Beta0</t>
  </si>
  <si>
    <t>Beta1</t>
  </si>
  <si>
    <t>We can see that some times our model underestimates and sometimes it overestimates</t>
  </si>
  <si>
    <t>our model takes the error as normally distributed with mean 0 and variance sigma squared</t>
  </si>
  <si>
    <t>however, we can clearly see that our residuals are not normally distributed; atleast for the time period taken</t>
  </si>
  <si>
    <t>Since the assumption of normally distributed residuals in OLS is imporant</t>
  </si>
  <si>
    <t>for making statistical inferences from the model we should be cautious with our analysis</t>
  </si>
  <si>
    <t>Performing Linear Regression: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</si>
  <si>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</si>
  <si>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</si>
  <si>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</si>
  <si>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</si>
  <si>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</si>
  <si>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</si>
  <si>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</si>
  <si>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</si>
  <si>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</si>
  <si>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</si>
  <si>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</si>
  <si>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</si>
  <si>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</si>
  <si>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</si>
  <si>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</si>
  <si>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</si>
  <si>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</si>
  <si>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</si>
  <si>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</si>
  <si>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</si>
  <si>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</si>
  <si>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</si>
  <si>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NVIDIA (X)</t>
  </si>
  <si>
    <t>the p values indicate that the both the slope and the intercept are statistically significantly away from  zero (i.e. accept alternative hypothesis in both cases)</t>
  </si>
  <si>
    <t>at a signifiance level of 95%</t>
  </si>
  <si>
    <t>However, we might want to be cautious of these inferences because we don't have the residuals as normally distributed</t>
  </si>
  <si>
    <t>absolute returns</t>
  </si>
  <si>
    <t>MICROSOFT(y)</t>
  </si>
  <si>
    <t>Heged strategy</t>
  </si>
  <si>
    <t>daily stdev of P&amp;L of Long 1 Y</t>
  </si>
  <si>
    <t>stdev of X's return</t>
  </si>
  <si>
    <t>stdev of Y's return</t>
  </si>
  <si>
    <t>correl of returns</t>
  </si>
  <si>
    <t>How would you compute how many shares of X to be short versus Y.  With this portfolio what is the standard deviation of your daily P&amp;L</t>
  </si>
  <si>
    <t>we compute  this using the optimal hedge ratio:</t>
  </si>
  <si>
    <t>correl*stdevY/stdevX</t>
  </si>
  <si>
    <t xml:space="preserve">hedge ratio </t>
  </si>
  <si>
    <t>stdev of hedged strategy</t>
  </si>
  <si>
    <t>For 1 share of y we short hedge ratio amount of shares of x. The optimal hedge ratio minimizes the variance of porffolio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</si>
</sst>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sz val="10"/>
      <color rgb="FF000000"/>
      <name val="Arial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i/>
      <sz val="11"/>
      <color theme="1"/>
      <name val="Aptos Narrow"/>
      <family val="2"/>
      <scheme val="minor"/>
    </font>
    <font>
      <i/>
      <sz val="12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Liberation Sans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2" fillId="0" borderId="0" xfId="0" applyFont="1"/>
    <xf numFmtId="0" fontId="2" fillId="0" borderId="1" xfId="0" applyFont="1" applyBorder="1"/>
    <xf numFmtId="14" fontId="2" fillId="0" borderId="0" xfId="0" applyNumberFormat="1" applyFont="1"/>
    <xf numFmtId="2" fontId="2" fillId="0" borderId="1" xfId="0" applyNumberFormat="1" applyFont="1" applyBorder="1"/>
    <xf numFmtId="0" fontId="0" fillId="0" borderId="4" xfId="0" applyBorder="1"/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Continuous"/>
    </xf>
    <xf numFmtId="0" fontId="4" fillId="3" borderId="5" xfId="0" applyFont="1" applyFill="1" applyBorder="1" applyAlignment="1">
      <alignment horizontal="center"/>
    </xf>
    <xf numFmtId="0" fontId="0" fillId="3" borderId="0" xfId="0" applyFill="1"/>
    <xf numFmtId="0" fontId="0" fillId="3" borderId="4" xfId="0" applyFill="1" applyBorder="1"/>
    <xf numFmtId="0" fontId="5" fillId="0" borderId="0" xfId="0" applyFont="1" applyAlignment="1">
      <alignment horizontal="center"/>
    </xf>
    <xf numFmtId="0" fontId="3" fillId="2" borderId="1" xfId="0" applyFont="1" applyFill="1" applyBorder="1"/>
    <xf numFmtId="0" fontId="3" fillId="2" borderId="0" xfId="0" applyFont="1" applyFill="1"/>
    <xf numFmtId="0" fontId="3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4" fontId="8" fillId="0" borderId="0" xfId="0" applyNumberFormat="1" applyFont="1"/>
    <xf numFmtId="14" fontId="2" fillId="4" borderId="1" xfId="0" applyNumberFormat="1" applyFont="1" applyFill="1" applyBorder="1"/>
    <xf numFmtId="0" fontId="2" fillId="4" borderId="1" xfId="0" applyFont="1" applyFill="1" applyBorder="1"/>
    <xf numFmtId="14" fontId="3" fillId="4" borderId="1" xfId="0" applyNumberFormat="1" applyFont="1" applyFill="1" applyBorder="1"/>
    <xf numFmtId="0" fontId="3" fillId="4" borderId="1" xfId="0" applyFont="1" applyFill="1" applyBorder="1"/>
    <xf numFmtId="11" fontId="0" fillId="3" borderId="0" xfId="0" applyNumberFormat="1" applyFill="1"/>
    <xf numFmtId="11" fontId="0" fillId="3" borderId="4" xfId="0" applyNumberFormat="1" applyFill="1" applyBorder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14" fontId="3" fillId="4" borderId="2" xfId="0" applyNumberFormat="1" applyFont="1" applyFill="1" applyBorder="1" applyAlignment="1">
      <alignment horizontal="center"/>
    </xf>
    <xf numFmtId="14" fontId="3" fillId="4" borderId="3" xfId="0" applyNumberFormat="1" applyFont="1" applyFill="1" applyBorder="1" applyAlignment="1">
      <alignment horizontal="center"/>
    </xf>
  </cellXfs>
  <cellStyles count="2">
    <cellStyle name="Normal" xfId="0" builtinId="0"/>
    <cellStyle name="Normal 2" xfId="1" xr:uid="{9B37EA75-A02B-46B0-A19B-862D4A62DB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- y_pred (residuals)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'Question 3'!$I$1</c:f>
              <c:strCache>
                <c:ptCount val="1"/>
                <c:pt idx="0">
                  <c:v>y - y_pred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'Question 3'!$A$2:$A$125</c:f>
              <c:numCache>
                <c:formatCode>m/d/yyyy</c:formatCode>
                <c:ptCount val="124"/>
                <c:pt idx="0">
                  <c:v>45174</c:v>
                </c:pt>
                <c:pt idx="1">
                  <c:v>45175</c:v>
                </c:pt>
                <c:pt idx="2">
                  <c:v>45176</c:v>
                </c:pt>
                <c:pt idx="3">
                  <c:v>45177</c:v>
                </c:pt>
                <c:pt idx="4">
                  <c:v>45180</c:v>
                </c:pt>
                <c:pt idx="5">
                  <c:v>45181</c:v>
                </c:pt>
                <c:pt idx="6">
                  <c:v>45182</c:v>
                </c:pt>
                <c:pt idx="7">
                  <c:v>45183</c:v>
                </c:pt>
                <c:pt idx="8">
                  <c:v>45184</c:v>
                </c:pt>
                <c:pt idx="9">
                  <c:v>45187</c:v>
                </c:pt>
                <c:pt idx="10">
                  <c:v>45188</c:v>
                </c:pt>
                <c:pt idx="11">
                  <c:v>45189</c:v>
                </c:pt>
                <c:pt idx="12">
                  <c:v>45190</c:v>
                </c:pt>
                <c:pt idx="13">
                  <c:v>45191</c:v>
                </c:pt>
                <c:pt idx="14">
                  <c:v>45194</c:v>
                </c:pt>
                <c:pt idx="15">
                  <c:v>45195</c:v>
                </c:pt>
                <c:pt idx="16">
                  <c:v>45196</c:v>
                </c:pt>
                <c:pt idx="17">
                  <c:v>45197</c:v>
                </c:pt>
                <c:pt idx="18">
                  <c:v>45198</c:v>
                </c:pt>
                <c:pt idx="19">
                  <c:v>45201</c:v>
                </c:pt>
                <c:pt idx="20">
                  <c:v>45202</c:v>
                </c:pt>
                <c:pt idx="21">
                  <c:v>45203</c:v>
                </c:pt>
                <c:pt idx="22">
                  <c:v>45204</c:v>
                </c:pt>
                <c:pt idx="23">
                  <c:v>45205</c:v>
                </c:pt>
                <c:pt idx="24">
                  <c:v>45209</c:v>
                </c:pt>
                <c:pt idx="25">
                  <c:v>45210</c:v>
                </c:pt>
                <c:pt idx="26">
                  <c:v>45211</c:v>
                </c:pt>
                <c:pt idx="27">
                  <c:v>45212</c:v>
                </c:pt>
                <c:pt idx="28">
                  <c:v>45215</c:v>
                </c:pt>
                <c:pt idx="29">
                  <c:v>45216</c:v>
                </c:pt>
                <c:pt idx="30">
                  <c:v>45217</c:v>
                </c:pt>
                <c:pt idx="31">
                  <c:v>45218</c:v>
                </c:pt>
                <c:pt idx="32">
                  <c:v>45219</c:v>
                </c:pt>
                <c:pt idx="33">
                  <c:v>45222</c:v>
                </c:pt>
                <c:pt idx="34">
                  <c:v>45223</c:v>
                </c:pt>
                <c:pt idx="35">
                  <c:v>45224</c:v>
                </c:pt>
                <c:pt idx="36">
                  <c:v>45225</c:v>
                </c:pt>
                <c:pt idx="37">
                  <c:v>45226</c:v>
                </c:pt>
                <c:pt idx="38">
                  <c:v>45229</c:v>
                </c:pt>
                <c:pt idx="39">
                  <c:v>45230</c:v>
                </c:pt>
                <c:pt idx="40">
                  <c:v>45231</c:v>
                </c:pt>
                <c:pt idx="41">
                  <c:v>45232</c:v>
                </c:pt>
                <c:pt idx="42">
                  <c:v>45233</c:v>
                </c:pt>
                <c:pt idx="43">
                  <c:v>45236</c:v>
                </c:pt>
                <c:pt idx="44">
                  <c:v>45237</c:v>
                </c:pt>
                <c:pt idx="45">
                  <c:v>45238</c:v>
                </c:pt>
                <c:pt idx="46">
                  <c:v>45239</c:v>
                </c:pt>
                <c:pt idx="47">
                  <c:v>45240</c:v>
                </c:pt>
                <c:pt idx="48">
                  <c:v>45243</c:v>
                </c:pt>
                <c:pt idx="49">
                  <c:v>45244</c:v>
                </c:pt>
                <c:pt idx="50">
                  <c:v>45245</c:v>
                </c:pt>
                <c:pt idx="51">
                  <c:v>45246</c:v>
                </c:pt>
                <c:pt idx="52">
                  <c:v>45247</c:v>
                </c:pt>
                <c:pt idx="53">
                  <c:v>45250</c:v>
                </c:pt>
                <c:pt idx="54">
                  <c:v>45251</c:v>
                </c:pt>
                <c:pt idx="55">
                  <c:v>45252</c:v>
                </c:pt>
                <c:pt idx="56">
                  <c:v>45253</c:v>
                </c:pt>
                <c:pt idx="57">
                  <c:v>45254</c:v>
                </c:pt>
                <c:pt idx="58">
                  <c:v>45257</c:v>
                </c:pt>
                <c:pt idx="59">
                  <c:v>45258</c:v>
                </c:pt>
                <c:pt idx="60">
                  <c:v>45259</c:v>
                </c:pt>
                <c:pt idx="61">
                  <c:v>45260</c:v>
                </c:pt>
                <c:pt idx="62">
                  <c:v>45261</c:v>
                </c:pt>
                <c:pt idx="63">
                  <c:v>45264</c:v>
                </c:pt>
                <c:pt idx="64">
                  <c:v>45265</c:v>
                </c:pt>
                <c:pt idx="65">
                  <c:v>45266</c:v>
                </c:pt>
                <c:pt idx="66">
                  <c:v>45267</c:v>
                </c:pt>
                <c:pt idx="67">
                  <c:v>45268</c:v>
                </c:pt>
                <c:pt idx="68">
                  <c:v>45271</c:v>
                </c:pt>
                <c:pt idx="69">
                  <c:v>45272</c:v>
                </c:pt>
                <c:pt idx="70">
                  <c:v>45273</c:v>
                </c:pt>
                <c:pt idx="71">
                  <c:v>45274</c:v>
                </c:pt>
                <c:pt idx="72">
                  <c:v>45275</c:v>
                </c:pt>
                <c:pt idx="73">
                  <c:v>45278</c:v>
                </c:pt>
                <c:pt idx="74">
                  <c:v>45279</c:v>
                </c:pt>
                <c:pt idx="75">
                  <c:v>45280</c:v>
                </c:pt>
                <c:pt idx="76">
                  <c:v>45281</c:v>
                </c:pt>
                <c:pt idx="77">
                  <c:v>45282</c:v>
                </c:pt>
                <c:pt idx="78">
                  <c:v>45287</c:v>
                </c:pt>
                <c:pt idx="79">
                  <c:v>45288</c:v>
                </c:pt>
                <c:pt idx="80">
                  <c:v>45289</c:v>
                </c:pt>
                <c:pt idx="81">
                  <c:v>45293</c:v>
                </c:pt>
                <c:pt idx="82">
                  <c:v>45294</c:v>
                </c:pt>
                <c:pt idx="83">
                  <c:v>45295</c:v>
                </c:pt>
                <c:pt idx="84">
                  <c:v>45296</c:v>
                </c:pt>
                <c:pt idx="85">
                  <c:v>45299</c:v>
                </c:pt>
                <c:pt idx="86">
                  <c:v>45300</c:v>
                </c:pt>
                <c:pt idx="87">
                  <c:v>45301</c:v>
                </c:pt>
                <c:pt idx="88">
                  <c:v>45302</c:v>
                </c:pt>
                <c:pt idx="89">
                  <c:v>45303</c:v>
                </c:pt>
                <c:pt idx="90">
                  <c:v>45306</c:v>
                </c:pt>
                <c:pt idx="91">
                  <c:v>45307</c:v>
                </c:pt>
                <c:pt idx="92">
                  <c:v>45308</c:v>
                </c:pt>
                <c:pt idx="93">
                  <c:v>45309</c:v>
                </c:pt>
                <c:pt idx="94">
                  <c:v>45310</c:v>
                </c:pt>
                <c:pt idx="95">
                  <c:v>45313</c:v>
                </c:pt>
                <c:pt idx="96">
                  <c:v>45314</c:v>
                </c:pt>
                <c:pt idx="97">
                  <c:v>45315</c:v>
                </c:pt>
                <c:pt idx="98">
                  <c:v>45316</c:v>
                </c:pt>
                <c:pt idx="99">
                  <c:v>45317</c:v>
                </c:pt>
                <c:pt idx="100">
                  <c:v>45320</c:v>
                </c:pt>
                <c:pt idx="101">
                  <c:v>45321</c:v>
                </c:pt>
                <c:pt idx="102">
                  <c:v>45322</c:v>
                </c:pt>
                <c:pt idx="103">
                  <c:v>45323</c:v>
                </c:pt>
                <c:pt idx="104">
                  <c:v>45324</c:v>
                </c:pt>
                <c:pt idx="105">
                  <c:v>45327</c:v>
                </c:pt>
                <c:pt idx="106">
                  <c:v>45328</c:v>
                </c:pt>
                <c:pt idx="107">
                  <c:v>45329</c:v>
                </c:pt>
                <c:pt idx="108">
                  <c:v>45330</c:v>
                </c:pt>
                <c:pt idx="109">
                  <c:v>45331</c:v>
                </c:pt>
                <c:pt idx="110">
                  <c:v>45334</c:v>
                </c:pt>
                <c:pt idx="111">
                  <c:v>45335</c:v>
                </c:pt>
                <c:pt idx="112">
                  <c:v>45336</c:v>
                </c:pt>
                <c:pt idx="113">
                  <c:v>45337</c:v>
                </c:pt>
                <c:pt idx="114">
                  <c:v>45338</c:v>
                </c:pt>
                <c:pt idx="115">
                  <c:v>45342</c:v>
                </c:pt>
                <c:pt idx="116">
                  <c:v>45343</c:v>
                </c:pt>
                <c:pt idx="117">
                  <c:v>45344</c:v>
                </c:pt>
                <c:pt idx="118">
                  <c:v>45345</c:v>
                </c:pt>
                <c:pt idx="119">
                  <c:v>45348</c:v>
                </c:pt>
                <c:pt idx="120">
                  <c:v>45349</c:v>
                </c:pt>
                <c:pt idx="121">
                  <c:v>45350</c:v>
                </c:pt>
                <c:pt idx="122">
                  <c:v>45351</c:v>
                </c:pt>
                <c:pt idx="123">
                  <c:v>45352</c:v>
                </c:pt>
              </c:numCache>
            </c:numRef>
          </c:cat>
          <c:val>
            <c:numRef>
              <c:f>'Question 3'!$I$2:$I$125</c:f>
              <c:numCache>
                <c:formatCode>0.00</c:formatCode>
                <c:ptCount val="124"/>
                <c:pt idx="0">
                  <c:v>-23.692264098146552</c:v>
                </c:pt>
                <c:pt idx="1">
                  <c:v>-20.745276143030765</c:v>
                </c:pt>
                <c:pt idx="2">
                  <c:v>-21.633569842943245</c:v>
                </c:pt>
                <c:pt idx="3">
                  <c:v>-15.504131426052027</c:v>
                </c:pt>
                <c:pt idx="4">
                  <c:v>-10.923372945966037</c:v>
                </c:pt>
                <c:pt idx="5">
                  <c:v>-16.364782275912546</c:v>
                </c:pt>
                <c:pt idx="6">
                  <c:v>-13.636060906856017</c:v>
                </c:pt>
                <c:pt idx="7">
                  <c:v>-11.308300790052328</c:v>
                </c:pt>
                <c:pt idx="8">
                  <c:v>-15.49477991243873</c:v>
                </c:pt>
                <c:pt idx="9">
                  <c:v>-16.732854840184302</c:v>
                </c:pt>
                <c:pt idx="10">
                  <c:v>-16.154044034490084</c:v>
                </c:pt>
                <c:pt idx="11">
                  <c:v>-20.833420059819332</c:v>
                </c:pt>
                <c:pt idx="12">
                  <c:v>-19.028904123540656</c:v>
                </c:pt>
                <c:pt idx="13">
                  <c:v>-22.980079089869776</c:v>
                </c:pt>
                <c:pt idx="14">
                  <c:v>-23.959314564708052</c:v>
                </c:pt>
                <c:pt idx="15">
                  <c:v>-28.604686123014176</c:v>
                </c:pt>
                <c:pt idx="16">
                  <c:v>-29.255760811904736</c:v>
                </c:pt>
                <c:pt idx="17">
                  <c:v>-29.914997093155137</c:v>
                </c:pt>
                <c:pt idx="18">
                  <c:v>-28.949949937241513</c:v>
                </c:pt>
                <c:pt idx="19">
                  <c:v>-26.022529392716251</c:v>
                </c:pt>
                <c:pt idx="20">
                  <c:v>-31.257892189685833</c:v>
                </c:pt>
                <c:pt idx="21">
                  <c:v>-26.988984878576446</c:v>
                </c:pt>
                <c:pt idx="22">
                  <c:v>-28.124251931467313</c:v>
                </c:pt>
                <c:pt idx="23">
                  <c:v>-22.852390887300942</c:v>
                </c:pt>
                <c:pt idx="24">
                  <c:v>-20.344436634856663</c:v>
                </c:pt>
                <c:pt idx="25">
                  <c:v>-24.350539434585187</c:v>
                </c:pt>
                <c:pt idx="26">
                  <c:v>-20.658821895834137</c:v>
                </c:pt>
                <c:pt idx="27">
                  <c:v>-18.249817193162698</c:v>
                </c:pt>
                <c:pt idx="28">
                  <c:v>-23.319161945439589</c:v>
                </c:pt>
                <c:pt idx="29">
                  <c:v>-12.996706995380066</c:v>
                </c:pt>
                <c:pt idx="30">
                  <c:v>-9.1791144290673401</c:v>
                </c:pt>
                <c:pt idx="31">
                  <c:v>-10.920951234570111</c:v>
                </c:pt>
                <c:pt idx="32">
                  <c:v>-7.9935185652345808</c:v>
                </c:pt>
                <c:pt idx="33">
                  <c:v>-16.468659714847547</c:v>
                </c:pt>
                <c:pt idx="34">
                  <c:v>-15.614135301241788</c:v>
                </c:pt>
                <c:pt idx="35">
                  <c:v>-9.7463147928762055</c:v>
                </c:pt>
                <c:pt idx="36">
                  <c:v>4.0366837296052722</c:v>
                </c:pt>
                <c:pt idx="37">
                  <c:v>-9.1076109011466997</c:v>
                </c:pt>
                <c:pt idx="38">
                  <c:v>-8.8529932207893012</c:v>
                </c:pt>
                <c:pt idx="39">
                  <c:v>-0.49429309039624059</c:v>
                </c:pt>
                <c:pt idx="40">
                  <c:v>-3.3893385647080549</c:v>
                </c:pt>
                <c:pt idx="41">
                  <c:v>1.6562947764518299</c:v>
                </c:pt>
                <c:pt idx="42">
                  <c:v>0.26329724328348902</c:v>
                </c:pt>
                <c:pt idx="43">
                  <c:v>2.9738248263922742</c:v>
                </c:pt>
                <c:pt idx="44">
                  <c:v>6.1834057486987035</c:v>
                </c:pt>
                <c:pt idx="45">
                  <c:v>8.4920216574157052</c:v>
                </c:pt>
                <c:pt idx="46">
                  <c:v>10.381385637669268</c:v>
                </c:pt>
                <c:pt idx="47">
                  <c:v>4.2544072846908421</c:v>
                </c:pt>
                <c:pt idx="48">
                  <c:v>11.881304246107277</c:v>
                </c:pt>
                <c:pt idx="49">
                  <c:v>6.6014111600720753</c:v>
                </c:pt>
                <c:pt idx="50">
                  <c:v>12.611394921408532</c:v>
                </c:pt>
                <c:pt idx="51">
                  <c:v>10.658307484962279</c:v>
                </c:pt>
                <c:pt idx="52">
                  <c:v>17.548622887354725</c:v>
                </c:pt>
                <c:pt idx="53">
                  <c:v>8.3922835434359513</c:v>
                </c:pt>
                <c:pt idx="54">
                  <c:v>16.997123529320049</c:v>
                </c:pt>
                <c:pt idx="55">
                  <c:v>15.775712154297821</c:v>
                </c:pt>
                <c:pt idx="56">
                  <c:v>19.931192979355615</c:v>
                </c:pt>
                <c:pt idx="57">
                  <c:v>22.529659337581791</c:v>
                </c:pt>
                <c:pt idx="58">
                  <c:v>22.512670745939772</c:v>
                </c:pt>
                <c:pt idx="59">
                  <c:v>27.643555299189643</c:v>
                </c:pt>
                <c:pt idx="60">
                  <c:v>22.986884109940092</c:v>
                </c:pt>
                <c:pt idx="61">
                  <c:v>26.377615351362579</c:v>
                </c:pt>
                <c:pt idx="62">
                  <c:v>22.081709448611207</c:v>
                </c:pt>
                <c:pt idx="63">
                  <c:v>19.756220384889843</c:v>
                </c:pt>
                <c:pt idx="64">
                  <c:v>20.534057007108743</c:v>
                </c:pt>
                <c:pt idx="65">
                  <c:v>19.520271073588958</c:v>
                </c:pt>
                <c:pt idx="66">
                  <c:v>19.01611234611488</c:v>
                </c:pt>
                <c:pt idx="67">
                  <c:v>20.058283609772616</c:v>
                </c:pt>
                <c:pt idx="68">
                  <c:v>19.157922560167094</c:v>
                </c:pt>
                <c:pt idx="69">
                  <c:v>19.974082643634915</c:v>
                </c:pt>
                <c:pt idx="70">
                  <c:v>18.610961207188723</c:v>
                </c:pt>
                <c:pt idx="71">
                  <c:v>9.7025744791881721</c:v>
                </c:pt>
                <c:pt idx="72">
                  <c:v>13.045390343355905</c:v>
                </c:pt>
                <c:pt idx="73">
                  <c:v>12.077000854018877</c:v>
                </c:pt>
                <c:pt idx="74">
                  <c:v>13.936040193216456</c:v>
                </c:pt>
                <c:pt idx="75">
                  <c:v>14.939022726384792</c:v>
                </c:pt>
                <c:pt idx="76">
                  <c:v>15.595179809852596</c:v>
                </c:pt>
                <c:pt idx="77">
                  <c:v>17.207620226552308</c:v>
                </c:pt>
                <c:pt idx="78">
                  <c:v>15.986568537661753</c:v>
                </c:pt>
                <c:pt idx="79">
                  <c:v>15.03227490690972</c:v>
                </c:pt>
                <c:pt idx="80">
                  <c:v>16.086143868517638</c:v>
                </c:pt>
                <c:pt idx="81">
                  <c:v>20.228929857495757</c:v>
                </c:pt>
                <c:pt idx="82">
                  <c:v>16.620195682027031</c:v>
                </c:pt>
                <c:pt idx="83">
                  <c:v>15.309356935189328</c:v>
                </c:pt>
                <c:pt idx="84">
                  <c:v>9.9951728098525905</c:v>
                </c:pt>
                <c:pt idx="85">
                  <c:v>1.946713326816166</c:v>
                </c:pt>
                <c:pt idx="86">
                  <c:v>6.7269360989831171</c:v>
                </c:pt>
                <c:pt idx="87">
                  <c:v>4.9906133572016529</c:v>
                </c:pt>
                <c:pt idx="88">
                  <c:v>10.617492329305037</c:v>
                </c:pt>
                <c:pt idx="89">
                  <c:v>12.763733032311393</c:v>
                </c:pt>
                <c:pt idx="90">
                  <c:v>15.43277762085944</c:v>
                </c:pt>
                <c:pt idx="91">
                  <c:v>14.214286262633323</c:v>
                </c:pt>
                <c:pt idx="92">
                  <c:v>14.299024971078893</c:v>
                </c:pt>
                <c:pt idx="93">
                  <c:v>16.070855015245229</c:v>
                </c:pt>
                <c:pt idx="94">
                  <c:v>15.120152012486244</c:v>
                </c:pt>
                <c:pt idx="95">
                  <c:v>12.439718934792666</c:v>
                </c:pt>
                <c:pt idx="96">
                  <c:v>14.335299435151683</c:v>
                </c:pt>
                <c:pt idx="97">
                  <c:v>14.352308504120685</c:v>
                </c:pt>
                <c:pt idx="98">
                  <c:v>15.855637712733824</c:v>
                </c:pt>
                <c:pt idx="99">
                  <c:v>16.659072960121932</c:v>
                </c:pt>
                <c:pt idx="100">
                  <c:v>18.728024509894908</c:v>
                </c:pt>
                <c:pt idx="101">
                  <c:v>16.765335549004874</c:v>
                </c:pt>
                <c:pt idx="102">
                  <c:v>9.0600436209243185</c:v>
                </c:pt>
                <c:pt idx="103">
                  <c:v>11.408892301808237</c:v>
                </c:pt>
                <c:pt idx="104">
                  <c:v>11.120543687660984</c:v>
                </c:pt>
                <c:pt idx="105">
                  <c:v>-2.3339369648784896</c:v>
                </c:pt>
                <c:pt idx="106">
                  <c:v>0.26431945129473888</c:v>
                </c:pt>
                <c:pt idx="107">
                  <c:v>4.3486385593737396</c:v>
                </c:pt>
                <c:pt idx="108">
                  <c:v>5.2153111571728346</c:v>
                </c:pt>
                <c:pt idx="109">
                  <c:v>5.6703903818640811</c:v>
                </c:pt>
                <c:pt idx="110">
                  <c:v>-3.5919190031279413E-2</c:v>
                </c:pt>
                <c:pt idx="111">
                  <c:v>-8.3514144236386869</c:v>
                </c:pt>
                <c:pt idx="112">
                  <c:v>-9.6050779765534458</c:v>
                </c:pt>
                <c:pt idx="113">
                  <c:v>-9.6727032481699098</c:v>
                </c:pt>
                <c:pt idx="114">
                  <c:v>-12.380879442667208</c:v>
                </c:pt>
                <c:pt idx="115">
                  <c:v>-5.4801570764344092</c:v>
                </c:pt>
                <c:pt idx="116">
                  <c:v>-1.2501975537615522</c:v>
                </c:pt>
                <c:pt idx="117">
                  <c:v>-18.686307448567902</c:v>
                </c:pt>
                <c:pt idx="118">
                  <c:v>-21.063171364908669</c:v>
                </c:pt>
                <c:pt idx="119">
                  <c:v>-24.435631190157892</c:v>
                </c:pt>
                <c:pt idx="120">
                  <c:v>-23.584886312209278</c:v>
                </c:pt>
                <c:pt idx="121">
                  <c:v>-20.690703176185593</c:v>
                </c:pt>
                <c:pt idx="122">
                  <c:v>-19.064221053799258</c:v>
                </c:pt>
                <c:pt idx="123">
                  <c:v>-24.282052323501262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B-4E61-89E8-89DAFB6B6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661263"/>
        <c:axId val="1225441279"/>
      </c:areaChart>
      <c:dateAx>
        <c:axId val="12186612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41279"/>
        <c:crosses val="autoZero"/>
        <c:auto val="1"/>
        <c:lblOffset val="100"/>
        <c:baseTimeUnit val="days"/>
      </c:dateAx>
      <c:valAx>
        <c:axId val="12254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661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'Question 3'!$I$1</c:f>
              <c:strCache>
                <c:ptCount val="1"/>
                <c:pt idx="0">
                  <c:v>y - y_pred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 3'!$B$2:$B$211</c:f>
              <c:numCache>
                <c:formatCode>General</c:formatCode>
                <c:ptCount val="210"/>
                <c:pt idx="0">
                  <c:v>46.279998999999997</c:v>
                </c:pt>
                <c:pt idx="1">
                  <c:v>44.889999000000003</c:v>
                </c:pt>
                <c:pt idx="2">
                  <c:v>44.09</c:v>
                </c:pt>
                <c:pt idx="3">
                  <c:v>43.41</c:v>
                </c:pt>
                <c:pt idx="4">
                  <c:v>43.060001</c:v>
                </c:pt>
                <c:pt idx="5">
                  <c:v>42.779998999999997</c:v>
                </c:pt>
                <c:pt idx="6">
                  <c:v>43.380001</c:v>
                </c:pt>
                <c:pt idx="7">
                  <c:v>43.5</c:v>
                </c:pt>
                <c:pt idx="8">
                  <c:v>41.849997999999999</c:v>
                </c:pt>
                <c:pt idx="9">
                  <c:v>41.880001</c:v>
                </c:pt>
                <c:pt idx="10">
                  <c:v>41.5</c:v>
                </c:pt>
                <c:pt idx="11">
                  <c:v>40.270000000000003</c:v>
                </c:pt>
                <c:pt idx="12">
                  <c:v>39.099997999999999</c:v>
                </c:pt>
                <c:pt idx="13">
                  <c:v>39.650002000000001</c:v>
                </c:pt>
                <c:pt idx="14">
                  <c:v>40.229999999999997</c:v>
                </c:pt>
                <c:pt idx="15">
                  <c:v>39.939999</c:v>
                </c:pt>
                <c:pt idx="16">
                  <c:v>40.439999</c:v>
                </c:pt>
                <c:pt idx="17">
                  <c:v>41.02</c:v>
                </c:pt>
                <c:pt idx="18">
                  <c:v>41.459999000000003</c:v>
                </c:pt>
                <c:pt idx="19">
                  <c:v>42.66</c:v>
                </c:pt>
                <c:pt idx="20">
                  <c:v>41.439999</c:v>
                </c:pt>
                <c:pt idx="21">
                  <c:v>41.939999</c:v>
                </c:pt>
                <c:pt idx="22">
                  <c:v>42.529998999999997</c:v>
                </c:pt>
                <c:pt idx="23">
                  <c:v>43.540000999999997</c:v>
                </c:pt>
                <c:pt idx="24">
                  <c:v>43.560001</c:v>
                </c:pt>
                <c:pt idx="25">
                  <c:v>44.549999</c:v>
                </c:pt>
                <c:pt idx="26">
                  <c:v>44.68</c:v>
                </c:pt>
                <c:pt idx="27">
                  <c:v>43.27</c:v>
                </c:pt>
                <c:pt idx="28">
                  <c:v>43.900002000000001</c:v>
                </c:pt>
                <c:pt idx="29">
                  <c:v>41.82</c:v>
                </c:pt>
                <c:pt idx="30">
                  <c:v>40.130001</c:v>
                </c:pt>
                <c:pt idx="31">
                  <c:v>40.049999</c:v>
                </c:pt>
                <c:pt idx="32">
                  <c:v>39.389999000000003</c:v>
                </c:pt>
                <c:pt idx="33">
                  <c:v>40.860000999999997</c:v>
                </c:pt>
                <c:pt idx="34">
                  <c:v>41.549999</c:v>
                </c:pt>
                <c:pt idx="35">
                  <c:v>39.759998000000003</c:v>
                </c:pt>
                <c:pt idx="36">
                  <c:v>38.360000999999997</c:v>
                </c:pt>
                <c:pt idx="37">
                  <c:v>38.5</c:v>
                </c:pt>
                <c:pt idx="38">
                  <c:v>39.139999000000003</c:v>
                </c:pt>
                <c:pt idx="39">
                  <c:v>38.810001</c:v>
                </c:pt>
                <c:pt idx="40">
                  <c:v>40.229999999999997</c:v>
                </c:pt>
                <c:pt idx="41">
                  <c:v>41.349997999999999</c:v>
                </c:pt>
                <c:pt idx="42">
                  <c:v>42.75</c:v>
                </c:pt>
                <c:pt idx="43">
                  <c:v>43.43</c:v>
                </c:pt>
                <c:pt idx="44">
                  <c:v>43.630001</c:v>
                </c:pt>
                <c:pt idx="45">
                  <c:v>44.279998999999997</c:v>
                </c:pt>
                <c:pt idx="46">
                  <c:v>44.580002</c:v>
                </c:pt>
                <c:pt idx="47">
                  <c:v>45.970001000000003</c:v>
                </c:pt>
                <c:pt idx="48">
                  <c:v>46.490001999999997</c:v>
                </c:pt>
                <c:pt idx="49">
                  <c:v>47.369999</c:v>
                </c:pt>
                <c:pt idx="50">
                  <c:v>46.439999</c:v>
                </c:pt>
                <c:pt idx="51">
                  <c:v>46.959999000000003</c:v>
                </c:pt>
                <c:pt idx="52">
                  <c:v>46.810001</c:v>
                </c:pt>
                <c:pt idx="53">
                  <c:v>47.900002000000001</c:v>
                </c:pt>
                <c:pt idx="54">
                  <c:v>47.509998000000003</c:v>
                </c:pt>
                <c:pt idx="55">
                  <c:v>46.299999</c:v>
                </c:pt>
                <c:pt idx="56">
                  <c:v>46.540000999999997</c:v>
                </c:pt>
                <c:pt idx="57">
                  <c:v>45.380001</c:v>
                </c:pt>
                <c:pt idx="58">
                  <c:v>45.84</c:v>
                </c:pt>
                <c:pt idx="59">
                  <c:v>45.439999</c:v>
                </c:pt>
                <c:pt idx="60">
                  <c:v>45.75</c:v>
                </c:pt>
                <c:pt idx="61">
                  <c:v>44.470001000000003</c:v>
                </c:pt>
                <c:pt idx="62">
                  <c:v>44.43</c:v>
                </c:pt>
                <c:pt idx="63">
                  <c:v>43.259998000000003</c:v>
                </c:pt>
                <c:pt idx="64">
                  <c:v>44.259998000000003</c:v>
                </c:pt>
                <c:pt idx="65">
                  <c:v>43.220001000000003</c:v>
                </c:pt>
                <c:pt idx="66">
                  <c:v>44.240001999999997</c:v>
                </c:pt>
                <c:pt idx="67">
                  <c:v>45.099997999999999</c:v>
                </c:pt>
                <c:pt idx="68">
                  <c:v>44.32</c:v>
                </c:pt>
                <c:pt idx="69">
                  <c:v>45.189999</c:v>
                </c:pt>
                <c:pt idx="70">
                  <c:v>45.709999000000003</c:v>
                </c:pt>
                <c:pt idx="71">
                  <c:v>45.889999000000003</c:v>
                </c:pt>
                <c:pt idx="72">
                  <c:v>46.450001</c:v>
                </c:pt>
                <c:pt idx="73">
                  <c:v>47.560001</c:v>
                </c:pt>
                <c:pt idx="74">
                  <c:v>47.080002</c:v>
                </c:pt>
                <c:pt idx="75">
                  <c:v>45.68</c:v>
                </c:pt>
                <c:pt idx="76">
                  <c:v>46.549999</c:v>
                </c:pt>
                <c:pt idx="77">
                  <c:v>46.330002</c:v>
                </c:pt>
                <c:pt idx="78">
                  <c:v>46.830002</c:v>
                </c:pt>
                <c:pt idx="79">
                  <c:v>46.970001000000003</c:v>
                </c:pt>
                <c:pt idx="80">
                  <c:v>47.029998999999997</c:v>
                </c:pt>
                <c:pt idx="81">
                  <c:v>45.73</c:v>
                </c:pt>
                <c:pt idx="82">
                  <c:v>45.130001</c:v>
                </c:pt>
                <c:pt idx="83">
                  <c:v>45.529998999999997</c:v>
                </c:pt>
                <c:pt idx="84">
                  <c:v>46.549999</c:v>
                </c:pt>
                <c:pt idx="85">
                  <c:v>49.57</c:v>
                </c:pt>
                <c:pt idx="86">
                  <c:v>50.400002000000001</c:v>
                </c:pt>
                <c:pt idx="87">
                  <c:v>51.490001999999997</c:v>
                </c:pt>
                <c:pt idx="88">
                  <c:v>52.009998000000003</c:v>
                </c:pt>
                <c:pt idx="89">
                  <c:v>51.900002000000001</c:v>
                </c:pt>
                <c:pt idx="90">
                  <c:v>52.349997999999999</c:v>
                </c:pt>
                <c:pt idx="91">
                  <c:v>53.509998000000003</c:v>
                </c:pt>
                <c:pt idx="92">
                  <c:v>53.169998</c:v>
                </c:pt>
                <c:pt idx="93">
                  <c:v>54.18</c:v>
                </c:pt>
                <c:pt idx="94">
                  <c:v>56.389999000000003</c:v>
                </c:pt>
                <c:pt idx="95">
                  <c:v>56.59</c:v>
                </c:pt>
                <c:pt idx="96">
                  <c:v>56.779998999999997</c:v>
                </c:pt>
                <c:pt idx="97">
                  <c:v>58.18</c:v>
                </c:pt>
                <c:pt idx="98">
                  <c:v>58.490001999999997</c:v>
                </c:pt>
                <c:pt idx="99">
                  <c:v>57.82</c:v>
                </c:pt>
                <c:pt idx="100">
                  <c:v>59.25</c:v>
                </c:pt>
                <c:pt idx="101">
                  <c:v>59.57</c:v>
                </c:pt>
                <c:pt idx="102">
                  <c:v>58.299999</c:v>
                </c:pt>
                <c:pt idx="103">
                  <c:v>59.779998999999997</c:v>
                </c:pt>
                <c:pt idx="104">
                  <c:v>62.75</c:v>
                </c:pt>
                <c:pt idx="105">
                  <c:v>65.779999000000004</c:v>
                </c:pt>
                <c:pt idx="106">
                  <c:v>64.720000999999996</c:v>
                </c:pt>
                <c:pt idx="107">
                  <c:v>66.440002000000007</c:v>
                </c:pt>
                <c:pt idx="108">
                  <c:v>66.129997000000003</c:v>
                </c:pt>
                <c:pt idx="109">
                  <c:v>68.430000000000007</c:v>
                </c:pt>
                <c:pt idx="110">
                  <c:v>68.589995999999999</c:v>
                </c:pt>
                <c:pt idx="111">
                  <c:v>68.349997999999999</c:v>
                </c:pt>
                <c:pt idx="112">
                  <c:v>70.050003000000004</c:v>
                </c:pt>
                <c:pt idx="113">
                  <c:v>68.949996999999996</c:v>
                </c:pt>
                <c:pt idx="114">
                  <c:v>69.029999000000004</c:v>
                </c:pt>
                <c:pt idx="115">
                  <c:v>65.889999000000003</c:v>
                </c:pt>
                <c:pt idx="116">
                  <c:v>64.029999000000004</c:v>
                </c:pt>
                <c:pt idx="117">
                  <c:v>74.370002999999997</c:v>
                </c:pt>
                <c:pt idx="118">
                  <c:v>74.779999000000004</c:v>
                </c:pt>
                <c:pt idx="119">
                  <c:v>75</c:v>
                </c:pt>
                <c:pt idx="120">
                  <c:v>74.650002000000001</c:v>
                </c:pt>
                <c:pt idx="121">
                  <c:v>73.629997000000003</c:v>
                </c:pt>
                <c:pt idx="122">
                  <c:v>75.279999000000004</c:v>
                </c:pt>
                <c:pt idx="123">
                  <c:v>78</c:v>
                </c:pt>
              </c:numCache>
            </c:numRef>
          </c:xVal>
          <c:yVal>
            <c:numRef>
              <c:f>'Question 3'!$I$2:$I$211</c:f>
              <c:numCache>
                <c:formatCode>0.00</c:formatCode>
                <c:ptCount val="210"/>
                <c:pt idx="0">
                  <c:v>-23.692264098146552</c:v>
                </c:pt>
                <c:pt idx="1">
                  <c:v>-20.745276143030765</c:v>
                </c:pt>
                <c:pt idx="2">
                  <c:v>-21.633569842943245</c:v>
                </c:pt>
                <c:pt idx="3">
                  <c:v>-15.504131426052027</c:v>
                </c:pt>
                <c:pt idx="4">
                  <c:v>-10.923372945966037</c:v>
                </c:pt>
                <c:pt idx="5">
                  <c:v>-16.364782275912546</c:v>
                </c:pt>
                <c:pt idx="6">
                  <c:v>-13.636060906856017</c:v>
                </c:pt>
                <c:pt idx="7">
                  <c:v>-11.308300790052328</c:v>
                </c:pt>
                <c:pt idx="8">
                  <c:v>-15.49477991243873</c:v>
                </c:pt>
                <c:pt idx="9">
                  <c:v>-16.732854840184302</c:v>
                </c:pt>
                <c:pt idx="10">
                  <c:v>-16.154044034490084</c:v>
                </c:pt>
                <c:pt idx="11">
                  <c:v>-20.833420059819332</c:v>
                </c:pt>
                <c:pt idx="12">
                  <c:v>-19.028904123540656</c:v>
                </c:pt>
                <c:pt idx="13">
                  <c:v>-22.980079089869776</c:v>
                </c:pt>
                <c:pt idx="14">
                  <c:v>-23.959314564708052</c:v>
                </c:pt>
                <c:pt idx="15">
                  <c:v>-28.604686123014176</c:v>
                </c:pt>
                <c:pt idx="16">
                  <c:v>-29.255760811904736</c:v>
                </c:pt>
                <c:pt idx="17">
                  <c:v>-29.914997093155137</c:v>
                </c:pt>
                <c:pt idx="18">
                  <c:v>-28.949949937241513</c:v>
                </c:pt>
                <c:pt idx="19">
                  <c:v>-26.022529392716251</c:v>
                </c:pt>
                <c:pt idx="20">
                  <c:v>-31.257892189685833</c:v>
                </c:pt>
                <c:pt idx="21">
                  <c:v>-26.988984878576446</c:v>
                </c:pt>
                <c:pt idx="22">
                  <c:v>-28.124251931467313</c:v>
                </c:pt>
                <c:pt idx="23">
                  <c:v>-22.852390887300942</c:v>
                </c:pt>
                <c:pt idx="24">
                  <c:v>-20.344436634856663</c:v>
                </c:pt>
                <c:pt idx="25">
                  <c:v>-24.350539434585187</c:v>
                </c:pt>
                <c:pt idx="26">
                  <c:v>-20.658821895834137</c:v>
                </c:pt>
                <c:pt idx="27">
                  <c:v>-18.249817193162698</c:v>
                </c:pt>
                <c:pt idx="28">
                  <c:v>-23.319161945439589</c:v>
                </c:pt>
                <c:pt idx="29">
                  <c:v>-12.996706995380066</c:v>
                </c:pt>
                <c:pt idx="30">
                  <c:v>-9.1791144290673401</c:v>
                </c:pt>
                <c:pt idx="31">
                  <c:v>-10.920951234570111</c:v>
                </c:pt>
                <c:pt idx="32">
                  <c:v>-7.9935185652345808</c:v>
                </c:pt>
                <c:pt idx="33">
                  <c:v>-16.468659714847547</c:v>
                </c:pt>
                <c:pt idx="34">
                  <c:v>-15.614135301241788</c:v>
                </c:pt>
                <c:pt idx="35">
                  <c:v>-9.7463147928762055</c:v>
                </c:pt>
                <c:pt idx="36">
                  <c:v>4.0366837296052722</c:v>
                </c:pt>
                <c:pt idx="37">
                  <c:v>-9.1076109011466997</c:v>
                </c:pt>
                <c:pt idx="38">
                  <c:v>-8.8529932207893012</c:v>
                </c:pt>
                <c:pt idx="39">
                  <c:v>-0.49429309039624059</c:v>
                </c:pt>
                <c:pt idx="40">
                  <c:v>-3.3893385647080549</c:v>
                </c:pt>
                <c:pt idx="41">
                  <c:v>1.6562947764518299</c:v>
                </c:pt>
                <c:pt idx="42">
                  <c:v>0.26329724328348902</c:v>
                </c:pt>
                <c:pt idx="43">
                  <c:v>2.9738248263922742</c:v>
                </c:pt>
                <c:pt idx="44">
                  <c:v>6.1834057486987035</c:v>
                </c:pt>
                <c:pt idx="45">
                  <c:v>8.4920216574157052</c:v>
                </c:pt>
                <c:pt idx="46">
                  <c:v>10.381385637669268</c:v>
                </c:pt>
                <c:pt idx="47">
                  <c:v>4.2544072846908421</c:v>
                </c:pt>
                <c:pt idx="48">
                  <c:v>11.881304246107277</c:v>
                </c:pt>
                <c:pt idx="49">
                  <c:v>6.6014111600720753</c:v>
                </c:pt>
                <c:pt idx="50">
                  <c:v>12.611394921408532</c:v>
                </c:pt>
                <c:pt idx="51">
                  <c:v>10.658307484962279</c:v>
                </c:pt>
                <c:pt idx="52">
                  <c:v>17.548622887354725</c:v>
                </c:pt>
                <c:pt idx="53">
                  <c:v>8.3922835434359513</c:v>
                </c:pt>
                <c:pt idx="54">
                  <c:v>16.997123529320049</c:v>
                </c:pt>
                <c:pt idx="55">
                  <c:v>15.775712154297821</c:v>
                </c:pt>
                <c:pt idx="56">
                  <c:v>19.931192979355615</c:v>
                </c:pt>
                <c:pt idx="57">
                  <c:v>22.529659337581791</c:v>
                </c:pt>
                <c:pt idx="58">
                  <c:v>22.512670745939772</c:v>
                </c:pt>
                <c:pt idx="59">
                  <c:v>27.643555299189643</c:v>
                </c:pt>
                <c:pt idx="60">
                  <c:v>22.986884109940092</c:v>
                </c:pt>
                <c:pt idx="61">
                  <c:v>26.377615351362579</c:v>
                </c:pt>
                <c:pt idx="62">
                  <c:v>22.081709448611207</c:v>
                </c:pt>
                <c:pt idx="63">
                  <c:v>19.756220384889843</c:v>
                </c:pt>
                <c:pt idx="64">
                  <c:v>20.534057007108743</c:v>
                </c:pt>
                <c:pt idx="65">
                  <c:v>19.520271073588958</c:v>
                </c:pt>
                <c:pt idx="66">
                  <c:v>19.01611234611488</c:v>
                </c:pt>
                <c:pt idx="67">
                  <c:v>20.058283609772616</c:v>
                </c:pt>
                <c:pt idx="68">
                  <c:v>19.157922560167094</c:v>
                </c:pt>
                <c:pt idx="69">
                  <c:v>19.974082643634915</c:v>
                </c:pt>
                <c:pt idx="70">
                  <c:v>18.610961207188723</c:v>
                </c:pt>
                <c:pt idx="71">
                  <c:v>9.7025744791881721</c:v>
                </c:pt>
                <c:pt idx="72">
                  <c:v>13.045390343355905</c:v>
                </c:pt>
                <c:pt idx="73">
                  <c:v>12.077000854018877</c:v>
                </c:pt>
                <c:pt idx="74">
                  <c:v>13.936040193216456</c:v>
                </c:pt>
                <c:pt idx="75">
                  <c:v>14.939022726384792</c:v>
                </c:pt>
                <c:pt idx="76">
                  <c:v>15.595179809852596</c:v>
                </c:pt>
                <c:pt idx="77">
                  <c:v>17.207620226552308</c:v>
                </c:pt>
                <c:pt idx="78">
                  <c:v>15.986568537661753</c:v>
                </c:pt>
                <c:pt idx="79">
                  <c:v>15.03227490690972</c:v>
                </c:pt>
                <c:pt idx="80">
                  <c:v>16.086143868517638</c:v>
                </c:pt>
                <c:pt idx="81">
                  <c:v>20.228929857495757</c:v>
                </c:pt>
                <c:pt idx="82">
                  <c:v>16.620195682027031</c:v>
                </c:pt>
                <c:pt idx="83">
                  <c:v>15.309356935189328</c:v>
                </c:pt>
                <c:pt idx="84">
                  <c:v>9.9951728098525905</c:v>
                </c:pt>
                <c:pt idx="85">
                  <c:v>1.946713326816166</c:v>
                </c:pt>
                <c:pt idx="86">
                  <c:v>6.7269360989831171</c:v>
                </c:pt>
                <c:pt idx="87">
                  <c:v>4.9906133572016529</c:v>
                </c:pt>
                <c:pt idx="88">
                  <c:v>10.617492329305037</c:v>
                </c:pt>
                <c:pt idx="89">
                  <c:v>12.763733032311393</c:v>
                </c:pt>
                <c:pt idx="90">
                  <c:v>15.43277762085944</c:v>
                </c:pt>
                <c:pt idx="91">
                  <c:v>14.214286262633323</c:v>
                </c:pt>
                <c:pt idx="92">
                  <c:v>14.299024971078893</c:v>
                </c:pt>
                <c:pt idx="93">
                  <c:v>16.070855015245229</c:v>
                </c:pt>
                <c:pt idx="94">
                  <c:v>15.120152012486244</c:v>
                </c:pt>
                <c:pt idx="95">
                  <c:v>12.439718934792666</c:v>
                </c:pt>
                <c:pt idx="96">
                  <c:v>14.335299435151683</c:v>
                </c:pt>
                <c:pt idx="97">
                  <c:v>14.352308504120685</c:v>
                </c:pt>
                <c:pt idx="98">
                  <c:v>15.855637712733824</c:v>
                </c:pt>
                <c:pt idx="99">
                  <c:v>16.659072960121932</c:v>
                </c:pt>
                <c:pt idx="100">
                  <c:v>18.728024509894908</c:v>
                </c:pt>
                <c:pt idx="101">
                  <c:v>16.765335549004874</c:v>
                </c:pt>
                <c:pt idx="102">
                  <c:v>9.0600436209243185</c:v>
                </c:pt>
                <c:pt idx="103">
                  <c:v>11.408892301808237</c:v>
                </c:pt>
                <c:pt idx="104">
                  <c:v>11.120543687660984</c:v>
                </c:pt>
                <c:pt idx="105">
                  <c:v>-2.3339369648784896</c:v>
                </c:pt>
                <c:pt idx="106">
                  <c:v>0.26431945129473888</c:v>
                </c:pt>
                <c:pt idx="107">
                  <c:v>4.3486385593737396</c:v>
                </c:pt>
                <c:pt idx="108">
                  <c:v>5.2153111571728346</c:v>
                </c:pt>
                <c:pt idx="109">
                  <c:v>5.6703903818640811</c:v>
                </c:pt>
                <c:pt idx="110">
                  <c:v>-3.5919190031279413E-2</c:v>
                </c:pt>
                <c:pt idx="111">
                  <c:v>-8.3514144236386869</c:v>
                </c:pt>
                <c:pt idx="112">
                  <c:v>-9.6050779765534458</c:v>
                </c:pt>
                <c:pt idx="113">
                  <c:v>-9.6727032481699098</c:v>
                </c:pt>
                <c:pt idx="114">
                  <c:v>-12.380879442667208</c:v>
                </c:pt>
                <c:pt idx="115">
                  <c:v>-5.4801570764344092</c:v>
                </c:pt>
                <c:pt idx="116">
                  <c:v>-1.2501975537615522</c:v>
                </c:pt>
                <c:pt idx="117">
                  <c:v>-18.686307448567902</c:v>
                </c:pt>
                <c:pt idx="118">
                  <c:v>-21.063171364908669</c:v>
                </c:pt>
                <c:pt idx="119">
                  <c:v>-24.435631190157892</c:v>
                </c:pt>
                <c:pt idx="120">
                  <c:v>-23.584886312209278</c:v>
                </c:pt>
                <c:pt idx="121">
                  <c:v>-20.690703176185593</c:v>
                </c:pt>
                <c:pt idx="122">
                  <c:v>-19.064221053799258</c:v>
                </c:pt>
                <c:pt idx="123">
                  <c:v>-24.282052323501262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82-4B8B-AC45-2756377E5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238880"/>
        <c:axId val="838707056"/>
      </c:scatterChart>
      <c:valAx>
        <c:axId val="78223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707056"/>
        <c:crosses val="autoZero"/>
        <c:crossBetween val="midCat"/>
      </c:valAx>
      <c:valAx>
        <c:axId val="83870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23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Residuals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Residuals Histogram</a:t>
          </a:r>
        </a:p>
      </cx:txPr>
    </cx:title>
    <cx:plotArea>
      <cx:plotAreaRegion>
        <cx:series layoutId="clusteredColumn" uniqueId="{B49C5760-9851-4C1B-BF06-FD418D6B0C2C}">
          <cx:tx>
            <cx:txData>
              <cx:f>_xlchart.v1.0</cx:f>
              <cx:v>y - y_pred</cx:v>
            </cx:txData>
          </cx:tx>
          <cx:dataId val="0"/>
          <cx:layoutPr>
            <cx:binning intervalClosed="r">
              <cx:binCount val="30"/>
            </cx:binning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21349</xdr:colOff>
      <xdr:row>1</xdr:row>
      <xdr:rowOff>66675</xdr:rowOff>
    </xdr:from>
    <xdr:to>
      <xdr:col>18</xdr:col>
      <xdr:colOff>685581</xdr:colOff>
      <xdr:row>15</xdr:row>
      <xdr:rowOff>41603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01150D-7003-4BDE-A696-EE4FCEBA7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591646</xdr:colOff>
      <xdr:row>15</xdr:row>
      <xdr:rowOff>93061</xdr:rowOff>
    </xdr:from>
    <xdr:to>
      <xdr:col>18</xdr:col>
      <xdr:colOff>674853</xdr:colOff>
      <xdr:row>29</xdr:row>
      <xdr:rowOff>77295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43EC237-B428-955B-454A-8181F4ED2C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809625</xdr:colOff>
      <xdr:row>16</xdr:row>
      <xdr:rowOff>50800</xdr:rowOff>
    </xdr:from>
    <xdr:to>
      <xdr:col>27</xdr:col>
      <xdr:colOff>244475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C19870-3916-FD9D-B473-0EE1239EE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5C4CB92-D860-46C3-B2CF-9F0FCA042F54}">
  <we:reference id="WA104379190" version="2.0.0.0" store="en-US" storeType="omex"/>
  <we:alternateReferences>
    <we:reference id="WA104379190" version="2.0.0.0" store="en-US" storeType="omex"/>
  </we:alternateReferences>
  <we:properties/>
  <we:bindings>
    <we:binding id="RangeSelect" type="matrix" appref="{9914292D-1D1D-4C33-90FC-BB6DC57F8914}"/>
    <we:binding id="InputY" type="matrix" appref="{78A78576-B4DC-4DC3-993C-8CAD63686434}"/>
    <we:binding id="InputX" type="matrix" appref="{95B13021-65AA-425B-9FEE-E6A7E2C45EDD}"/>
    <we:binding id="Output" type="matrix" appref="{26673852-36D0-4A5B-BE16-738DCFABF314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EE220-1673-4184-B2D6-99879D742A89}">
  <dimension ref="A1:U211"/>
  <sheetViews>
    <sheetView tabSelected="1" topLeftCell="G31" zoomScaleNormal="100" workbookViewId="0">
      <selection activeCell="L42" sqref="L42"/>
    </sheetView>
  </sheetViews>
  <sheetFormatPr defaultColWidth="8.7109375" defaultRowHeight="15.6"/>
  <cols>
    <col min="1" max="1" width="11.140625" style="1" bestFit="1" customWidth="1"/>
    <col min="2" max="2" width="13.28515625" style="1" customWidth="1"/>
    <col min="3" max="4" width="8.7109375" style="1"/>
    <col min="5" max="5" width="10.140625" style="1" bestFit="1" customWidth="1"/>
    <col min="6" max="7" width="8.7109375" style="1"/>
    <col min="8" max="8" width="10.5703125" style="1" customWidth="1"/>
    <col min="9" max="9" width="9.7109375" style="1" bestFit="1" customWidth="1"/>
    <col min="10" max="10" width="13.140625" style="1" bestFit="1" customWidth="1"/>
    <col min="11" max="11" width="8.7109375" style="1"/>
    <col min="12" max="12" width="13.28515625" style="1" customWidth="1"/>
    <col min="13" max="13" width="12.42578125" style="1" bestFit="1" customWidth="1"/>
    <col min="14" max="14" width="13" style="1" bestFit="1" customWidth="1"/>
    <col min="15" max="15" width="8.7109375" style="1"/>
    <col min="16" max="16" width="11.85546875" style="1" bestFit="1" customWidth="1"/>
    <col min="17" max="17" width="12.7109375" style="1" bestFit="1" customWidth="1"/>
    <col min="18" max="20" width="12.42578125" style="1" bestFit="1" customWidth="1"/>
    <col min="21" max="16384" width="8.7109375" style="1"/>
  </cols>
  <sheetData>
    <row r="1" spans="1:10">
      <c r="A1" s="1" t="s">
        <v>0</v>
      </c>
      <c r="B1" s="1" t="s">
        <v>1</v>
      </c>
      <c r="C1" s="1" t="s">
        <v>2</v>
      </c>
      <c r="H1" s="2" t="s">
        <v>3</v>
      </c>
      <c r="I1" s="2" t="s">
        <v>4</v>
      </c>
      <c r="J1" s="2" t="s">
        <v>5</v>
      </c>
    </row>
    <row r="2" spans="1:10" ht="15.75">
      <c r="A2" s="18">
        <v>45174</v>
      </c>
      <c r="B2" s="17">
        <v>46.279998999999997</v>
      </c>
      <c r="C2" s="17">
        <v>333.54998799999998</v>
      </c>
      <c r="E2" s="19" t="s">
        <v>6</v>
      </c>
      <c r="F2" s="20">
        <f>AVERAGE(B2:B125)</f>
        <v>49.662983717741959</v>
      </c>
      <c r="H2" s="4">
        <f>$F$10+$F$11*B2</f>
        <v>357.24225209814654</v>
      </c>
      <c r="I2" s="4">
        <f>C2-H2</f>
        <v>-23.692264098146552</v>
      </c>
      <c r="J2" s="4">
        <f>I2^2</f>
        <v>561.32337809632406</v>
      </c>
    </row>
    <row r="3" spans="1:10" ht="15.75">
      <c r="A3" s="18">
        <v>45175</v>
      </c>
      <c r="B3" s="17">
        <v>44.889999000000003</v>
      </c>
      <c r="C3" s="17">
        <v>332.88000499999998</v>
      </c>
      <c r="E3" s="19" t="s">
        <v>7</v>
      </c>
      <c r="F3" s="20">
        <f>AVERAGE(C2:C125)</f>
        <v>366.04524308064521</v>
      </c>
      <c r="H3" s="4">
        <f t="shared" ref="H3:H66" si="0">$F$10+$F$11*B3</f>
        <v>353.62528114303075</v>
      </c>
      <c r="I3" s="4">
        <f t="shared" ref="I3:I66" si="1">C3-H3</f>
        <v>-20.745276143030765</v>
      </c>
      <c r="J3" s="4">
        <f t="shared" ref="J3:J66" si="2">I3^2</f>
        <v>430.36648225060139</v>
      </c>
    </row>
    <row r="4" spans="1:10" ht="15.75">
      <c r="A4" s="18">
        <v>45176</v>
      </c>
      <c r="B4" s="17">
        <v>44.09</v>
      </c>
      <c r="C4" s="17">
        <v>329.91000400000001</v>
      </c>
      <c r="E4" s="19"/>
      <c r="F4" s="20"/>
      <c r="H4" s="4">
        <f t="shared" si="0"/>
        <v>351.54357384294326</v>
      </c>
      <c r="I4" s="4">
        <f t="shared" si="1"/>
        <v>-21.633569842943245</v>
      </c>
      <c r="J4" s="4">
        <f t="shared" si="2"/>
        <v>468.01134414950343</v>
      </c>
    </row>
    <row r="5" spans="1:10" ht="15.75">
      <c r="A5" s="18">
        <v>45177</v>
      </c>
      <c r="B5" s="17">
        <v>43.41</v>
      </c>
      <c r="C5" s="17">
        <v>334.26998900000001</v>
      </c>
      <c r="E5" s="19" t="s">
        <v>8</v>
      </c>
      <c r="F5" s="20">
        <f>_xlfn.STDEV.S(B2:B125)</f>
        <v>10.215331185571186</v>
      </c>
      <c r="H5" s="4">
        <f t="shared" si="0"/>
        <v>349.77412042605204</v>
      </c>
      <c r="I5" s="4">
        <f t="shared" si="1"/>
        <v>-15.504131426052027</v>
      </c>
      <c r="J5" s="4">
        <f t="shared" si="2"/>
        <v>240.37809127629404</v>
      </c>
    </row>
    <row r="6" spans="1:10" ht="15.75">
      <c r="A6" s="18">
        <v>45180</v>
      </c>
      <c r="B6" s="17">
        <v>43.060001</v>
      </c>
      <c r="C6" s="17">
        <v>337.94000199999999</v>
      </c>
      <c r="E6" s="19" t="s">
        <v>9</v>
      </c>
      <c r="F6" s="20">
        <f>_xlfn.STDEV.S(C2:C125)</f>
        <v>31.460448800594417</v>
      </c>
      <c r="H6" s="4">
        <f t="shared" si="0"/>
        <v>348.86337494596603</v>
      </c>
      <c r="I6" s="4">
        <f t="shared" si="1"/>
        <v>-10.923372945966037</v>
      </c>
      <c r="J6" s="4">
        <f t="shared" si="2"/>
        <v>119.32007651666274</v>
      </c>
    </row>
    <row r="7" spans="1:10" ht="15.75">
      <c r="A7" s="18">
        <v>45181</v>
      </c>
      <c r="B7" s="17">
        <v>42.779998999999997</v>
      </c>
      <c r="C7" s="17">
        <v>331.76998900000001</v>
      </c>
      <c r="E7" s="19"/>
      <c r="F7" s="20"/>
      <c r="H7" s="4">
        <f t="shared" si="0"/>
        <v>348.13477127591256</v>
      </c>
      <c r="I7" s="4">
        <f t="shared" si="1"/>
        <v>-16.364782275912546</v>
      </c>
      <c r="J7" s="4">
        <f t="shared" si="2"/>
        <v>267.80609893802142</v>
      </c>
    </row>
    <row r="8" spans="1:10" ht="15.75">
      <c r="A8" s="18">
        <v>45182</v>
      </c>
      <c r="B8" s="17">
        <v>43.380001</v>
      </c>
      <c r="C8" s="17">
        <v>336.05999800000001</v>
      </c>
      <c r="E8" s="19" t="s">
        <v>10</v>
      </c>
      <c r="F8" s="20">
        <f>CORREL(B2:B125,C2:C125)</f>
        <v>0.84492421811496043</v>
      </c>
      <c r="H8" s="4">
        <f t="shared" si="0"/>
        <v>349.69605890685602</v>
      </c>
      <c r="I8" s="4">
        <f t="shared" si="1"/>
        <v>-13.636060906856017</v>
      </c>
      <c r="J8" s="4">
        <f t="shared" si="2"/>
        <v>185.94215705548692</v>
      </c>
    </row>
    <row r="9" spans="1:10" ht="15.75">
      <c r="A9" s="18">
        <v>45183</v>
      </c>
      <c r="B9" s="17">
        <v>43.5</v>
      </c>
      <c r="C9" s="17">
        <v>338.70001200000002</v>
      </c>
      <c r="E9" s="27" t="s">
        <v>11</v>
      </c>
      <c r="F9" s="28"/>
      <c r="H9" s="4">
        <f t="shared" si="0"/>
        <v>350.00831279005234</v>
      </c>
      <c r="I9" s="4">
        <f t="shared" si="1"/>
        <v>-11.308300790052328</v>
      </c>
      <c r="J9" s="4">
        <f t="shared" si="2"/>
        <v>127.87766675829812</v>
      </c>
    </row>
    <row r="10" spans="1:10" ht="15.75">
      <c r="A10" s="18">
        <v>45184</v>
      </c>
      <c r="B10" s="17">
        <v>41.849997999999999</v>
      </c>
      <c r="C10" s="17">
        <v>330.22000100000002</v>
      </c>
      <c r="E10" s="21" t="s">
        <v>12</v>
      </c>
      <c r="F10" s="22">
        <f>F3-F11*F2</f>
        <v>236.81533685657331</v>
      </c>
      <c r="H10" s="4">
        <f t="shared" si="0"/>
        <v>345.71478091243875</v>
      </c>
      <c r="I10" s="4">
        <f t="shared" si="1"/>
        <v>-15.49477991243873</v>
      </c>
      <c r="J10" s="4">
        <f t="shared" si="2"/>
        <v>240.08820453491478</v>
      </c>
    </row>
    <row r="11" spans="1:10" ht="15.75">
      <c r="A11" s="18">
        <v>45187</v>
      </c>
      <c r="B11" s="17">
        <v>41.880001</v>
      </c>
      <c r="C11" s="17">
        <v>329.05999800000001</v>
      </c>
      <c r="E11" s="21" t="s">
        <v>13</v>
      </c>
      <c r="F11" s="22">
        <f>F8*F6/F5</f>
        <v>2.6021373777811276</v>
      </c>
      <c r="H11" s="4">
        <f t="shared" si="0"/>
        <v>345.79285284018431</v>
      </c>
      <c r="I11" s="4">
        <f t="shared" si="1"/>
        <v>-16.732854840184302</v>
      </c>
      <c r="J11" s="4">
        <f t="shared" si="2"/>
        <v>279.98843110267921</v>
      </c>
    </row>
    <row r="12" spans="1:10" ht="15.75">
      <c r="A12" s="18">
        <v>45188</v>
      </c>
      <c r="B12" s="17">
        <v>41.5</v>
      </c>
      <c r="C12" s="17">
        <v>328.64999399999999</v>
      </c>
      <c r="E12" s="3"/>
      <c r="H12" s="4">
        <f t="shared" si="0"/>
        <v>344.80403803449008</v>
      </c>
      <c r="I12" s="4">
        <f t="shared" si="1"/>
        <v>-16.154044034490084</v>
      </c>
      <c r="J12" s="4">
        <f t="shared" si="2"/>
        <v>260.95313866824466</v>
      </c>
    </row>
    <row r="13" spans="1:10" ht="15.75">
      <c r="A13" s="18">
        <v>45189</v>
      </c>
      <c r="B13" s="17">
        <v>40.270000000000003</v>
      </c>
      <c r="C13" s="17">
        <v>320.76998900000001</v>
      </c>
      <c r="E13" s="3"/>
      <c r="H13" s="4">
        <f t="shared" si="0"/>
        <v>341.60340905981934</v>
      </c>
      <c r="I13" s="4">
        <f t="shared" si="1"/>
        <v>-20.833420059819332</v>
      </c>
      <c r="J13" s="4">
        <f t="shared" si="2"/>
        <v>434.03139138888253</v>
      </c>
    </row>
    <row r="14" spans="1:10" ht="15.75">
      <c r="A14" s="18">
        <v>45190</v>
      </c>
      <c r="B14" s="17">
        <v>39.099997999999999</v>
      </c>
      <c r="C14" s="17">
        <v>319.52999899999998</v>
      </c>
      <c r="E14" s="3"/>
      <c r="H14" s="4">
        <f t="shared" si="0"/>
        <v>338.55890312354063</v>
      </c>
      <c r="I14" s="4">
        <f t="shared" si="1"/>
        <v>-19.028904123540656</v>
      </c>
      <c r="J14" s="4">
        <f t="shared" si="2"/>
        <v>362.09919214290255</v>
      </c>
    </row>
    <row r="15" spans="1:10" ht="15.75">
      <c r="A15" s="18">
        <v>45191</v>
      </c>
      <c r="B15" s="17">
        <v>39.650002000000001</v>
      </c>
      <c r="C15" s="17">
        <v>317.01001000000002</v>
      </c>
      <c r="E15" s="3"/>
      <c r="H15" s="4">
        <f t="shared" si="0"/>
        <v>339.9900890898698</v>
      </c>
      <c r="I15" s="4">
        <f t="shared" si="1"/>
        <v>-22.980079089869776</v>
      </c>
      <c r="J15" s="4">
        <f t="shared" si="2"/>
        <v>528.08403497667007</v>
      </c>
    </row>
    <row r="16" spans="1:10" ht="15.75">
      <c r="A16" s="18">
        <v>45194</v>
      </c>
      <c r="B16" s="17">
        <v>40.229999999999997</v>
      </c>
      <c r="C16" s="17">
        <v>317.540009</v>
      </c>
      <c r="E16" s="3"/>
      <c r="H16" s="4">
        <f t="shared" si="0"/>
        <v>341.49932356470805</v>
      </c>
      <c r="I16" s="4">
        <f t="shared" si="1"/>
        <v>-23.959314564708052</v>
      </c>
      <c r="J16" s="4">
        <f t="shared" si="2"/>
        <v>574.04875441063143</v>
      </c>
    </row>
    <row r="17" spans="1:17" ht="15.75">
      <c r="A17" s="18">
        <v>45195</v>
      </c>
      <c r="B17" s="17">
        <v>39.939999</v>
      </c>
      <c r="C17" s="17">
        <v>312.14001500000001</v>
      </c>
      <c r="E17" s="3"/>
      <c r="H17" s="4">
        <f t="shared" si="0"/>
        <v>340.74470112301418</v>
      </c>
      <c r="I17" s="4">
        <f t="shared" si="1"/>
        <v>-28.604686123014176</v>
      </c>
      <c r="J17" s="4">
        <f t="shared" si="2"/>
        <v>818.22806819615971</v>
      </c>
    </row>
    <row r="18" spans="1:17" ht="15.75">
      <c r="A18" s="18">
        <v>45196</v>
      </c>
      <c r="B18" s="17">
        <v>40.439999</v>
      </c>
      <c r="C18" s="17">
        <v>312.790009</v>
      </c>
      <c r="E18" s="3"/>
      <c r="H18" s="4">
        <f t="shared" si="0"/>
        <v>342.04576981190473</v>
      </c>
      <c r="I18" s="4">
        <f t="shared" si="1"/>
        <v>-29.255760811904736</v>
      </c>
      <c r="J18" s="4">
        <f t="shared" si="2"/>
        <v>855.89954068338091</v>
      </c>
    </row>
    <row r="19" spans="1:17" ht="15.75">
      <c r="A19" s="18">
        <v>45197</v>
      </c>
      <c r="B19" s="17">
        <v>41.02</v>
      </c>
      <c r="C19" s="17">
        <v>313.64001500000001</v>
      </c>
      <c r="E19" s="3"/>
      <c r="H19" s="4">
        <f t="shared" si="0"/>
        <v>343.55501209315514</v>
      </c>
      <c r="I19" s="4">
        <f t="shared" si="1"/>
        <v>-29.914997093155137</v>
      </c>
      <c r="J19" s="4">
        <f t="shared" si="2"/>
        <v>894.90705108348027</v>
      </c>
    </row>
    <row r="20" spans="1:17" ht="15.75">
      <c r="A20" s="18">
        <v>45198</v>
      </c>
      <c r="B20" s="17">
        <v>41.459999000000003</v>
      </c>
      <c r="C20" s="17">
        <v>315.75</v>
      </c>
      <c r="E20" s="3"/>
      <c r="H20" s="4">
        <f t="shared" si="0"/>
        <v>344.69994993724151</v>
      </c>
      <c r="I20" s="4">
        <f t="shared" si="1"/>
        <v>-28.949949937241513</v>
      </c>
      <c r="J20" s="4">
        <f t="shared" si="2"/>
        <v>838.09960136878988</v>
      </c>
    </row>
    <row r="21" spans="1:17" ht="15.75">
      <c r="A21" s="18">
        <v>45201</v>
      </c>
      <c r="B21" s="17">
        <v>42.66</v>
      </c>
      <c r="C21" s="17">
        <v>321.79998799999998</v>
      </c>
      <c r="E21" s="3"/>
      <c r="H21" s="4">
        <f t="shared" si="0"/>
        <v>347.82251739271624</v>
      </c>
      <c r="I21" s="4">
        <f t="shared" si="1"/>
        <v>-26.022529392716251</v>
      </c>
      <c r="J21" s="4">
        <f t="shared" si="2"/>
        <v>677.17203599478125</v>
      </c>
    </row>
    <row r="22" spans="1:17" ht="15.75">
      <c r="A22" s="18">
        <v>45202</v>
      </c>
      <c r="B22" s="17">
        <v>41.439999</v>
      </c>
      <c r="C22" s="17">
        <v>313.39001500000001</v>
      </c>
      <c r="E22" s="3"/>
      <c r="H22" s="4">
        <f t="shared" si="0"/>
        <v>344.64790718968584</v>
      </c>
      <c r="I22" s="4">
        <f t="shared" si="1"/>
        <v>-31.257892189685833</v>
      </c>
      <c r="J22" s="4">
        <f t="shared" si="2"/>
        <v>977.05582414202263</v>
      </c>
    </row>
    <row r="23" spans="1:17" ht="15.75">
      <c r="A23" s="18">
        <v>45203</v>
      </c>
      <c r="B23" s="17">
        <v>41.939999</v>
      </c>
      <c r="C23" s="17">
        <v>318.959991</v>
      </c>
      <c r="E23" s="3"/>
      <c r="H23" s="4">
        <f t="shared" si="0"/>
        <v>345.94897587857645</v>
      </c>
      <c r="I23" s="4">
        <f t="shared" si="1"/>
        <v>-26.988984878576446</v>
      </c>
      <c r="J23" s="4">
        <f t="shared" si="2"/>
        <v>728.40530477602806</v>
      </c>
    </row>
    <row r="24" spans="1:17" ht="15.75">
      <c r="A24" s="18">
        <v>45204</v>
      </c>
      <c r="B24" s="17">
        <v>42.529998999999997</v>
      </c>
      <c r="C24" s="17">
        <v>319.35998499999999</v>
      </c>
      <c r="E24" s="3"/>
      <c r="H24" s="4">
        <f t="shared" si="0"/>
        <v>347.48423693146731</v>
      </c>
      <c r="I24" s="4">
        <f t="shared" si="1"/>
        <v>-28.124251931467313</v>
      </c>
      <c r="J24" s="4">
        <f t="shared" si="2"/>
        <v>790.9735467046429</v>
      </c>
    </row>
    <row r="25" spans="1:17" ht="15.75">
      <c r="A25" s="18">
        <v>45205</v>
      </c>
      <c r="B25" s="17">
        <v>43.540000999999997</v>
      </c>
      <c r="C25" s="17">
        <v>327.26001000000002</v>
      </c>
      <c r="E25" s="3"/>
      <c r="H25" s="4">
        <f t="shared" si="0"/>
        <v>350.11240088730096</v>
      </c>
      <c r="I25" s="4">
        <f t="shared" si="1"/>
        <v>-22.852390887300942</v>
      </c>
      <c r="J25" s="4">
        <f t="shared" si="2"/>
        <v>522.23176926599513</v>
      </c>
    </row>
    <row r="26" spans="1:17" ht="15.75">
      <c r="A26" s="18">
        <v>45209</v>
      </c>
      <c r="B26" s="17">
        <v>43.560001</v>
      </c>
      <c r="C26" s="17">
        <v>329.82000699999998</v>
      </c>
      <c r="E26" s="3"/>
      <c r="H26" s="4">
        <f t="shared" si="0"/>
        <v>350.16444363485664</v>
      </c>
      <c r="I26" s="4">
        <f t="shared" si="1"/>
        <v>-20.344436634856663</v>
      </c>
      <c r="J26" s="4">
        <f t="shared" si="2"/>
        <v>413.89610198969791</v>
      </c>
    </row>
    <row r="27" spans="1:17" ht="15.75">
      <c r="A27" s="18">
        <v>45210</v>
      </c>
      <c r="B27" s="17">
        <v>44.549999</v>
      </c>
      <c r="C27" s="17">
        <v>328.39001500000001</v>
      </c>
      <c r="E27" s="3"/>
      <c r="H27" s="4">
        <f t="shared" si="0"/>
        <v>352.74055443458519</v>
      </c>
      <c r="I27" s="4">
        <f t="shared" si="1"/>
        <v>-24.350539434585187</v>
      </c>
      <c r="J27" s="4">
        <f t="shared" si="2"/>
        <v>592.94877075528825</v>
      </c>
    </row>
    <row r="28" spans="1:17" ht="15.75">
      <c r="A28" s="18">
        <v>45211</v>
      </c>
      <c r="B28" s="17">
        <v>44.68</v>
      </c>
      <c r="C28" s="17">
        <v>332.42001299999998</v>
      </c>
      <c r="E28" s="3"/>
      <c r="H28" s="4">
        <f t="shared" si="0"/>
        <v>353.07883489583412</v>
      </c>
      <c r="I28" s="4">
        <f t="shared" si="1"/>
        <v>-20.658821895834137</v>
      </c>
      <c r="J28" s="4">
        <f t="shared" si="2"/>
        <v>426.78692212379599</v>
      </c>
    </row>
    <row r="29" spans="1:17" ht="15.75">
      <c r="A29" s="18">
        <v>45212</v>
      </c>
      <c r="B29" s="17">
        <v>43.27</v>
      </c>
      <c r="C29" s="17">
        <v>331.16000400000001</v>
      </c>
      <c r="E29" s="3"/>
      <c r="H29" s="4">
        <f t="shared" si="0"/>
        <v>349.40982119316271</v>
      </c>
      <c r="I29" s="4">
        <f t="shared" si="1"/>
        <v>-18.249817193162698</v>
      </c>
      <c r="J29" s="4">
        <f t="shared" si="2"/>
        <v>333.05582758385685</v>
      </c>
    </row>
    <row r="30" spans="1:17" ht="15.75">
      <c r="A30" s="18">
        <v>45215</v>
      </c>
      <c r="B30" s="17">
        <v>43.900002000000001</v>
      </c>
      <c r="C30" s="17">
        <v>327.73001099999999</v>
      </c>
      <c r="E30" s="3"/>
      <c r="H30" s="4">
        <f t="shared" si="0"/>
        <v>351.04917294543958</v>
      </c>
      <c r="I30" s="4">
        <f t="shared" si="1"/>
        <v>-23.319161945439589</v>
      </c>
      <c r="J30" s="4">
        <f t="shared" si="2"/>
        <v>543.78331383763793</v>
      </c>
    </row>
    <row r="31" spans="1:17" ht="15.75">
      <c r="A31" s="18">
        <v>45216</v>
      </c>
      <c r="B31" s="17">
        <v>41.82</v>
      </c>
      <c r="C31" s="17">
        <v>332.64001500000001</v>
      </c>
      <c r="E31" s="3"/>
      <c r="H31" s="4">
        <f t="shared" si="0"/>
        <v>345.63672199538007</v>
      </c>
      <c r="I31" s="4">
        <f t="shared" si="1"/>
        <v>-12.996706995380066</v>
      </c>
      <c r="J31" s="4">
        <f t="shared" si="2"/>
        <v>168.91439272376115</v>
      </c>
      <c r="L31" s="14" t="s">
        <v>14</v>
      </c>
    </row>
    <row r="32" spans="1:17" ht="15.75">
      <c r="A32" s="18">
        <v>45217</v>
      </c>
      <c r="B32" s="17">
        <v>40.130001</v>
      </c>
      <c r="C32" s="17">
        <v>332.05999800000001</v>
      </c>
      <c r="E32" s="3"/>
      <c r="H32" s="4">
        <f t="shared" si="0"/>
        <v>341.23911242906735</v>
      </c>
      <c r="I32" s="4">
        <f t="shared" si="1"/>
        <v>-9.1791144290673401</v>
      </c>
      <c r="J32" s="4">
        <f t="shared" si="2"/>
        <v>84.256141701912242</v>
      </c>
      <c r="L32" s="26" t="s">
        <v>15</v>
      </c>
      <c r="M32" s="26"/>
      <c r="N32" s="26"/>
      <c r="O32" s="26"/>
      <c r="P32" s="26"/>
      <c r="Q32" s="26"/>
    </row>
    <row r="33" spans="1:21" ht="15.75">
      <c r="A33" s="18">
        <v>45218</v>
      </c>
      <c r="B33" s="17">
        <v>40.049999</v>
      </c>
      <c r="C33" s="17">
        <v>330.10998499999999</v>
      </c>
      <c r="E33" s="3"/>
      <c r="H33" s="4">
        <f t="shared" si="0"/>
        <v>341.03093623457011</v>
      </c>
      <c r="I33" s="4">
        <f t="shared" si="1"/>
        <v>-10.920951234570111</v>
      </c>
      <c r="J33" s="4">
        <f t="shared" si="2"/>
        <v>119.26717586785844</v>
      </c>
      <c r="L33" s="26"/>
      <c r="M33" s="26"/>
      <c r="N33" s="26"/>
      <c r="O33" s="26"/>
      <c r="P33" s="26"/>
      <c r="Q33" s="26"/>
    </row>
    <row r="34" spans="1:21" ht="15.75">
      <c r="A34" s="18">
        <v>45219</v>
      </c>
      <c r="B34" s="17">
        <v>39.389999000000003</v>
      </c>
      <c r="C34" s="17">
        <v>331.32000699999998</v>
      </c>
      <c r="E34" s="3"/>
      <c r="H34" s="4">
        <f t="shared" si="0"/>
        <v>339.31352556523456</v>
      </c>
      <c r="I34" s="4">
        <f t="shared" si="1"/>
        <v>-7.9935185652345808</v>
      </c>
      <c r="J34" s="4">
        <f t="shared" si="2"/>
        <v>63.896339052749909</v>
      </c>
      <c r="L34" s="26"/>
      <c r="M34" s="26"/>
      <c r="N34" s="26"/>
      <c r="O34" s="26"/>
      <c r="P34" s="26"/>
      <c r="Q34" s="26"/>
    </row>
    <row r="35" spans="1:21" ht="15.75">
      <c r="A35" s="18">
        <v>45222</v>
      </c>
      <c r="B35" s="17">
        <v>40.860000999999997</v>
      </c>
      <c r="C35" s="17">
        <v>326.67001299999998</v>
      </c>
      <c r="E35" s="3"/>
      <c r="H35" s="4">
        <f t="shared" si="0"/>
        <v>343.13867271484753</v>
      </c>
      <c r="I35" s="4">
        <f t="shared" si="1"/>
        <v>-16.468659714847547</v>
      </c>
      <c r="J35" s="4">
        <f t="shared" si="2"/>
        <v>271.21675280344249</v>
      </c>
      <c r="L35" t="s">
        <v>16</v>
      </c>
    </row>
    <row r="36" spans="1:21" ht="15.75">
      <c r="A36" s="18">
        <v>45223</v>
      </c>
      <c r="B36" s="17">
        <v>41.549999</v>
      </c>
      <c r="C36" s="17">
        <v>329.32000699999998</v>
      </c>
      <c r="E36" s="3"/>
      <c r="H36" s="4">
        <f t="shared" si="0"/>
        <v>344.93414230124176</v>
      </c>
      <c r="I36" s="4">
        <f t="shared" si="1"/>
        <v>-15.614135301241788</v>
      </c>
      <c r="J36" s="4">
        <f t="shared" si="2"/>
        <v>243.80122120548498</v>
      </c>
      <c r="L36" s="26"/>
      <c r="M36" s="26"/>
      <c r="N36" s="26"/>
      <c r="O36" s="26"/>
      <c r="P36" s="26"/>
      <c r="Q36" s="26"/>
    </row>
    <row r="37" spans="1:21" ht="15.75">
      <c r="A37" s="18">
        <v>45224</v>
      </c>
      <c r="B37" s="17">
        <v>39.759998000000003</v>
      </c>
      <c r="C37" s="17">
        <v>330.52999899999998</v>
      </c>
      <c r="E37" s="3"/>
      <c r="H37" s="4">
        <f t="shared" si="0"/>
        <v>340.27631379287618</v>
      </c>
      <c r="I37" s="4">
        <f t="shared" si="1"/>
        <v>-9.7463147928762055</v>
      </c>
      <c r="J37" s="4">
        <f t="shared" si="2"/>
        <v>94.990652041837549</v>
      </c>
      <c r="L37" s="26"/>
      <c r="M37" s="26"/>
      <c r="N37" s="26"/>
      <c r="O37" s="26"/>
      <c r="P37" s="26"/>
      <c r="Q37" s="26"/>
    </row>
    <row r="38" spans="1:21" ht="15.75">
      <c r="A38" s="18">
        <v>45225</v>
      </c>
      <c r="B38" s="17">
        <v>38.360000999999997</v>
      </c>
      <c r="C38" s="17">
        <v>340.67001299999998</v>
      </c>
      <c r="E38" s="3"/>
      <c r="H38" s="4">
        <f t="shared" si="0"/>
        <v>336.63332927039471</v>
      </c>
      <c r="I38" s="4">
        <f t="shared" si="1"/>
        <v>4.0366837296052722</v>
      </c>
      <c r="J38" s="4">
        <f t="shared" si="2"/>
        <v>16.294815532859932</v>
      </c>
    </row>
    <row r="39" spans="1:21" ht="15.75">
      <c r="A39" s="18">
        <v>45226</v>
      </c>
      <c r="B39" s="17">
        <v>38.5</v>
      </c>
      <c r="C39" s="17">
        <v>327.89001500000001</v>
      </c>
      <c r="E39" s="3"/>
      <c r="H39" s="4">
        <f t="shared" si="0"/>
        <v>336.99762590114671</v>
      </c>
      <c r="I39" s="4">
        <f t="shared" si="1"/>
        <v>-9.1076109011466997</v>
      </c>
      <c r="J39" s="4">
        <f t="shared" si="2"/>
        <v>82.948576326686194</v>
      </c>
      <c r="L39" s="1" t="s">
        <v>17</v>
      </c>
    </row>
    <row r="40" spans="1:21" ht="15.75">
      <c r="A40" s="18">
        <v>45229</v>
      </c>
      <c r="B40" s="17">
        <v>39.139999000000003</v>
      </c>
      <c r="C40" s="17">
        <v>329.80999800000001</v>
      </c>
      <c r="E40" s="3"/>
      <c r="H40" s="4">
        <f t="shared" si="0"/>
        <v>338.66299122078931</v>
      </c>
      <c r="I40" s="4">
        <f t="shared" si="1"/>
        <v>-8.8529932207893012</v>
      </c>
      <c r="J40" s="4">
        <f t="shared" si="2"/>
        <v>78.375488967341326</v>
      </c>
      <c r="L40" s="1" t="s">
        <v>18</v>
      </c>
    </row>
    <row r="41" spans="1:21" ht="15.75">
      <c r="A41" s="18">
        <v>45230</v>
      </c>
      <c r="B41" s="17">
        <v>38.810001</v>
      </c>
      <c r="C41" s="17">
        <v>337.30999800000001</v>
      </c>
      <c r="E41" s="3"/>
      <c r="H41" s="4">
        <f t="shared" si="0"/>
        <v>337.80429109039625</v>
      </c>
      <c r="I41" s="4">
        <f t="shared" si="1"/>
        <v>-0.49429309039624059</v>
      </c>
      <c r="J41" s="4">
        <f t="shared" si="2"/>
        <v>0.24432565921346608</v>
      </c>
    </row>
    <row r="42" spans="1:21" ht="15.75">
      <c r="A42" s="18">
        <v>45231</v>
      </c>
      <c r="B42" s="17">
        <v>40.229999999999997</v>
      </c>
      <c r="C42" s="17">
        <v>338.10998499999999</v>
      </c>
      <c r="E42" s="3"/>
      <c r="H42" s="4">
        <f t="shared" si="0"/>
        <v>341.49932356470805</v>
      </c>
      <c r="I42" s="4">
        <f t="shared" si="1"/>
        <v>-3.3893385647080549</v>
      </c>
      <c r="J42" s="4">
        <f t="shared" si="2"/>
        <v>11.487615906217258</v>
      </c>
      <c r="L42" s="14" t="s">
        <v>19</v>
      </c>
    </row>
    <row r="43" spans="1:21" ht="15.6" customHeight="1">
      <c r="A43" s="18">
        <v>45232</v>
      </c>
      <c r="B43" s="17">
        <v>41.349997999999999</v>
      </c>
      <c r="C43" s="17">
        <v>346.07000699999998</v>
      </c>
      <c r="E43" s="3"/>
      <c r="H43" s="4">
        <f t="shared" si="0"/>
        <v>344.41371222354815</v>
      </c>
      <c r="I43" s="4">
        <f t="shared" si="1"/>
        <v>1.6562947764518299</v>
      </c>
      <c r="J43" s="4">
        <f t="shared" si="2"/>
        <v>2.7433123865016169</v>
      </c>
      <c r="L43" s="26" t="s">
        <v>20</v>
      </c>
      <c r="M43" s="26"/>
      <c r="N43" s="26"/>
      <c r="O43" s="26"/>
      <c r="P43" s="26"/>
      <c r="Q43" s="26"/>
      <c r="R43" s="26"/>
      <c r="S43" s="26"/>
      <c r="T43" s="26"/>
      <c r="U43" s="26"/>
    </row>
    <row r="44" spans="1:21" ht="15.75">
      <c r="A44" s="18">
        <v>45233</v>
      </c>
      <c r="B44" s="17">
        <v>42.75</v>
      </c>
      <c r="C44" s="17">
        <v>348.32000699999998</v>
      </c>
      <c r="E44" s="3"/>
      <c r="H44" s="4">
        <f t="shared" si="0"/>
        <v>348.05670975671649</v>
      </c>
      <c r="I44" s="4">
        <f t="shared" si="1"/>
        <v>0.26329724328348902</v>
      </c>
      <c r="J44" s="4">
        <f t="shared" si="2"/>
        <v>6.9325438320684801E-2</v>
      </c>
      <c r="L44" s="26"/>
      <c r="M44" s="26"/>
      <c r="N44" s="26"/>
      <c r="O44" s="26"/>
      <c r="P44" s="26"/>
      <c r="Q44" s="26"/>
      <c r="R44" s="26"/>
      <c r="S44" s="26"/>
      <c r="T44" s="26"/>
      <c r="U44" s="26"/>
    </row>
    <row r="45" spans="1:21" ht="15.75">
      <c r="A45" s="18">
        <v>45236</v>
      </c>
      <c r="B45" s="17">
        <v>43.43</v>
      </c>
      <c r="C45" s="17">
        <v>352.79998799999998</v>
      </c>
      <c r="E45" s="3"/>
      <c r="H45" s="4">
        <f t="shared" si="0"/>
        <v>349.82616317360771</v>
      </c>
      <c r="I45" s="4">
        <f t="shared" si="1"/>
        <v>2.9738248263922742</v>
      </c>
      <c r="J45" s="4">
        <f t="shared" si="2"/>
        <v>8.8436340980670405</v>
      </c>
      <c r="L45" s="26"/>
      <c r="M45" s="26"/>
      <c r="N45" s="26"/>
      <c r="O45" s="26"/>
      <c r="P45" s="26"/>
      <c r="Q45" s="26"/>
      <c r="R45" s="26"/>
      <c r="S45" s="26"/>
      <c r="T45" s="26"/>
      <c r="U45" s="26"/>
    </row>
    <row r="46" spans="1:21" ht="15.75">
      <c r="A46" s="18">
        <v>45237</v>
      </c>
      <c r="B46" s="17">
        <v>43.630001</v>
      </c>
      <c r="C46" s="17">
        <v>356.52999899999998</v>
      </c>
      <c r="E46" s="3"/>
      <c r="H46" s="4">
        <f t="shared" si="0"/>
        <v>350.34659325130127</v>
      </c>
      <c r="I46" s="4">
        <f t="shared" si="1"/>
        <v>6.1834057486987035</v>
      </c>
      <c r="J46" s="4">
        <f t="shared" si="2"/>
        <v>38.234506653040171</v>
      </c>
      <c r="L46" s="26"/>
      <c r="M46" s="26"/>
      <c r="N46" s="26"/>
      <c r="O46" s="26"/>
      <c r="P46" s="26"/>
      <c r="Q46" s="26"/>
      <c r="R46" s="26"/>
      <c r="S46" s="26"/>
      <c r="T46" s="26"/>
      <c r="U46" s="26"/>
    </row>
    <row r="47" spans="1:21" ht="15.75">
      <c r="A47" s="18">
        <v>45238</v>
      </c>
      <c r="B47" s="17">
        <v>44.279998999999997</v>
      </c>
      <c r="C47" s="17">
        <v>360.52999899999998</v>
      </c>
      <c r="E47" s="3"/>
      <c r="H47" s="4">
        <f t="shared" si="0"/>
        <v>352.03797734258427</v>
      </c>
      <c r="I47" s="4">
        <f t="shared" si="1"/>
        <v>8.4920216574157052</v>
      </c>
      <c r="J47" s="4">
        <f t="shared" si="2"/>
        <v>72.114431830017381</v>
      </c>
    </row>
    <row r="48" spans="1:21" ht="15.75">
      <c r="A48" s="18">
        <v>45239</v>
      </c>
      <c r="B48" s="17">
        <v>44.580002</v>
      </c>
      <c r="C48" s="17">
        <v>363.20001200000002</v>
      </c>
      <c r="E48" s="3"/>
      <c r="H48" s="4">
        <f t="shared" si="0"/>
        <v>352.81862636233075</v>
      </c>
      <c r="I48" s="4">
        <f t="shared" si="1"/>
        <v>10.381385637669268</v>
      </c>
      <c r="J48" s="4">
        <f t="shared" si="2"/>
        <v>107.77316775800575</v>
      </c>
    </row>
    <row r="49" spans="1:21" ht="15.75">
      <c r="A49" s="18">
        <v>45240</v>
      </c>
      <c r="B49" s="17">
        <v>45.970001000000003</v>
      </c>
      <c r="C49" s="17">
        <v>360.69000199999999</v>
      </c>
      <c r="E49" s="3"/>
      <c r="H49" s="4">
        <f t="shared" si="0"/>
        <v>356.43559471530915</v>
      </c>
      <c r="I49" s="4">
        <f t="shared" si="1"/>
        <v>4.2544072846908421</v>
      </c>
      <c r="J49" s="4">
        <f t="shared" si="2"/>
        <v>18.099981344030503</v>
      </c>
      <c r="L49" s="7" t="s">
        <v>21</v>
      </c>
      <c r="M49" s="7"/>
      <c r="N49" s="25"/>
      <c r="O49" s="25"/>
      <c r="P49" s="25"/>
      <c r="Q49" s="25"/>
      <c r="R49" s="25"/>
      <c r="S49" s="25"/>
      <c r="T49" s="25"/>
      <c r="U49" s="25"/>
    </row>
    <row r="50" spans="1:21" ht="15.75">
      <c r="A50" s="18">
        <v>45243</v>
      </c>
      <c r="B50" s="17">
        <v>46.490001999999997</v>
      </c>
      <c r="C50" s="17">
        <v>369.67001299999998</v>
      </c>
      <c r="E50" s="3"/>
      <c r="H50" s="4">
        <f t="shared" si="0"/>
        <v>357.78870875389271</v>
      </c>
      <c r="I50" s="4">
        <f t="shared" si="1"/>
        <v>11.881304246107277</v>
      </c>
      <c r="J50" s="4">
        <f t="shared" si="2"/>
        <v>141.16539058856679</v>
      </c>
      <c r="L50" t="s">
        <v>22</v>
      </c>
      <c r="M50">
        <v>0.84620721142419097</v>
      </c>
      <c r="N50" s="25"/>
      <c r="O50" s="25"/>
      <c r="P50" s="25"/>
      <c r="Q50" s="25"/>
      <c r="R50" s="25"/>
      <c r="S50" s="25"/>
      <c r="T50" s="25"/>
      <c r="U50" s="25"/>
    </row>
    <row r="51" spans="1:21" ht="15.75">
      <c r="A51" s="18">
        <v>45244</v>
      </c>
      <c r="B51" s="17">
        <v>47.369999</v>
      </c>
      <c r="C51" s="17">
        <v>366.67999300000002</v>
      </c>
      <c r="E51" s="3"/>
      <c r="H51" s="4">
        <f t="shared" si="0"/>
        <v>360.07858183992795</v>
      </c>
      <c r="I51" s="4">
        <f t="shared" si="1"/>
        <v>6.6014111600720753</v>
      </c>
      <c r="J51" s="4">
        <f t="shared" si="2"/>
        <v>43.578629304324146</v>
      </c>
      <c r="L51" t="s">
        <v>23</v>
      </c>
      <c r="M51">
        <v>0.71606664466630598</v>
      </c>
      <c r="N51" s="25"/>
      <c r="O51" s="25"/>
      <c r="P51" s="25"/>
      <c r="Q51" s="25"/>
      <c r="R51" s="25"/>
      <c r="S51" s="25"/>
      <c r="T51" s="25"/>
      <c r="U51" s="25"/>
    </row>
    <row r="52" spans="1:21" ht="15.75">
      <c r="A52" s="18">
        <v>45245</v>
      </c>
      <c r="B52" s="17">
        <v>46.439999</v>
      </c>
      <c r="C52" s="17">
        <v>370.26998900000001</v>
      </c>
      <c r="E52" s="3"/>
      <c r="H52" s="4">
        <f t="shared" si="0"/>
        <v>357.65859407859148</v>
      </c>
      <c r="I52" s="4">
        <f t="shared" si="1"/>
        <v>12.611394921408532</v>
      </c>
      <c r="J52" s="4">
        <f t="shared" si="2"/>
        <v>159.04728186372893</v>
      </c>
      <c r="L52" t="s">
        <v>24</v>
      </c>
      <c r="M52">
        <v>0.71372008801065601</v>
      </c>
      <c r="N52" s="25"/>
      <c r="O52" s="25"/>
      <c r="P52" s="25"/>
      <c r="Q52" s="25"/>
      <c r="R52" s="25"/>
      <c r="S52" s="25"/>
      <c r="T52" s="25"/>
      <c r="U52" s="25"/>
    </row>
    <row r="53" spans="1:21" ht="15.75">
      <c r="A53" s="18">
        <v>45246</v>
      </c>
      <c r="B53" s="17">
        <v>46.959999000000003</v>
      </c>
      <c r="C53" s="17">
        <v>369.67001299999998</v>
      </c>
      <c r="E53" s="3"/>
      <c r="H53" s="4">
        <f t="shared" si="0"/>
        <v>359.0117055150377</v>
      </c>
      <c r="I53" s="4">
        <f t="shared" si="1"/>
        <v>10.658307484962279</v>
      </c>
      <c r="J53" s="4">
        <f t="shared" si="2"/>
        <v>113.59951844400294</v>
      </c>
      <c r="L53" t="s">
        <v>25</v>
      </c>
      <c r="M53">
        <v>16.827742431218802</v>
      </c>
      <c r="N53" s="25"/>
      <c r="O53" s="25"/>
      <c r="P53" s="25"/>
      <c r="Q53" s="25"/>
      <c r="R53" s="25"/>
      <c r="S53" s="25"/>
      <c r="T53" s="25"/>
      <c r="U53" s="25"/>
    </row>
    <row r="54" spans="1:21" ht="15.75">
      <c r="A54" s="18">
        <v>45247</v>
      </c>
      <c r="B54" s="17">
        <v>46.810001</v>
      </c>
      <c r="C54" s="17">
        <v>376.17001299999998</v>
      </c>
      <c r="E54" s="3"/>
      <c r="H54" s="4">
        <f t="shared" si="0"/>
        <v>358.62139011264526</v>
      </c>
      <c r="I54" s="4">
        <f t="shared" si="1"/>
        <v>17.548622887354725</v>
      </c>
      <c r="J54" s="4">
        <f t="shared" si="2"/>
        <v>307.95416524259008</v>
      </c>
      <c r="L54" s="5" t="s">
        <v>26</v>
      </c>
      <c r="M54" s="5">
        <v>123</v>
      </c>
    </row>
    <row r="55" spans="1:21" ht="15.75">
      <c r="A55" s="18">
        <v>45250</v>
      </c>
      <c r="B55" s="17">
        <v>47.900002000000001</v>
      </c>
      <c r="C55" s="17">
        <v>369.85000600000001</v>
      </c>
      <c r="E55" s="3"/>
      <c r="H55" s="4">
        <f t="shared" si="0"/>
        <v>361.45772245656406</v>
      </c>
      <c r="I55" s="4">
        <f t="shared" si="1"/>
        <v>8.3922835434359513</v>
      </c>
      <c r="J55" s="4">
        <f t="shared" si="2"/>
        <v>70.430423073425885</v>
      </c>
      <c r="L55" t="s">
        <v>27</v>
      </c>
      <c r="M55"/>
      <c r="N55"/>
      <c r="O55"/>
      <c r="P55"/>
      <c r="Q55"/>
      <c r="R55"/>
      <c r="S55"/>
      <c r="T55"/>
      <c r="U55" s="25"/>
    </row>
    <row r="56" spans="1:21" ht="15.75">
      <c r="A56" s="18">
        <v>45251</v>
      </c>
      <c r="B56" s="17">
        <v>47.509998000000003</v>
      </c>
      <c r="C56" s="17">
        <v>377.44000199999999</v>
      </c>
      <c r="E56" s="3"/>
      <c r="H56" s="4">
        <f t="shared" si="0"/>
        <v>360.44287847067994</v>
      </c>
      <c r="I56" s="4">
        <f t="shared" si="1"/>
        <v>16.997123529320049</v>
      </c>
      <c r="J56" s="4">
        <f t="shared" si="2"/>
        <v>288.90220827096528</v>
      </c>
      <c r="L56" s="6"/>
      <c r="M56" s="6" t="s">
        <v>28</v>
      </c>
      <c r="N56" s="6" t="s">
        <v>29</v>
      </c>
      <c r="O56" s="6" t="s">
        <v>30</v>
      </c>
      <c r="P56" s="6" t="s">
        <v>31</v>
      </c>
      <c r="Q56" s="6" t="s">
        <v>32</v>
      </c>
      <c r="R56"/>
      <c r="S56"/>
      <c r="T56"/>
      <c r="U56" s="25"/>
    </row>
    <row r="57" spans="1:21" ht="15.75">
      <c r="A57" s="18">
        <v>45252</v>
      </c>
      <c r="B57" s="17">
        <v>46.299999</v>
      </c>
      <c r="C57" s="17">
        <v>373.07000699999998</v>
      </c>
      <c r="E57" s="3"/>
      <c r="H57" s="4">
        <f t="shared" si="0"/>
        <v>357.29429484570215</v>
      </c>
      <c r="I57" s="4">
        <f t="shared" si="1"/>
        <v>15.775712154297821</v>
      </c>
      <c r="J57" s="4">
        <f t="shared" si="2"/>
        <v>248.87309397525999</v>
      </c>
      <c r="L57" t="s">
        <v>33</v>
      </c>
      <c r="M57">
        <v>1</v>
      </c>
      <c r="N57">
        <v>86412.010915442894</v>
      </c>
      <c r="O57">
        <v>86412.010915442894</v>
      </c>
      <c r="P57">
        <v>305.15634171545099</v>
      </c>
      <c r="Q57">
        <v>0</v>
      </c>
      <c r="R57"/>
      <c r="S57"/>
      <c r="T57"/>
      <c r="U57" s="25"/>
    </row>
    <row r="58" spans="1:21" ht="15.75">
      <c r="A58" s="18">
        <v>45253</v>
      </c>
      <c r="B58" s="17">
        <v>46.540000999999997</v>
      </c>
      <c r="C58" s="17">
        <v>377.85000600000001</v>
      </c>
      <c r="E58" s="3"/>
      <c r="H58" s="4">
        <f t="shared" si="0"/>
        <v>357.91881302064439</v>
      </c>
      <c r="I58" s="4">
        <f t="shared" si="1"/>
        <v>19.931192979355615</v>
      </c>
      <c r="J58" s="4">
        <f t="shared" si="2"/>
        <v>397.25245358031452</v>
      </c>
      <c r="L58" t="s">
        <v>34</v>
      </c>
      <c r="M58">
        <v>121</v>
      </c>
      <c r="N58">
        <v>34263.922755104802</v>
      </c>
      <c r="O58">
        <v>283.17291533144402</v>
      </c>
      <c r="P58"/>
      <c r="Q58"/>
      <c r="R58"/>
      <c r="S58"/>
      <c r="T58"/>
      <c r="U58" s="25"/>
    </row>
    <row r="59" spans="1:21" ht="15.75">
      <c r="A59" s="18">
        <v>45254</v>
      </c>
      <c r="B59" s="17">
        <v>45.380001</v>
      </c>
      <c r="C59" s="17">
        <v>377.42999300000002</v>
      </c>
      <c r="E59" s="3"/>
      <c r="H59" s="4">
        <f t="shared" si="0"/>
        <v>354.90033366241823</v>
      </c>
      <c r="I59" s="4">
        <f t="shared" si="1"/>
        <v>22.529659337581791</v>
      </c>
      <c r="J59" s="4">
        <f t="shared" si="2"/>
        <v>507.58554986748635</v>
      </c>
      <c r="L59" s="5" t="s">
        <v>35</v>
      </c>
      <c r="M59" s="5">
        <v>122</v>
      </c>
      <c r="N59" s="5">
        <v>120675.93367054701</v>
      </c>
      <c r="O59" s="5"/>
      <c r="P59" s="5"/>
      <c r="Q59" s="5"/>
      <c r="R59"/>
      <c r="S59"/>
      <c r="T59"/>
      <c r="U59" s="25"/>
    </row>
    <row r="60" spans="1:21" ht="15.75">
      <c r="A60" s="18">
        <v>45257</v>
      </c>
      <c r="B60" s="17">
        <v>45.84</v>
      </c>
      <c r="C60" s="17">
        <v>378.60998499999999</v>
      </c>
      <c r="E60" s="3"/>
      <c r="H60" s="4">
        <f t="shared" si="0"/>
        <v>356.09731425406022</v>
      </c>
      <c r="I60" s="4">
        <f t="shared" si="1"/>
        <v>22.512670745939772</v>
      </c>
      <c r="J60" s="4">
        <f t="shared" si="2"/>
        <v>506.82034411509244</v>
      </c>
      <c r="L60"/>
      <c r="M60"/>
      <c r="N60"/>
      <c r="O60"/>
      <c r="P60"/>
      <c r="Q60"/>
      <c r="R60"/>
      <c r="S60"/>
      <c r="T60"/>
    </row>
    <row r="61" spans="1:21" ht="15.75">
      <c r="A61" s="18">
        <v>45258</v>
      </c>
      <c r="B61" s="17">
        <v>45.439999</v>
      </c>
      <c r="C61" s="17">
        <v>382.70001200000002</v>
      </c>
      <c r="E61" s="3"/>
      <c r="H61" s="4">
        <f t="shared" si="0"/>
        <v>355.05645670081037</v>
      </c>
      <c r="I61" s="4">
        <f t="shared" si="1"/>
        <v>27.643555299189643</v>
      </c>
      <c r="J61" s="4">
        <f t="shared" si="2"/>
        <v>764.16614957935576</v>
      </c>
      <c r="L61" s="8"/>
      <c r="M61" s="8" t="s">
        <v>36</v>
      </c>
      <c r="N61" s="6" t="s">
        <v>25</v>
      </c>
      <c r="O61" s="6" t="s">
        <v>37</v>
      </c>
      <c r="P61" s="8" t="s">
        <v>38</v>
      </c>
      <c r="Q61" s="6" t="s">
        <v>39</v>
      </c>
      <c r="R61" s="6" t="s">
        <v>40</v>
      </c>
      <c r="S61" s="6" t="s">
        <v>39</v>
      </c>
      <c r="T61" s="6" t="s">
        <v>40</v>
      </c>
    </row>
    <row r="62" spans="1:21" ht="15.75">
      <c r="A62" s="18">
        <v>45259</v>
      </c>
      <c r="B62" s="17">
        <v>45.75</v>
      </c>
      <c r="C62" s="17">
        <v>378.85000600000001</v>
      </c>
      <c r="E62" s="3"/>
      <c r="H62" s="4">
        <f t="shared" si="0"/>
        <v>355.86312189005992</v>
      </c>
      <c r="I62" s="4">
        <f t="shared" si="1"/>
        <v>22.986884109940092</v>
      </c>
      <c r="J62" s="4">
        <f t="shared" si="2"/>
        <v>528.3968410838163</v>
      </c>
      <c r="L62" s="9" t="s">
        <v>41</v>
      </c>
      <c r="M62" s="9">
        <v>237.32105249993401</v>
      </c>
      <c r="N62">
        <v>7.53824231040144</v>
      </c>
      <c r="O62">
        <v>31.482279651911998</v>
      </c>
      <c r="P62" s="23">
        <v>3.9833026773396998E-60</v>
      </c>
      <c r="Q62">
        <v>222.39711406658299</v>
      </c>
      <c r="R62">
        <v>252.24499093328399</v>
      </c>
      <c r="S62">
        <v>222.39711406658299</v>
      </c>
      <c r="T62">
        <v>252.24499093328399</v>
      </c>
    </row>
    <row r="63" spans="1:21" ht="15.75">
      <c r="A63" s="18">
        <v>45260</v>
      </c>
      <c r="B63" s="17">
        <v>44.470001000000003</v>
      </c>
      <c r="C63" s="17">
        <v>378.91000400000001</v>
      </c>
      <c r="E63" s="3"/>
      <c r="H63" s="4">
        <f t="shared" si="0"/>
        <v>352.53238864863744</v>
      </c>
      <c r="I63" s="4">
        <f t="shared" si="1"/>
        <v>26.377615351362579</v>
      </c>
      <c r="J63" s="4">
        <f t="shared" si="2"/>
        <v>695.77859162443872</v>
      </c>
      <c r="L63" s="10" t="s">
        <v>42</v>
      </c>
      <c r="M63" s="10">
        <v>2.59583646135229</v>
      </c>
      <c r="N63" s="5">
        <v>0.14859908263958299</v>
      </c>
      <c r="O63" s="5">
        <v>17.468724673410701</v>
      </c>
      <c r="P63" s="24">
        <v>7.0856109728581203E-35</v>
      </c>
      <c r="Q63" s="5">
        <v>2.3016453927651899</v>
      </c>
      <c r="R63" s="5">
        <v>2.8900275299393798</v>
      </c>
      <c r="S63" s="5">
        <v>2.3016453927651899</v>
      </c>
      <c r="T63" s="5">
        <v>2.8900275299393798</v>
      </c>
    </row>
    <row r="64" spans="1:21" ht="15.75">
      <c r="A64" s="18">
        <v>45261</v>
      </c>
      <c r="B64" s="17">
        <v>44.43</v>
      </c>
      <c r="C64" s="17">
        <v>374.51001000000002</v>
      </c>
      <c r="E64" s="3"/>
      <c r="H64" s="4">
        <f t="shared" si="0"/>
        <v>352.42830055138882</v>
      </c>
      <c r="I64" s="4">
        <f t="shared" si="1"/>
        <v>22.081709448611207</v>
      </c>
      <c r="J64" s="4">
        <f t="shared" si="2"/>
        <v>487.60189217288547</v>
      </c>
      <c r="L64"/>
      <c r="M64"/>
      <c r="N64"/>
      <c r="O64"/>
      <c r="P64"/>
      <c r="Q64"/>
      <c r="R64"/>
      <c r="S64"/>
      <c r="T64"/>
    </row>
    <row r="65" spans="1:20" ht="15.75">
      <c r="A65" s="18">
        <v>45264</v>
      </c>
      <c r="B65" s="17">
        <v>43.259998000000003</v>
      </c>
      <c r="C65" s="17">
        <v>369.14001500000001</v>
      </c>
      <c r="E65" s="3"/>
      <c r="H65" s="4">
        <f t="shared" si="0"/>
        <v>349.38379461511016</v>
      </c>
      <c r="I65" s="4">
        <f t="shared" si="1"/>
        <v>19.756220384889843</v>
      </c>
      <c r="J65" s="4">
        <f t="shared" si="2"/>
        <v>390.30824389633699</v>
      </c>
      <c r="L65" s="1" t="s">
        <v>43</v>
      </c>
      <c r="N65"/>
      <c r="O65"/>
      <c r="P65"/>
      <c r="Q65"/>
      <c r="R65"/>
      <c r="S65"/>
      <c r="T65"/>
    </row>
    <row r="66" spans="1:20" ht="15.75">
      <c r="A66" s="18">
        <v>45265</v>
      </c>
      <c r="B66" s="17">
        <v>44.259998000000003</v>
      </c>
      <c r="C66" s="17">
        <v>372.51998900000001</v>
      </c>
      <c r="E66" s="3"/>
      <c r="H66" s="4">
        <f t="shared" si="0"/>
        <v>351.98593199289127</v>
      </c>
      <c r="I66" s="4">
        <f t="shared" si="1"/>
        <v>20.534057007108743</v>
      </c>
      <c r="J66" s="4">
        <f t="shared" si="2"/>
        <v>421.64749717119167</v>
      </c>
      <c r="L66" s="1" t="s">
        <v>44</v>
      </c>
      <c r="N66"/>
      <c r="O66"/>
      <c r="P66"/>
      <c r="Q66"/>
      <c r="R66"/>
      <c r="S66"/>
      <c r="T66"/>
    </row>
    <row r="67" spans="1:20" ht="15.75">
      <c r="A67" s="18">
        <v>45266</v>
      </c>
      <c r="B67" s="17">
        <v>43.220001000000003</v>
      </c>
      <c r="C67" s="17">
        <v>368.79998799999998</v>
      </c>
      <c r="E67" s="3"/>
      <c r="H67" s="4">
        <f t="shared" ref="H67:H125" si="3">$F$10+$F$11*B67</f>
        <v>349.27971692641103</v>
      </c>
      <c r="I67" s="4">
        <f t="shared" ref="I67:I125" si="4">C67-H67</f>
        <v>19.520271073588958</v>
      </c>
      <c r="J67" s="4">
        <f t="shared" ref="J67:J125" si="5">I67^2</f>
        <v>381.04098278639384</v>
      </c>
      <c r="L67" s="14" t="s">
        <v>45</v>
      </c>
      <c r="N67"/>
      <c r="O67"/>
      <c r="P67"/>
      <c r="Q67"/>
      <c r="R67"/>
      <c r="S67"/>
      <c r="T67"/>
    </row>
    <row r="68" spans="1:20" ht="15.75">
      <c r="A68" s="18">
        <v>45267</v>
      </c>
      <c r="B68" s="17">
        <v>44.240001999999997</v>
      </c>
      <c r="C68" s="17">
        <v>370.95001200000002</v>
      </c>
      <c r="E68" s="3"/>
      <c r="H68" s="4">
        <f t="shared" si="3"/>
        <v>351.93389965388513</v>
      </c>
      <c r="I68" s="4">
        <f t="shared" si="4"/>
        <v>19.01611234611488</v>
      </c>
      <c r="J68" s="4">
        <f t="shared" si="5"/>
        <v>361.61252876006279</v>
      </c>
      <c r="N68"/>
      <c r="O68"/>
      <c r="P68"/>
      <c r="Q68"/>
      <c r="R68"/>
      <c r="S68"/>
      <c r="T68"/>
    </row>
    <row r="69" spans="1:20" ht="15.75">
      <c r="A69" s="18">
        <v>45268</v>
      </c>
      <c r="B69" s="17">
        <v>45.099997999999999</v>
      </c>
      <c r="C69" s="17">
        <v>374.23001099999999</v>
      </c>
      <c r="E69" s="3"/>
      <c r="H69" s="4">
        <f t="shared" si="3"/>
        <v>354.17172739022737</v>
      </c>
      <c r="I69" s="4">
        <f t="shared" si="4"/>
        <v>20.058283609772616</v>
      </c>
      <c r="J69" s="4">
        <f t="shared" si="5"/>
        <v>402.33474137007278</v>
      </c>
      <c r="N69"/>
      <c r="O69"/>
      <c r="P69"/>
      <c r="Q69"/>
      <c r="R69"/>
      <c r="S69"/>
      <c r="T69"/>
    </row>
    <row r="70" spans="1:20" ht="15.75">
      <c r="A70" s="18">
        <v>45271</v>
      </c>
      <c r="B70" s="17">
        <v>44.32</v>
      </c>
      <c r="C70" s="17">
        <v>371.29998799999998</v>
      </c>
      <c r="E70" s="3"/>
      <c r="H70" s="4">
        <f t="shared" si="3"/>
        <v>352.14206543983289</v>
      </c>
      <c r="I70" s="4">
        <f t="shared" si="4"/>
        <v>19.157922560167094</v>
      </c>
      <c r="J70" s="4">
        <f t="shared" si="5"/>
        <v>367.02599682135929</v>
      </c>
      <c r="N70"/>
      <c r="O70"/>
      <c r="P70"/>
      <c r="Q70"/>
      <c r="R70"/>
      <c r="S70"/>
      <c r="T70"/>
    </row>
    <row r="71" spans="1:20" ht="15.75">
      <c r="A71" s="18">
        <v>45272</v>
      </c>
      <c r="B71" s="17">
        <v>45.189999</v>
      </c>
      <c r="C71" s="17">
        <v>374.38000499999998</v>
      </c>
      <c r="E71" s="3"/>
      <c r="H71" s="4">
        <f t="shared" si="3"/>
        <v>354.40592235636507</v>
      </c>
      <c r="I71" s="4">
        <f t="shared" si="4"/>
        <v>19.974082643634915</v>
      </c>
      <c r="J71" s="4">
        <f t="shared" si="5"/>
        <v>398.96397745475758</v>
      </c>
      <c r="N71"/>
      <c r="O71"/>
      <c r="P71"/>
      <c r="Q71"/>
      <c r="R71"/>
      <c r="S71"/>
      <c r="T71"/>
    </row>
    <row r="72" spans="1:20" ht="15.75">
      <c r="A72" s="18">
        <v>45273</v>
      </c>
      <c r="B72" s="17">
        <v>45.709999000000003</v>
      </c>
      <c r="C72" s="17">
        <v>374.36999500000002</v>
      </c>
      <c r="E72" s="3"/>
      <c r="H72" s="4">
        <f t="shared" si="3"/>
        <v>355.75903379281129</v>
      </c>
      <c r="I72" s="4">
        <f t="shared" si="4"/>
        <v>18.610961207188723</v>
      </c>
      <c r="J72" s="4">
        <f t="shared" si="5"/>
        <v>346.36787705548352</v>
      </c>
      <c r="L72"/>
      <c r="M72"/>
      <c r="N72"/>
      <c r="O72"/>
      <c r="P72"/>
      <c r="Q72"/>
      <c r="R72"/>
      <c r="S72"/>
      <c r="T72"/>
    </row>
    <row r="73" spans="1:20" ht="15.75">
      <c r="A73" s="18">
        <v>45274</v>
      </c>
      <c r="B73" s="17">
        <v>45.889999000000003</v>
      </c>
      <c r="C73" s="17">
        <v>365.92999300000002</v>
      </c>
      <c r="E73" s="3"/>
      <c r="H73" s="4">
        <f t="shared" si="3"/>
        <v>356.22741852081185</v>
      </c>
      <c r="I73" s="4">
        <f t="shared" si="4"/>
        <v>9.7025744791881721</v>
      </c>
      <c r="J73" s="4">
        <f t="shared" si="5"/>
        <v>94.139951524193634</v>
      </c>
    </row>
    <row r="74" spans="1:20" ht="15.75">
      <c r="A74" s="18">
        <v>45275</v>
      </c>
      <c r="B74" s="17">
        <v>46.450001</v>
      </c>
      <c r="C74" s="17">
        <v>370.73001099999999</v>
      </c>
      <c r="E74" s="3"/>
      <c r="H74" s="4">
        <f t="shared" si="3"/>
        <v>357.68462065664409</v>
      </c>
      <c r="I74" s="4">
        <f t="shared" si="4"/>
        <v>13.045390343355905</v>
      </c>
      <c r="J74" s="4">
        <f t="shared" si="5"/>
        <v>170.1822092105235</v>
      </c>
    </row>
    <row r="75" spans="1:20" ht="15.75">
      <c r="A75" s="18">
        <v>45278</v>
      </c>
      <c r="B75" s="17">
        <v>47.560001</v>
      </c>
      <c r="C75" s="17">
        <v>372.64999399999999</v>
      </c>
      <c r="E75" s="3"/>
      <c r="H75" s="4">
        <f t="shared" si="3"/>
        <v>360.57299314598112</v>
      </c>
      <c r="I75" s="4">
        <f t="shared" si="4"/>
        <v>12.077000854018877</v>
      </c>
      <c r="J75" s="4">
        <f t="shared" si="5"/>
        <v>145.8539496279727</v>
      </c>
    </row>
    <row r="76" spans="1:20" ht="15.75">
      <c r="A76" s="18">
        <v>45279</v>
      </c>
      <c r="B76" s="17">
        <v>47.080002</v>
      </c>
      <c r="C76" s="17">
        <v>373.26001000000002</v>
      </c>
      <c r="E76" s="3"/>
      <c r="H76" s="4">
        <f t="shared" si="3"/>
        <v>359.32396980678357</v>
      </c>
      <c r="I76" s="4">
        <f t="shared" si="4"/>
        <v>13.936040193216456</v>
      </c>
      <c r="J76" s="4">
        <f t="shared" si="5"/>
        <v>194.21321626694456</v>
      </c>
    </row>
    <row r="77" spans="1:20" ht="15.75">
      <c r="A77" s="18">
        <v>45280</v>
      </c>
      <c r="B77" s="17">
        <v>45.68</v>
      </c>
      <c r="C77" s="17">
        <v>370.61999500000002</v>
      </c>
      <c r="E77" s="3"/>
      <c r="H77" s="4">
        <f t="shared" si="3"/>
        <v>355.68097227361523</v>
      </c>
      <c r="I77" s="4">
        <f t="shared" si="4"/>
        <v>14.939022726384792</v>
      </c>
      <c r="J77" s="4">
        <f t="shared" si="5"/>
        <v>223.17440001944129</v>
      </c>
    </row>
    <row r="78" spans="1:20" ht="15.75">
      <c r="A78" s="18">
        <v>45281</v>
      </c>
      <c r="B78" s="17">
        <v>46.549999</v>
      </c>
      <c r="C78" s="17">
        <v>373.540009</v>
      </c>
      <c r="E78" s="3"/>
      <c r="H78" s="4">
        <f t="shared" si="3"/>
        <v>357.9448291901474</v>
      </c>
      <c r="I78" s="4">
        <f t="shared" si="4"/>
        <v>15.595179809852596</v>
      </c>
      <c r="J78" s="4">
        <f t="shared" si="5"/>
        <v>243.20963330163403</v>
      </c>
    </row>
    <row r="79" spans="1:20" ht="15.75">
      <c r="A79" s="18">
        <v>45282</v>
      </c>
      <c r="B79" s="17">
        <v>46.330002</v>
      </c>
      <c r="C79" s="17">
        <v>374.57998700000002</v>
      </c>
      <c r="E79" s="3"/>
      <c r="H79" s="4">
        <f t="shared" si="3"/>
        <v>357.37236677344771</v>
      </c>
      <c r="I79" s="4">
        <f t="shared" si="4"/>
        <v>17.207620226552308</v>
      </c>
      <c r="J79" s="4">
        <f t="shared" si="5"/>
        <v>296.10219386125209</v>
      </c>
    </row>
    <row r="80" spans="1:20" ht="15.75">
      <c r="A80" s="18">
        <v>45287</v>
      </c>
      <c r="B80" s="17">
        <v>46.830002</v>
      </c>
      <c r="C80" s="17">
        <v>374.66000400000001</v>
      </c>
      <c r="E80" s="3"/>
      <c r="H80" s="4">
        <f t="shared" si="3"/>
        <v>358.67343546233826</v>
      </c>
      <c r="I80" s="4">
        <f t="shared" si="4"/>
        <v>15.986568537661753</v>
      </c>
      <c r="J80" s="4">
        <f t="shared" si="5"/>
        <v>255.57037360935666</v>
      </c>
    </row>
    <row r="81" spans="1:20" ht="15.75">
      <c r="A81" s="18">
        <v>45288</v>
      </c>
      <c r="B81" s="17">
        <v>46.970001000000003</v>
      </c>
      <c r="C81" s="17">
        <v>374.07000699999998</v>
      </c>
      <c r="E81" s="3"/>
      <c r="H81" s="4">
        <f t="shared" si="3"/>
        <v>359.03773209309026</v>
      </c>
      <c r="I81" s="4">
        <f t="shared" si="4"/>
        <v>15.03227490690972</v>
      </c>
      <c r="J81" s="4">
        <f t="shared" si="5"/>
        <v>225.96928887690763</v>
      </c>
    </row>
    <row r="82" spans="1:20" ht="15.75">
      <c r="A82" s="18">
        <v>45289</v>
      </c>
      <c r="B82" s="17">
        <v>47.029998999999997</v>
      </c>
      <c r="C82" s="17">
        <v>375.27999899999998</v>
      </c>
      <c r="E82" s="3"/>
      <c r="H82" s="4">
        <f t="shared" si="3"/>
        <v>359.19385513148234</v>
      </c>
      <c r="I82" s="4">
        <f t="shared" si="4"/>
        <v>16.086143868517638</v>
      </c>
      <c r="J82" s="4">
        <f t="shared" si="5"/>
        <v>258.76402455864758</v>
      </c>
      <c r="L82"/>
      <c r="M82"/>
      <c r="N82"/>
      <c r="O82"/>
      <c r="P82"/>
      <c r="Q82"/>
      <c r="R82"/>
      <c r="S82"/>
      <c r="T82"/>
    </row>
    <row r="83" spans="1:20" ht="15.75">
      <c r="A83" s="18">
        <v>45293</v>
      </c>
      <c r="B83" s="17">
        <v>45.73</v>
      </c>
      <c r="C83" s="17">
        <v>376.040009</v>
      </c>
      <c r="E83" s="3"/>
      <c r="H83" s="4">
        <f t="shared" si="3"/>
        <v>355.81107914250424</v>
      </c>
      <c r="I83" s="4">
        <f t="shared" si="4"/>
        <v>20.228929857495757</v>
      </c>
      <c r="J83" s="4">
        <f t="shared" si="5"/>
        <v>409.20960317948328</v>
      </c>
    </row>
    <row r="84" spans="1:20" ht="15.75">
      <c r="A84" s="18">
        <v>45294</v>
      </c>
      <c r="B84" s="17">
        <v>45.130001</v>
      </c>
      <c r="C84" s="17">
        <v>370.86999500000002</v>
      </c>
      <c r="E84" s="3"/>
      <c r="H84" s="4">
        <f t="shared" si="3"/>
        <v>354.24979931797299</v>
      </c>
      <c r="I84" s="4">
        <f t="shared" si="4"/>
        <v>16.620195682027031</v>
      </c>
      <c r="J84" s="4">
        <f t="shared" si="5"/>
        <v>276.23090450886997</v>
      </c>
    </row>
    <row r="85" spans="1:20" ht="15.75">
      <c r="A85" s="18">
        <v>45295</v>
      </c>
      <c r="B85" s="17">
        <v>45.529998999999997</v>
      </c>
      <c r="C85" s="17">
        <v>370.60000600000001</v>
      </c>
      <c r="E85" s="3"/>
      <c r="H85" s="4">
        <f t="shared" si="3"/>
        <v>355.29064906481068</v>
      </c>
      <c r="I85" s="4">
        <f t="shared" si="4"/>
        <v>15.309356935189328</v>
      </c>
      <c r="J85" s="4">
        <f t="shared" si="5"/>
        <v>234.37640976902958</v>
      </c>
    </row>
    <row r="86" spans="1:20" ht="15.75">
      <c r="A86" s="18">
        <v>45296</v>
      </c>
      <c r="B86" s="17">
        <v>46.549999</v>
      </c>
      <c r="C86" s="17">
        <v>367.94000199999999</v>
      </c>
      <c r="E86" s="3"/>
      <c r="H86" s="4">
        <f t="shared" si="3"/>
        <v>357.9448291901474</v>
      </c>
      <c r="I86" s="4">
        <f t="shared" si="4"/>
        <v>9.9951728098525905</v>
      </c>
      <c r="J86" s="4">
        <f t="shared" si="5"/>
        <v>99.903479498816523</v>
      </c>
    </row>
    <row r="87" spans="1:20" ht="15.75">
      <c r="A87" s="18">
        <v>45299</v>
      </c>
      <c r="B87" s="17">
        <v>49.57</v>
      </c>
      <c r="C87" s="17">
        <v>367.75</v>
      </c>
      <c r="E87" s="3"/>
      <c r="H87" s="4">
        <f t="shared" si="3"/>
        <v>365.80328667318383</v>
      </c>
      <c r="I87" s="4">
        <f t="shared" si="4"/>
        <v>1.946713326816166</v>
      </c>
      <c r="J87" s="4">
        <f t="shared" si="5"/>
        <v>3.789692776803665</v>
      </c>
      <c r="M87" s="14"/>
      <c r="N87" s="11"/>
      <c r="P87" s="11"/>
      <c r="Q87" s="11"/>
    </row>
    <row r="88" spans="1:20" ht="15.75">
      <c r="A88" s="18">
        <v>45300</v>
      </c>
      <c r="B88" s="17">
        <v>50.400002000000001</v>
      </c>
      <c r="C88" s="17">
        <v>374.69000199999999</v>
      </c>
      <c r="E88" s="3"/>
      <c r="H88" s="4">
        <f t="shared" si="3"/>
        <v>367.96306590101688</v>
      </c>
      <c r="I88" s="4">
        <f t="shared" si="4"/>
        <v>6.7269360989831171</v>
      </c>
      <c r="J88" s="4">
        <f t="shared" si="5"/>
        <v>45.251669279802194</v>
      </c>
    </row>
    <row r="89" spans="1:20" ht="15.75">
      <c r="A89" s="18">
        <v>45301</v>
      </c>
      <c r="B89" s="17">
        <v>51.490001999999997</v>
      </c>
      <c r="C89" s="17">
        <v>375.790009</v>
      </c>
      <c r="E89" s="3"/>
      <c r="H89" s="4">
        <f t="shared" si="3"/>
        <v>370.79939564279834</v>
      </c>
      <c r="I89" s="4">
        <f t="shared" si="4"/>
        <v>4.9906133572016529</v>
      </c>
      <c r="J89" s="4">
        <f t="shared" si="5"/>
        <v>24.906221681079554</v>
      </c>
    </row>
    <row r="90" spans="1:20" ht="15.75">
      <c r="A90" s="18">
        <v>45302</v>
      </c>
      <c r="B90" s="17">
        <v>52.009998000000003</v>
      </c>
      <c r="C90" s="17">
        <v>382.76998900000001</v>
      </c>
      <c r="E90" s="3"/>
      <c r="H90" s="4">
        <f t="shared" si="3"/>
        <v>372.15249667069497</v>
      </c>
      <c r="I90" s="4">
        <f t="shared" si="4"/>
        <v>10.617492329305037</v>
      </c>
      <c r="J90" s="4">
        <f t="shared" si="5"/>
        <v>112.7311433628513</v>
      </c>
    </row>
    <row r="91" spans="1:20" ht="15.75">
      <c r="A91" s="18">
        <v>45303</v>
      </c>
      <c r="B91" s="17">
        <v>51.900002000000001</v>
      </c>
      <c r="C91" s="17">
        <v>384.63000499999998</v>
      </c>
      <c r="E91" s="3"/>
      <c r="H91" s="4">
        <f t="shared" si="3"/>
        <v>371.86627196768859</v>
      </c>
      <c r="I91" s="4">
        <f t="shared" si="4"/>
        <v>12.763733032311393</v>
      </c>
      <c r="J91" s="4">
        <f t="shared" si="5"/>
        <v>162.91288092011698</v>
      </c>
    </row>
    <row r="92" spans="1:20" ht="15.75">
      <c r="A92" s="18">
        <v>45306</v>
      </c>
      <c r="B92" s="17">
        <v>52.349997999999999</v>
      </c>
      <c r="C92" s="17">
        <v>388.47000100000002</v>
      </c>
      <c r="E92" s="3"/>
      <c r="H92" s="4">
        <f t="shared" si="3"/>
        <v>373.03722337914058</v>
      </c>
      <c r="I92" s="4">
        <f t="shared" si="4"/>
        <v>15.43277762085944</v>
      </c>
      <c r="J92" s="4">
        <f t="shared" si="5"/>
        <v>238.17062509489995</v>
      </c>
      <c r="M92"/>
      <c r="N92"/>
      <c r="O92"/>
      <c r="P92"/>
      <c r="Q92"/>
      <c r="R92"/>
      <c r="S92"/>
      <c r="T92"/>
    </row>
    <row r="93" spans="1:20" ht="15.75">
      <c r="A93" s="18">
        <v>45307</v>
      </c>
      <c r="B93" s="17">
        <v>53.509998000000003</v>
      </c>
      <c r="C93" s="17">
        <v>390.26998900000001</v>
      </c>
      <c r="E93" s="3"/>
      <c r="H93" s="4">
        <f t="shared" si="3"/>
        <v>376.05570273736669</v>
      </c>
      <c r="I93" s="4">
        <f t="shared" si="4"/>
        <v>14.214286262633323</v>
      </c>
      <c r="J93" s="4">
        <f t="shared" si="5"/>
        <v>202.0459339560864</v>
      </c>
      <c r="L93"/>
      <c r="M93"/>
      <c r="N93"/>
      <c r="O93"/>
      <c r="P93"/>
      <c r="Q93"/>
      <c r="R93"/>
      <c r="S93"/>
      <c r="T93"/>
    </row>
    <row r="94" spans="1:20" ht="15.75">
      <c r="A94" s="18">
        <v>45308</v>
      </c>
      <c r="B94" s="17">
        <v>53.169998</v>
      </c>
      <c r="C94" s="17">
        <v>389.47000100000002</v>
      </c>
      <c r="E94" s="3"/>
      <c r="H94" s="4">
        <f t="shared" si="3"/>
        <v>375.17097602892113</v>
      </c>
      <c r="I94" s="4">
        <f t="shared" si="4"/>
        <v>14.299024971078893</v>
      </c>
      <c r="J94" s="4">
        <f t="shared" si="5"/>
        <v>204.46211512353773</v>
      </c>
      <c r="L94"/>
      <c r="M94"/>
      <c r="N94"/>
      <c r="O94"/>
      <c r="P94"/>
      <c r="Q94"/>
      <c r="R94"/>
      <c r="S94"/>
      <c r="T94"/>
    </row>
    <row r="95" spans="1:20" ht="15.75">
      <c r="A95" s="18">
        <v>45309</v>
      </c>
      <c r="B95" s="17">
        <v>54.18</v>
      </c>
      <c r="C95" s="17">
        <v>393.86999500000002</v>
      </c>
      <c r="E95" s="3"/>
      <c r="H95" s="4">
        <f t="shared" si="3"/>
        <v>377.79913998475479</v>
      </c>
      <c r="I95" s="4">
        <f t="shared" si="4"/>
        <v>16.070855015245229</v>
      </c>
      <c r="J95" s="4">
        <f t="shared" si="5"/>
        <v>258.27238092103272</v>
      </c>
      <c r="L95" s="15"/>
      <c r="M95"/>
      <c r="N95"/>
      <c r="O95"/>
      <c r="P95"/>
      <c r="Q95"/>
      <c r="R95"/>
      <c r="S95"/>
      <c r="T95"/>
    </row>
    <row r="96" spans="1:20" ht="15.75">
      <c r="A96" s="18">
        <v>45310</v>
      </c>
      <c r="B96" s="17">
        <v>56.389999000000003</v>
      </c>
      <c r="C96" s="17">
        <v>398.67001299999998</v>
      </c>
      <c r="E96" s="3"/>
      <c r="H96" s="4">
        <f t="shared" si="3"/>
        <v>383.54986098751374</v>
      </c>
      <c r="I96" s="4">
        <f t="shared" si="4"/>
        <v>15.120152012486244</v>
      </c>
      <c r="J96" s="4">
        <f t="shared" si="5"/>
        <v>228.61899688069181</v>
      </c>
      <c r="L96" s="16"/>
      <c r="M96"/>
      <c r="N96"/>
      <c r="O96"/>
      <c r="P96"/>
      <c r="Q96"/>
      <c r="R96"/>
      <c r="S96"/>
      <c r="T96"/>
    </row>
    <row r="97" spans="1:20" ht="15.75">
      <c r="A97" s="18">
        <v>45313</v>
      </c>
      <c r="B97" s="17">
        <v>56.59</v>
      </c>
      <c r="C97" s="17">
        <v>396.51001000000002</v>
      </c>
      <c r="E97" s="3"/>
      <c r="H97" s="4">
        <f t="shared" si="3"/>
        <v>384.07029106520736</v>
      </c>
      <c r="I97" s="4">
        <f t="shared" si="4"/>
        <v>12.439718934792666</v>
      </c>
      <c r="J97" s="4">
        <f t="shared" si="5"/>
        <v>154.74660717663917</v>
      </c>
      <c r="L97"/>
      <c r="M97"/>
      <c r="N97"/>
      <c r="O97"/>
      <c r="P97"/>
      <c r="Q97"/>
      <c r="R97"/>
      <c r="S97"/>
      <c r="T97"/>
    </row>
    <row r="98" spans="1:20" ht="15.75">
      <c r="A98" s="18">
        <v>45314</v>
      </c>
      <c r="B98" s="17">
        <v>56.779998999999997</v>
      </c>
      <c r="C98" s="17">
        <v>398.89999399999999</v>
      </c>
      <c r="E98" s="3"/>
      <c r="H98" s="4">
        <f t="shared" si="3"/>
        <v>384.56469456484831</v>
      </c>
      <c r="I98" s="4">
        <f t="shared" si="4"/>
        <v>14.335299435151683</v>
      </c>
      <c r="J98" s="4">
        <f t="shared" si="5"/>
        <v>205.50080989546015</v>
      </c>
      <c r="L98"/>
      <c r="M98"/>
      <c r="N98"/>
      <c r="O98"/>
      <c r="P98"/>
      <c r="Q98"/>
      <c r="R98"/>
      <c r="S98"/>
      <c r="T98"/>
    </row>
    <row r="99" spans="1:20" ht="15.75">
      <c r="A99" s="18">
        <v>45315</v>
      </c>
      <c r="B99" s="17">
        <v>58.18</v>
      </c>
      <c r="C99" s="17">
        <v>402.55999800000001</v>
      </c>
      <c r="E99" s="3"/>
      <c r="H99" s="4">
        <f t="shared" si="3"/>
        <v>388.20768949587932</v>
      </c>
      <c r="I99" s="4">
        <f t="shared" si="4"/>
        <v>14.352308504120685</v>
      </c>
      <c r="J99" s="4">
        <f t="shared" si="5"/>
        <v>205.98875939745494</v>
      </c>
      <c r="L99"/>
      <c r="M99"/>
      <c r="N99"/>
      <c r="O99"/>
      <c r="P99"/>
      <c r="Q99"/>
      <c r="R99"/>
      <c r="S99"/>
      <c r="T99"/>
    </row>
    <row r="100" spans="1:20" ht="15.75">
      <c r="A100" s="18">
        <v>45316</v>
      </c>
      <c r="B100" s="17">
        <v>58.490001999999997</v>
      </c>
      <c r="C100" s="17">
        <v>404.86999500000002</v>
      </c>
      <c r="E100" s="3"/>
      <c r="H100" s="4">
        <f t="shared" si="3"/>
        <v>389.01435728726619</v>
      </c>
      <c r="I100" s="4">
        <f t="shared" si="4"/>
        <v>15.855637712733824</v>
      </c>
      <c r="J100" s="4">
        <f t="shared" si="5"/>
        <v>251.40124727746709</v>
      </c>
      <c r="L100"/>
      <c r="M100"/>
      <c r="N100"/>
      <c r="O100"/>
      <c r="P100"/>
      <c r="Q100"/>
      <c r="R100"/>
      <c r="S100"/>
      <c r="T100"/>
    </row>
    <row r="101" spans="1:20" ht="15.75">
      <c r="A101" s="18">
        <v>45317</v>
      </c>
      <c r="B101" s="17">
        <v>57.82</v>
      </c>
      <c r="C101" s="17">
        <v>403.92999300000002</v>
      </c>
      <c r="E101" s="3"/>
      <c r="H101" s="4">
        <f t="shared" si="3"/>
        <v>387.27092003987809</v>
      </c>
      <c r="I101" s="4">
        <f t="shared" si="4"/>
        <v>16.659072960121932</v>
      </c>
      <c r="J101" s="4">
        <f t="shared" si="5"/>
        <v>277.52471189066574</v>
      </c>
      <c r="L101"/>
      <c r="M101"/>
      <c r="N101"/>
      <c r="O101"/>
      <c r="P101"/>
      <c r="Q101"/>
      <c r="R101"/>
      <c r="S101"/>
      <c r="T101"/>
    </row>
    <row r="102" spans="1:20" ht="15.75">
      <c r="A102" s="18">
        <v>45320</v>
      </c>
      <c r="B102" s="17">
        <v>59.25</v>
      </c>
      <c r="C102" s="17">
        <v>409.72000100000002</v>
      </c>
      <c r="E102" s="3"/>
      <c r="H102" s="4">
        <f t="shared" si="3"/>
        <v>390.99197649010512</v>
      </c>
      <c r="I102" s="4">
        <f t="shared" si="4"/>
        <v>18.728024509894908</v>
      </c>
      <c r="J102" s="4">
        <f t="shared" si="5"/>
        <v>350.73890204322441</v>
      </c>
      <c r="L102"/>
      <c r="M102"/>
      <c r="N102"/>
      <c r="O102"/>
      <c r="P102"/>
      <c r="Q102"/>
      <c r="R102"/>
      <c r="S102"/>
      <c r="T102"/>
    </row>
    <row r="103" spans="1:20" ht="15.75">
      <c r="A103" s="18">
        <v>45321</v>
      </c>
      <c r="B103" s="17">
        <v>59.57</v>
      </c>
      <c r="C103" s="17">
        <v>408.58999599999999</v>
      </c>
      <c r="E103" s="3"/>
      <c r="H103" s="4">
        <f t="shared" si="3"/>
        <v>391.82466045099511</v>
      </c>
      <c r="I103" s="4">
        <f t="shared" si="4"/>
        <v>16.765335549004874</v>
      </c>
      <c r="J103" s="4">
        <f t="shared" si="5"/>
        <v>281.07647607072653</v>
      </c>
      <c r="L103"/>
      <c r="M103"/>
      <c r="N103"/>
      <c r="O103"/>
      <c r="P103"/>
      <c r="Q103"/>
      <c r="R103"/>
      <c r="S103"/>
      <c r="T103"/>
    </row>
    <row r="104" spans="1:20" ht="15.75">
      <c r="A104" s="18">
        <v>45322</v>
      </c>
      <c r="B104" s="17">
        <v>58.299999</v>
      </c>
      <c r="C104" s="17">
        <v>397.57998700000002</v>
      </c>
      <c r="E104" s="3"/>
      <c r="H104" s="4">
        <f t="shared" si="3"/>
        <v>388.5199433790757</v>
      </c>
      <c r="I104" s="4">
        <f t="shared" si="4"/>
        <v>9.0600436209243185</v>
      </c>
      <c r="J104" s="4">
        <f t="shared" si="5"/>
        <v>82.084390413051437</v>
      </c>
      <c r="L104"/>
      <c r="M104"/>
      <c r="N104"/>
      <c r="O104"/>
      <c r="P104"/>
      <c r="Q104"/>
      <c r="R104"/>
      <c r="S104"/>
      <c r="T104"/>
    </row>
    <row r="105" spans="1:20" ht="15.75">
      <c r="A105" s="18">
        <v>45323</v>
      </c>
      <c r="B105" s="17">
        <v>59.779998999999997</v>
      </c>
      <c r="C105" s="17">
        <v>403.77999899999998</v>
      </c>
      <c r="E105" s="3"/>
      <c r="H105" s="4">
        <f t="shared" si="3"/>
        <v>392.37110669819174</v>
      </c>
      <c r="I105" s="4">
        <f t="shared" si="4"/>
        <v>11.408892301808237</v>
      </c>
      <c r="J105" s="4">
        <f t="shared" si="5"/>
        <v>130.16282355425926</v>
      </c>
      <c r="L105"/>
      <c r="M105"/>
      <c r="N105"/>
      <c r="O105"/>
      <c r="P105"/>
      <c r="Q105"/>
      <c r="R105"/>
      <c r="S105"/>
      <c r="T105"/>
    </row>
    <row r="106" spans="1:20" ht="15.75">
      <c r="A106" s="18">
        <v>45324</v>
      </c>
      <c r="B106" s="17">
        <v>62.75</v>
      </c>
      <c r="C106" s="17">
        <v>411.22000100000002</v>
      </c>
      <c r="E106" s="3"/>
      <c r="H106" s="4">
        <f t="shared" si="3"/>
        <v>400.09945731233904</v>
      </c>
      <c r="I106" s="4">
        <f t="shared" si="4"/>
        <v>11.120543687660984</v>
      </c>
      <c r="J106" s="4">
        <f t="shared" si="5"/>
        <v>123.66649190917656</v>
      </c>
      <c r="L106"/>
      <c r="M106"/>
      <c r="N106"/>
      <c r="O106"/>
      <c r="P106"/>
      <c r="Q106"/>
      <c r="R106"/>
      <c r="S106"/>
      <c r="T106"/>
    </row>
    <row r="107" spans="1:20" ht="15.75">
      <c r="A107" s="18">
        <v>45327</v>
      </c>
      <c r="B107" s="17">
        <v>65.779999000000004</v>
      </c>
      <c r="C107" s="17">
        <v>405.64999399999999</v>
      </c>
      <c r="E107" s="3"/>
      <c r="H107" s="4">
        <f t="shared" si="3"/>
        <v>407.98393096487848</v>
      </c>
      <c r="I107" s="4">
        <f t="shared" si="4"/>
        <v>-2.3339369648784896</v>
      </c>
      <c r="J107" s="4">
        <f t="shared" si="5"/>
        <v>5.447261756026216</v>
      </c>
      <c r="L107"/>
      <c r="M107"/>
      <c r="N107"/>
      <c r="O107"/>
      <c r="P107"/>
      <c r="Q107"/>
      <c r="R107"/>
      <c r="S107"/>
      <c r="T107"/>
    </row>
    <row r="108" spans="1:20" ht="15.75">
      <c r="A108" s="18">
        <v>45328</v>
      </c>
      <c r="B108" s="17">
        <v>64.720000999999996</v>
      </c>
      <c r="C108" s="17">
        <v>405.48998999999998</v>
      </c>
      <c r="E108" s="3"/>
      <c r="H108" s="4">
        <f t="shared" si="3"/>
        <v>405.22567054870524</v>
      </c>
      <c r="I108" s="4">
        <f t="shared" si="4"/>
        <v>0.26431945129473888</v>
      </c>
      <c r="J108" s="4">
        <f t="shared" si="5"/>
        <v>6.9864772332751846E-2</v>
      </c>
      <c r="L108"/>
      <c r="M108"/>
      <c r="N108"/>
      <c r="O108"/>
      <c r="P108"/>
      <c r="Q108"/>
      <c r="R108"/>
      <c r="S108"/>
      <c r="T108"/>
    </row>
    <row r="109" spans="1:20" ht="15.75">
      <c r="A109" s="18">
        <v>45329</v>
      </c>
      <c r="B109" s="17">
        <v>66.440002000000007</v>
      </c>
      <c r="C109" s="17">
        <v>414.04998799999998</v>
      </c>
      <c r="E109" s="3"/>
      <c r="H109" s="4">
        <f t="shared" si="3"/>
        <v>409.70134944062625</v>
      </c>
      <c r="I109" s="4">
        <f t="shared" si="4"/>
        <v>4.3486385593737396</v>
      </c>
      <c r="J109" s="4">
        <f t="shared" si="5"/>
        <v>18.910657320072112</v>
      </c>
      <c r="L109"/>
      <c r="M109"/>
      <c r="N109"/>
      <c r="O109"/>
      <c r="P109"/>
      <c r="Q109"/>
      <c r="R109"/>
      <c r="S109"/>
      <c r="T109"/>
    </row>
    <row r="110" spans="1:20" ht="15.75">
      <c r="A110" s="18">
        <v>45330</v>
      </c>
      <c r="B110" s="17">
        <v>66.129997000000003</v>
      </c>
      <c r="C110" s="17">
        <v>414.10998499999999</v>
      </c>
      <c r="E110" s="3"/>
      <c r="H110" s="4">
        <f t="shared" si="3"/>
        <v>408.89467384282716</v>
      </c>
      <c r="I110" s="4">
        <f t="shared" si="4"/>
        <v>5.2153111571728346</v>
      </c>
      <c r="J110" s="4">
        <f t="shared" si="5"/>
        <v>27.199470466131451</v>
      </c>
      <c r="L110"/>
      <c r="M110"/>
      <c r="N110"/>
      <c r="O110"/>
      <c r="P110"/>
      <c r="Q110"/>
      <c r="R110"/>
      <c r="S110"/>
      <c r="T110"/>
    </row>
    <row r="111" spans="1:20" ht="15.75">
      <c r="A111" s="18">
        <v>45331</v>
      </c>
      <c r="B111" s="17">
        <v>68.430000000000007</v>
      </c>
      <c r="C111" s="17">
        <v>420.54998799999998</v>
      </c>
      <c r="E111" s="3"/>
      <c r="H111" s="4">
        <f t="shared" si="3"/>
        <v>414.8795976181359</v>
      </c>
      <c r="I111" s="4">
        <f t="shared" si="4"/>
        <v>5.6703903818640811</v>
      </c>
      <c r="J111" s="4">
        <f t="shared" si="5"/>
        <v>32.153327082736681</v>
      </c>
      <c r="L111"/>
      <c r="M111"/>
      <c r="N111"/>
      <c r="O111"/>
      <c r="P111"/>
      <c r="Q111"/>
      <c r="R111"/>
      <c r="S111"/>
      <c r="T111"/>
    </row>
    <row r="112" spans="1:20" ht="15.75">
      <c r="A112" s="18">
        <v>45334</v>
      </c>
      <c r="B112" s="17">
        <v>68.589995999999999</v>
      </c>
      <c r="C112" s="17">
        <v>415.26001000000002</v>
      </c>
      <c r="E112" s="3"/>
      <c r="H112" s="4">
        <f t="shared" si="3"/>
        <v>415.2959291900313</v>
      </c>
      <c r="I112" s="4">
        <f t="shared" si="4"/>
        <v>-3.5919190031279413E-2</v>
      </c>
      <c r="J112" s="4">
        <f t="shared" si="5"/>
        <v>1.2901882125031625E-3</v>
      </c>
      <c r="L112"/>
      <c r="M112"/>
      <c r="N112"/>
      <c r="O112"/>
      <c r="P112"/>
      <c r="Q112"/>
      <c r="R112"/>
      <c r="S112"/>
      <c r="T112"/>
    </row>
    <row r="113" spans="1:20" ht="15.75">
      <c r="A113" s="18">
        <v>45335</v>
      </c>
      <c r="B113" s="17">
        <v>68.349997999999999</v>
      </c>
      <c r="C113" s="17">
        <v>406.32000699999998</v>
      </c>
      <c r="E113" s="3"/>
      <c r="H113" s="4">
        <f t="shared" si="3"/>
        <v>414.67142142363866</v>
      </c>
      <c r="I113" s="4">
        <f t="shared" si="4"/>
        <v>-8.3514144236386869</v>
      </c>
      <c r="J113" s="4">
        <f t="shared" si="5"/>
        <v>69.7461228753603</v>
      </c>
      <c r="L113"/>
      <c r="M113"/>
      <c r="N113"/>
      <c r="O113"/>
      <c r="P113"/>
      <c r="Q113"/>
      <c r="R113"/>
      <c r="S113"/>
      <c r="T113"/>
    </row>
    <row r="114" spans="1:20" ht="15.75">
      <c r="A114" s="18">
        <v>45336</v>
      </c>
      <c r="B114" s="17">
        <v>70.050003000000004</v>
      </c>
      <c r="C114" s="17">
        <v>409.48998999999998</v>
      </c>
      <c r="E114" s="3"/>
      <c r="H114" s="4">
        <f t="shared" si="3"/>
        <v>419.09506797655342</v>
      </c>
      <c r="I114" s="4">
        <f t="shared" si="4"/>
        <v>-9.6050779765534458</v>
      </c>
      <c r="J114" s="4">
        <f t="shared" si="5"/>
        <v>92.257522935672043</v>
      </c>
      <c r="L114"/>
      <c r="M114"/>
      <c r="N114"/>
      <c r="O114"/>
      <c r="P114"/>
      <c r="Q114"/>
      <c r="R114"/>
      <c r="S114"/>
      <c r="T114"/>
    </row>
    <row r="115" spans="1:20" ht="15.75">
      <c r="A115" s="18">
        <v>45337</v>
      </c>
      <c r="B115" s="17">
        <v>68.949996999999996</v>
      </c>
      <c r="C115" s="17">
        <v>406.55999800000001</v>
      </c>
      <c r="E115" s="3"/>
      <c r="H115" s="4">
        <f t="shared" si="3"/>
        <v>416.23270124816992</v>
      </c>
      <c r="I115" s="4">
        <f t="shared" si="4"/>
        <v>-9.6727032481699098</v>
      </c>
      <c r="J115" s="4">
        <f t="shared" si="5"/>
        <v>93.561188127156726</v>
      </c>
      <c r="L115"/>
      <c r="M115"/>
      <c r="N115"/>
      <c r="O115"/>
      <c r="P115"/>
      <c r="Q115"/>
      <c r="R115"/>
      <c r="S115"/>
      <c r="T115"/>
    </row>
    <row r="116" spans="1:20" ht="15.75">
      <c r="A116" s="18">
        <v>45338</v>
      </c>
      <c r="B116" s="17">
        <v>69.029999000000004</v>
      </c>
      <c r="C116" s="17">
        <v>404.05999800000001</v>
      </c>
      <c r="E116" s="3"/>
      <c r="H116" s="4">
        <f t="shared" si="3"/>
        <v>416.44087744266722</v>
      </c>
      <c r="I116" s="4">
        <f t="shared" si="4"/>
        <v>-12.380879442667208</v>
      </c>
      <c r="J116" s="4">
        <f t="shared" si="5"/>
        <v>153.28617577385947</v>
      </c>
      <c r="L116"/>
      <c r="M116"/>
      <c r="N116"/>
      <c r="O116"/>
      <c r="P116"/>
      <c r="Q116"/>
      <c r="R116"/>
      <c r="S116"/>
      <c r="T116"/>
    </row>
    <row r="117" spans="1:20" ht="15.75">
      <c r="A117" s="18">
        <v>45342</v>
      </c>
      <c r="B117" s="17">
        <v>65.889999000000003</v>
      </c>
      <c r="C117" s="17">
        <v>402.790009</v>
      </c>
      <c r="E117" s="3"/>
      <c r="H117" s="4">
        <f t="shared" si="3"/>
        <v>408.27016607643441</v>
      </c>
      <c r="I117" s="4">
        <f t="shared" si="4"/>
        <v>-5.4801570764344092</v>
      </c>
      <c r="J117" s="4">
        <f t="shared" si="5"/>
        <v>30.032121582394129</v>
      </c>
      <c r="L117"/>
      <c r="M117"/>
      <c r="N117"/>
      <c r="O117"/>
      <c r="P117"/>
      <c r="Q117"/>
      <c r="R117"/>
      <c r="S117"/>
      <c r="T117"/>
    </row>
    <row r="118" spans="1:20" ht="15.75">
      <c r="A118" s="18">
        <v>45343</v>
      </c>
      <c r="B118" s="17">
        <v>64.029999000000004</v>
      </c>
      <c r="C118" s="17">
        <v>402.17999300000002</v>
      </c>
      <c r="E118" s="3"/>
      <c r="H118" s="4">
        <f t="shared" si="3"/>
        <v>403.43019055376158</v>
      </c>
      <c r="I118" s="4">
        <f t="shared" si="4"/>
        <v>-1.2501975537615522</v>
      </c>
      <c r="J118" s="4">
        <f t="shared" si="5"/>
        <v>1.5629939234313692</v>
      </c>
      <c r="L118"/>
      <c r="M118"/>
      <c r="N118"/>
      <c r="O118"/>
      <c r="P118"/>
      <c r="Q118"/>
      <c r="R118"/>
      <c r="S118"/>
      <c r="T118"/>
    </row>
    <row r="119" spans="1:20" ht="15.75">
      <c r="A119" s="18">
        <v>45344</v>
      </c>
      <c r="B119" s="17">
        <v>74.370002999999997</v>
      </c>
      <c r="C119" s="17">
        <v>411.64999399999999</v>
      </c>
      <c r="E119" s="3"/>
      <c r="H119" s="4">
        <f t="shared" si="3"/>
        <v>430.33630144856789</v>
      </c>
      <c r="I119" s="4">
        <f t="shared" si="4"/>
        <v>-18.686307448567902</v>
      </c>
      <c r="J119" s="4">
        <f t="shared" si="5"/>
        <v>349.17808606240425</v>
      </c>
      <c r="L119"/>
      <c r="M119"/>
      <c r="N119"/>
      <c r="O119"/>
      <c r="P119"/>
      <c r="Q119"/>
      <c r="R119"/>
      <c r="S119"/>
      <c r="T119"/>
    </row>
    <row r="120" spans="1:20" ht="15.75">
      <c r="A120" s="18">
        <v>45345</v>
      </c>
      <c r="B120" s="17">
        <v>74.779999000000004</v>
      </c>
      <c r="C120" s="17">
        <v>410.33999599999999</v>
      </c>
      <c r="E120" s="3"/>
      <c r="H120" s="4">
        <f t="shared" si="3"/>
        <v>431.40316736490865</v>
      </c>
      <c r="I120" s="4">
        <f t="shared" si="4"/>
        <v>-21.063171364908669</v>
      </c>
      <c r="J120" s="4">
        <f t="shared" si="5"/>
        <v>443.65718794750853</v>
      </c>
      <c r="L120"/>
      <c r="M120"/>
      <c r="N120"/>
      <c r="O120"/>
      <c r="P120"/>
      <c r="Q120"/>
      <c r="R120"/>
      <c r="S120"/>
      <c r="T120"/>
    </row>
    <row r="121" spans="1:20" ht="15.75">
      <c r="A121" s="18">
        <v>45348</v>
      </c>
      <c r="B121" s="17">
        <v>75</v>
      </c>
      <c r="C121" s="17">
        <v>407.540009</v>
      </c>
      <c r="E121" s="3"/>
      <c r="H121" s="4">
        <f t="shared" si="3"/>
        <v>431.97564019015789</v>
      </c>
      <c r="I121" s="4">
        <f t="shared" si="4"/>
        <v>-24.435631190157892</v>
      </c>
      <c r="J121" s="4">
        <f t="shared" si="5"/>
        <v>597.10007166141725</v>
      </c>
      <c r="L121"/>
      <c r="M121"/>
      <c r="N121"/>
      <c r="O121"/>
      <c r="P121"/>
      <c r="Q121"/>
      <c r="R121"/>
      <c r="S121"/>
      <c r="T121"/>
    </row>
    <row r="122" spans="1:20" ht="15.75">
      <c r="A122" s="18">
        <v>45349</v>
      </c>
      <c r="B122" s="17">
        <v>74.650002000000001</v>
      </c>
      <c r="C122" s="17">
        <v>407.48001099999999</v>
      </c>
      <c r="E122" s="3"/>
      <c r="H122" s="4">
        <f t="shared" si="3"/>
        <v>431.06489731220927</v>
      </c>
      <c r="I122" s="4">
        <f t="shared" si="4"/>
        <v>-23.584886312209278</v>
      </c>
      <c r="J122" s="4">
        <f t="shared" si="5"/>
        <v>556.24686235983654</v>
      </c>
      <c r="L122"/>
      <c r="M122"/>
      <c r="N122"/>
      <c r="O122"/>
      <c r="P122"/>
      <c r="Q122"/>
      <c r="R122"/>
      <c r="S122"/>
      <c r="T122"/>
    </row>
    <row r="123" spans="1:20" ht="15.75">
      <c r="A123" s="18">
        <v>45350</v>
      </c>
      <c r="B123" s="17">
        <v>73.629997000000003</v>
      </c>
      <c r="C123" s="17">
        <v>407.72000100000002</v>
      </c>
      <c r="E123" s="3"/>
      <c r="H123" s="4">
        <f t="shared" si="3"/>
        <v>428.41070417618562</v>
      </c>
      <c r="I123" s="4">
        <f t="shared" si="4"/>
        <v>-20.690703176185593</v>
      </c>
      <c r="J123" s="4">
        <f t="shared" si="5"/>
        <v>428.10519792501663</v>
      </c>
      <c r="L123"/>
      <c r="M123"/>
      <c r="N123"/>
      <c r="O123"/>
      <c r="P123"/>
      <c r="Q123"/>
      <c r="R123"/>
      <c r="S123"/>
      <c r="T123"/>
    </row>
    <row r="124" spans="1:20" ht="15.75">
      <c r="A124" s="18">
        <v>45351</v>
      </c>
      <c r="B124" s="17">
        <v>75.279999000000004</v>
      </c>
      <c r="C124" s="17">
        <v>413.64001500000001</v>
      </c>
      <c r="E124" s="3"/>
      <c r="H124" s="4">
        <f t="shared" si="3"/>
        <v>432.70423605379926</v>
      </c>
      <c r="I124" s="4">
        <f t="shared" si="4"/>
        <v>-19.064221053799258</v>
      </c>
      <c r="J124" s="4">
        <f t="shared" si="5"/>
        <v>363.44452438812289</v>
      </c>
      <c r="L124"/>
      <c r="M124"/>
      <c r="N124"/>
      <c r="O124"/>
      <c r="P124"/>
      <c r="Q124"/>
      <c r="R124"/>
      <c r="S124"/>
      <c r="T124"/>
    </row>
    <row r="125" spans="1:20" ht="15.75">
      <c r="A125" s="18">
        <v>45352</v>
      </c>
      <c r="B125" s="17">
        <v>78</v>
      </c>
      <c r="C125" s="17">
        <v>415.5</v>
      </c>
      <c r="E125" s="3"/>
      <c r="H125" s="4">
        <f t="shared" si="3"/>
        <v>439.78205232350126</v>
      </c>
      <c r="I125" s="4">
        <f t="shared" si="4"/>
        <v>-24.282052323501262</v>
      </c>
      <c r="J125" s="4">
        <f t="shared" si="5"/>
        <v>589.61806504125298</v>
      </c>
      <c r="L125"/>
      <c r="M125"/>
      <c r="N125"/>
      <c r="O125"/>
      <c r="P125"/>
      <c r="Q125"/>
      <c r="R125"/>
      <c r="S125"/>
      <c r="T125"/>
    </row>
    <row r="126" spans="1:20">
      <c r="L126"/>
      <c r="M126"/>
      <c r="N126"/>
      <c r="O126"/>
      <c r="P126"/>
      <c r="Q126"/>
      <c r="R126"/>
      <c r="S126"/>
      <c r="T126"/>
    </row>
    <row r="127" spans="1:20">
      <c r="L127"/>
      <c r="M127"/>
      <c r="N127"/>
      <c r="O127"/>
      <c r="P127"/>
      <c r="Q127"/>
      <c r="R127"/>
      <c r="S127"/>
      <c r="T127"/>
    </row>
    <row r="128" spans="1:20">
      <c r="L128"/>
      <c r="M128"/>
      <c r="N128"/>
      <c r="O128"/>
      <c r="P128"/>
      <c r="Q128"/>
      <c r="R128"/>
      <c r="S128"/>
      <c r="T128"/>
    </row>
    <row r="129" spans="12:20">
      <c r="L129"/>
      <c r="M129"/>
      <c r="N129"/>
      <c r="O129"/>
      <c r="P129"/>
      <c r="Q129"/>
      <c r="R129"/>
      <c r="S129"/>
      <c r="T129"/>
    </row>
    <row r="130" spans="12:20">
      <c r="L130"/>
      <c r="M130"/>
      <c r="N130"/>
      <c r="O130"/>
      <c r="P130"/>
      <c r="Q130"/>
      <c r="R130"/>
      <c r="S130"/>
      <c r="T130"/>
    </row>
    <row r="131" spans="12:20">
      <c r="L131"/>
      <c r="M131"/>
      <c r="N131"/>
      <c r="O131"/>
      <c r="P131"/>
      <c r="Q131"/>
      <c r="R131"/>
      <c r="S131"/>
      <c r="T131"/>
    </row>
    <row r="132" spans="12:20">
      <c r="L132"/>
      <c r="M132"/>
      <c r="N132"/>
      <c r="O132"/>
      <c r="P132"/>
      <c r="Q132"/>
      <c r="R132"/>
      <c r="S132"/>
      <c r="T132"/>
    </row>
    <row r="133" spans="12:20">
      <c r="L133"/>
      <c r="M133"/>
      <c r="N133"/>
      <c r="O133"/>
      <c r="P133"/>
      <c r="Q133"/>
      <c r="R133"/>
      <c r="S133"/>
      <c r="T133"/>
    </row>
    <row r="134" spans="12:20">
      <c r="L134"/>
      <c r="M134"/>
      <c r="N134"/>
      <c r="O134"/>
      <c r="P134"/>
      <c r="Q134"/>
      <c r="R134"/>
      <c r="S134"/>
      <c r="T134"/>
    </row>
    <row r="135" spans="12:20">
      <c r="L135"/>
      <c r="M135"/>
      <c r="N135"/>
      <c r="O135"/>
      <c r="P135"/>
      <c r="Q135"/>
      <c r="R135"/>
      <c r="S135"/>
      <c r="T135"/>
    </row>
    <row r="136" spans="12:20">
      <c r="L136"/>
      <c r="M136"/>
      <c r="N136"/>
      <c r="O136"/>
      <c r="P136"/>
      <c r="Q136"/>
      <c r="R136"/>
      <c r="S136"/>
      <c r="T136"/>
    </row>
    <row r="137" spans="12:20">
      <c r="L137"/>
      <c r="M137"/>
      <c r="N137"/>
      <c r="O137"/>
      <c r="P137"/>
      <c r="Q137"/>
      <c r="R137"/>
      <c r="S137"/>
      <c r="T137"/>
    </row>
    <row r="138" spans="12:20">
      <c r="L138"/>
      <c r="M138"/>
      <c r="N138"/>
      <c r="O138"/>
      <c r="P138"/>
      <c r="Q138"/>
      <c r="R138"/>
      <c r="S138"/>
      <c r="T138"/>
    </row>
    <row r="139" spans="12:20">
      <c r="L139"/>
      <c r="M139"/>
      <c r="N139"/>
      <c r="O139"/>
      <c r="P139"/>
      <c r="Q139"/>
      <c r="R139"/>
      <c r="S139"/>
      <c r="T139"/>
    </row>
    <row r="140" spans="12:20">
      <c r="L140"/>
      <c r="M140"/>
      <c r="N140"/>
      <c r="O140"/>
      <c r="P140"/>
      <c r="Q140"/>
      <c r="R140"/>
      <c r="S140"/>
      <c r="T140"/>
    </row>
    <row r="141" spans="12:20">
      <c r="L141"/>
      <c r="M141"/>
      <c r="N141"/>
      <c r="O141"/>
      <c r="P141"/>
      <c r="Q141"/>
      <c r="R141"/>
      <c r="S141"/>
      <c r="T141"/>
    </row>
    <row r="142" spans="12:20">
      <c r="L142"/>
      <c r="M142"/>
      <c r="N142"/>
      <c r="O142"/>
      <c r="P142"/>
      <c r="Q142"/>
      <c r="R142"/>
      <c r="S142"/>
      <c r="T142"/>
    </row>
    <row r="143" spans="12:20">
      <c r="L143"/>
      <c r="M143"/>
      <c r="N143"/>
      <c r="O143"/>
      <c r="P143"/>
      <c r="Q143"/>
      <c r="R143"/>
      <c r="S143"/>
      <c r="T143"/>
    </row>
    <row r="144" spans="12:20">
      <c r="L144"/>
      <c r="M144"/>
      <c r="N144"/>
      <c r="O144"/>
      <c r="P144"/>
      <c r="Q144"/>
      <c r="R144"/>
      <c r="S144"/>
      <c r="T144"/>
    </row>
    <row r="145" spans="12:20">
      <c r="L145"/>
      <c r="M145"/>
      <c r="N145"/>
      <c r="O145"/>
      <c r="P145"/>
      <c r="Q145"/>
      <c r="R145"/>
      <c r="S145"/>
      <c r="T145"/>
    </row>
    <row r="146" spans="12:20">
      <c r="L146"/>
      <c r="M146"/>
      <c r="N146"/>
      <c r="O146"/>
      <c r="P146"/>
      <c r="Q146"/>
      <c r="R146"/>
      <c r="S146"/>
      <c r="T146"/>
    </row>
    <row r="147" spans="12:20">
      <c r="L147"/>
      <c r="M147"/>
      <c r="N147"/>
      <c r="O147"/>
      <c r="P147"/>
      <c r="Q147"/>
      <c r="R147"/>
      <c r="S147"/>
      <c r="T147"/>
    </row>
    <row r="148" spans="12:20">
      <c r="L148"/>
      <c r="M148"/>
      <c r="N148"/>
      <c r="O148"/>
      <c r="P148"/>
      <c r="Q148"/>
      <c r="R148"/>
      <c r="S148"/>
      <c r="T148"/>
    </row>
    <row r="149" spans="12:20">
      <c r="L149"/>
      <c r="M149"/>
      <c r="N149"/>
      <c r="O149"/>
      <c r="P149"/>
      <c r="Q149"/>
      <c r="R149"/>
      <c r="S149"/>
      <c r="T149"/>
    </row>
    <row r="150" spans="12:20">
      <c r="L150"/>
      <c r="M150"/>
      <c r="N150"/>
      <c r="O150"/>
      <c r="P150"/>
      <c r="Q150"/>
      <c r="R150"/>
      <c r="S150"/>
      <c r="T150"/>
    </row>
    <row r="151" spans="12:20">
      <c r="L151"/>
      <c r="M151"/>
      <c r="N151"/>
      <c r="O151"/>
      <c r="P151"/>
      <c r="Q151"/>
      <c r="R151"/>
      <c r="S151"/>
      <c r="T151"/>
    </row>
    <row r="152" spans="12:20">
      <c r="L152"/>
      <c r="M152"/>
      <c r="N152"/>
      <c r="O152"/>
      <c r="P152"/>
      <c r="Q152"/>
      <c r="R152"/>
      <c r="S152"/>
      <c r="T152"/>
    </row>
    <row r="153" spans="12:20">
      <c r="L153"/>
      <c r="M153"/>
      <c r="N153"/>
      <c r="O153"/>
      <c r="P153"/>
      <c r="Q153"/>
      <c r="R153"/>
      <c r="S153"/>
      <c r="T153"/>
    </row>
    <row r="154" spans="12:20">
      <c r="L154"/>
      <c r="M154"/>
      <c r="N154"/>
      <c r="O154"/>
      <c r="P154"/>
      <c r="Q154"/>
      <c r="R154"/>
      <c r="S154"/>
      <c r="T154"/>
    </row>
    <row r="155" spans="12:20">
      <c r="L155"/>
      <c r="M155"/>
      <c r="N155"/>
      <c r="O155"/>
      <c r="P155"/>
      <c r="Q155"/>
      <c r="R155"/>
      <c r="S155"/>
      <c r="T155"/>
    </row>
    <row r="156" spans="12:20">
      <c r="L156"/>
      <c r="M156"/>
      <c r="N156"/>
      <c r="O156"/>
      <c r="P156"/>
      <c r="Q156"/>
      <c r="R156"/>
      <c r="S156"/>
      <c r="T156"/>
    </row>
    <row r="157" spans="12:20">
      <c r="L157"/>
      <c r="M157"/>
      <c r="N157"/>
      <c r="O157"/>
      <c r="P157"/>
      <c r="Q157"/>
      <c r="R157"/>
      <c r="S157"/>
      <c r="T157"/>
    </row>
    <row r="158" spans="12:20">
      <c r="L158"/>
      <c r="M158"/>
      <c r="N158"/>
      <c r="O158"/>
      <c r="P158"/>
      <c r="Q158"/>
      <c r="R158"/>
      <c r="S158"/>
      <c r="T158"/>
    </row>
    <row r="159" spans="12:20">
      <c r="L159"/>
      <c r="M159"/>
      <c r="N159"/>
      <c r="O159"/>
      <c r="P159"/>
      <c r="Q159"/>
      <c r="R159"/>
      <c r="S159"/>
      <c r="T159"/>
    </row>
    <row r="160" spans="12:20">
      <c r="L160"/>
      <c r="M160"/>
      <c r="N160"/>
      <c r="O160"/>
      <c r="P160"/>
      <c r="Q160"/>
      <c r="R160"/>
      <c r="S160"/>
      <c r="T160"/>
    </row>
    <row r="161" spans="12:20">
      <c r="L161"/>
      <c r="M161"/>
      <c r="N161"/>
      <c r="O161"/>
      <c r="P161"/>
      <c r="Q161"/>
      <c r="R161"/>
      <c r="S161"/>
      <c r="T161"/>
    </row>
    <row r="162" spans="12:20">
      <c r="L162"/>
      <c r="M162"/>
      <c r="N162"/>
      <c r="O162"/>
      <c r="P162"/>
      <c r="Q162"/>
      <c r="R162"/>
      <c r="S162"/>
      <c r="T162"/>
    </row>
    <row r="163" spans="12:20">
      <c r="L163"/>
      <c r="M163"/>
      <c r="N163"/>
      <c r="O163"/>
      <c r="P163"/>
      <c r="Q163"/>
      <c r="R163"/>
      <c r="S163"/>
      <c r="T163"/>
    </row>
    <row r="164" spans="12:20">
      <c r="L164"/>
      <c r="M164"/>
      <c r="N164"/>
      <c r="O164"/>
      <c r="P164"/>
      <c r="Q164"/>
      <c r="R164"/>
      <c r="S164"/>
      <c r="T164"/>
    </row>
    <row r="165" spans="12:20">
      <c r="L165"/>
      <c r="M165"/>
      <c r="N165"/>
      <c r="O165"/>
      <c r="P165"/>
      <c r="Q165"/>
      <c r="R165"/>
      <c r="S165"/>
      <c r="T165"/>
    </row>
    <row r="166" spans="12:20">
      <c r="L166"/>
      <c r="M166"/>
      <c r="N166"/>
      <c r="O166"/>
      <c r="P166"/>
      <c r="Q166"/>
      <c r="R166"/>
      <c r="S166"/>
      <c r="T166"/>
    </row>
    <row r="167" spans="12:20">
      <c r="L167"/>
      <c r="M167"/>
      <c r="N167"/>
      <c r="O167"/>
      <c r="P167"/>
      <c r="Q167"/>
      <c r="R167"/>
      <c r="S167"/>
      <c r="T167"/>
    </row>
    <row r="168" spans="12:20">
      <c r="L168"/>
      <c r="M168"/>
      <c r="N168"/>
      <c r="O168"/>
      <c r="P168"/>
      <c r="Q168"/>
      <c r="R168"/>
      <c r="S168"/>
      <c r="T168"/>
    </row>
    <row r="169" spans="12:20">
      <c r="L169"/>
      <c r="M169"/>
      <c r="N169"/>
      <c r="O169"/>
      <c r="P169"/>
      <c r="Q169"/>
      <c r="R169"/>
      <c r="S169"/>
      <c r="T169"/>
    </row>
    <row r="170" spans="12:20">
      <c r="L170"/>
      <c r="M170"/>
      <c r="N170"/>
      <c r="O170"/>
      <c r="P170"/>
      <c r="Q170"/>
      <c r="R170"/>
      <c r="S170"/>
      <c r="T170"/>
    </row>
    <row r="171" spans="12:20">
      <c r="L171"/>
      <c r="M171"/>
      <c r="N171"/>
      <c r="O171"/>
      <c r="P171"/>
      <c r="Q171"/>
      <c r="R171"/>
      <c r="S171"/>
      <c r="T171"/>
    </row>
    <row r="172" spans="12:20">
      <c r="L172"/>
      <c r="M172"/>
      <c r="N172"/>
      <c r="O172"/>
      <c r="P172"/>
      <c r="Q172"/>
      <c r="R172"/>
      <c r="S172"/>
      <c r="T172"/>
    </row>
    <row r="173" spans="12:20">
      <c r="L173"/>
      <c r="M173"/>
      <c r="N173"/>
      <c r="O173"/>
      <c r="P173"/>
      <c r="Q173"/>
      <c r="R173"/>
      <c r="S173"/>
      <c r="T173"/>
    </row>
    <row r="174" spans="12:20">
      <c r="L174"/>
      <c r="M174"/>
      <c r="N174"/>
      <c r="O174"/>
      <c r="P174"/>
      <c r="Q174"/>
      <c r="R174"/>
      <c r="S174"/>
      <c r="T174"/>
    </row>
    <row r="175" spans="12:20">
      <c r="L175"/>
      <c r="M175"/>
      <c r="N175"/>
      <c r="O175"/>
      <c r="P175"/>
      <c r="Q175"/>
      <c r="R175"/>
      <c r="S175"/>
      <c r="T175"/>
    </row>
    <row r="176" spans="12:20">
      <c r="L176"/>
      <c r="M176"/>
      <c r="N176"/>
      <c r="O176"/>
      <c r="P176"/>
      <c r="Q176"/>
      <c r="R176"/>
      <c r="S176"/>
      <c r="T176"/>
    </row>
    <row r="177" spans="12:20">
      <c r="L177"/>
      <c r="M177"/>
      <c r="N177"/>
      <c r="O177"/>
      <c r="P177"/>
      <c r="Q177"/>
      <c r="R177"/>
      <c r="S177"/>
      <c r="T177"/>
    </row>
    <row r="178" spans="12:20">
      <c r="L178"/>
      <c r="M178"/>
      <c r="N178"/>
      <c r="O178"/>
      <c r="P178"/>
      <c r="Q178"/>
      <c r="R178"/>
      <c r="S178"/>
      <c r="T178"/>
    </row>
    <row r="179" spans="12:20">
      <c r="L179"/>
      <c r="M179"/>
      <c r="N179"/>
      <c r="O179"/>
      <c r="P179"/>
      <c r="Q179"/>
      <c r="R179"/>
      <c r="S179"/>
      <c r="T179"/>
    </row>
    <row r="180" spans="12:20">
      <c r="L180"/>
      <c r="M180"/>
      <c r="N180"/>
      <c r="O180"/>
      <c r="P180"/>
      <c r="Q180"/>
      <c r="R180"/>
      <c r="S180"/>
      <c r="T180"/>
    </row>
    <row r="181" spans="12:20">
      <c r="L181"/>
      <c r="M181"/>
      <c r="N181"/>
      <c r="O181"/>
      <c r="P181"/>
      <c r="Q181"/>
      <c r="R181"/>
      <c r="S181"/>
      <c r="T181"/>
    </row>
    <row r="182" spans="12:20">
      <c r="L182"/>
      <c r="M182"/>
      <c r="N182"/>
      <c r="O182"/>
      <c r="P182"/>
      <c r="Q182"/>
      <c r="R182"/>
      <c r="S182"/>
      <c r="T182"/>
    </row>
    <row r="183" spans="12:20">
      <c r="L183"/>
      <c r="M183"/>
      <c r="N183"/>
      <c r="O183"/>
      <c r="P183"/>
      <c r="Q183"/>
      <c r="R183"/>
      <c r="S183"/>
      <c r="T183"/>
    </row>
    <row r="184" spans="12:20">
      <c r="L184"/>
      <c r="M184"/>
      <c r="N184"/>
      <c r="O184"/>
      <c r="P184"/>
      <c r="Q184"/>
      <c r="R184"/>
      <c r="S184"/>
      <c r="T184"/>
    </row>
    <row r="185" spans="12:20">
      <c r="L185"/>
      <c r="M185"/>
      <c r="N185"/>
      <c r="O185"/>
      <c r="P185"/>
      <c r="Q185"/>
      <c r="R185"/>
      <c r="S185"/>
      <c r="T185"/>
    </row>
    <row r="186" spans="12:20">
      <c r="L186"/>
      <c r="M186"/>
      <c r="N186"/>
      <c r="O186"/>
      <c r="P186"/>
      <c r="Q186"/>
      <c r="R186"/>
      <c r="S186"/>
      <c r="T186"/>
    </row>
    <row r="187" spans="12:20">
      <c r="L187"/>
      <c r="M187"/>
      <c r="N187"/>
      <c r="O187"/>
      <c r="P187"/>
      <c r="Q187"/>
      <c r="R187"/>
      <c r="S187"/>
      <c r="T187"/>
    </row>
    <row r="188" spans="12:20">
      <c r="L188"/>
      <c r="M188"/>
      <c r="N188"/>
      <c r="O188"/>
      <c r="P188"/>
      <c r="Q188"/>
      <c r="R188"/>
      <c r="S188"/>
      <c r="T188"/>
    </row>
    <row r="189" spans="12:20">
      <c r="L189"/>
      <c r="M189"/>
      <c r="N189"/>
      <c r="O189"/>
      <c r="P189"/>
      <c r="Q189"/>
      <c r="R189"/>
      <c r="S189"/>
      <c r="T189"/>
    </row>
    <row r="190" spans="12:20">
      <c r="L190"/>
      <c r="M190"/>
      <c r="N190"/>
      <c r="O190"/>
      <c r="P190"/>
      <c r="Q190"/>
      <c r="R190"/>
      <c r="S190"/>
      <c r="T190"/>
    </row>
    <row r="191" spans="12:20">
      <c r="L191"/>
      <c r="M191"/>
      <c r="N191"/>
      <c r="O191"/>
      <c r="P191"/>
      <c r="Q191"/>
      <c r="R191"/>
      <c r="S191"/>
      <c r="T191"/>
    </row>
    <row r="192" spans="12:20">
      <c r="L192"/>
      <c r="M192"/>
      <c r="N192"/>
      <c r="O192"/>
      <c r="P192"/>
      <c r="Q192"/>
      <c r="R192"/>
      <c r="S192"/>
      <c r="T192"/>
    </row>
    <row r="193" spans="12:20">
      <c r="L193"/>
      <c r="M193"/>
      <c r="N193"/>
      <c r="O193"/>
      <c r="P193"/>
      <c r="Q193"/>
      <c r="R193"/>
      <c r="S193"/>
      <c r="T193"/>
    </row>
    <row r="194" spans="12:20">
      <c r="L194"/>
      <c r="M194"/>
      <c r="N194"/>
      <c r="O194"/>
      <c r="P194"/>
      <c r="Q194"/>
      <c r="R194"/>
      <c r="S194"/>
      <c r="T194"/>
    </row>
    <row r="195" spans="12:20">
      <c r="L195"/>
      <c r="M195"/>
      <c r="N195"/>
      <c r="O195"/>
      <c r="P195"/>
      <c r="Q195"/>
      <c r="R195"/>
      <c r="S195"/>
      <c r="T195"/>
    </row>
    <row r="196" spans="12:20">
      <c r="L196"/>
      <c r="M196"/>
      <c r="N196"/>
      <c r="O196"/>
      <c r="P196"/>
      <c r="Q196"/>
      <c r="R196"/>
      <c r="S196"/>
      <c r="T196"/>
    </row>
    <row r="197" spans="12:20">
      <c r="L197"/>
      <c r="M197"/>
      <c r="N197"/>
      <c r="O197"/>
      <c r="P197"/>
      <c r="Q197"/>
      <c r="R197"/>
      <c r="S197"/>
      <c r="T197"/>
    </row>
    <row r="198" spans="12:20">
      <c r="L198"/>
      <c r="M198"/>
      <c r="N198"/>
      <c r="O198"/>
      <c r="P198"/>
      <c r="Q198"/>
      <c r="R198"/>
      <c r="S198"/>
      <c r="T198"/>
    </row>
    <row r="199" spans="12:20">
      <c r="L199"/>
      <c r="M199"/>
      <c r="N199"/>
      <c r="O199"/>
      <c r="P199"/>
      <c r="Q199"/>
      <c r="R199"/>
      <c r="S199"/>
      <c r="T199"/>
    </row>
    <row r="200" spans="12:20">
      <c r="L200"/>
      <c r="M200"/>
      <c r="N200"/>
      <c r="O200"/>
      <c r="P200"/>
      <c r="Q200"/>
      <c r="R200"/>
      <c r="S200"/>
      <c r="T200"/>
    </row>
    <row r="201" spans="12:20">
      <c r="L201"/>
      <c r="M201"/>
      <c r="N201"/>
      <c r="O201"/>
      <c r="P201"/>
      <c r="Q201"/>
      <c r="R201"/>
      <c r="S201"/>
      <c r="T201"/>
    </row>
    <row r="202" spans="12:20">
      <c r="L202"/>
      <c r="M202"/>
      <c r="N202"/>
      <c r="O202"/>
      <c r="P202"/>
      <c r="Q202"/>
      <c r="R202"/>
      <c r="S202"/>
      <c r="T202"/>
    </row>
    <row r="203" spans="12:20">
      <c r="L203"/>
      <c r="M203"/>
      <c r="N203"/>
      <c r="O203"/>
      <c r="P203"/>
      <c r="Q203"/>
      <c r="R203"/>
      <c r="S203"/>
      <c r="T203"/>
    </row>
    <row r="204" spans="12:20">
      <c r="L204"/>
      <c r="M204"/>
      <c r="N204"/>
      <c r="O204"/>
      <c r="P204"/>
      <c r="Q204"/>
      <c r="R204"/>
      <c r="S204"/>
      <c r="T204"/>
    </row>
    <row r="205" spans="12:20">
      <c r="L205"/>
      <c r="M205"/>
      <c r="N205"/>
      <c r="O205"/>
      <c r="P205"/>
      <c r="Q205"/>
      <c r="R205"/>
      <c r="S205"/>
      <c r="T205"/>
    </row>
    <row r="206" spans="12:20">
      <c r="L206"/>
      <c r="M206"/>
      <c r="N206"/>
      <c r="O206"/>
      <c r="P206"/>
      <c r="Q206"/>
      <c r="R206"/>
      <c r="S206"/>
      <c r="T206"/>
    </row>
    <row r="207" spans="12:20">
      <c r="L207"/>
      <c r="M207"/>
      <c r="N207"/>
      <c r="O207"/>
      <c r="P207"/>
      <c r="Q207"/>
      <c r="R207"/>
      <c r="S207"/>
      <c r="T207"/>
    </row>
    <row r="208" spans="12:20">
      <c r="L208"/>
      <c r="M208"/>
      <c r="N208"/>
      <c r="O208"/>
      <c r="P208"/>
      <c r="Q208"/>
      <c r="R208"/>
      <c r="S208"/>
      <c r="T208"/>
    </row>
    <row r="209" spans="12:20">
      <c r="L209"/>
      <c r="M209"/>
      <c r="N209"/>
      <c r="O209"/>
      <c r="P209"/>
      <c r="Q209"/>
      <c r="R209"/>
      <c r="S209"/>
      <c r="T209"/>
    </row>
    <row r="210" spans="12:20">
      <c r="L210"/>
      <c r="M210"/>
      <c r="N210"/>
      <c r="O210"/>
      <c r="P210"/>
      <c r="Q210"/>
      <c r="R210"/>
      <c r="S210"/>
      <c r="T210"/>
    </row>
    <row r="211" spans="12:20" ht="15.95" thickBot="1">
      <c r="L211" s="5"/>
      <c r="M211" s="5"/>
      <c r="N211" s="5"/>
      <c r="O211"/>
      <c r="P211" s="5"/>
      <c r="Q211" s="5"/>
      <c r="R211"/>
      <c r="S211"/>
      <c r="T211"/>
    </row>
  </sheetData>
  <sortState xmlns:xlrd2="http://schemas.microsoft.com/office/spreadsheetml/2017/richdata2" ref="Q88:Q211">
    <sortCondition ref="Q88"/>
  </sortState>
  <mergeCells count="4">
    <mergeCell ref="L32:Q34"/>
    <mergeCell ref="E9:F9"/>
    <mergeCell ref="L36:Q37"/>
    <mergeCell ref="L43:U46"/>
  </mergeCells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2B0B039C-963B-4300-BE40-52DDEE85E3D3}">
          <xm:f>'Question 3'!1:1048576</xm:f>
        </x15:webExtension>
        <x15:webExtension appRef="{E3371D61-98D3-419A-A667-DAE6078CF742}">
          <xm:f>'Question 3'!$C$2:$C$125</xm:f>
        </x15:webExtension>
        <x15:webExtension appRef="{B7083DEA-6BC2-4CE2-9DAE-70CA076254F7}">
          <xm:f>'Question 3'!$B$2:$B$125</xm:f>
        </x15:webExtension>
        <x15:webExtension appRef="{4BC12271-5827-4BD3-A917-547ECCBC97CE}">
          <xm:f>'Question 3'!$L$64:$U$81</xm:f>
        </x15:webExtension>
        <x15:webExtension appRef="{9914292D-1D1D-4C33-90FC-BB6DC57F8914}">
          <xm:f>'Question 3'!1:1048576</xm:f>
        </x15:webExtension>
        <x15:webExtension appRef="{78A78576-B4DC-4DC3-993C-8CAD63686434}">
          <xm:f>'Question 3'!$C$2:$C$125</xm:f>
        </x15:webExtension>
        <x15:webExtension appRef="{95B13021-65AA-425B-9FEE-E6A7E2C45EDD}">
          <xm:f>'Question 3'!$B$2:$B$125</xm:f>
        </x15:webExtension>
        <x15:webExtension appRef="{26673852-36D0-4A5B-BE16-738DCFABF314}">
          <xm:f>'Question 3'!$L$64:$U$81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1D673-FFB9-4F9D-93B2-9D931B0E7E26}">
  <dimension ref="A1:K125"/>
  <sheetViews>
    <sheetView workbookViewId="0">
      <selection activeCell="I4" sqref="I4"/>
    </sheetView>
  </sheetViews>
  <sheetFormatPr defaultColWidth="8.7109375" defaultRowHeight="15.6"/>
  <cols>
    <col min="1" max="1" width="11.140625" style="1" bestFit="1" customWidth="1"/>
    <col min="2" max="2" width="13.5703125" style="1" customWidth="1"/>
    <col min="3" max="3" width="15.5703125" style="1" bestFit="1" customWidth="1"/>
    <col min="4" max="4" width="8.7109375" style="1"/>
    <col min="5" max="5" width="15.5703125" style="1" bestFit="1" customWidth="1"/>
    <col min="6" max="7" width="8.7109375" style="1"/>
    <col min="8" max="8" width="27.5703125" style="1" bestFit="1" customWidth="1"/>
    <col min="9" max="9" width="8.7109375" style="1"/>
    <col min="10" max="10" width="20.28515625" style="1" customWidth="1"/>
    <col min="11" max="16384" width="8.7109375" style="1"/>
  </cols>
  <sheetData>
    <row r="1" spans="1:11">
      <c r="A1" s="2" t="s">
        <v>0</v>
      </c>
      <c r="B1" s="2" t="s">
        <v>1</v>
      </c>
      <c r="C1" s="2" t="s">
        <v>46</v>
      </c>
      <c r="D1" s="2" t="s">
        <v>47</v>
      </c>
      <c r="E1" s="2" t="s">
        <v>46</v>
      </c>
      <c r="F1" s="2" t="s">
        <v>48</v>
      </c>
    </row>
    <row r="2" spans="1:11" ht="15.75">
      <c r="A2" s="18">
        <v>45174</v>
      </c>
      <c r="B2" s="17">
        <v>46.279998999999997</v>
      </c>
      <c r="C2" s="2"/>
      <c r="D2" s="17">
        <v>333.54998799999998</v>
      </c>
      <c r="E2" s="2"/>
      <c r="F2" s="2"/>
      <c r="H2" s="13" t="s">
        <v>49</v>
      </c>
      <c r="I2" s="13">
        <f>_xlfn.STDEV.S(E3:E125)</f>
        <v>1.2336540057265977E-2</v>
      </c>
    </row>
    <row r="3" spans="1:11" ht="15.75">
      <c r="A3" s="18">
        <v>45175</v>
      </c>
      <c r="B3" s="17">
        <v>44.889999000000003</v>
      </c>
      <c r="C3" s="2">
        <f>(B3-B2)/B2</f>
        <v>-3.0034572818378704E-2</v>
      </c>
      <c r="D3" s="17">
        <v>332.88000499999998</v>
      </c>
      <c r="E3" s="2">
        <f>(D3-D2)/D2</f>
        <v>-2.0086434540660275E-3</v>
      </c>
      <c r="F3" s="2">
        <f>E3+$I$11*(-1)*C$3</f>
        <v>2.5740928531006002E-3</v>
      </c>
    </row>
    <row r="4" spans="1:11" ht="15.75">
      <c r="A4" s="18">
        <v>45176</v>
      </c>
      <c r="B4" s="17">
        <v>44.09</v>
      </c>
      <c r="C4" s="2">
        <f t="shared" ref="C4:C67" si="0">(B4-B3)/B3</f>
        <v>-1.7821319176237888E-2</v>
      </c>
      <c r="D4" s="17">
        <v>329.91000400000001</v>
      </c>
      <c r="E4" s="2">
        <f t="shared" ref="E4:E67" si="1">(D4-D3)/D3</f>
        <v>-8.9221369724503813E-3</v>
      </c>
      <c r="F4" s="2">
        <f t="shared" ref="F3:F34" si="2">E4+$I$11*(-1)*C$3</f>
        <v>-4.3394006652837536E-3</v>
      </c>
      <c r="H4" s="2" t="s">
        <v>50</v>
      </c>
      <c r="I4" s="2">
        <f>_xlfn.STDEV.S(C3:C125)</f>
        <v>2.5932905236568833E-2</v>
      </c>
    </row>
    <row r="5" spans="1:11" ht="15.75">
      <c r="A5" s="18">
        <v>45177</v>
      </c>
      <c r="B5" s="17">
        <v>43.41</v>
      </c>
      <c r="C5" s="2">
        <f t="shared" si="0"/>
        <v>-1.5422998412338552E-2</v>
      </c>
      <c r="D5" s="17">
        <v>334.26998900000001</v>
      </c>
      <c r="E5" s="2">
        <f t="shared" si="1"/>
        <v>1.3215679873714877E-2</v>
      </c>
      <c r="F5" s="2">
        <f t="shared" si="2"/>
        <v>1.7798416180881505E-2</v>
      </c>
      <c r="H5" s="2" t="s">
        <v>51</v>
      </c>
      <c r="I5" s="2">
        <f>_xlfn.STDEV.S(E3:E125)</f>
        <v>1.2336540057265977E-2</v>
      </c>
    </row>
    <row r="6" spans="1:11" ht="15.75">
      <c r="A6" s="18">
        <v>45180</v>
      </c>
      <c r="B6" s="17">
        <v>43.060001</v>
      </c>
      <c r="C6" s="2">
        <f t="shared" si="0"/>
        <v>-8.0626353374797718E-3</v>
      </c>
      <c r="D6" s="17">
        <v>337.94000199999999</v>
      </c>
      <c r="E6" s="2">
        <f t="shared" si="1"/>
        <v>1.0979187844470186E-2</v>
      </c>
      <c r="F6" s="2">
        <f t="shared" si="2"/>
        <v>1.5561924151636814E-2</v>
      </c>
      <c r="H6" s="2" t="s">
        <v>52</v>
      </c>
      <c r="I6" s="2">
        <f>CORREL(C3:C125,E3:E125)</f>
        <v>0.32074597036401475</v>
      </c>
    </row>
    <row r="7" spans="1:11" ht="15.75">
      <c r="A7" s="18">
        <v>45181</v>
      </c>
      <c r="B7" s="17">
        <v>42.779998999999997</v>
      </c>
      <c r="C7" s="2">
        <f t="shared" si="0"/>
        <v>-6.5026008708175178E-3</v>
      </c>
      <c r="D7" s="17">
        <v>331.76998900000001</v>
      </c>
      <c r="E7" s="2">
        <f t="shared" si="1"/>
        <v>-1.8257717238221425E-2</v>
      </c>
      <c r="F7" s="2">
        <f t="shared" si="2"/>
        <v>-1.3674980931054797E-2</v>
      </c>
    </row>
    <row r="8" spans="1:11" ht="15.75">
      <c r="A8" s="18">
        <v>45182</v>
      </c>
      <c r="B8" s="17">
        <v>43.380001</v>
      </c>
      <c r="C8" s="2">
        <f t="shared" si="0"/>
        <v>1.4025292520460404E-2</v>
      </c>
      <c r="D8" s="17">
        <v>336.05999800000001</v>
      </c>
      <c r="E8" s="2">
        <f t="shared" si="1"/>
        <v>1.293067227970399E-2</v>
      </c>
      <c r="F8" s="2">
        <f t="shared" si="2"/>
        <v>1.7513408586870616E-2</v>
      </c>
      <c r="H8" s="1" t="s">
        <v>53</v>
      </c>
    </row>
    <row r="9" spans="1:11" ht="15.75">
      <c r="A9" s="18">
        <v>45183</v>
      </c>
      <c r="B9" s="17">
        <v>43.5</v>
      </c>
      <c r="C9" s="2">
        <f t="shared" si="0"/>
        <v>2.7662286130422167E-3</v>
      </c>
      <c r="D9" s="17">
        <v>338.70001200000002</v>
      </c>
      <c r="E9" s="2">
        <f t="shared" si="1"/>
        <v>7.8557817524000807E-3</v>
      </c>
      <c r="F9" s="2">
        <f t="shared" si="2"/>
        <v>1.2438518059566708E-2</v>
      </c>
      <c r="H9" s="14" t="s">
        <v>54</v>
      </c>
      <c r="K9" s="14" t="s">
        <v>55</v>
      </c>
    </row>
    <row r="10" spans="1:11" ht="15.75">
      <c r="A10" s="18">
        <v>45184</v>
      </c>
      <c r="B10" s="17">
        <v>41.849997999999999</v>
      </c>
      <c r="C10" s="2">
        <f t="shared" si="0"/>
        <v>-3.7931080459770131E-2</v>
      </c>
      <c r="D10" s="17">
        <v>330.22000100000002</v>
      </c>
      <c r="E10" s="2">
        <f t="shared" si="1"/>
        <v>-2.5036937406426752E-2</v>
      </c>
      <c r="F10" s="2">
        <f t="shared" si="2"/>
        <v>-2.0454201099260126E-2</v>
      </c>
    </row>
    <row r="11" spans="1:11" ht="15.75">
      <c r="A11" s="18">
        <v>45187</v>
      </c>
      <c r="B11" s="17">
        <v>41.880001</v>
      </c>
      <c r="C11" s="2">
        <f t="shared" si="0"/>
        <v>7.1691759698532529E-4</v>
      </c>
      <c r="D11" s="17">
        <v>329.05999800000001</v>
      </c>
      <c r="E11" s="2">
        <f t="shared" si="1"/>
        <v>-3.5128187162715725E-3</v>
      </c>
      <c r="F11" s="2">
        <f t="shared" si="2"/>
        <v>1.0699175908950552E-3</v>
      </c>
      <c r="H11" s="12" t="s">
        <v>56</v>
      </c>
      <c r="I11" s="12">
        <f>I6*I5/I4</f>
        <v>0.15258203720355121</v>
      </c>
    </row>
    <row r="12" spans="1:11" ht="15.75">
      <c r="A12" s="18">
        <v>45188</v>
      </c>
      <c r="B12" s="17">
        <v>41.5</v>
      </c>
      <c r="C12" s="2">
        <f t="shared" si="0"/>
        <v>-9.0735671185872228E-3</v>
      </c>
      <c r="D12" s="17">
        <v>328.64999399999999</v>
      </c>
      <c r="E12" s="2">
        <f t="shared" si="1"/>
        <v>-1.2459855421260134E-3</v>
      </c>
      <c r="F12" s="2">
        <f t="shared" si="2"/>
        <v>3.3367507650406145E-3</v>
      </c>
      <c r="H12" s="12" t="s">
        <v>57</v>
      </c>
      <c r="I12" s="12">
        <f>_xlfn.STDEV.S(F3:F125)</f>
        <v>1.2336540057265977E-2</v>
      </c>
    </row>
    <row r="13" spans="1:11" ht="15.75">
      <c r="A13" s="18">
        <v>45189</v>
      </c>
      <c r="B13" s="17">
        <v>40.270000000000003</v>
      </c>
      <c r="C13" s="2">
        <f t="shared" si="0"/>
        <v>-2.9638554216867393E-2</v>
      </c>
      <c r="D13" s="17">
        <v>320.76998900000001</v>
      </c>
      <c r="E13" s="2">
        <f t="shared" si="1"/>
        <v>-2.3976890746573339E-2</v>
      </c>
      <c r="F13" s="2">
        <f t="shared" si="2"/>
        <v>-1.9394154439406709E-2</v>
      </c>
    </row>
    <row r="14" spans="1:11" ht="15.75">
      <c r="A14" s="18">
        <v>45190</v>
      </c>
      <c r="B14" s="17">
        <v>39.099997999999999</v>
      </c>
      <c r="C14" s="2">
        <f t="shared" si="0"/>
        <v>-2.9053935932456015E-2</v>
      </c>
      <c r="D14" s="17">
        <v>319.52999899999998</v>
      </c>
      <c r="E14" s="2">
        <f t="shared" si="1"/>
        <v>-3.8656671213716139E-3</v>
      </c>
      <c r="F14" s="2">
        <f t="shared" si="2"/>
        <v>7.1706918579501379E-4</v>
      </c>
      <c r="H14" s="1" t="s">
        <v>58</v>
      </c>
    </row>
    <row r="15" spans="1:11" ht="15.75">
      <c r="A15" s="18">
        <v>45191</v>
      </c>
      <c r="B15" s="17">
        <v>39.650002000000001</v>
      </c>
      <c r="C15" s="2">
        <f t="shared" si="0"/>
        <v>1.4066599184992319E-2</v>
      </c>
      <c r="D15" s="17">
        <v>317.01001000000002</v>
      </c>
      <c r="E15" s="2">
        <f t="shared" si="1"/>
        <v>-7.8865490185162646E-3</v>
      </c>
      <c r="F15" s="2">
        <f t="shared" si="2"/>
        <v>-3.3038127113496369E-3</v>
      </c>
    </row>
    <row r="16" spans="1:11" ht="15.75">
      <c r="A16" s="18">
        <v>45194</v>
      </c>
      <c r="B16" s="17">
        <v>40.229999999999997</v>
      </c>
      <c r="C16" s="2">
        <f t="shared" si="0"/>
        <v>1.4627943776648391E-2</v>
      </c>
      <c r="D16" s="17">
        <v>317.540009</v>
      </c>
      <c r="E16" s="2">
        <f t="shared" si="1"/>
        <v>1.6718683425800188E-3</v>
      </c>
      <c r="F16" s="2">
        <f t="shared" si="2"/>
        <v>6.2546046497466467E-3</v>
      </c>
    </row>
    <row r="17" spans="1:6" ht="15.75">
      <c r="A17" s="18">
        <v>45195</v>
      </c>
      <c r="B17" s="17">
        <v>39.939999</v>
      </c>
      <c r="C17" s="2">
        <f t="shared" si="0"/>
        <v>-7.2085756897836599E-3</v>
      </c>
      <c r="D17" s="17">
        <v>312.14001500000001</v>
      </c>
      <c r="E17" s="2">
        <f t="shared" si="1"/>
        <v>-1.7005712184129818E-2</v>
      </c>
      <c r="F17" s="2">
        <f t="shared" si="2"/>
        <v>-1.2422975876963191E-2</v>
      </c>
    </row>
    <row r="18" spans="1:6" ht="15.75">
      <c r="A18" s="18">
        <v>45196</v>
      </c>
      <c r="B18" s="17">
        <v>40.439999</v>
      </c>
      <c r="C18" s="2">
        <f t="shared" si="0"/>
        <v>1.2518778480690497E-2</v>
      </c>
      <c r="D18" s="17">
        <v>312.790009</v>
      </c>
      <c r="E18" s="2">
        <f t="shared" si="1"/>
        <v>2.0823796013465061E-3</v>
      </c>
      <c r="F18" s="2">
        <f t="shared" si="2"/>
        <v>6.6651159085131337E-3</v>
      </c>
    </row>
    <row r="19" spans="1:6" ht="15.75">
      <c r="A19" s="18">
        <v>45197</v>
      </c>
      <c r="B19" s="17">
        <v>41.02</v>
      </c>
      <c r="C19" s="2">
        <f t="shared" si="0"/>
        <v>1.4342260493132131E-2</v>
      </c>
      <c r="D19" s="17">
        <v>313.64001500000001</v>
      </c>
      <c r="E19" s="2">
        <f t="shared" si="1"/>
        <v>2.7174972842563126E-3</v>
      </c>
      <c r="F19" s="2">
        <f t="shared" si="2"/>
        <v>7.3002335914229399E-3</v>
      </c>
    </row>
    <row r="20" spans="1:6" ht="15.75">
      <c r="A20" s="18">
        <v>45198</v>
      </c>
      <c r="B20" s="17">
        <v>41.459999000000003</v>
      </c>
      <c r="C20" s="2">
        <f t="shared" si="0"/>
        <v>1.0726450511945398E-2</v>
      </c>
      <c r="D20" s="17">
        <v>315.75</v>
      </c>
      <c r="E20" s="2">
        <f t="shared" si="1"/>
        <v>6.727410085093876E-3</v>
      </c>
      <c r="F20" s="2">
        <f t="shared" si="2"/>
        <v>1.1310146392260504E-2</v>
      </c>
    </row>
    <row r="21" spans="1:6" ht="15.75">
      <c r="A21" s="18">
        <v>45201</v>
      </c>
      <c r="B21" s="17">
        <v>42.66</v>
      </c>
      <c r="C21" s="2">
        <f t="shared" si="0"/>
        <v>2.8943584875628991E-2</v>
      </c>
      <c r="D21" s="17">
        <v>321.79998799999998</v>
      </c>
      <c r="E21" s="2">
        <f t="shared" si="1"/>
        <v>1.916069041963574E-2</v>
      </c>
      <c r="F21" s="2">
        <f t="shared" si="2"/>
        <v>2.3743426726802366E-2</v>
      </c>
    </row>
    <row r="22" spans="1:6" ht="15.75">
      <c r="A22" s="18">
        <v>45202</v>
      </c>
      <c r="B22" s="17">
        <v>41.439999</v>
      </c>
      <c r="C22" s="2">
        <f t="shared" si="0"/>
        <v>-2.8598241912798791E-2</v>
      </c>
      <c r="D22" s="17">
        <v>313.39001500000001</v>
      </c>
      <c r="E22" s="2">
        <f t="shared" si="1"/>
        <v>-2.6134161944095471E-2</v>
      </c>
      <c r="F22" s="2">
        <f t="shared" si="2"/>
        <v>-2.1551425636928842E-2</v>
      </c>
    </row>
    <row r="23" spans="1:6" ht="15.75">
      <c r="A23" s="18">
        <v>45203</v>
      </c>
      <c r="B23" s="17">
        <v>41.939999</v>
      </c>
      <c r="C23" s="2">
        <f t="shared" si="0"/>
        <v>1.2065637356796268E-2</v>
      </c>
      <c r="D23" s="17">
        <v>318.959991</v>
      </c>
      <c r="E23" s="2">
        <f t="shared" si="1"/>
        <v>1.7773303977154462E-2</v>
      </c>
      <c r="F23" s="2">
        <f t="shared" si="2"/>
        <v>2.2356040284321088E-2</v>
      </c>
    </row>
    <row r="24" spans="1:6" ht="15.75">
      <c r="A24" s="18">
        <v>45204</v>
      </c>
      <c r="B24" s="17">
        <v>42.529998999999997</v>
      </c>
      <c r="C24" s="2">
        <f t="shared" si="0"/>
        <v>1.4067716119878695E-2</v>
      </c>
      <c r="D24" s="17">
        <v>319.35998499999999</v>
      </c>
      <c r="E24" s="2">
        <f t="shared" si="1"/>
        <v>1.2540569704242073E-3</v>
      </c>
      <c r="F24" s="2">
        <f t="shared" si="2"/>
        <v>5.8367932775908347E-3</v>
      </c>
    </row>
    <row r="25" spans="1:6" ht="15.75">
      <c r="A25" s="18">
        <v>45205</v>
      </c>
      <c r="B25" s="17">
        <v>43.540000999999997</v>
      </c>
      <c r="C25" s="2">
        <f t="shared" si="0"/>
        <v>2.3747990212743719E-2</v>
      </c>
      <c r="D25" s="17">
        <v>327.26001000000002</v>
      </c>
      <c r="E25" s="2">
        <f t="shared" si="1"/>
        <v>2.4737053391332128E-2</v>
      </c>
      <c r="F25" s="2">
        <f t="shared" si="2"/>
        <v>2.9319789698498758E-2</v>
      </c>
    </row>
    <row r="26" spans="1:6" ht="15.75">
      <c r="A26" s="18">
        <v>45209</v>
      </c>
      <c r="B26" s="17">
        <v>43.560001</v>
      </c>
      <c r="C26" s="2">
        <f t="shared" si="0"/>
        <v>4.5934771567881057E-4</v>
      </c>
      <c r="D26" s="17">
        <v>329.82000699999998</v>
      </c>
      <c r="E26" s="2">
        <f t="shared" si="1"/>
        <v>7.8225170255294945E-3</v>
      </c>
      <c r="F26" s="2">
        <f t="shared" si="2"/>
        <v>1.2405253332696122E-2</v>
      </c>
    </row>
    <row r="27" spans="1:6" ht="15.75">
      <c r="A27" s="18">
        <v>45210</v>
      </c>
      <c r="B27" s="17">
        <v>44.549999</v>
      </c>
      <c r="C27" s="2">
        <f t="shared" si="0"/>
        <v>2.2727226291845124E-2</v>
      </c>
      <c r="D27" s="17">
        <v>328.39001500000001</v>
      </c>
      <c r="E27" s="2">
        <f t="shared" si="1"/>
        <v>-4.3356739119830602E-3</v>
      </c>
      <c r="F27" s="2">
        <f t="shared" si="2"/>
        <v>2.4706239518356744E-4</v>
      </c>
    </row>
    <row r="28" spans="1:6" ht="15.75">
      <c r="A28" s="18">
        <v>45211</v>
      </c>
      <c r="B28" s="17">
        <v>44.68</v>
      </c>
      <c r="C28" s="2">
        <f t="shared" si="0"/>
        <v>2.9180920969268716E-3</v>
      </c>
      <c r="D28" s="17">
        <v>332.42001299999998</v>
      </c>
      <c r="E28" s="2">
        <f t="shared" si="1"/>
        <v>1.2271987015195872E-2</v>
      </c>
      <c r="F28" s="2">
        <f t="shared" si="2"/>
        <v>1.68547233223625E-2</v>
      </c>
    </row>
    <row r="29" spans="1:6" ht="15.75">
      <c r="A29" s="18">
        <v>45212</v>
      </c>
      <c r="B29" s="17">
        <v>43.27</v>
      </c>
      <c r="C29" s="2">
        <f t="shared" si="0"/>
        <v>-3.1557743957027679E-2</v>
      </c>
      <c r="D29" s="17">
        <v>331.16000400000001</v>
      </c>
      <c r="E29" s="2">
        <f t="shared" si="1"/>
        <v>-3.7904125826502756E-3</v>
      </c>
      <c r="F29" s="2">
        <f t="shared" si="2"/>
        <v>7.9232372451635202E-4</v>
      </c>
    </row>
    <row r="30" spans="1:6" ht="15.75">
      <c r="A30" s="18">
        <v>45215</v>
      </c>
      <c r="B30" s="17">
        <v>43.900002000000001</v>
      </c>
      <c r="C30" s="2">
        <f t="shared" si="0"/>
        <v>1.4559787381557603E-2</v>
      </c>
      <c r="D30" s="17">
        <v>327.73001099999999</v>
      </c>
      <c r="E30" s="2">
        <f t="shared" si="1"/>
        <v>-1.0357509839865881E-2</v>
      </c>
      <c r="F30" s="2">
        <f t="shared" si="2"/>
        <v>-5.7747735326992532E-3</v>
      </c>
    </row>
    <row r="31" spans="1:6" ht="15.75">
      <c r="A31" s="18">
        <v>45216</v>
      </c>
      <c r="B31" s="17">
        <v>41.82</v>
      </c>
      <c r="C31" s="2">
        <f t="shared" si="0"/>
        <v>-4.7380453422302814E-2</v>
      </c>
      <c r="D31" s="17">
        <v>332.64001500000001</v>
      </c>
      <c r="E31" s="2">
        <f t="shared" si="1"/>
        <v>1.4981856513592266E-2</v>
      </c>
      <c r="F31" s="2">
        <f t="shared" si="2"/>
        <v>1.9564592820758894E-2</v>
      </c>
    </row>
    <row r="32" spans="1:6" ht="15.75">
      <c r="A32" s="18">
        <v>45217</v>
      </c>
      <c r="B32" s="17">
        <v>40.130001</v>
      </c>
      <c r="C32" s="2">
        <f t="shared" si="0"/>
        <v>-4.0411262553802015E-2</v>
      </c>
      <c r="D32" s="17">
        <v>332.05999800000001</v>
      </c>
      <c r="E32" s="2">
        <f t="shared" si="1"/>
        <v>-1.7436777712987958E-3</v>
      </c>
      <c r="F32" s="2">
        <f t="shared" si="2"/>
        <v>2.8390585358678321E-3</v>
      </c>
    </row>
    <row r="33" spans="1:6" ht="15.75">
      <c r="A33" s="18">
        <v>45218</v>
      </c>
      <c r="B33" s="17">
        <v>40.049999</v>
      </c>
      <c r="C33" s="2">
        <f t="shared" si="0"/>
        <v>-1.9935708449147645E-3</v>
      </c>
      <c r="D33" s="17">
        <v>330.10998499999999</v>
      </c>
      <c r="E33" s="2">
        <f t="shared" si="1"/>
        <v>-5.8724718778080959E-3</v>
      </c>
      <c r="F33" s="2">
        <f t="shared" si="2"/>
        <v>-1.2897355706414683E-3</v>
      </c>
    </row>
    <row r="34" spans="1:6" ht="15.75">
      <c r="A34" s="18">
        <v>45219</v>
      </c>
      <c r="B34" s="17">
        <v>39.389999000000003</v>
      </c>
      <c r="C34" s="2">
        <f t="shared" si="0"/>
        <v>-1.6479401160534275E-2</v>
      </c>
      <c r="D34" s="17">
        <v>331.32000699999998</v>
      </c>
      <c r="E34" s="2">
        <f t="shared" si="1"/>
        <v>3.6655116627265331E-3</v>
      </c>
      <c r="F34" s="2">
        <f t="shared" si="2"/>
        <v>8.2482479698931608E-3</v>
      </c>
    </row>
    <row r="35" spans="1:6" ht="15.75">
      <c r="A35" s="18">
        <v>45222</v>
      </c>
      <c r="B35" s="17">
        <v>40.860000999999997</v>
      </c>
      <c r="C35" s="2">
        <f t="shared" si="0"/>
        <v>3.7319168248772835E-2</v>
      </c>
      <c r="D35" s="17">
        <v>326.67001299999998</v>
      </c>
      <c r="E35" s="2">
        <f t="shared" si="1"/>
        <v>-1.4034751604964178E-2</v>
      </c>
      <c r="F35" s="2">
        <f t="shared" ref="F35:F66" si="3">E35+$I$11*(-1)*C$3</f>
        <v>-9.4520152977975499E-3</v>
      </c>
    </row>
    <row r="36" spans="1:6" ht="15.75">
      <c r="A36" s="18">
        <v>45223</v>
      </c>
      <c r="B36" s="17">
        <v>41.549999</v>
      </c>
      <c r="C36" s="2">
        <f t="shared" si="0"/>
        <v>1.6886881622934929E-2</v>
      </c>
      <c r="D36" s="17">
        <v>329.32000699999998</v>
      </c>
      <c r="E36" s="2">
        <f t="shared" si="1"/>
        <v>8.1121434308082403E-3</v>
      </c>
      <c r="F36" s="2">
        <f t="shared" si="3"/>
        <v>1.2694879737974868E-2</v>
      </c>
    </row>
    <row r="37" spans="1:6" ht="15.75">
      <c r="A37" s="18">
        <v>45224</v>
      </c>
      <c r="B37" s="17">
        <v>39.759998000000003</v>
      </c>
      <c r="C37" s="2">
        <f t="shared" si="0"/>
        <v>-4.3080650856333273E-2</v>
      </c>
      <c r="D37" s="17">
        <v>330.52999899999998</v>
      </c>
      <c r="E37" s="2">
        <f t="shared" si="1"/>
        <v>3.67421345281339E-3</v>
      </c>
      <c r="F37" s="2">
        <f t="shared" si="3"/>
        <v>8.2569497599800177E-3</v>
      </c>
    </row>
    <row r="38" spans="1:6" ht="15.75">
      <c r="A38" s="18">
        <v>45225</v>
      </c>
      <c r="B38" s="17">
        <v>38.360000999999997</v>
      </c>
      <c r="C38" s="2">
        <f t="shared" si="0"/>
        <v>-3.5211193924104475E-2</v>
      </c>
      <c r="D38" s="17">
        <v>340.67001299999998</v>
      </c>
      <c r="E38" s="2">
        <f t="shared" si="1"/>
        <v>3.0678044445823536E-2</v>
      </c>
      <c r="F38" s="2">
        <f t="shared" si="3"/>
        <v>3.5260780752990162E-2</v>
      </c>
    </row>
    <row r="39" spans="1:6" ht="15.75">
      <c r="A39" s="18">
        <v>45226</v>
      </c>
      <c r="B39" s="17">
        <v>38.5</v>
      </c>
      <c r="C39" s="2">
        <f t="shared" si="0"/>
        <v>3.6496088725337392E-3</v>
      </c>
      <c r="D39" s="17">
        <v>327.89001500000001</v>
      </c>
      <c r="E39" s="2">
        <f t="shared" si="1"/>
        <v>-3.7514302733771814E-2</v>
      </c>
      <c r="F39" s="2">
        <f t="shared" si="3"/>
        <v>-3.2931566426605184E-2</v>
      </c>
    </row>
    <row r="40" spans="1:6" ht="15.75">
      <c r="A40" s="18">
        <v>45229</v>
      </c>
      <c r="B40" s="17">
        <v>39.139999000000003</v>
      </c>
      <c r="C40" s="2">
        <f t="shared" si="0"/>
        <v>1.6623350649350728E-2</v>
      </c>
      <c r="D40" s="17">
        <v>329.80999800000001</v>
      </c>
      <c r="E40" s="2">
        <f t="shared" si="1"/>
        <v>5.8555701978299096E-3</v>
      </c>
      <c r="F40" s="2">
        <f t="shared" si="3"/>
        <v>1.0438306504996537E-2</v>
      </c>
    </row>
    <row r="41" spans="1:6" ht="15.75">
      <c r="A41" s="18">
        <v>45230</v>
      </c>
      <c r="B41" s="17">
        <v>38.810001</v>
      </c>
      <c r="C41" s="2">
        <f t="shared" si="0"/>
        <v>-8.4312214724380375E-3</v>
      </c>
      <c r="D41" s="17">
        <v>337.30999800000001</v>
      </c>
      <c r="E41" s="2">
        <f t="shared" si="1"/>
        <v>2.2740365802979688E-2</v>
      </c>
      <c r="F41" s="2">
        <f t="shared" si="3"/>
        <v>2.7323102110146318E-2</v>
      </c>
    </row>
    <row r="42" spans="1:6" ht="15.75">
      <c r="A42" s="18">
        <v>45231</v>
      </c>
      <c r="B42" s="17">
        <v>40.229999999999997</v>
      </c>
      <c r="C42" s="2">
        <f t="shared" si="0"/>
        <v>3.6588481407150625E-2</v>
      </c>
      <c r="D42" s="17">
        <v>338.10998499999999</v>
      </c>
      <c r="E42" s="2">
        <f t="shared" si="1"/>
        <v>2.3716670266025952E-3</v>
      </c>
      <c r="F42" s="2">
        <f t="shared" si="3"/>
        <v>6.9544033337692228E-3</v>
      </c>
    </row>
    <row r="43" spans="1:6" ht="15.75">
      <c r="A43" s="18">
        <v>45232</v>
      </c>
      <c r="B43" s="17">
        <v>41.349997999999999</v>
      </c>
      <c r="C43" s="2">
        <f t="shared" si="0"/>
        <v>2.7839870743226511E-2</v>
      </c>
      <c r="D43" s="17">
        <v>346.07000699999998</v>
      </c>
      <c r="E43" s="2">
        <f t="shared" si="1"/>
        <v>2.3542700166042069E-2</v>
      </c>
      <c r="F43" s="2">
        <f t="shared" si="3"/>
        <v>2.8125436473208698E-2</v>
      </c>
    </row>
    <row r="44" spans="1:6" ht="15.75">
      <c r="A44" s="18">
        <v>45233</v>
      </c>
      <c r="B44" s="17">
        <v>42.75</v>
      </c>
      <c r="C44" s="2">
        <f t="shared" si="0"/>
        <v>3.3857365603742001E-2</v>
      </c>
      <c r="D44" s="17">
        <v>348.32000699999998</v>
      </c>
      <c r="E44" s="2">
        <f t="shared" si="1"/>
        <v>6.501574694394132E-3</v>
      </c>
      <c r="F44" s="2">
        <f t="shared" si="3"/>
        <v>1.108431100156076E-2</v>
      </c>
    </row>
    <row r="45" spans="1:6" ht="15.75">
      <c r="A45" s="18">
        <v>45236</v>
      </c>
      <c r="B45" s="17">
        <v>43.43</v>
      </c>
      <c r="C45" s="2">
        <f t="shared" si="0"/>
        <v>1.5906432748538004E-2</v>
      </c>
      <c r="D45" s="17">
        <v>352.79998799999998</v>
      </c>
      <c r="E45" s="2">
        <f t="shared" si="1"/>
        <v>1.2861681528388376E-2</v>
      </c>
      <c r="F45" s="2">
        <f t="shared" si="3"/>
        <v>1.7444417835555004E-2</v>
      </c>
    </row>
    <row r="46" spans="1:6" ht="15.75">
      <c r="A46" s="18">
        <v>45237</v>
      </c>
      <c r="B46" s="17">
        <v>43.630001</v>
      </c>
      <c r="C46" s="2">
        <f t="shared" si="0"/>
        <v>4.6051346995164702E-3</v>
      </c>
      <c r="D46" s="17">
        <v>356.52999899999998</v>
      </c>
      <c r="E46" s="2">
        <f t="shared" si="1"/>
        <v>1.0572593897026977E-2</v>
      </c>
      <c r="F46" s="2">
        <f t="shared" si="3"/>
        <v>1.5155330204193605E-2</v>
      </c>
    </row>
    <row r="47" spans="1:6" ht="15.75">
      <c r="A47" s="18">
        <v>45238</v>
      </c>
      <c r="B47" s="17">
        <v>44.279998999999997</v>
      </c>
      <c r="C47" s="2">
        <f t="shared" si="0"/>
        <v>1.4897959777722593E-2</v>
      </c>
      <c r="D47" s="17">
        <v>360.52999899999998</v>
      </c>
      <c r="E47" s="2">
        <f t="shared" si="1"/>
        <v>1.1219252268306321E-2</v>
      </c>
      <c r="F47" s="2">
        <f t="shared" si="3"/>
        <v>1.580198857547295E-2</v>
      </c>
    </row>
    <row r="48" spans="1:6" ht="15.75">
      <c r="A48" s="18">
        <v>45239</v>
      </c>
      <c r="B48" s="17">
        <v>44.580002</v>
      </c>
      <c r="C48" s="2">
        <f t="shared" si="0"/>
        <v>6.7751356543617764E-3</v>
      </c>
      <c r="D48" s="17">
        <v>363.20001200000002</v>
      </c>
      <c r="E48" s="2">
        <f t="shared" si="1"/>
        <v>7.4057998152881593E-3</v>
      </c>
      <c r="F48" s="2">
        <f t="shared" si="3"/>
        <v>1.1988536122454787E-2</v>
      </c>
    </row>
    <row r="49" spans="1:6" ht="15.75">
      <c r="A49" s="18">
        <v>45240</v>
      </c>
      <c r="B49" s="17">
        <v>45.970001000000003</v>
      </c>
      <c r="C49" s="2">
        <f t="shared" si="0"/>
        <v>3.117987747062019E-2</v>
      </c>
      <c r="D49" s="17">
        <v>360.69000199999999</v>
      </c>
      <c r="E49" s="2">
        <f t="shared" si="1"/>
        <v>-6.9108202562504937E-3</v>
      </c>
      <c r="F49" s="2">
        <f t="shared" si="3"/>
        <v>-2.3280839490838661E-3</v>
      </c>
    </row>
    <row r="50" spans="1:6" ht="15.75">
      <c r="A50" s="18">
        <v>45243</v>
      </c>
      <c r="B50" s="17">
        <v>46.490001999999997</v>
      </c>
      <c r="C50" s="2">
        <f t="shared" si="0"/>
        <v>1.1311746545317532E-2</v>
      </c>
      <c r="D50" s="17">
        <v>369.67001299999998</v>
      </c>
      <c r="E50" s="2">
        <f t="shared" si="1"/>
        <v>2.4896756079199531E-2</v>
      </c>
      <c r="F50" s="2">
        <f t="shared" si="3"/>
        <v>2.9479492386366157E-2</v>
      </c>
    </row>
    <row r="51" spans="1:6" ht="15.75">
      <c r="A51" s="18">
        <v>45244</v>
      </c>
      <c r="B51" s="17">
        <v>47.369999</v>
      </c>
      <c r="C51" s="2">
        <f t="shared" si="0"/>
        <v>1.8928736548559474E-2</v>
      </c>
      <c r="D51" s="17">
        <v>366.67999300000002</v>
      </c>
      <c r="E51" s="2">
        <f t="shared" si="1"/>
        <v>-8.0883487836487262E-3</v>
      </c>
      <c r="F51" s="2">
        <f t="shared" si="3"/>
        <v>-3.5056124764820985E-3</v>
      </c>
    </row>
    <row r="52" spans="1:6" ht="15.75">
      <c r="A52" s="18">
        <v>45245</v>
      </c>
      <c r="B52" s="17">
        <v>46.439999</v>
      </c>
      <c r="C52" s="2">
        <f t="shared" si="0"/>
        <v>-1.9632679325156829E-2</v>
      </c>
      <c r="D52" s="17">
        <v>370.26998900000001</v>
      </c>
      <c r="E52" s="2">
        <f t="shared" si="1"/>
        <v>9.7905423490067117E-3</v>
      </c>
      <c r="F52" s="2">
        <f t="shared" si="3"/>
        <v>1.4373278656173339E-2</v>
      </c>
    </row>
    <row r="53" spans="1:6" ht="15.75">
      <c r="A53" s="18">
        <v>45246</v>
      </c>
      <c r="B53" s="17">
        <v>46.959999000000003</v>
      </c>
      <c r="C53" s="2">
        <f t="shared" si="0"/>
        <v>1.1197243996495417E-2</v>
      </c>
      <c r="D53" s="17">
        <v>369.67001299999998</v>
      </c>
      <c r="E53" s="2">
        <f t="shared" si="1"/>
        <v>-1.6203743695793462E-3</v>
      </c>
      <c r="F53" s="2">
        <f t="shared" si="3"/>
        <v>2.9623619375872814E-3</v>
      </c>
    </row>
    <row r="54" spans="1:6" ht="15.75">
      <c r="A54" s="18">
        <v>45247</v>
      </c>
      <c r="B54" s="17">
        <v>46.810001</v>
      </c>
      <c r="C54" s="2">
        <f t="shared" si="0"/>
        <v>-3.1941653150376688E-3</v>
      </c>
      <c r="D54" s="17">
        <v>376.17001299999998</v>
      </c>
      <c r="E54" s="2">
        <f t="shared" si="1"/>
        <v>1.7583249307267994E-2</v>
      </c>
      <c r="F54" s="2">
        <f t="shared" si="3"/>
        <v>2.216598561443462E-2</v>
      </c>
    </row>
    <row r="55" spans="1:6" ht="15.75">
      <c r="A55" s="18">
        <v>45250</v>
      </c>
      <c r="B55" s="17">
        <v>47.900002000000001</v>
      </c>
      <c r="C55" s="2">
        <f t="shared" si="0"/>
        <v>2.3285643595692317E-2</v>
      </c>
      <c r="D55" s="17">
        <v>369.85000600000001</v>
      </c>
      <c r="E55" s="2">
        <f t="shared" si="1"/>
        <v>-1.6800932508142206E-2</v>
      </c>
      <c r="F55" s="2">
        <f t="shared" si="3"/>
        <v>-1.2218196200975579E-2</v>
      </c>
    </row>
    <row r="56" spans="1:6" ht="15.75">
      <c r="A56" s="18">
        <v>45251</v>
      </c>
      <c r="B56" s="17">
        <v>47.509998000000003</v>
      </c>
      <c r="C56" s="2">
        <f t="shared" si="0"/>
        <v>-8.1420455890585889E-3</v>
      </c>
      <c r="D56" s="17">
        <v>377.44000199999999</v>
      </c>
      <c r="E56" s="2">
        <f t="shared" si="1"/>
        <v>2.0521822027495074E-2</v>
      </c>
      <c r="F56" s="2">
        <f t="shared" si="3"/>
        <v>2.51045583346617E-2</v>
      </c>
    </row>
    <row r="57" spans="1:6" ht="15.75">
      <c r="A57" s="18">
        <v>45252</v>
      </c>
      <c r="B57" s="17">
        <v>46.299999</v>
      </c>
      <c r="C57" s="2">
        <f t="shared" si="0"/>
        <v>-2.5468302482353364E-2</v>
      </c>
      <c r="D57" s="17">
        <v>373.07000699999998</v>
      </c>
      <c r="E57" s="2">
        <f t="shared" si="1"/>
        <v>-1.1577985843694483E-2</v>
      </c>
      <c r="F57" s="2">
        <f t="shared" si="3"/>
        <v>-6.9952495365278554E-3</v>
      </c>
    </row>
    <row r="58" spans="1:6" ht="15.75">
      <c r="A58" s="18">
        <v>45253</v>
      </c>
      <c r="B58" s="17">
        <v>46.540000999999997</v>
      </c>
      <c r="C58" s="2">
        <f t="shared" si="0"/>
        <v>5.1836286216765783E-3</v>
      </c>
      <c r="D58" s="17">
        <v>377.85000600000001</v>
      </c>
      <c r="E58" s="2">
        <f t="shared" si="1"/>
        <v>1.2812605972905327E-2</v>
      </c>
      <c r="F58" s="2">
        <f t="shared" si="3"/>
        <v>1.7395342280071953E-2</v>
      </c>
    </row>
    <row r="59" spans="1:6" ht="15.75">
      <c r="A59" s="18">
        <v>45254</v>
      </c>
      <c r="B59" s="17">
        <v>45.380001</v>
      </c>
      <c r="C59" s="2">
        <f t="shared" si="0"/>
        <v>-2.4924795338960064E-2</v>
      </c>
      <c r="D59" s="17">
        <v>377.42999300000002</v>
      </c>
      <c r="E59" s="2">
        <f t="shared" si="1"/>
        <v>-1.1115865907912227E-3</v>
      </c>
      <c r="F59" s="2">
        <f t="shared" si="3"/>
        <v>3.4711497163754049E-3</v>
      </c>
    </row>
    <row r="60" spans="1:6" ht="15.75">
      <c r="A60" s="18">
        <v>45257</v>
      </c>
      <c r="B60" s="17">
        <v>45.84</v>
      </c>
      <c r="C60" s="2">
        <f t="shared" si="0"/>
        <v>1.0136601803953317E-2</v>
      </c>
      <c r="D60" s="17">
        <v>378.60998499999999</v>
      </c>
      <c r="E60" s="2">
        <f t="shared" si="1"/>
        <v>3.1263864077701164E-3</v>
      </c>
      <c r="F60" s="2">
        <f t="shared" si="3"/>
        <v>7.709122714936744E-3</v>
      </c>
    </row>
    <row r="61" spans="1:6" ht="15.75">
      <c r="A61" s="18">
        <v>45258</v>
      </c>
      <c r="B61" s="17">
        <v>45.439999</v>
      </c>
      <c r="C61" s="2">
        <f t="shared" si="0"/>
        <v>-8.7260253054101903E-3</v>
      </c>
      <c r="D61" s="17">
        <v>382.70001200000002</v>
      </c>
      <c r="E61" s="2">
        <f t="shared" si="1"/>
        <v>1.0802744676688916E-2</v>
      </c>
      <c r="F61" s="2">
        <f t="shared" si="3"/>
        <v>1.5385480983855544E-2</v>
      </c>
    </row>
    <row r="62" spans="1:6" ht="15.75">
      <c r="A62" s="18">
        <v>45259</v>
      </c>
      <c r="B62" s="17">
        <v>45.75</v>
      </c>
      <c r="C62" s="2">
        <f t="shared" si="0"/>
        <v>6.8222052557703567E-3</v>
      </c>
      <c r="D62" s="17">
        <v>378.85000600000001</v>
      </c>
      <c r="E62" s="2">
        <f t="shared" si="1"/>
        <v>-1.0060114657116884E-2</v>
      </c>
      <c r="F62" s="2">
        <f t="shared" si="3"/>
        <v>-5.477378349950256E-3</v>
      </c>
    </row>
    <row r="63" spans="1:6" ht="15.75">
      <c r="A63" s="18">
        <v>45260</v>
      </c>
      <c r="B63" s="17">
        <v>44.470001000000003</v>
      </c>
      <c r="C63" s="2">
        <f t="shared" si="0"/>
        <v>-2.797812021857916E-2</v>
      </c>
      <c r="D63" s="17">
        <v>378.91000400000001</v>
      </c>
      <c r="E63" s="2">
        <f t="shared" si="1"/>
        <v>1.5836874501727559E-4</v>
      </c>
      <c r="F63" s="2">
        <f t="shared" si="3"/>
        <v>4.7411050521839028E-3</v>
      </c>
    </row>
    <row r="64" spans="1:6" ht="15.75">
      <c r="A64" s="18">
        <v>45261</v>
      </c>
      <c r="B64" s="17">
        <v>44.43</v>
      </c>
      <c r="C64" s="2">
        <f t="shared" si="0"/>
        <v>-8.995052642342806E-4</v>
      </c>
      <c r="D64" s="17">
        <v>374.51001000000002</v>
      </c>
      <c r="E64" s="2">
        <f t="shared" si="1"/>
        <v>-1.1612240251117761E-2</v>
      </c>
      <c r="F64" s="2">
        <f t="shared" si="3"/>
        <v>-7.0295039439511337E-3</v>
      </c>
    </row>
    <row r="65" spans="1:6" ht="15.75">
      <c r="A65" s="18">
        <v>45264</v>
      </c>
      <c r="B65" s="17">
        <v>43.259998000000003</v>
      </c>
      <c r="C65" s="2">
        <f t="shared" si="0"/>
        <v>-2.6333603421111785E-2</v>
      </c>
      <c r="D65" s="17">
        <v>369.14001500000001</v>
      </c>
      <c r="E65" s="2">
        <f t="shared" si="1"/>
        <v>-1.4338722214661277E-2</v>
      </c>
      <c r="F65" s="2">
        <f t="shared" si="3"/>
        <v>-9.7559859074946489E-3</v>
      </c>
    </row>
    <row r="66" spans="1:6" ht="15.75">
      <c r="A66" s="18">
        <v>45265</v>
      </c>
      <c r="B66" s="17">
        <v>44.259998000000003</v>
      </c>
      <c r="C66" s="2">
        <f t="shared" si="0"/>
        <v>2.3116043602221154E-2</v>
      </c>
      <c r="D66" s="17">
        <v>372.51998900000001</v>
      </c>
      <c r="E66" s="2">
        <f t="shared" si="1"/>
        <v>9.1563468132816878E-3</v>
      </c>
      <c r="F66" s="2">
        <f t="shared" si="3"/>
        <v>1.3739083120448315E-2</v>
      </c>
    </row>
    <row r="67" spans="1:6" ht="15.75">
      <c r="A67" s="18">
        <v>45266</v>
      </c>
      <c r="B67" s="17">
        <v>43.220001000000003</v>
      </c>
      <c r="C67" s="2">
        <f t="shared" si="0"/>
        <v>-2.34974479664459E-2</v>
      </c>
      <c r="D67" s="17">
        <v>368.79998799999998</v>
      </c>
      <c r="E67" s="2">
        <f t="shared" si="1"/>
        <v>-9.9860439972256753E-3</v>
      </c>
      <c r="F67" s="2">
        <f t="shared" ref="F67:F98" si="4">E67+$I$11*(-1)*C$3</f>
        <v>-5.4033076900590477E-3</v>
      </c>
    </row>
    <row r="68" spans="1:6" ht="15.75">
      <c r="A68" s="18">
        <v>45267</v>
      </c>
      <c r="B68" s="17">
        <v>44.240001999999997</v>
      </c>
      <c r="C68" s="2">
        <f t="shared" ref="C68:C125" si="5">(B68-B67)/B67</f>
        <v>2.3600207690878894E-2</v>
      </c>
      <c r="D68" s="17">
        <v>370.95001200000002</v>
      </c>
      <c r="E68" s="2">
        <f t="shared" ref="E68:E125" si="6">(D68-D67)/D67</f>
        <v>5.8297832699496467E-3</v>
      </c>
      <c r="F68" s="2">
        <f t="shared" si="4"/>
        <v>1.0412519577116273E-2</v>
      </c>
    </row>
    <row r="69" spans="1:6" ht="15.75">
      <c r="A69" s="18">
        <v>45268</v>
      </c>
      <c r="B69" s="17">
        <v>45.099997999999999</v>
      </c>
      <c r="C69" s="2">
        <f t="shared" si="5"/>
        <v>1.9439330043429983E-2</v>
      </c>
      <c r="D69" s="17">
        <v>374.23001099999999</v>
      </c>
      <c r="E69" s="2">
        <f t="shared" si="6"/>
        <v>8.8421590346247931E-3</v>
      </c>
      <c r="F69" s="2">
        <f t="shared" si="4"/>
        <v>1.3424895341791421E-2</v>
      </c>
    </row>
    <row r="70" spans="1:6" ht="15.75">
      <c r="A70" s="18">
        <v>45271</v>
      </c>
      <c r="B70" s="17">
        <v>44.32</v>
      </c>
      <c r="C70" s="2">
        <f t="shared" si="5"/>
        <v>-1.7294856642787414E-2</v>
      </c>
      <c r="D70" s="17">
        <v>371.29998799999998</v>
      </c>
      <c r="E70" s="2">
        <f t="shared" si="6"/>
        <v>-7.8294709506876118E-3</v>
      </c>
      <c r="F70" s="2">
        <f t="shared" si="4"/>
        <v>-3.2467346435209841E-3</v>
      </c>
    </row>
    <row r="71" spans="1:6" ht="15.75">
      <c r="A71" s="18">
        <v>45272</v>
      </c>
      <c r="B71" s="17">
        <v>45.189999</v>
      </c>
      <c r="C71" s="2">
        <f t="shared" si="5"/>
        <v>1.9629941335740073E-2</v>
      </c>
      <c r="D71" s="17">
        <v>374.38000499999998</v>
      </c>
      <c r="E71" s="2">
        <f t="shared" si="6"/>
        <v>8.29522515362968E-3</v>
      </c>
      <c r="F71" s="2">
        <f t="shared" si="4"/>
        <v>1.2877961460796308E-2</v>
      </c>
    </row>
    <row r="72" spans="1:6" ht="15.75">
      <c r="A72" s="18">
        <v>45273</v>
      </c>
      <c r="B72" s="17">
        <v>45.709999000000003</v>
      </c>
      <c r="C72" s="2">
        <f t="shared" si="5"/>
        <v>1.1506970823345297E-2</v>
      </c>
      <c r="D72" s="17">
        <v>374.36999500000002</v>
      </c>
      <c r="E72" s="2">
        <f t="shared" si="6"/>
        <v>-2.6737539041289498E-5</v>
      </c>
      <c r="F72" s="2">
        <f t="shared" si="4"/>
        <v>4.555998768125338E-3</v>
      </c>
    </row>
    <row r="73" spans="1:6" ht="15.75">
      <c r="A73" s="18">
        <v>45274</v>
      </c>
      <c r="B73" s="17">
        <v>45.889999000000003</v>
      </c>
      <c r="C73" s="2">
        <f t="shared" si="5"/>
        <v>3.9378692613841384E-3</v>
      </c>
      <c r="D73" s="17">
        <v>365.92999300000002</v>
      </c>
      <c r="E73" s="2">
        <f t="shared" si="6"/>
        <v>-2.2544547139788786E-2</v>
      </c>
      <c r="F73" s="2">
        <f t="shared" si="4"/>
        <v>-1.796181083262216E-2</v>
      </c>
    </row>
    <row r="74" spans="1:6" ht="15.75">
      <c r="A74" s="18">
        <v>45275</v>
      </c>
      <c r="B74" s="17">
        <v>46.450001</v>
      </c>
      <c r="C74" s="2">
        <f t="shared" si="5"/>
        <v>1.2203138204470155E-2</v>
      </c>
      <c r="D74" s="17">
        <v>370.73001099999999</v>
      </c>
      <c r="E74" s="2">
        <f t="shared" si="6"/>
        <v>1.3117312305143475E-2</v>
      </c>
      <c r="F74" s="2">
        <f t="shared" si="4"/>
        <v>1.7700048612310101E-2</v>
      </c>
    </row>
    <row r="75" spans="1:6" ht="15.75">
      <c r="A75" s="18">
        <v>45278</v>
      </c>
      <c r="B75" s="17">
        <v>47.560001</v>
      </c>
      <c r="C75" s="2">
        <f t="shared" si="5"/>
        <v>2.3896662564119202E-2</v>
      </c>
      <c r="D75" s="17">
        <v>372.64999399999999</v>
      </c>
      <c r="E75" s="2">
        <f t="shared" si="6"/>
        <v>5.1789252098072038E-3</v>
      </c>
      <c r="F75" s="2">
        <f t="shared" si="4"/>
        <v>9.7616615169738314E-3</v>
      </c>
    </row>
    <row r="76" spans="1:6" ht="15.75">
      <c r="A76" s="18">
        <v>45279</v>
      </c>
      <c r="B76" s="17">
        <v>47.080002</v>
      </c>
      <c r="C76" s="2">
        <f t="shared" si="5"/>
        <v>-1.009249347997279E-2</v>
      </c>
      <c r="D76" s="17">
        <v>373.26001000000002</v>
      </c>
      <c r="E76" s="2">
        <f t="shared" si="6"/>
        <v>1.6369676903846403E-3</v>
      </c>
      <c r="F76" s="2">
        <f t="shared" si="4"/>
        <v>6.2197039975512682E-3</v>
      </c>
    </row>
    <row r="77" spans="1:6" ht="15.75">
      <c r="A77" s="18">
        <v>45280</v>
      </c>
      <c r="B77" s="17">
        <v>45.68</v>
      </c>
      <c r="C77" s="2">
        <f t="shared" si="5"/>
        <v>-2.9736659739309286E-2</v>
      </c>
      <c r="D77" s="17">
        <v>370.61999500000002</v>
      </c>
      <c r="E77" s="2">
        <f t="shared" si="6"/>
        <v>-7.0728578719161618E-3</v>
      </c>
      <c r="F77" s="2">
        <f t="shared" si="4"/>
        <v>-2.4901215647495341E-3</v>
      </c>
    </row>
    <row r="78" spans="1:6" ht="15.75">
      <c r="A78" s="18">
        <v>45281</v>
      </c>
      <c r="B78" s="17">
        <v>46.549999</v>
      </c>
      <c r="C78" s="2">
        <f t="shared" si="5"/>
        <v>1.9045512259194396E-2</v>
      </c>
      <c r="D78" s="17">
        <v>373.540009</v>
      </c>
      <c r="E78" s="2">
        <f t="shared" si="6"/>
        <v>7.8787276439307614E-3</v>
      </c>
      <c r="F78" s="2">
        <f t="shared" si="4"/>
        <v>1.2461463951097389E-2</v>
      </c>
    </row>
    <row r="79" spans="1:6" ht="15.75">
      <c r="A79" s="18">
        <v>45282</v>
      </c>
      <c r="B79" s="17">
        <v>46.330002</v>
      </c>
      <c r="C79" s="2">
        <f t="shared" si="5"/>
        <v>-4.7260366213971207E-3</v>
      </c>
      <c r="D79" s="17">
        <v>374.57998700000002</v>
      </c>
      <c r="E79" s="2">
        <f t="shared" si="6"/>
        <v>2.7841140840150786E-3</v>
      </c>
      <c r="F79" s="2">
        <f t="shared" si="4"/>
        <v>7.3668503911817063E-3</v>
      </c>
    </row>
    <row r="80" spans="1:6" ht="15.75">
      <c r="A80" s="18">
        <v>45287</v>
      </c>
      <c r="B80" s="17">
        <v>46.830002</v>
      </c>
      <c r="C80" s="2">
        <f t="shared" si="5"/>
        <v>1.0792142853781876E-2</v>
      </c>
      <c r="D80" s="17">
        <v>374.66000400000001</v>
      </c>
      <c r="E80" s="2">
        <f t="shared" si="6"/>
        <v>2.1361792614937007E-4</v>
      </c>
      <c r="F80" s="2">
        <f t="shared" si="4"/>
        <v>4.7963542333159977E-3</v>
      </c>
    </row>
    <row r="81" spans="1:6" ht="15.75">
      <c r="A81" s="18">
        <v>45288</v>
      </c>
      <c r="B81" s="17">
        <v>46.970001000000003</v>
      </c>
      <c r="C81" s="2">
        <f t="shared" si="5"/>
        <v>2.9895151403154562E-3</v>
      </c>
      <c r="D81" s="17">
        <v>374.07000699999998</v>
      </c>
      <c r="E81" s="2">
        <f t="shared" si="6"/>
        <v>-1.5747530926734292E-3</v>
      </c>
      <c r="F81" s="2">
        <f t="shared" si="4"/>
        <v>3.0079832144931985E-3</v>
      </c>
    </row>
    <row r="82" spans="1:6" ht="15.75">
      <c r="A82" s="18">
        <v>45289</v>
      </c>
      <c r="B82" s="17">
        <v>47.029998999999997</v>
      </c>
      <c r="C82" s="2">
        <f t="shared" si="5"/>
        <v>1.2773685059106791E-3</v>
      </c>
      <c r="D82" s="17">
        <v>375.27999899999998</v>
      </c>
      <c r="E82" s="2">
        <f t="shared" si="6"/>
        <v>3.2346672477272412E-3</v>
      </c>
      <c r="F82" s="2">
        <f t="shared" si="4"/>
        <v>7.8174035548938692E-3</v>
      </c>
    </row>
    <row r="83" spans="1:6" ht="15.75">
      <c r="A83" s="18">
        <v>45293</v>
      </c>
      <c r="B83" s="17">
        <v>45.73</v>
      </c>
      <c r="C83" s="2">
        <f t="shared" si="5"/>
        <v>-2.7641910007270037E-2</v>
      </c>
      <c r="D83" s="17">
        <v>376.040009</v>
      </c>
      <c r="E83" s="2">
        <f t="shared" si="6"/>
        <v>2.0251812034353116E-3</v>
      </c>
      <c r="F83" s="2">
        <f t="shared" si="4"/>
        <v>6.6079175106019388E-3</v>
      </c>
    </row>
    <row r="84" spans="1:6" ht="15.75">
      <c r="A84" s="18">
        <v>45294</v>
      </c>
      <c r="B84" s="17">
        <v>45.130001</v>
      </c>
      <c r="C84" s="2">
        <f t="shared" si="5"/>
        <v>-1.312046796413726E-2</v>
      </c>
      <c r="D84" s="17">
        <v>370.86999500000002</v>
      </c>
      <c r="E84" s="2">
        <f t="shared" si="6"/>
        <v>-1.3748574290668046E-2</v>
      </c>
      <c r="F84" s="2">
        <f t="shared" si="4"/>
        <v>-9.1658379835014188E-3</v>
      </c>
    </row>
    <row r="85" spans="1:6" ht="15.75">
      <c r="A85" s="18">
        <v>45295</v>
      </c>
      <c r="B85" s="17">
        <v>45.529998999999997</v>
      </c>
      <c r="C85" s="2">
        <f t="shared" si="5"/>
        <v>8.8632393338523643E-3</v>
      </c>
      <c r="D85" s="17">
        <v>370.60000600000001</v>
      </c>
      <c r="E85" s="2">
        <f t="shared" si="6"/>
        <v>-7.2798825367366145E-4</v>
      </c>
      <c r="F85" s="2">
        <f t="shared" si="4"/>
        <v>3.854748053492966E-3</v>
      </c>
    </row>
    <row r="86" spans="1:6" ht="15.75">
      <c r="A86" s="18">
        <v>45296</v>
      </c>
      <c r="B86" s="17">
        <v>46.549999</v>
      </c>
      <c r="C86" s="2">
        <f t="shared" si="5"/>
        <v>2.2402811825232044E-2</v>
      </c>
      <c r="D86" s="17">
        <v>367.94000199999999</v>
      </c>
      <c r="E86" s="2">
        <f t="shared" si="6"/>
        <v>-7.1775605961539434E-3</v>
      </c>
      <c r="F86" s="2">
        <f t="shared" si="4"/>
        <v>-2.5948242889873158E-3</v>
      </c>
    </row>
    <row r="87" spans="1:6" ht="15.75">
      <c r="A87" s="18">
        <v>45299</v>
      </c>
      <c r="B87" s="17">
        <v>49.57</v>
      </c>
      <c r="C87" s="2">
        <f t="shared" si="5"/>
        <v>6.4876499782524175E-2</v>
      </c>
      <c r="D87" s="17">
        <v>367.75</v>
      </c>
      <c r="E87" s="2">
        <f t="shared" si="6"/>
        <v>-5.1639397447193758E-4</v>
      </c>
      <c r="F87" s="2">
        <f t="shared" si="4"/>
        <v>4.0663423326946901E-3</v>
      </c>
    </row>
    <row r="88" spans="1:6" ht="15.75">
      <c r="A88" s="18">
        <v>45300</v>
      </c>
      <c r="B88" s="17">
        <v>50.400002000000001</v>
      </c>
      <c r="C88" s="2">
        <f t="shared" si="5"/>
        <v>1.6744038733104708E-2</v>
      </c>
      <c r="D88" s="17">
        <v>374.69000199999999</v>
      </c>
      <c r="E88" s="2">
        <f t="shared" si="6"/>
        <v>1.8871521414004059E-2</v>
      </c>
      <c r="F88" s="2">
        <f t="shared" si="4"/>
        <v>2.3454257721170685E-2</v>
      </c>
    </row>
    <row r="89" spans="1:6" ht="15.75">
      <c r="A89" s="18">
        <v>45301</v>
      </c>
      <c r="B89" s="17">
        <v>51.490001999999997</v>
      </c>
      <c r="C89" s="2">
        <f t="shared" si="5"/>
        <v>2.1626983268770432E-2</v>
      </c>
      <c r="D89" s="17">
        <v>375.790009</v>
      </c>
      <c r="E89" s="2">
        <f t="shared" si="6"/>
        <v>2.9357788948956398E-3</v>
      </c>
      <c r="F89" s="2">
        <f t="shared" si="4"/>
        <v>7.5185152020622679E-3</v>
      </c>
    </row>
    <row r="90" spans="1:6" ht="15.75">
      <c r="A90" s="18">
        <v>45302</v>
      </c>
      <c r="B90" s="17">
        <v>52.009998000000003</v>
      </c>
      <c r="C90" s="2">
        <f t="shared" si="5"/>
        <v>1.0098970281648195E-2</v>
      </c>
      <c r="D90" s="17">
        <v>382.76998900000001</v>
      </c>
      <c r="E90" s="2">
        <f t="shared" si="6"/>
        <v>1.8574150011529476E-2</v>
      </c>
      <c r="F90" s="2">
        <f t="shared" si="4"/>
        <v>2.3156886318696106E-2</v>
      </c>
    </row>
    <row r="91" spans="1:6" ht="15.75">
      <c r="A91" s="18">
        <v>45303</v>
      </c>
      <c r="B91" s="17">
        <v>51.900002000000001</v>
      </c>
      <c r="C91" s="2">
        <f t="shared" si="5"/>
        <v>-2.114901061907413E-3</v>
      </c>
      <c r="D91" s="17">
        <v>384.63000499999998</v>
      </c>
      <c r="E91" s="2">
        <f t="shared" si="6"/>
        <v>4.8593569335446864E-3</v>
      </c>
      <c r="F91" s="2">
        <f t="shared" si="4"/>
        <v>9.4420932407113141E-3</v>
      </c>
    </row>
    <row r="92" spans="1:6" ht="15.75">
      <c r="A92" s="18">
        <v>45306</v>
      </c>
      <c r="B92" s="17">
        <v>52.349997999999999</v>
      </c>
      <c r="C92" s="2">
        <f t="shared" si="5"/>
        <v>8.6704428258017937E-3</v>
      </c>
      <c r="D92" s="17">
        <v>388.47000100000002</v>
      </c>
      <c r="E92" s="2">
        <f t="shared" si="6"/>
        <v>9.9836100930296434E-3</v>
      </c>
      <c r="F92" s="2">
        <f t="shared" si="4"/>
        <v>1.4566346400196271E-2</v>
      </c>
    </row>
    <row r="93" spans="1:6" ht="15.75">
      <c r="A93" s="18">
        <v>45307</v>
      </c>
      <c r="B93" s="17">
        <v>53.509998000000003</v>
      </c>
      <c r="C93" s="2">
        <f t="shared" si="5"/>
        <v>2.2158549079600801E-2</v>
      </c>
      <c r="D93" s="17">
        <v>390.26998900000001</v>
      </c>
      <c r="E93" s="2">
        <f t="shared" si="6"/>
        <v>4.6335315349099113E-3</v>
      </c>
      <c r="F93" s="2">
        <f t="shared" si="4"/>
        <v>9.2162678420765389E-3</v>
      </c>
    </row>
    <row r="94" spans="1:6" ht="15.75">
      <c r="A94" s="18">
        <v>45308</v>
      </c>
      <c r="B94" s="17">
        <v>53.169998</v>
      </c>
      <c r="C94" s="2">
        <f t="shared" si="5"/>
        <v>-6.353952769723583E-3</v>
      </c>
      <c r="D94" s="17">
        <v>389.47000100000002</v>
      </c>
      <c r="E94" s="2">
        <f t="shared" si="6"/>
        <v>-2.0498322252495435E-3</v>
      </c>
      <c r="F94" s="2">
        <f t="shared" si="4"/>
        <v>2.5329040819170841E-3</v>
      </c>
    </row>
    <row r="95" spans="1:6" ht="15.75">
      <c r="A95" s="18">
        <v>45309</v>
      </c>
      <c r="B95" s="17">
        <v>54.18</v>
      </c>
      <c r="C95" s="2">
        <f t="shared" si="5"/>
        <v>1.899571258212197E-2</v>
      </c>
      <c r="D95" s="17">
        <v>393.86999500000002</v>
      </c>
      <c r="E95" s="2">
        <f t="shared" si="6"/>
        <v>1.1297388730075754E-2</v>
      </c>
      <c r="F95" s="2">
        <f t="shared" si="4"/>
        <v>1.5880125037242381E-2</v>
      </c>
    </row>
    <row r="96" spans="1:6" ht="15.75">
      <c r="A96" s="18">
        <v>45310</v>
      </c>
      <c r="B96" s="17">
        <v>56.389999000000003</v>
      </c>
      <c r="C96" s="2">
        <f t="shared" si="5"/>
        <v>4.078994093761542E-2</v>
      </c>
      <c r="D96" s="17">
        <v>398.67001299999998</v>
      </c>
      <c r="E96" s="2">
        <f t="shared" si="6"/>
        <v>1.2186807984700549E-2</v>
      </c>
      <c r="F96" s="2">
        <f t="shared" si="4"/>
        <v>1.6769544291867177E-2</v>
      </c>
    </row>
    <row r="97" spans="1:6" ht="15.75">
      <c r="A97" s="18">
        <v>45313</v>
      </c>
      <c r="B97" s="17">
        <v>56.59</v>
      </c>
      <c r="C97" s="2">
        <f t="shared" si="5"/>
        <v>3.5467459398252571E-3</v>
      </c>
      <c r="D97" s="17">
        <v>396.51001000000002</v>
      </c>
      <c r="E97" s="2">
        <f t="shared" si="6"/>
        <v>-5.4180222478884075E-3</v>
      </c>
      <c r="F97" s="2">
        <f t="shared" si="4"/>
        <v>-8.3528594072177983E-4</v>
      </c>
    </row>
    <row r="98" spans="1:6" ht="15.75">
      <c r="A98" s="18">
        <v>45314</v>
      </c>
      <c r="B98" s="17">
        <v>56.779998999999997</v>
      </c>
      <c r="C98" s="2">
        <f t="shared" si="5"/>
        <v>3.35746598338917E-3</v>
      </c>
      <c r="D98" s="17">
        <v>398.89999399999999</v>
      </c>
      <c r="E98" s="2">
        <f t="shared" si="6"/>
        <v>6.0275502250245073E-3</v>
      </c>
      <c r="F98" s="2">
        <f t="shared" si="4"/>
        <v>1.0610286532191135E-2</v>
      </c>
    </row>
    <row r="99" spans="1:6" ht="15.75">
      <c r="A99" s="18">
        <v>45315</v>
      </c>
      <c r="B99" s="17">
        <v>58.18</v>
      </c>
      <c r="C99" s="2">
        <f t="shared" si="5"/>
        <v>2.4656587260595112E-2</v>
      </c>
      <c r="D99" s="17">
        <v>402.55999800000001</v>
      </c>
      <c r="E99" s="2">
        <f t="shared" si="6"/>
        <v>9.1752420532751743E-3</v>
      </c>
      <c r="F99" s="2">
        <f t="shared" ref="F99:F130" si="7">E99+$I$11*(-1)*C$3</f>
        <v>1.3757978360441802E-2</v>
      </c>
    </row>
    <row r="100" spans="1:6" ht="15.75">
      <c r="A100" s="18">
        <v>45316</v>
      </c>
      <c r="B100" s="17">
        <v>58.490001999999997</v>
      </c>
      <c r="C100" s="2">
        <f t="shared" si="5"/>
        <v>5.3283258851838647E-3</v>
      </c>
      <c r="D100" s="17">
        <v>404.86999500000002</v>
      </c>
      <c r="E100" s="2">
        <f t="shared" si="6"/>
        <v>5.7382676159492873E-3</v>
      </c>
      <c r="F100" s="2">
        <f t="shared" si="7"/>
        <v>1.0321003923115916E-2</v>
      </c>
    </row>
    <row r="101" spans="1:6" ht="15.75">
      <c r="A101" s="18">
        <v>45317</v>
      </c>
      <c r="B101" s="17">
        <v>57.82</v>
      </c>
      <c r="C101" s="2">
        <f t="shared" si="5"/>
        <v>-1.145498336621696E-2</v>
      </c>
      <c r="D101" s="17">
        <v>403.92999300000002</v>
      </c>
      <c r="E101" s="2">
        <f t="shared" si="6"/>
        <v>-2.3217378704489884E-3</v>
      </c>
      <c r="F101" s="2">
        <f t="shared" si="7"/>
        <v>2.2609984367176392E-3</v>
      </c>
    </row>
    <row r="102" spans="1:6" ht="15.75">
      <c r="A102" s="18">
        <v>45320</v>
      </c>
      <c r="B102" s="17">
        <v>59.25</v>
      </c>
      <c r="C102" s="2">
        <f t="shared" si="5"/>
        <v>2.473192666897267E-2</v>
      </c>
      <c r="D102" s="17">
        <v>409.72000100000002</v>
      </c>
      <c r="E102" s="2">
        <f t="shared" si="6"/>
        <v>1.4334186864900622E-2</v>
      </c>
      <c r="F102" s="2">
        <f t="shared" si="7"/>
        <v>1.8916923172067251E-2</v>
      </c>
    </row>
    <row r="103" spans="1:6" ht="15.75">
      <c r="A103" s="18">
        <v>45321</v>
      </c>
      <c r="B103" s="17">
        <v>59.57</v>
      </c>
      <c r="C103" s="2">
        <f t="shared" si="5"/>
        <v>5.400843881856545E-3</v>
      </c>
      <c r="D103" s="17">
        <v>408.58999599999999</v>
      </c>
      <c r="E103" s="2">
        <f t="shared" si="6"/>
        <v>-2.7579932569609645E-3</v>
      </c>
      <c r="F103" s="2">
        <f t="shared" si="7"/>
        <v>1.8247430502056632E-3</v>
      </c>
    </row>
    <row r="104" spans="1:6" ht="15.75">
      <c r="A104" s="18">
        <v>45322</v>
      </c>
      <c r="B104" s="17">
        <v>58.299999</v>
      </c>
      <c r="C104" s="2">
        <f t="shared" si="5"/>
        <v>-2.1319472889038116E-2</v>
      </c>
      <c r="D104" s="17">
        <v>397.57998700000002</v>
      </c>
      <c r="E104" s="2">
        <f t="shared" si="6"/>
        <v>-2.6946349905248215E-2</v>
      </c>
      <c r="F104" s="2">
        <f t="shared" si="7"/>
        <v>-2.2363613598081589E-2</v>
      </c>
    </row>
    <row r="105" spans="1:6" ht="15.75">
      <c r="A105" s="18">
        <v>45323</v>
      </c>
      <c r="B105" s="17">
        <v>59.779998999999997</v>
      </c>
      <c r="C105" s="2">
        <f t="shared" si="5"/>
        <v>2.5385935255333312E-2</v>
      </c>
      <c r="D105" s="17">
        <v>403.77999899999998</v>
      </c>
      <c r="E105" s="2">
        <f t="shared" si="6"/>
        <v>1.559437648454865E-2</v>
      </c>
      <c r="F105" s="2">
        <f t="shared" si="7"/>
        <v>2.0177112791715277E-2</v>
      </c>
    </row>
    <row r="106" spans="1:6" ht="15.75">
      <c r="A106" s="18">
        <v>45324</v>
      </c>
      <c r="B106" s="17">
        <v>62.75</v>
      </c>
      <c r="C106" s="2">
        <f t="shared" si="5"/>
        <v>4.9682185508233341E-2</v>
      </c>
      <c r="D106" s="17">
        <v>411.22000100000002</v>
      </c>
      <c r="E106" s="2">
        <f t="shared" si="6"/>
        <v>1.8425880475570682E-2</v>
      </c>
      <c r="F106" s="2">
        <f t="shared" si="7"/>
        <v>2.3008616782737308E-2</v>
      </c>
    </row>
    <row r="107" spans="1:6" ht="15.75">
      <c r="A107" s="18">
        <v>45327</v>
      </c>
      <c r="B107" s="17">
        <v>65.779999000000004</v>
      </c>
      <c r="C107" s="2">
        <f t="shared" si="5"/>
        <v>4.8286836653386511E-2</v>
      </c>
      <c r="D107" s="17">
        <v>405.64999399999999</v>
      </c>
      <c r="E107" s="2">
        <f t="shared" si="6"/>
        <v>-1.3545078027466937E-2</v>
      </c>
      <c r="F107" s="2">
        <f t="shared" si="7"/>
        <v>-8.9623417203003094E-3</v>
      </c>
    </row>
    <row r="108" spans="1:6" ht="15.75">
      <c r="A108" s="18">
        <v>45328</v>
      </c>
      <c r="B108" s="17">
        <v>64.720000999999996</v>
      </c>
      <c r="C108" s="2">
        <f t="shared" si="5"/>
        <v>-1.6114290302740919E-2</v>
      </c>
      <c r="D108" s="17">
        <v>405.48998999999998</v>
      </c>
      <c r="E108" s="2">
        <f t="shared" si="6"/>
        <v>-3.9443856123911323E-4</v>
      </c>
      <c r="F108" s="2">
        <f t="shared" si="7"/>
        <v>4.1882977459275147E-3</v>
      </c>
    </row>
    <row r="109" spans="1:6" ht="15.75">
      <c r="A109" s="18">
        <v>45329</v>
      </c>
      <c r="B109" s="17">
        <v>66.440002000000007</v>
      </c>
      <c r="C109" s="2">
        <f t="shared" si="5"/>
        <v>2.6576034818046598E-2</v>
      </c>
      <c r="D109" s="17">
        <v>414.04998799999998</v>
      </c>
      <c r="E109" s="2">
        <f t="shared" si="6"/>
        <v>2.1110257247040815E-2</v>
      </c>
      <c r="F109" s="2">
        <f t="shared" si="7"/>
        <v>2.5692993554207441E-2</v>
      </c>
    </row>
    <row r="110" spans="1:6" ht="15.75">
      <c r="A110" s="18">
        <v>45330</v>
      </c>
      <c r="B110" s="17">
        <v>66.129997000000003</v>
      </c>
      <c r="C110" s="2">
        <f t="shared" si="5"/>
        <v>-4.6659390528014108E-3</v>
      </c>
      <c r="D110" s="17">
        <v>414.10998499999999</v>
      </c>
      <c r="E110" s="2">
        <f t="shared" si="6"/>
        <v>1.4490279371777171E-4</v>
      </c>
      <c r="F110" s="2">
        <f t="shared" si="7"/>
        <v>4.7276391008843994E-3</v>
      </c>
    </row>
    <row r="111" spans="1:6" ht="15.75">
      <c r="A111" s="18">
        <v>45331</v>
      </c>
      <c r="B111" s="17">
        <v>68.430000000000007</v>
      </c>
      <c r="C111" s="2">
        <f t="shared" si="5"/>
        <v>3.478002577257041E-2</v>
      </c>
      <c r="D111" s="17">
        <v>420.54998799999998</v>
      </c>
      <c r="E111" s="2">
        <f t="shared" si="6"/>
        <v>1.5551431342569512E-2</v>
      </c>
      <c r="F111" s="2">
        <f t="shared" si="7"/>
        <v>2.0134167649736141E-2</v>
      </c>
    </row>
    <row r="112" spans="1:6" ht="15.75">
      <c r="A112" s="18">
        <v>45334</v>
      </c>
      <c r="B112" s="17">
        <v>68.589995999999999</v>
      </c>
      <c r="C112" s="2">
        <f t="shared" si="5"/>
        <v>2.3380973257342169E-3</v>
      </c>
      <c r="D112" s="17">
        <v>415.26001000000002</v>
      </c>
      <c r="E112" s="2">
        <f t="shared" si="6"/>
        <v>-1.2578713948269005E-2</v>
      </c>
      <c r="F112" s="2">
        <f t="shared" si="7"/>
        <v>-7.9959776411023774E-3</v>
      </c>
    </row>
    <row r="113" spans="1:6" ht="15.75">
      <c r="A113" s="18">
        <v>45335</v>
      </c>
      <c r="B113" s="17">
        <v>68.349997999999999</v>
      </c>
      <c r="C113" s="2">
        <f t="shared" si="5"/>
        <v>-3.4990233852761842E-3</v>
      </c>
      <c r="D113" s="17">
        <v>406.32000699999998</v>
      </c>
      <c r="E113" s="2">
        <f t="shared" si="6"/>
        <v>-2.1528687532421063E-2</v>
      </c>
      <c r="F113" s="2">
        <f t="shared" si="7"/>
        <v>-1.6945951225254434E-2</v>
      </c>
    </row>
    <row r="114" spans="1:6" ht="15.75">
      <c r="A114" s="18">
        <v>45336</v>
      </c>
      <c r="B114" s="17">
        <v>70.050003000000004</v>
      </c>
      <c r="C114" s="2">
        <f t="shared" si="5"/>
        <v>2.4872056323981231E-2</v>
      </c>
      <c r="D114" s="17">
        <v>409.48998999999998</v>
      </c>
      <c r="E114" s="2">
        <f t="shared" si="6"/>
        <v>7.8016906511817474E-3</v>
      </c>
      <c r="F114" s="2">
        <f t="shared" si="7"/>
        <v>1.2384426958348375E-2</v>
      </c>
    </row>
    <row r="115" spans="1:6" ht="15.75">
      <c r="A115" s="18">
        <v>45337</v>
      </c>
      <c r="B115" s="17">
        <v>68.949996999999996</v>
      </c>
      <c r="C115" s="2">
        <f t="shared" si="5"/>
        <v>-1.570315421685289E-2</v>
      </c>
      <c r="D115" s="17">
        <v>406.55999800000001</v>
      </c>
      <c r="E115" s="2">
        <f t="shared" si="6"/>
        <v>-7.1552225244870338E-3</v>
      </c>
      <c r="F115" s="2">
        <f t="shared" si="7"/>
        <v>-2.5724862173204062E-3</v>
      </c>
    </row>
    <row r="116" spans="1:6" ht="15.75">
      <c r="A116" s="18">
        <v>45338</v>
      </c>
      <c r="B116" s="17">
        <v>69.029999000000004</v>
      </c>
      <c r="C116" s="2">
        <f t="shared" si="5"/>
        <v>1.1602901157487717E-3</v>
      </c>
      <c r="D116" s="17">
        <v>404.05999800000001</v>
      </c>
      <c r="E116" s="2">
        <f t="shared" si="6"/>
        <v>-6.1491539066762784E-3</v>
      </c>
      <c r="F116" s="2">
        <f t="shared" si="7"/>
        <v>-1.5664175995096508E-3</v>
      </c>
    </row>
    <row r="117" spans="1:6" ht="15.75">
      <c r="A117" s="18">
        <v>45342</v>
      </c>
      <c r="B117" s="17">
        <v>65.889999000000003</v>
      </c>
      <c r="C117" s="2">
        <f t="shared" si="5"/>
        <v>-4.5487469875234977E-2</v>
      </c>
      <c r="D117" s="17">
        <v>402.790009</v>
      </c>
      <c r="E117" s="2">
        <f t="shared" si="6"/>
        <v>-3.143070351646167E-3</v>
      </c>
      <c r="F117" s="2">
        <f t="shared" si="7"/>
        <v>1.4396659555204606E-3</v>
      </c>
    </row>
    <row r="118" spans="1:6" ht="15.75">
      <c r="A118" s="18">
        <v>45343</v>
      </c>
      <c r="B118" s="17">
        <v>64.029999000000004</v>
      </c>
      <c r="C118" s="2">
        <f t="shared" si="5"/>
        <v>-2.8228866720729488E-2</v>
      </c>
      <c r="D118" s="17">
        <v>402.17999300000002</v>
      </c>
      <c r="E118" s="2">
        <f t="shared" si="6"/>
        <v>-1.5144764923897933E-3</v>
      </c>
      <c r="F118" s="2">
        <f t="shared" si="7"/>
        <v>3.0682598147768344E-3</v>
      </c>
    </row>
    <row r="119" spans="1:6" ht="15.75">
      <c r="A119" s="18">
        <v>45344</v>
      </c>
      <c r="B119" s="17">
        <v>74.370002999999997</v>
      </c>
      <c r="C119" s="2">
        <f t="shared" si="5"/>
        <v>0.16148686805383197</v>
      </c>
      <c r="D119" s="17">
        <v>411.64999399999999</v>
      </c>
      <c r="E119" s="2">
        <f t="shared" si="6"/>
        <v>2.3546673541266803E-2</v>
      </c>
      <c r="F119" s="2">
        <f t="shared" si="7"/>
        <v>2.8129409848433429E-2</v>
      </c>
    </row>
    <row r="120" spans="1:6" ht="15.75">
      <c r="A120" s="18">
        <v>45345</v>
      </c>
      <c r="B120" s="17">
        <v>74.779999000000004</v>
      </c>
      <c r="C120" s="2">
        <f t="shared" si="5"/>
        <v>5.5129216547161724E-3</v>
      </c>
      <c r="D120" s="17">
        <v>410.33999599999999</v>
      </c>
      <c r="E120" s="2">
        <f t="shared" si="6"/>
        <v>-3.1823102613722067E-3</v>
      </c>
      <c r="F120" s="2">
        <f t="shared" si="7"/>
        <v>1.400426045794421E-3</v>
      </c>
    </row>
    <row r="121" spans="1:6" ht="15.75">
      <c r="A121" s="18">
        <v>45348</v>
      </c>
      <c r="B121" s="17">
        <v>75</v>
      </c>
      <c r="C121" s="2">
        <f t="shared" si="5"/>
        <v>2.9419765036369731E-3</v>
      </c>
      <c r="D121" s="17">
        <v>407.540009</v>
      </c>
      <c r="E121" s="2">
        <f t="shared" si="6"/>
        <v>-6.8235780749970748E-3</v>
      </c>
      <c r="F121" s="2">
        <f t="shared" si="7"/>
        <v>-2.2408417678304472E-3</v>
      </c>
    </row>
    <row r="122" spans="1:6" ht="15.75">
      <c r="A122" s="18">
        <v>45349</v>
      </c>
      <c r="B122" s="17">
        <v>74.650002000000001</v>
      </c>
      <c r="C122" s="2">
        <f t="shared" si="5"/>
        <v>-4.6666399999999919E-3</v>
      </c>
      <c r="D122" s="17">
        <v>407.48001099999999</v>
      </c>
      <c r="E122" s="2">
        <f t="shared" si="6"/>
        <v>-1.47219901543476E-4</v>
      </c>
      <c r="F122" s="2">
        <f t="shared" si="7"/>
        <v>4.4355164056231518E-3</v>
      </c>
    </row>
    <row r="123" spans="1:6" ht="15.75">
      <c r="A123" s="18">
        <v>45350</v>
      </c>
      <c r="B123" s="17">
        <v>73.629997000000003</v>
      </c>
      <c r="C123" s="2">
        <f t="shared" si="5"/>
        <v>-1.3663830846246965E-2</v>
      </c>
      <c r="D123" s="17">
        <v>407.72000100000002</v>
      </c>
      <c r="E123" s="2">
        <f t="shared" si="6"/>
        <v>5.8896140552041547E-4</v>
      </c>
      <c r="F123" s="2">
        <f t="shared" si="7"/>
        <v>5.1716977126870433E-3</v>
      </c>
    </row>
    <row r="124" spans="1:6" ht="15.75">
      <c r="A124" s="18">
        <v>45351</v>
      </c>
      <c r="B124" s="17">
        <v>75.279999000000004</v>
      </c>
      <c r="C124" s="2">
        <f t="shared" si="5"/>
        <v>2.2409372093278784E-2</v>
      </c>
      <c r="D124" s="17">
        <v>413.64001500000001</v>
      </c>
      <c r="E124" s="2">
        <f t="shared" si="6"/>
        <v>1.4519802770234911E-2</v>
      </c>
      <c r="F124" s="2">
        <f t="shared" si="7"/>
        <v>1.9102539077401538E-2</v>
      </c>
    </row>
    <row r="125" spans="1:6" ht="15.75">
      <c r="A125" s="18">
        <v>45352</v>
      </c>
      <c r="B125" s="17">
        <v>78</v>
      </c>
      <c r="C125" s="2">
        <f t="shared" si="5"/>
        <v>3.6131788471463665E-2</v>
      </c>
      <c r="D125" s="17">
        <v>415.5</v>
      </c>
      <c r="E125" s="2">
        <f t="shared" si="6"/>
        <v>4.4966273391127175E-3</v>
      </c>
      <c r="F125" s="2">
        <f t="shared" si="7"/>
        <v>9.079363646279346E-3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Eeshaan Asodekar</dc:creator>
  <cp:keywords/>
  <dc:description/>
  <cp:lastModifiedBy>Utkarshbhanu Andurkar</cp:lastModifiedBy>
  <cp:revision/>
  <dcterms:created xsi:type="dcterms:W3CDTF">2024-03-02T23:37:37Z</dcterms:created>
  <dcterms:modified xsi:type="dcterms:W3CDTF">2024-03-03T17:34:53Z</dcterms:modified>
  <cp:category/>
  <cp:contentStatus/>
</cp:coreProperties>
</file>