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2b5c1689b0ecc/Desktop/"/>
    </mc:Choice>
  </mc:AlternateContent>
  <xr:revisionPtr revIDLastSave="179" documentId="13_ncr:1_{94B062C7-A430-4618-A0D1-2F7C5A11122D}" xr6:coauthVersionLast="47" xr6:coauthVersionMax="47" xr10:uidLastSave="{795CE69F-CCAC-4C12-A0E9-CB4B2E4DB7CC}"/>
  <bookViews>
    <workbookView xWindow="-110" yWindow="-110" windowWidth="19420" windowHeight="11500" activeTab="4" xr2:uid="{0693A73E-3C40-4B44-B0CF-668B1A95C3ED}"/>
  </bookViews>
  <sheets>
    <sheet name="Snapshot" sheetId="4" r:id="rId1"/>
    <sheet name="Income Statement" sheetId="2" r:id="rId2"/>
    <sheet name="Balance Sheet" sheetId="1" r:id="rId3"/>
    <sheet name="Cash Flow" sheetId="3" r:id="rId4"/>
    <sheet name="estimated pr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M23" i="1"/>
  <c r="N22" i="1"/>
  <c r="O22" i="1"/>
  <c r="P22" i="1"/>
  <c r="Q22" i="1"/>
  <c r="M22" i="1"/>
  <c r="N19" i="1"/>
  <c r="O19" i="1"/>
  <c r="P19" i="1"/>
  <c r="Q19" i="1"/>
  <c r="M19" i="1"/>
  <c r="N18" i="1"/>
  <c r="O18" i="1"/>
  <c r="P18" i="1"/>
  <c r="Q18" i="1"/>
  <c r="M18" i="1"/>
  <c r="N16" i="1"/>
  <c r="O16" i="1"/>
  <c r="P16" i="1"/>
  <c r="Q16" i="1"/>
  <c r="M16" i="1"/>
  <c r="N13" i="1"/>
  <c r="O13" i="1"/>
  <c r="P13" i="1"/>
  <c r="Q13" i="1"/>
  <c r="M13" i="1"/>
  <c r="N11" i="1"/>
  <c r="O11" i="1"/>
  <c r="P11" i="1"/>
  <c r="Q11" i="1"/>
  <c r="M11" i="1"/>
  <c r="N28" i="1"/>
  <c r="O28" i="1"/>
  <c r="P28" i="1"/>
  <c r="Q28" i="1"/>
  <c r="N26" i="1"/>
  <c r="O26" i="1"/>
  <c r="P26" i="1"/>
  <c r="Q26" i="1"/>
  <c r="M28" i="1"/>
  <c r="M26" i="1"/>
  <c r="N10" i="1"/>
  <c r="O10" i="1"/>
  <c r="P10" i="1"/>
  <c r="Q10" i="1"/>
  <c r="M10" i="1"/>
  <c r="N9" i="1"/>
  <c r="O9" i="1"/>
  <c r="P9" i="1"/>
  <c r="Q9" i="1"/>
  <c r="M9" i="1"/>
  <c r="N8" i="1"/>
  <c r="O8" i="1"/>
  <c r="P8" i="1"/>
  <c r="Q8" i="1"/>
  <c r="M8" i="1"/>
  <c r="N6" i="1"/>
  <c r="O6" i="1"/>
  <c r="P6" i="1"/>
  <c r="Q6" i="1"/>
  <c r="M6" i="1"/>
  <c r="O5" i="1"/>
  <c r="P5" i="1"/>
  <c r="Q5" i="1"/>
  <c r="N5" i="1"/>
  <c r="O4" i="1"/>
  <c r="P4" i="1"/>
  <c r="Q4" i="1"/>
  <c r="N4" i="1"/>
  <c r="N3" i="1"/>
  <c r="O3" i="1"/>
  <c r="P3" i="1"/>
  <c r="Q3" i="1"/>
  <c r="M3" i="1"/>
  <c r="S16" i="2"/>
  <c r="T16" i="2"/>
  <c r="U16" i="2"/>
  <c r="V16" i="2"/>
  <c r="S15" i="2"/>
  <c r="T15" i="2"/>
  <c r="U15" i="2"/>
  <c r="V15" i="2"/>
  <c r="S13" i="2"/>
  <c r="T13" i="2"/>
  <c r="U13" i="2"/>
  <c r="V13" i="2"/>
  <c r="S14" i="2"/>
  <c r="T14" i="2"/>
  <c r="U14" i="2"/>
  <c r="V14" i="2"/>
  <c r="S12" i="2"/>
  <c r="T12" i="2"/>
  <c r="U12" i="2"/>
  <c r="V12" i="2"/>
  <c r="S11" i="2"/>
  <c r="T11" i="2"/>
  <c r="U11" i="2"/>
  <c r="V11" i="2"/>
  <c r="S10" i="2"/>
  <c r="T10" i="2"/>
  <c r="U10" i="2"/>
  <c r="V10" i="2"/>
  <c r="S9" i="2"/>
  <c r="T9" i="2"/>
  <c r="U9" i="2"/>
  <c r="V9" i="2"/>
  <c r="S8" i="2"/>
  <c r="T8" i="2"/>
  <c r="U8" i="2"/>
  <c r="V8" i="2"/>
  <c r="S7" i="2"/>
  <c r="T7" i="2"/>
  <c r="U7" i="2"/>
  <c r="V7" i="2"/>
  <c r="S6" i="2"/>
  <c r="T6" i="2"/>
  <c r="U6" i="2"/>
  <c r="V6" i="2"/>
  <c r="S5" i="2"/>
  <c r="T5" i="2"/>
  <c r="U5" i="2"/>
  <c r="V5" i="2"/>
  <c r="S4" i="2"/>
  <c r="T4" i="2"/>
  <c r="U4" i="2"/>
  <c r="V4" i="2"/>
  <c r="S3" i="2"/>
  <c r="T3" i="2"/>
  <c r="U3" i="2"/>
  <c r="V3" i="2"/>
  <c r="S2" i="2"/>
  <c r="T2" i="2"/>
  <c r="U2" i="2"/>
  <c r="V2" i="2"/>
  <c r="R16" i="2"/>
  <c r="R15" i="2"/>
  <c r="R12" i="2"/>
  <c r="R14" i="2"/>
  <c r="R10" i="2"/>
  <c r="R8" i="2"/>
  <c r="R7" i="2"/>
  <c r="R4" i="2"/>
  <c r="R3" i="2"/>
  <c r="R2" i="2"/>
  <c r="K27" i="2"/>
  <c r="L27" i="2"/>
  <c r="M27" i="2"/>
  <c r="N27" i="2"/>
  <c r="J27" i="2"/>
  <c r="K25" i="2"/>
  <c r="L25" i="2"/>
  <c r="M25" i="2"/>
  <c r="N25" i="2"/>
  <c r="K23" i="2"/>
  <c r="L23" i="2"/>
  <c r="M23" i="2"/>
  <c r="N23" i="2"/>
  <c r="J25" i="2"/>
  <c r="J23" i="2"/>
  <c r="K21" i="2"/>
  <c r="L21" i="2"/>
  <c r="M21" i="2"/>
  <c r="N21" i="2"/>
  <c r="K20" i="2"/>
  <c r="L20" i="2"/>
  <c r="M20" i="2"/>
  <c r="N20" i="2"/>
  <c r="K19" i="2"/>
  <c r="L19" i="2"/>
  <c r="M19" i="2"/>
  <c r="N19" i="2"/>
  <c r="J20" i="2"/>
  <c r="J21" i="2"/>
  <c r="J19" i="2"/>
  <c r="K16" i="2"/>
  <c r="L16" i="2"/>
  <c r="M16" i="2"/>
  <c r="N16" i="2"/>
  <c r="K15" i="2"/>
  <c r="L15" i="2"/>
  <c r="M15" i="2"/>
  <c r="N15" i="2"/>
  <c r="K14" i="2"/>
  <c r="L14" i="2"/>
  <c r="M14" i="2"/>
  <c r="N14" i="2"/>
  <c r="K13" i="2"/>
  <c r="L13" i="2"/>
  <c r="M13" i="2"/>
  <c r="N13" i="2"/>
  <c r="J16" i="2"/>
  <c r="J15" i="2"/>
  <c r="J14" i="2"/>
  <c r="J13" i="2"/>
  <c r="J17" i="2" s="1"/>
  <c r="K8" i="2"/>
  <c r="L8" i="2"/>
  <c r="M8" i="2"/>
  <c r="N8" i="2"/>
  <c r="K9" i="2"/>
  <c r="L9" i="2"/>
  <c r="M9" i="2"/>
  <c r="M12" i="2" s="1"/>
  <c r="N9" i="2"/>
  <c r="N12" i="2" s="1"/>
  <c r="K10" i="2"/>
  <c r="K12" i="2" s="1"/>
  <c r="L10" i="2"/>
  <c r="L12" i="2" s="1"/>
  <c r="M10" i="2"/>
  <c r="N10" i="2"/>
  <c r="K11" i="2"/>
  <c r="L11" i="2"/>
  <c r="M11" i="2"/>
  <c r="N11" i="2"/>
  <c r="J9" i="2"/>
  <c r="J10" i="2"/>
  <c r="J11" i="2"/>
  <c r="J8" i="2"/>
  <c r="K6" i="2"/>
  <c r="L6" i="2"/>
  <c r="M6" i="2"/>
  <c r="N6" i="2"/>
  <c r="K4" i="2"/>
  <c r="L4" i="2"/>
  <c r="M4" i="2"/>
  <c r="N4" i="2"/>
  <c r="N5" i="2" s="1"/>
  <c r="J6" i="2"/>
  <c r="R13" i="2"/>
  <c r="N17" i="2"/>
  <c r="M17" i="2"/>
  <c r="L17" i="2"/>
  <c r="K17" i="2"/>
  <c r="R11" i="2"/>
  <c r="R9" i="2"/>
  <c r="J12" i="2"/>
  <c r="J4" i="2"/>
  <c r="N18" i="2" l="1"/>
  <c r="J5" i="2"/>
  <c r="M18" i="2"/>
  <c r="R5" i="2"/>
  <c r="R6" i="2" s="1"/>
  <c r="J18" i="2"/>
  <c r="K18" i="2"/>
  <c r="L18" i="2"/>
  <c r="K5" i="2"/>
  <c r="L5" i="2"/>
  <c r="M5" i="2"/>
</calcChain>
</file>

<file path=xl/sharedStrings.xml><?xml version="1.0" encoding="utf-8"?>
<sst xmlns="http://schemas.openxmlformats.org/spreadsheetml/2006/main" count="362" uniqueCount="291">
  <si>
    <t>Particulars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</si>
  <si>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</si>
  <si>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</si>
  <si>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</si>
  <si>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</si>
  <si>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</si>
  <si>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</si>
  <si>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</si>
  <si>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</si>
  <si>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</si>
  <si>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</si>
  <si>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</si>
  <si>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</si>
  <si>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</si>
  <si>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</si>
  <si>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</si>
  <si>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</si>
  <si>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</si>
  <si>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</si>
  <si>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</si>
  <si>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</si>
  <si>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</si>
  <si>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</si>
  <si>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</si>
  <si>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</si>
  <si>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</si>
  <si>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</si>
  <si>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</si>
  <si>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</si>
  <si>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</si>
  <si>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</si>
  <si>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</si>
  <si>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</si>
  <si>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</si>
  <si>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</si>
  <si>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</si>
  <si>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</si>
  <si>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</si>
  <si>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</si>
  <si>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 Current 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</si>
  <si>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</si>
  <si>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</si>
  <si>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</si>
  <si>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</si>
  <si>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</si>
  <si>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</si>
  <si>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</si>
  <si>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</si>
  <si>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</si>
  <si>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</si>
  <si>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</si>
  <si>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</si>
  <si>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</si>
  <si>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</si>
  <si>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</si>
  <si>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</si>
  <si>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</si>
  <si>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</si>
  <si>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</si>
  <si>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</si>
  <si>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</si>
  <si>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</si>
  <si>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</si>
  <si>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</si>
  <si>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</si>
  <si>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</si>
  <si>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</si>
  <si>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</si>
  <si>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</si>
  <si>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</si>
  <si>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</si>
  <si>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</si>
  <si>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</si>
  <si>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</si>
  <si>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</si>
  <si>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</si>
  <si>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</si>
  <si>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</si>
  <si>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</si>
  <si>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</si>
  <si>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</si>
  <si>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</si>
  <si>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</si>
  <si>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</t>
  </si>
  <si>
    <t>Profit/Loss Before Exceptional, ExtraOrdinary Items And Tax</t>
  </si>
  <si>
    <t>Exceptional Items</t>
  </si>
  <si>
    <t>Profit/Loss Before Tax</t>
  </si>
  <si>
    <t>TAX EXPENSES</t>
  </si>
  <si>
    <t>Current Tax</t>
  </si>
  <si>
    <t>Less: MAT Credit Entitlement</t>
  </si>
  <si>
    <t>Deferred Tax</t>
  </si>
  <si>
    <t>Tax For Earlier Years</t>
  </si>
  <si>
    <t>Total Tax Expenses</t>
  </si>
  <si>
    <t>PROFIT/LOSS AFTER TAX</t>
  </si>
  <si>
    <t>Profit/Loss After Tax And Before ExtraOrdinary Items</t>
  </si>
  <si>
    <t>Profit/Loss From Continuing Operations</t>
  </si>
  <si>
    <t>PROFIT/LOSS FOR THE PERIOD</t>
  </si>
  <si>
    <t>Profit/Loss For The Period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</si>
  <si>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</si>
  <si>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</si>
  <si>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</si>
  <si>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</si>
  <si>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</si>
  <si>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</si>
  <si>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</si>
  <si>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</si>
  <si>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</si>
  <si>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</si>
  <si>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</si>
  <si>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</si>
  <si>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</si>
  <si>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Balance Sheet Analysis</t>
  </si>
  <si>
    <t>Reserves to Debt</t>
  </si>
  <si>
    <t>Long Term Solvency Ratio</t>
  </si>
  <si>
    <t>Current ratio</t>
  </si>
  <si>
    <t>Quick ratio</t>
  </si>
  <si>
    <t>Working Capital</t>
  </si>
  <si>
    <t>CASH RATIO</t>
  </si>
  <si>
    <t>DEBT RATIO</t>
  </si>
  <si>
    <t>Bajaj Holdings and Investment Limited (BHIL) Snapshot</t>
  </si>
  <si>
    <t>1. Company Overview:</t>
  </si>
  <si>
    <r>
      <t>Incorporation:</t>
    </r>
    <r>
      <rPr>
        <sz val="12"/>
        <color rgb="FF000000"/>
        <rFont val="Calibri"/>
        <family val="2"/>
        <scheme val="minor"/>
      </rPr>
      <t> 1945</t>
    </r>
  </si>
  <si>
    <r>
      <t>Type:</t>
    </r>
    <r>
      <rPr>
        <sz val="12"/>
        <color rgb="FF000000"/>
        <rFont val="Calibri"/>
        <family val="2"/>
        <scheme val="minor"/>
      </rPr>
      <t> Public Limited Company</t>
    </r>
  </si>
  <si>
    <r>
      <t>Industry:</t>
    </r>
    <r>
      <rPr>
        <sz val="12"/>
        <color rgb="FF000000"/>
        <rFont val="Calibri"/>
        <family val="2"/>
        <scheme val="minor"/>
      </rPr>
      <t> Investment &amp; Holding Company</t>
    </r>
  </si>
  <si>
    <r>
      <t>Parent Company:</t>
    </r>
    <r>
      <rPr>
        <sz val="12"/>
        <color rgb="FF000000"/>
        <rFont val="Calibri"/>
        <family val="2"/>
        <scheme val="minor"/>
      </rPr>
      <t> Bajaj Group</t>
    </r>
  </si>
  <si>
    <r>
      <t>Stock Exchange Listings:</t>
    </r>
    <r>
      <rPr>
        <sz val="12"/>
        <color rgb="FF000000"/>
        <rFont val="Calibri"/>
        <family val="2"/>
        <scheme val="minor"/>
      </rPr>
      <t> BSE (Bombay Stock Exchange), NSE (National Stock Exchange)</t>
    </r>
  </si>
  <si>
    <r>
      <t>Market Symbol:</t>
    </r>
    <r>
      <rPr>
        <sz val="12"/>
        <color rgb="FF000000"/>
        <rFont val="Calibri"/>
        <family val="2"/>
        <scheme val="minor"/>
      </rPr>
      <t> BAJAJHLDNG</t>
    </r>
  </si>
  <si>
    <t>2. Business Focus:</t>
  </si>
  <si>
    <r>
      <t>Primary Activity:</t>
    </r>
    <r>
      <rPr>
        <sz val="12"/>
        <color rgb="FF000000"/>
        <rFont val="Calibri"/>
        <family val="2"/>
        <scheme val="minor"/>
      </rPr>
      <t> Strategic investment in Bajaj Group companies and other entities.</t>
    </r>
  </si>
  <si>
    <r>
      <t>Key Holdings:</t>
    </r>
    <r>
      <rPr>
        <sz val="12"/>
        <color rgb="FF000000"/>
        <rFont val="Calibri"/>
        <family val="2"/>
        <scheme val="minor"/>
      </rPr>
      <t> Bajaj Auto Ltd., Bajaj Finserv Ltd., and Maharashtra Scooters Ltd.</t>
    </r>
  </si>
  <si>
    <r>
      <t>Revenue Streams:</t>
    </r>
    <r>
      <rPr>
        <sz val="12"/>
        <color rgb="FF000000"/>
        <rFont val="Calibri"/>
        <family val="2"/>
        <scheme val="minor"/>
      </rPr>
      <t> Dividend income, interest income from investments, and capital appreciation.</t>
    </r>
  </si>
  <si>
    <t>3. Financial Overview (FY 2022-23):</t>
  </si>
  <si>
    <r>
      <t>Revenue:</t>
    </r>
    <r>
      <rPr>
        <sz val="12"/>
        <color rgb="FF000000"/>
        <rFont val="Calibri"/>
        <family val="2"/>
        <scheme val="minor"/>
      </rPr>
      <t> Primarily from dividends and interest on investments.</t>
    </r>
  </si>
  <si>
    <r>
      <t>Net Profit:</t>
    </r>
    <r>
      <rPr>
        <sz val="12"/>
        <color rgb="FF000000"/>
        <rFont val="Calibri"/>
        <family val="2"/>
        <scheme val="minor"/>
      </rPr>
      <t> The company typically reports strong profitability due to substantial dividend income from its holdings.</t>
    </r>
  </si>
  <si>
    <r>
      <t>Debt:</t>
    </r>
    <r>
      <rPr>
        <sz val="12"/>
        <color rgb="FF000000"/>
        <rFont val="Calibri"/>
        <family val="2"/>
        <scheme val="minor"/>
      </rPr>
      <t> BHIL maintains a low or negligible debt level, reflecting its conservative financial management.</t>
    </r>
  </si>
  <si>
    <t>4. Major Holdings:</t>
  </si>
  <si>
    <r>
      <t>Bajaj Auto Ltd.:</t>
    </r>
    <r>
      <rPr>
        <sz val="12"/>
        <color rgb="FF000000"/>
        <rFont val="Calibri"/>
        <family val="2"/>
        <scheme val="minor"/>
      </rPr>
      <t> A leading manufacturer of motorcycles and three-wheelers in India.</t>
    </r>
  </si>
  <si>
    <r>
      <t>Bajaj Finserv Ltd.:</t>
    </r>
    <r>
      <rPr>
        <sz val="12"/>
        <color rgb="FF000000"/>
        <rFont val="Calibri"/>
        <family val="2"/>
        <scheme val="minor"/>
      </rPr>
      <t> A major financial services company offering lending, insurance, and wealth management services.</t>
    </r>
  </si>
  <si>
    <r>
      <t>Maharashtra Scooters Ltd.:</t>
    </r>
    <r>
      <rPr>
        <sz val="12"/>
        <color rgb="FF000000"/>
        <rFont val="Calibri"/>
        <family val="2"/>
        <scheme val="minor"/>
      </rPr>
      <t> Engaged in manufacturing scooters and parts.</t>
    </r>
  </si>
  <si>
    <t>5. Management:</t>
  </si>
  <si>
    <r>
      <t>Chairman:</t>
    </r>
    <r>
      <rPr>
        <sz val="12"/>
        <color rgb="FF000000"/>
        <rFont val="Calibri"/>
        <family val="2"/>
        <scheme val="minor"/>
      </rPr>
      <t> Rahul Bajaj (up until his demise in 2022; the position may have been succeeded by a family member or a senior executive).</t>
    </r>
  </si>
  <si>
    <r>
      <t>Board of Directors:</t>
    </r>
    <r>
      <rPr>
        <sz val="12"/>
        <color rgb="FF000000"/>
        <rFont val="Calibri"/>
        <family val="2"/>
        <scheme val="minor"/>
      </rPr>
      <t> Comprises members of the Bajaj family and independent directors with extensive experience in finance and industry.</t>
    </r>
  </si>
  <si>
    <t>Mar 24</t>
  </si>
  <si>
    <t>Debt/Equity Ratio</t>
  </si>
  <si>
    <t>Total Non-Current Liabilities/Total Shareholders Funds</t>
  </si>
  <si>
    <t>ReservesGR %</t>
  </si>
  <si>
    <t xml:space="preserve"> current Total Reserves and Surplus/prev Total Reserves and Surplus-1</t>
  </si>
  <si>
    <t>Debt_GR Ration%</t>
  </si>
  <si>
    <t>curr Total Non-Current Liabilities / otal Non-Current Liabilities-1</t>
  </si>
  <si>
    <t>Reserves and Surplus / Total Non-Current Liabilities</t>
  </si>
  <si>
    <t>Short Term Solvency/Liquidity ratio</t>
  </si>
  <si>
    <t>Total Current Assets / Total Current Liabilities</t>
  </si>
  <si>
    <t>(Total Current Assets-nventories)/Total Current Liabilities</t>
  </si>
  <si>
    <t>Total Current Assets-Total Current Liabilities</t>
  </si>
  <si>
    <t>Days Recievables</t>
  </si>
  <si>
    <t>Days Payable</t>
  </si>
  <si>
    <t>Turnover Ratios</t>
  </si>
  <si>
    <t>Assets Turnover</t>
  </si>
  <si>
    <t>Cdebtors Turnover</t>
  </si>
  <si>
    <t>Creditord turnover</t>
  </si>
  <si>
    <t>PERFORMANCE RATIO</t>
  </si>
  <si>
    <t>RETURN ON ASSETS</t>
  </si>
  <si>
    <t>RETURN ON EQUITY</t>
  </si>
  <si>
    <t>Cash Ratio = Cash Equivalents / Current Liabilities</t>
  </si>
  <si>
    <t xml:space="preserve"> Total Liabilities / Total Assets</t>
  </si>
  <si>
    <t>Profit &amp; Loss account of Trent (in Rs. Cr.)</t>
  </si>
  <si>
    <t>Income statement Trent</t>
  </si>
  <si>
    <t>Revenue from operation</t>
  </si>
  <si>
    <t>Other operations income</t>
  </si>
  <si>
    <t>other income</t>
  </si>
  <si>
    <t>COGS</t>
  </si>
  <si>
    <t>GROSS PROFIT</t>
  </si>
  <si>
    <t>SG&amp;A</t>
  </si>
  <si>
    <t>EBITDA</t>
  </si>
  <si>
    <t>D&amp;A</t>
  </si>
  <si>
    <t>EBIT</t>
  </si>
  <si>
    <t>Changes In Inventories Of FGWIP And Stock In Trade</t>
  </si>
  <si>
    <t>INTERSET</t>
  </si>
  <si>
    <t>EBT</t>
  </si>
  <si>
    <t>TAX</t>
  </si>
  <si>
    <t>PAT</t>
  </si>
  <si>
    <t>BASIC EPS</t>
  </si>
  <si>
    <t>DILUTED EPS</t>
  </si>
  <si>
    <t>Tax Expenses-Continued Operations</t>
  </si>
  <si>
    <t>Cash from Operating Activity -</t>
  </si>
  <si>
    <t>Profit from operations</t>
  </si>
  <si>
    <t>Loans Advances</t>
  </si>
  <si>
    <t>Operating investments</t>
  </si>
  <si>
    <t>Other WC items</t>
  </si>
  <si>
    <t>Working capital changes</t>
  </si>
  <si>
    <t>Direct taxes</t>
  </si>
  <si>
    <t>Advance tax</t>
  </si>
  <si>
    <t>Other operating items</t>
  </si>
  <si>
    <t>Cash from Investing Activity -</t>
  </si>
  <si>
    <t>Fixed assets purchased</t>
  </si>
  <si>
    <t>Fixed assets sold</t>
  </si>
  <si>
    <t>Investments purchased</t>
  </si>
  <si>
    <t>Investments sold</t>
  </si>
  <si>
    <t>Invest in subsidiaries</t>
  </si>
  <si>
    <t>Investment in group cos</t>
  </si>
  <si>
    <t>Acquisition of companies</t>
  </si>
  <si>
    <t>Cash from Financing Activity -</t>
  </si>
  <si>
    <t>Interest paid fin</t>
  </si>
  <si>
    <t>Dividends paid</t>
  </si>
  <si>
    <t>Financial liabilities</t>
  </si>
  <si>
    <t>Other financing items</t>
  </si>
  <si>
    <t>Net Cash Flow</t>
  </si>
  <si>
    <t>Revenue from Operations:</t>
  </si>
  <si>
    <r>
      <t>2020-2021:</t>
    </r>
    <r>
      <rPr>
        <sz val="11"/>
        <color theme="1"/>
        <rFont val="Calibri"/>
        <family val="2"/>
        <scheme val="minor"/>
      </rPr>
      <t xml:space="preserve"> The significant decline in revenue (from ₹3,111.91 crore in 2020 to ₹1,875.15 crore in 2021) suggests a potential external factor impacting the business, such as the COVID-19 pandemic, which likely affected retail operations.</t>
    </r>
  </si>
  <si>
    <r>
      <t>2022:</t>
    </r>
    <r>
      <rPr>
        <sz val="11"/>
        <color theme="1"/>
        <rFont val="Calibri"/>
        <family val="2"/>
        <scheme val="minor"/>
      </rPr>
      <t xml:space="preserve"> A further decrease to ₹1,776.46 crore indicates continued difficulties in recovery, possibly due to lingering pandemic effects or market challenges.</t>
    </r>
  </si>
  <si>
    <r>
      <t>2023:</t>
    </r>
    <r>
      <rPr>
        <sz val="11"/>
        <color theme="1"/>
        <rFont val="Calibri"/>
        <family val="2"/>
        <scheme val="minor"/>
      </rPr>
      <t xml:space="preserve"> The dramatic drop to ₹367.47 crore in 2023 is alarming, reflecting either significant operational disruptions, divestitures, or other major internal/external factors affecting Trent's ability to generate revenue.</t>
    </r>
  </si>
  <si>
    <r>
      <t>2024:</t>
    </r>
    <r>
      <rPr>
        <sz val="11"/>
        <color theme="1"/>
        <rFont val="Calibri"/>
        <family val="2"/>
        <scheme val="minor"/>
      </rPr>
      <t xml:space="preserve"> The recovery to ₹2,163.79 crore indicates a strong rebound, suggesting successful recovery strategies, renewed consumer demand, or operational adjustments that led to growth.</t>
    </r>
  </si>
  <si>
    <t>Other Operations Income:</t>
  </si>
  <si>
    <t>Remained relatively stable throughout, contributing a small portion to total revenue.</t>
  </si>
  <si>
    <t>A slight dip in 2024 to ₹42.07 crore, which could be due to changes in non-core operations or other income streams.</t>
  </si>
  <si>
    <t>Total Revenue:</t>
  </si>
  <si>
    <t>Followed the same trend as revenue from operations, with a steep decline in 2023 and a subsequent recovery in 2024.</t>
  </si>
  <si>
    <t>COGS (Cost of Goods Sold):</t>
  </si>
  <si>
    <t>Not reported, suggesting that COGS might not be a part of Trent’s income statement structure, or the company reports a different cost structure.</t>
  </si>
  <si>
    <t>Gross Profit:</t>
  </si>
  <si>
    <t>Gross profit mirrors total revenue since there is no COGS data, showing fluctuations in line with revenue trends.</t>
  </si>
  <si>
    <t>The gross profit dropped drastically in 2023, reflecting a challenging year for the company, but rebounded in 2024.</t>
  </si>
  <si>
    <t>SG&amp;A (Selling, General &amp; Administrative Expenses):</t>
  </si>
  <si>
    <t>SG&amp;A remained relatively stable, with a slight drop in 2022 and 2023, likely due to cost-cutting measures or reduced operations.</t>
  </si>
  <si>
    <t>In 2024, SG&amp;A increased to ₹113.72 crore, which could reflect the company’s return to normal operations or higher investments in sales and administrative functions.</t>
  </si>
  <si>
    <t>EBITDA (Earnings Before Interest, Taxes, Depreciation, and Amortization):</t>
  </si>
  <si>
    <r>
      <t>2020-2021:</t>
    </r>
    <r>
      <rPr>
        <sz val="11"/>
        <color theme="1"/>
        <rFont val="Calibri"/>
        <family val="2"/>
        <scheme val="minor"/>
      </rPr>
      <t xml:space="preserve"> Significant drop from ₹3,054.77 crore in 2020 to ₹1,817.63 crore in 2021, in line with the revenue decline.</t>
    </r>
  </si>
  <si>
    <r>
      <t>2023:</t>
    </r>
    <r>
      <rPr>
        <sz val="11"/>
        <color theme="1"/>
        <rFont val="Calibri"/>
        <family val="2"/>
        <scheme val="minor"/>
      </rPr>
      <t xml:space="preserve"> EBITDA fell sharply to ₹345.39 crore, reflecting the operational struggles of that year.</t>
    </r>
  </si>
  <si>
    <r>
      <t>2024:</t>
    </r>
    <r>
      <rPr>
        <sz val="11"/>
        <color theme="1"/>
        <rFont val="Calibri"/>
        <family val="2"/>
        <scheme val="minor"/>
      </rPr>
      <t xml:space="preserve"> Strong recovery to ₹2,092.14 crore, signaling improved profitability and operational efficiency.</t>
    </r>
  </si>
  <si>
    <t>D&amp;A (Depreciation and Amortization):</t>
  </si>
  <si>
    <t>Relatively stable over the years, hovering around ₹31 crore annually, suggesting consistent asset management and no major changes in fixed assets.</t>
  </si>
  <si>
    <t>EBIT (Earnings Before Interest and Taxes):</t>
  </si>
  <si>
    <t>Similar to EBITDA trends, EBIT shows the same recovery and decline pattern, indicating that the company managed to recover strongly in 2024, achieving ₹2,060.63 crore in EBIT after a challenging 2023.</t>
  </si>
  <si>
    <t>Interest:</t>
  </si>
  <si>
    <t>A notable increase in interest expense from ₹2.16 crore in 2020 to ₹12.54 crore in 2024 suggests higher debt or interest obligations, potentially due to financing during the difficult years of 2021-2023.</t>
  </si>
  <si>
    <t>EBT (Earnings Before Taxes):</t>
  </si>
  <si>
    <t>The EBT trend aligns with EBIT, with a dip in 2023 and a sharp recovery in 2024 to ₹2,048.09 crore.</t>
  </si>
  <si>
    <t>Tax:</t>
  </si>
  <si>
    <t>The tax expense increased substantially in 2024 (₹221.22 crore), likely due to higher profitability and recovery.</t>
  </si>
  <si>
    <t>The tax rate also appears higher in 2024 compared to previous years, which could indicate changes in tax regulation or the expiration of prior tax benefits.</t>
  </si>
  <si>
    <t>PAT (Profit After Tax):</t>
  </si>
  <si>
    <t>PAT followed a similar trajectory, with a sharp decline in 2023 but a strong recovery in 2024 (₹1,826.87 crore). However, the 2024 profit remains lower than the pre-pandemic level in 2020 (₹2,896.46 crore).</t>
  </si>
  <si>
    <t>EPS (Earnings Per Share):</t>
  </si>
  <si>
    <t>Basic and diluted EPS followed the same pattern, peaking in 2020 at ₹260.30, then dropping significantly in 2023 to ₹17.80, before rebounding to ₹164.10 in 2024.</t>
  </si>
  <si>
    <t>Conclusion:</t>
  </si>
  <si>
    <r>
      <t>2023:</t>
    </r>
    <r>
      <rPr>
        <sz val="11"/>
        <color theme="1"/>
        <rFont val="Calibri"/>
        <family val="2"/>
        <scheme val="minor"/>
      </rPr>
      <t xml:space="preserve"> Was a particularly challenging year for Trent, likely impacted by operational disruptions or external economic factors.</t>
    </r>
  </si>
  <si>
    <r>
      <t>2024:</t>
    </r>
    <r>
      <rPr>
        <sz val="11"/>
        <color theme="1"/>
        <rFont val="Calibri"/>
        <family val="2"/>
        <scheme val="minor"/>
      </rPr>
      <t xml:space="preserve"> Shows a strong recovery, reflecting effective management and a return to normalcy in operations. However, the company is still below its 2020 performance in key areas like PAT and EPS.</t>
    </r>
  </si>
  <si>
    <t>This analysis indicates that Trent has navigated through a period of significant volatility, likely due to external economic disruptions, but is on a solid recovery path as of 2024.</t>
  </si>
  <si>
    <t>Cash Flow from Operating Activities:</t>
  </si>
  <si>
    <t>1. Profit from Operations:</t>
  </si>
  <si>
    <t>Shows a significant drop in 2021 (₹269 crore) from 2020 (₹2,068 crore), followed by recovery in 2022 and subsequent years.</t>
  </si>
  <si>
    <t>This reflects the overall business recovery, although 2024's profit of ₹1,771 crore is still below 2020 levels.</t>
  </si>
  <si>
    <t>2. Working Capital Changes:</t>
  </si>
  <si>
    <t>The negative change in working capital in 2020 (-₹146 crore) shows inefficiencies in managing operational cash flows, which improved in subsequent years (positive changes in 2021–2024).</t>
  </si>
  <si>
    <t>Positive working capital changes in 2021–2024 indicate better management of current assets and liabilities.</t>
  </si>
  <si>
    <t>3. Direct Taxes:</t>
  </si>
  <si>
    <t>Direct taxes have gradually increased over time, reflecting growing taxable profits post-2021.</t>
  </si>
  <si>
    <t>4. Other Operating Items:</t>
  </si>
  <si>
    <t>In 2024, there is ₹176 crore in "Other operating items," suggesting additional inflows from non-recurring operational activities.</t>
  </si>
  <si>
    <t>Cash Flow from Investing Activities:</t>
  </si>
  <si>
    <t>1. Investments Purchased:</t>
  </si>
  <si>
    <t>The company has been heavily investing, particularly in 2020 (₹3,083 crore), 2021 (₹2,503 crore), and 2024 (₹8,202 crore).</t>
  </si>
  <si>
    <t>The high level of investments indicates expansionary activities or strategic investments in assets.</t>
  </si>
  <si>
    <t>2. Investments Sold:</t>
  </si>
  <si>
    <t>Corresponding to the purchases, Trent also sold significant investments, peaking in 2024 with ₹7,742 crore in proceeds, likely as part of a restructuring or balancing of its investment portfolio.</t>
  </si>
  <si>
    <t>3. Acquisition of Companies:</t>
  </si>
  <si>
    <t>In 2020, Trent acquired a company for ₹239 crore, which is absent in subsequent years, indicating no major acquisition activities after 2020.</t>
  </si>
  <si>
    <t>Cash Flow from Financing Activities:</t>
  </si>
  <si>
    <t>1. Dividends Paid:</t>
  </si>
  <si>
    <t>Trent paid substantial dividends over the years, with a significant payout of ₹1,500 crore in 2023 and ₹1,369 crore in 2024, indicating its commitment to returning value to shareholders.</t>
  </si>
  <si>
    <t>The dividend payout fluctuated, being lowest in 2021 (₹5 crore) due to the financial constraints likely brought on by the pandemic.</t>
  </si>
  <si>
    <t>2. Other Financing Items:</t>
  </si>
  <si>
    <t>In 2020, ₹156 crore of other financing expenses were noted, which did not appear in subsequent years, reflecting possible one-time payments or restructuring costs.</t>
  </si>
  <si>
    <t>Net Cash Flow:</t>
  </si>
  <si>
    <t>Trent maintained positive net cash flow in all years, though the cash inflow has been minimal, especially in 2021 (₹2 crore) and 2022 (₹0 crore), despite large cash outflows for investments and dividends.</t>
  </si>
  <si>
    <t>The marginal net cash flow could be a sign of tight liquidity management, balancing operational cash inflows with significant investing and financing outflows.</t>
  </si>
  <si>
    <r>
      <t>Operating Activities:</t>
    </r>
    <r>
      <rPr>
        <sz val="11"/>
        <color theme="1"/>
        <rFont val="Calibri"/>
        <family val="2"/>
        <scheme val="minor"/>
      </rPr>
      <t xml:space="preserve"> Trent’s operations have rebounded from the pandemic-driven slump, generating consistent cash flows from 2022 onward.</t>
    </r>
  </si>
  <si>
    <r>
      <t>Investing Activities:</t>
    </r>
    <r>
      <rPr>
        <sz val="11"/>
        <color theme="1"/>
        <rFont val="Calibri"/>
        <family val="2"/>
        <scheme val="minor"/>
      </rPr>
      <t xml:space="preserve"> Trent has been heavily involved in purchasing investments, reflecting expansion or strategic portfolio adjustments, supported by selling investments when necessary.</t>
    </r>
  </si>
  <si>
    <r>
      <t>Financing Activities:</t>
    </r>
    <r>
      <rPr>
        <sz val="11"/>
        <color theme="1"/>
        <rFont val="Calibri"/>
        <family val="2"/>
        <scheme val="minor"/>
      </rPr>
      <t xml:space="preserve"> Dividends remain a key component of Trent’s financial strategy, alongside stable cash flows from financial liabilities. The company has consistently returned profits to shareholders while maintaining a steady investment pace.</t>
    </r>
  </si>
  <si>
    <t>Overall, Trent's cash flow shows a strong commitment to growth (via investments) while balancing shareholder returns through dividends, with careful liquidity management.</t>
  </si>
  <si>
    <r>
      <t xml:space="preserve">To estimate the expected share price of the company in the next year, there are various methods you could apply, depending on the information available and assumptions made. A common approach is to use </t>
    </r>
    <r>
      <rPr>
        <b/>
        <sz val="11"/>
        <color theme="1"/>
        <rFont val="Calibri"/>
        <family val="2"/>
        <scheme val="minor"/>
      </rPr>
      <t>Earnings Per Share (EPS)</t>
    </r>
    <r>
      <rPr>
        <sz val="11"/>
        <color theme="1"/>
        <rFont val="Calibri"/>
        <family val="2"/>
        <scheme val="minor"/>
      </rPr>
      <t xml:space="preserve"> forecasts, </t>
    </r>
    <r>
      <rPr>
        <b/>
        <sz val="11"/>
        <color theme="1"/>
        <rFont val="Calibri"/>
        <family val="2"/>
        <scheme val="minor"/>
      </rPr>
      <t>Price-to-Earnings (P/E)</t>
    </r>
    <r>
      <rPr>
        <sz val="11"/>
        <color theme="1"/>
        <rFont val="Calibri"/>
        <family val="2"/>
        <scheme val="minor"/>
      </rPr>
      <t xml:space="preserve"> ratio trends, and future growth expectations.</t>
    </r>
  </si>
  <si>
    <t>Steps to estimate the share price:</t>
  </si>
  <si>
    <r>
      <t>1. Forecast Earnings Per Share (EPS)</t>
    </r>
    <r>
      <rPr>
        <sz val="11"/>
        <color theme="1"/>
        <rFont val="Calibri"/>
        <family val="2"/>
        <scheme val="minor"/>
      </rPr>
      <t>: The EPS for Mar-24 is 164.10. To estimate the EPS for the next year, we can apply a growth rate based on historical data or market trends. Let's assume:</t>
    </r>
  </si>
  <si>
    <t>Historical growth rate between Mar-23 and Mar-24 is substantial due to recovery (about 820% growth from 17.80 to 164.10), but this might be an outlier.</t>
  </si>
  <si>
    <t>A more sustainable and conservative growth rate should be chosen, e.g., 10%-20%, considering the potential recovery phase and future market expectations.</t>
  </si>
  <si>
    <r>
      <t>2. P/E Ratio</t>
    </r>
    <r>
      <rPr>
        <sz val="11"/>
        <color theme="1"/>
        <rFont val="Calibri"/>
        <family val="2"/>
        <scheme val="minor"/>
      </rPr>
      <t>:</t>
    </r>
  </si>
  <si>
    <t>You can use the company's historical P/E ratio or industry averages. If we assume the company's P/E ratio is stable and use historical or industry benchmarks, this will help calculate the expected share price.</t>
  </si>
  <si>
    <t>Let’s assume a P/E ratio of 15 (industry average for similar companies).</t>
  </si>
  <si>
    <r>
      <t>3. Expected Share Price Calculation</t>
    </r>
    <r>
      <rPr>
        <sz val="11"/>
        <color theme="1"/>
        <rFont val="Calibri"/>
        <family val="2"/>
        <scheme val="minor"/>
      </rPr>
      <t>: The formula is:</t>
    </r>
  </si>
  <si>
    <t>Expected Share Price=EPS×P/E Ratio\text{Expected Share Price} = \text{EPS} \times \text{P/E Ratio}Expected Share Price=EPS×P/E Ratio</t>
  </si>
  <si>
    <t>Let’s proceed with different growth scenarios for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</si>
</sst>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u/>
      <sz val="11"/>
      <color theme="1"/>
      <name val="Calibri"/>
      <family val="2"/>
      <scheme val="minor"/>
    </font>
    <font>
      <u/>
      <sz val="9.6"/>
      <color rgb="FF37415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"/>
      <color rgb="FF333333"/>
      <name val="Arial"/>
      <family val="2"/>
    </font>
    <font>
      <b/>
      <sz val="9"/>
      <color theme="1" tint="4.9989318521683403E-2"/>
      <name val="Arial"/>
      <family val="2"/>
    </font>
    <font>
      <b/>
      <sz val="9"/>
      <color rgb="FF333333"/>
      <name val="Arial"/>
      <family val="2"/>
    </font>
    <font>
      <sz val="7"/>
      <color rgb="FF333333"/>
      <name val="Arial"/>
      <family val="2"/>
    </font>
    <font>
      <sz val="9"/>
      <color rgb="FF333333"/>
      <name val="Aptos"/>
      <family val="2"/>
    </font>
    <font>
      <i/>
      <sz val="9"/>
      <color rgb="FF333333"/>
      <name val="Aptos"/>
      <family val="2"/>
    </font>
    <font>
      <i/>
      <sz val="7"/>
      <color rgb="FF333333"/>
      <name val="Arial"/>
      <family val="2"/>
    </font>
    <font>
      <sz val="9"/>
      <color theme="1"/>
      <name val="Aptos"/>
      <family val="2"/>
    </font>
    <font>
      <sz val="9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i/>
      <sz val="8"/>
      <color rgb="FF333333"/>
      <name val="Arial"/>
      <family val="2"/>
    </font>
    <font>
      <b/>
      <sz val="8"/>
      <color rgb="FF374151"/>
      <name val="Arial"/>
      <family val="2"/>
    </font>
    <font>
      <b/>
      <u/>
      <sz val="8"/>
      <color rgb="FF374151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D1D1D1"/>
      </top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0E0E0"/>
      </right>
      <top/>
      <bottom/>
      <diagonal/>
    </border>
  </borders>
  <cellStyleXfs count="4">
    <xf numFmtId="0" fontId="0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 wrapText="1"/>
    </xf>
    <xf numFmtId="1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4" fillId="0" borderId="0" xfId="0" applyFont="1"/>
    <xf numFmtId="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1" fillId="2" borderId="0" xfId="0" applyFont="1" applyFill="1"/>
    <xf numFmtId="17" fontId="1" fillId="2" borderId="0" xfId="0" applyNumberFormat="1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0" fillId="3" borderId="1" xfId="0" applyFont="1" applyFill="1" applyBorder="1" applyAlignment="1">
      <alignment vertical="center"/>
    </xf>
    <xf numFmtId="0" fontId="11" fillId="3" borderId="0" xfId="0" applyFont="1" applyFill="1"/>
    <xf numFmtId="9" fontId="0" fillId="3" borderId="0" xfId="3" applyFont="1" applyFill="1"/>
    <xf numFmtId="0" fontId="12" fillId="3" borderId="1" xfId="0" applyFont="1" applyFill="1" applyBorder="1" applyAlignment="1">
      <alignment vertical="center"/>
    </xf>
    <xf numFmtId="4" fontId="0" fillId="3" borderId="0" xfId="0" applyNumberFormat="1" applyFill="1"/>
    <xf numFmtId="0" fontId="13" fillId="0" borderId="0" xfId="0" applyFont="1"/>
    <xf numFmtId="0" fontId="14" fillId="0" borderId="0" xfId="0" applyFont="1"/>
    <xf numFmtId="0" fontId="15" fillId="2" borderId="2" xfId="0" applyFont="1" applyFill="1" applyBorder="1" applyAlignment="1">
      <alignment horizontal="left" vertical="top" wrapText="1"/>
    </xf>
    <xf numFmtId="17" fontId="15" fillId="2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17" fontId="16" fillId="2" borderId="3" xfId="0" applyNumberFormat="1" applyFont="1" applyFill="1" applyBorder="1" applyAlignment="1">
      <alignment horizontal="right" vertical="top" wrapText="1"/>
    </xf>
    <xf numFmtId="17" fontId="17" fillId="2" borderId="2" xfId="0" applyNumberFormat="1" applyFont="1" applyFill="1" applyBorder="1" applyAlignment="1">
      <alignment horizontal="right" vertical="top" wrapText="1"/>
    </xf>
    <xf numFmtId="0" fontId="18" fillId="3" borderId="4" xfId="0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right" vertical="top" wrapText="1"/>
    </xf>
    <xf numFmtId="0" fontId="17" fillId="3" borderId="5" xfId="0" applyFont="1" applyFill="1" applyBorder="1" applyAlignment="1">
      <alignment horizontal="right" vertical="top" wrapText="1"/>
    </xf>
    <xf numFmtId="4" fontId="19" fillId="3" borderId="2" xfId="0" applyNumberFormat="1" applyFont="1" applyFill="1" applyBorder="1" applyAlignment="1">
      <alignment horizontal="right" vertical="top" wrapText="1"/>
    </xf>
    <xf numFmtId="0" fontId="15" fillId="3" borderId="4" xfId="0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right" vertical="top" wrapText="1"/>
    </xf>
    <xf numFmtId="4" fontId="20" fillId="3" borderId="2" xfId="0" applyNumberFormat="1" applyFont="1" applyFill="1" applyBorder="1" applyAlignment="1">
      <alignment horizontal="right" vertical="top" wrapText="1"/>
    </xf>
    <xf numFmtId="4" fontId="15" fillId="3" borderId="2" xfId="0" applyNumberFormat="1" applyFont="1" applyFill="1" applyBorder="1" applyAlignment="1">
      <alignment horizontal="right" vertical="top" wrapText="1"/>
    </xf>
    <xf numFmtId="4" fontId="17" fillId="3" borderId="5" xfId="0" applyNumberFormat="1" applyFont="1" applyFill="1" applyBorder="1" applyAlignment="1">
      <alignment horizontal="right" vertical="top" wrapText="1"/>
    </xf>
    <xf numFmtId="4" fontId="21" fillId="3" borderId="2" xfId="0" applyNumberFormat="1" applyFont="1" applyFill="1" applyBorder="1" applyAlignment="1">
      <alignment horizontal="right" vertical="top" wrapText="1"/>
    </xf>
    <xf numFmtId="0" fontId="22" fillId="3" borderId="0" xfId="0" applyFont="1" applyFill="1"/>
    <xf numFmtId="4" fontId="22" fillId="3" borderId="0" xfId="0" applyNumberFormat="1" applyFont="1" applyFill="1"/>
    <xf numFmtId="4" fontId="18" fillId="3" borderId="2" xfId="0" applyNumberFormat="1" applyFont="1" applyFill="1" applyBorder="1" applyAlignment="1">
      <alignment horizontal="right" vertical="top" wrapText="1"/>
    </xf>
    <xf numFmtId="0" fontId="23" fillId="3" borderId="0" xfId="0" applyFont="1" applyFill="1"/>
    <xf numFmtId="0" fontId="24" fillId="3" borderId="4" xfId="0" applyFont="1" applyFill="1" applyBorder="1" applyAlignment="1">
      <alignment horizontal="left" vertical="top" wrapText="1"/>
    </xf>
    <xf numFmtId="0" fontId="25" fillId="3" borderId="4" xfId="0" applyFont="1" applyFill="1" applyBorder="1" applyAlignment="1">
      <alignment horizontal="left" vertical="top" wrapText="1"/>
    </xf>
    <xf numFmtId="0" fontId="24" fillId="3" borderId="2" xfId="0" applyFont="1" applyFill="1" applyBorder="1" applyAlignment="1">
      <alignment horizontal="right" vertical="top" wrapText="1"/>
    </xf>
    <xf numFmtId="0" fontId="24" fillId="3" borderId="6" xfId="0" applyFont="1" applyFill="1" applyBorder="1" applyAlignment="1">
      <alignment horizontal="left" vertical="top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4" borderId="0" xfId="0" applyFill="1"/>
    <xf numFmtId="0" fontId="29" fillId="4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right" vertical="center" wrapText="1"/>
    </xf>
    <xf numFmtId="3" fontId="29" fillId="4" borderId="0" xfId="0" applyNumberFormat="1" applyFont="1" applyFill="1" applyAlignment="1">
      <alignment horizontal="right" vertical="center" wrapText="1"/>
    </xf>
    <xf numFmtId="0" fontId="30" fillId="4" borderId="0" xfId="0" applyFont="1" applyFill="1" applyAlignment="1">
      <alignment horizontal="left" vertical="center"/>
    </xf>
    <xf numFmtId="0" fontId="30" fillId="4" borderId="0" xfId="0" applyFont="1" applyFill="1" applyAlignment="1">
      <alignment horizontal="right" vertical="center" wrapText="1"/>
    </xf>
    <xf numFmtId="3" fontId="30" fillId="4" borderId="0" xfId="0" applyNumberFormat="1" applyFont="1" applyFill="1" applyAlignment="1">
      <alignment horizontal="right" vertical="center" wrapText="1"/>
    </xf>
    <xf numFmtId="17" fontId="28" fillId="2" borderId="0" xfId="0" applyNumberFormat="1" applyFont="1" applyFill="1" applyAlignment="1">
      <alignment horizontal="right" vertical="center" wrapText="1"/>
    </xf>
    <xf numFmtId="0" fontId="29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right" vertical="center" wrapText="1"/>
    </xf>
    <xf numFmtId="0" fontId="3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">
    <cellStyle name="Normal" xfId="0" builtinId="0"/>
    <cellStyle name="Normal 2" xfId="1" xr:uid="{F4D378D1-1010-49EF-990C-953FA0740A30}"/>
    <cellStyle name="Per cent 2" xfId="2" xr:uid="{BB892B76-35DC-42AF-9AB1-F5C56440A33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A246-EF88-475B-83F3-FF26A11CA8C8}">
  <dimension ref="B5:L36"/>
  <sheetViews>
    <sheetView topLeftCell="D9" workbookViewId="0">
      <selection activeCell="P15" sqref="P15"/>
    </sheetView>
  </sheetViews>
  <sheetFormatPr defaultRowHeight="14.5"/>
  <sheetData>
    <row r="5" spans="2:10" ht="15.5">
      <c r="B5" s="11"/>
      <c r="C5" s="50" t="s">
        <v>119</v>
      </c>
      <c r="D5" s="50"/>
      <c r="E5" s="50"/>
      <c r="F5" s="50"/>
      <c r="G5" s="50"/>
      <c r="H5" s="50"/>
    </row>
    <row r="7" spans="2:10" ht="15.5">
      <c r="C7" s="50" t="s">
        <v>120</v>
      </c>
      <c r="D7" s="50"/>
      <c r="E7" s="50"/>
    </row>
    <row r="8" spans="2:10" ht="15.5">
      <c r="C8" s="12" t="s">
        <v>121</v>
      </c>
      <c r="D8" s="11"/>
      <c r="E8" s="11"/>
      <c r="F8" s="11"/>
      <c r="G8" s="11"/>
      <c r="H8" s="11"/>
      <c r="I8" s="11"/>
    </row>
    <row r="9" spans="2:10" ht="15.5">
      <c r="C9" s="12" t="s">
        <v>122</v>
      </c>
      <c r="D9" s="11"/>
      <c r="E9" s="11"/>
      <c r="F9" s="11"/>
      <c r="G9" s="11"/>
      <c r="H9" s="11"/>
      <c r="I9" s="11"/>
    </row>
    <row r="10" spans="2:10" ht="15.5">
      <c r="C10" s="12" t="s">
        <v>123</v>
      </c>
      <c r="D10" s="11"/>
      <c r="E10" s="11"/>
      <c r="F10" s="11"/>
      <c r="G10" s="11"/>
      <c r="H10" s="11"/>
      <c r="I10" s="11"/>
    </row>
    <row r="11" spans="2:10" ht="15.5">
      <c r="C11" s="12" t="s">
        <v>124</v>
      </c>
      <c r="D11" s="11"/>
      <c r="E11" s="11"/>
      <c r="F11" s="11"/>
      <c r="G11" s="11"/>
      <c r="H11" s="11"/>
      <c r="I11" s="11"/>
    </row>
    <row r="12" spans="2:10" ht="15.5">
      <c r="C12" s="12" t="s">
        <v>125</v>
      </c>
      <c r="D12" s="11"/>
      <c r="E12" s="11"/>
      <c r="F12" s="11"/>
      <c r="G12" s="11"/>
      <c r="H12" s="11"/>
      <c r="I12" s="11"/>
    </row>
    <row r="13" spans="2:10" ht="15.5">
      <c r="C13" s="12" t="s">
        <v>126</v>
      </c>
      <c r="D13" s="11"/>
      <c r="E13" s="11"/>
      <c r="F13" s="11"/>
      <c r="G13" s="11"/>
      <c r="H13" s="11"/>
      <c r="I13" s="11"/>
    </row>
    <row r="15" spans="2:10" ht="15.5">
      <c r="C15" s="12" t="s">
        <v>127</v>
      </c>
      <c r="D15" s="11"/>
      <c r="E15" s="11"/>
      <c r="F15" s="11"/>
      <c r="G15" s="11"/>
      <c r="H15" s="11"/>
      <c r="I15" s="11"/>
      <c r="J15" s="11"/>
    </row>
    <row r="16" spans="2:10" ht="15.5">
      <c r="C16" s="11"/>
      <c r="D16" s="11"/>
      <c r="E16" s="11"/>
      <c r="F16" s="11"/>
      <c r="G16" s="11"/>
      <c r="H16" s="11"/>
      <c r="I16" s="11"/>
      <c r="J16" s="11"/>
    </row>
    <row r="17" spans="3:12" ht="15.5">
      <c r="C17" s="12" t="s">
        <v>128</v>
      </c>
      <c r="D17" s="11"/>
      <c r="E17" s="11"/>
      <c r="F17" s="11"/>
      <c r="G17" s="11"/>
      <c r="H17" s="11"/>
      <c r="I17" s="11"/>
      <c r="J17" s="11"/>
    </row>
    <row r="18" spans="3:12" ht="15.5">
      <c r="C18" s="12" t="s">
        <v>129</v>
      </c>
      <c r="D18" s="11"/>
      <c r="E18" s="11"/>
      <c r="F18" s="11"/>
      <c r="G18" s="11"/>
      <c r="H18" s="11"/>
      <c r="I18" s="11"/>
      <c r="J18" s="11"/>
    </row>
    <row r="19" spans="3:12" ht="15.5">
      <c r="C19" s="12" t="s">
        <v>130</v>
      </c>
      <c r="D19" s="11"/>
      <c r="E19" s="11"/>
      <c r="F19" s="11"/>
      <c r="G19" s="11"/>
      <c r="H19" s="11"/>
      <c r="I19" s="11"/>
      <c r="J19" s="11"/>
    </row>
    <row r="21" spans="3:12" ht="15.5">
      <c r="C21" s="12" t="s">
        <v>131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3:12" ht="15.5"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3:12" ht="15.5">
      <c r="C23" s="12" t="s">
        <v>132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3:12" ht="15.5">
      <c r="C24" s="12" t="s">
        <v>133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3:12" ht="15.5">
      <c r="C25" s="12" t="s">
        <v>134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3:12" ht="15.5"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3:12" ht="15.5">
      <c r="C27" s="12" t="s">
        <v>135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3:12" ht="15.5"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3:12" ht="15.5">
      <c r="C29" s="12" t="s">
        <v>136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3:12" ht="15.5">
      <c r="C30" s="12" t="s">
        <v>137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3:12" ht="15.5">
      <c r="C31" s="12" t="s">
        <v>138</v>
      </c>
      <c r="D31" s="11"/>
      <c r="E31" s="11"/>
      <c r="F31" s="11"/>
      <c r="G31" s="11"/>
      <c r="H31" s="11"/>
      <c r="I31" s="11"/>
      <c r="J31" s="11"/>
      <c r="K31" s="11"/>
      <c r="L31" s="11"/>
    </row>
    <row r="33" spans="3:12" ht="15.5">
      <c r="C33" s="12" t="s">
        <v>139</v>
      </c>
      <c r="D33" s="11"/>
      <c r="E33" s="11"/>
      <c r="F33" s="11"/>
      <c r="G33" s="11"/>
      <c r="H33" s="11"/>
      <c r="I33" s="11"/>
      <c r="J33" s="11"/>
      <c r="K33" s="11"/>
      <c r="L33" s="11"/>
    </row>
    <row r="34" spans="3:12" ht="15.5"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3:12" ht="15.5">
      <c r="C35" s="12" t="s">
        <v>140</v>
      </c>
      <c r="D35" s="11"/>
      <c r="E35" s="11"/>
      <c r="F35" s="11"/>
      <c r="G35" s="11"/>
      <c r="H35" s="11"/>
      <c r="I35" s="11"/>
      <c r="J35" s="11"/>
      <c r="K35" s="11"/>
      <c r="L35" s="11"/>
    </row>
    <row r="36" spans="3:12" ht="15.5">
      <c r="C36" s="12" t="s">
        <v>141</v>
      </c>
      <c r="D36" s="11"/>
      <c r="E36" s="11"/>
      <c r="F36" s="11"/>
      <c r="G36" s="11"/>
      <c r="H36" s="11"/>
      <c r="I36" s="11"/>
      <c r="J36" s="11"/>
      <c r="K36" s="11"/>
      <c r="L36" s="11"/>
    </row>
  </sheetData>
  <mergeCells count="2">
    <mergeCell ref="C5:H5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D955-10A8-45E4-B031-7DDAD478FDEE}">
  <dimension ref="A1:X71"/>
  <sheetViews>
    <sheetView topLeftCell="N5" zoomScale="90" workbookViewId="0">
      <selection activeCell="Q1" sqref="Q1:V16"/>
    </sheetView>
  </sheetViews>
  <sheetFormatPr defaultRowHeight="14.5"/>
  <cols>
    <col min="1" max="1" width="29.453125" customWidth="1"/>
  </cols>
  <sheetData>
    <row r="1" spans="1:24" ht="36.5" thickBot="1">
      <c r="A1" s="1" t="s">
        <v>0</v>
      </c>
      <c r="B1" s="2">
        <v>45375</v>
      </c>
      <c r="C1" s="2">
        <v>45374</v>
      </c>
      <c r="D1" s="2">
        <v>45373</v>
      </c>
      <c r="E1" s="2">
        <v>45372</v>
      </c>
      <c r="F1" s="2">
        <v>45371</v>
      </c>
      <c r="I1" s="25" t="s">
        <v>165</v>
      </c>
      <c r="J1" s="26">
        <v>43891</v>
      </c>
      <c r="K1" s="26">
        <v>44256</v>
      </c>
      <c r="L1" s="26">
        <v>44621</v>
      </c>
      <c r="M1" s="26">
        <v>44986</v>
      </c>
      <c r="N1" s="26">
        <v>45352</v>
      </c>
      <c r="O1" s="27"/>
      <c r="P1" s="15"/>
      <c r="Q1" s="28" t="s">
        <v>166</v>
      </c>
      <c r="R1" s="29">
        <v>43891</v>
      </c>
      <c r="S1" s="29">
        <v>44256</v>
      </c>
      <c r="T1" s="29">
        <v>44621</v>
      </c>
      <c r="U1" s="29">
        <v>44986</v>
      </c>
      <c r="V1" s="29">
        <v>45352</v>
      </c>
      <c r="X1" s="61" t="s">
        <v>207</v>
      </c>
    </row>
    <row r="2" spans="1:24" ht="35" thickBot="1">
      <c r="A2" s="3" t="s">
        <v>66</v>
      </c>
      <c r="B2" s="4"/>
      <c r="C2" s="4"/>
      <c r="D2" s="4"/>
      <c r="E2" s="4"/>
      <c r="F2" s="4"/>
      <c r="I2" s="30"/>
      <c r="J2" s="31"/>
      <c r="K2" s="31"/>
      <c r="L2" s="31"/>
      <c r="M2" s="31"/>
      <c r="N2" s="31"/>
      <c r="O2" s="31"/>
      <c r="P2" s="16"/>
      <c r="Q2" s="32" t="s">
        <v>167</v>
      </c>
      <c r="R2" s="33">
        <f>J4</f>
        <v>3111.91</v>
      </c>
      <c r="S2" s="33">
        <f t="shared" ref="S2:V2" si="0">K4</f>
        <v>1875.15</v>
      </c>
      <c r="T2" s="33">
        <f t="shared" si="0"/>
        <v>1776.46</v>
      </c>
      <c r="U2" s="33">
        <f t="shared" si="0"/>
        <v>367.47</v>
      </c>
      <c r="V2" s="33">
        <f t="shared" si="0"/>
        <v>2163.79</v>
      </c>
      <c r="X2" s="62"/>
    </row>
    <row r="3" spans="1:24" ht="35" thickBot="1">
      <c r="A3" s="4" t="s">
        <v>67</v>
      </c>
      <c r="B3" s="5">
        <v>3111.91</v>
      </c>
      <c r="C3" s="5">
        <v>1875.15</v>
      </c>
      <c r="D3" s="5">
        <v>1776.46</v>
      </c>
      <c r="E3" s="4">
        <v>367.47</v>
      </c>
      <c r="F3" s="5">
        <v>2163.79</v>
      </c>
      <c r="I3" s="34"/>
      <c r="J3" s="35"/>
      <c r="K3" s="35"/>
      <c r="L3" s="35"/>
      <c r="M3" s="35"/>
      <c r="N3" s="35"/>
      <c r="O3" s="35"/>
      <c r="P3" s="16"/>
      <c r="Q3" s="32" t="s">
        <v>168</v>
      </c>
      <c r="R3" s="36">
        <f>J5</f>
        <v>63.7800000000002</v>
      </c>
      <c r="S3" s="36">
        <f t="shared" ref="S3:V3" si="1">K5</f>
        <v>61.8599999999999</v>
      </c>
      <c r="T3" s="36">
        <f t="shared" si="1"/>
        <v>56.700000000000045</v>
      </c>
      <c r="U3" s="36">
        <f t="shared" si="1"/>
        <v>63.669999999999959</v>
      </c>
      <c r="V3" s="36">
        <f t="shared" si="1"/>
        <v>42.070000000000164</v>
      </c>
      <c r="X3" s="63" t="s">
        <v>208</v>
      </c>
    </row>
    <row r="4" spans="1:24" ht="42.5" thickBot="1">
      <c r="A4" s="4" t="s">
        <v>68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I4" s="44" t="s">
        <v>67</v>
      </c>
      <c r="J4" s="37">
        <f>B5</f>
        <v>3111.91</v>
      </c>
      <c r="K4" s="37">
        <f t="shared" ref="K4:N4" si="2">C5</f>
        <v>1875.15</v>
      </c>
      <c r="L4" s="37">
        <f t="shared" si="2"/>
        <v>1776.46</v>
      </c>
      <c r="M4" s="37">
        <f t="shared" si="2"/>
        <v>367.47</v>
      </c>
      <c r="N4" s="37">
        <f t="shared" si="2"/>
        <v>2163.79</v>
      </c>
      <c r="O4" s="35"/>
      <c r="P4" s="16"/>
      <c r="Q4" s="38" t="s">
        <v>72</v>
      </c>
      <c r="R4" s="33">
        <f>J6</f>
        <v>3175.69</v>
      </c>
      <c r="S4" s="33">
        <f t="shared" ref="S4:V4" si="3">K6</f>
        <v>1937.01</v>
      </c>
      <c r="T4" s="33">
        <f t="shared" si="3"/>
        <v>1833.16</v>
      </c>
      <c r="U4" s="33">
        <f t="shared" si="3"/>
        <v>431.14</v>
      </c>
      <c r="V4" s="33">
        <f t="shared" si="3"/>
        <v>2205.86</v>
      </c>
      <c r="X4" s="63" t="s">
        <v>209</v>
      </c>
    </row>
    <row r="5" spans="1:24" ht="20.5" thickBot="1">
      <c r="A5" s="4" t="s">
        <v>69</v>
      </c>
      <c r="B5" s="5">
        <v>3111.91</v>
      </c>
      <c r="C5" s="5">
        <v>1875.15</v>
      </c>
      <c r="D5" s="5">
        <v>1776.46</v>
      </c>
      <c r="E5" s="4">
        <v>367.47</v>
      </c>
      <c r="F5" s="5">
        <v>2163.79</v>
      </c>
      <c r="I5" s="45" t="s">
        <v>169</v>
      </c>
      <c r="J5" s="39">
        <f>J6-J4</f>
        <v>63.7800000000002</v>
      </c>
      <c r="K5" s="39">
        <f t="shared" ref="K5:N5" si="4">K6-K4</f>
        <v>61.8599999999999</v>
      </c>
      <c r="L5" s="39">
        <f t="shared" si="4"/>
        <v>56.700000000000045</v>
      </c>
      <c r="M5" s="39">
        <f t="shared" si="4"/>
        <v>63.669999999999959</v>
      </c>
      <c r="N5" s="39">
        <f t="shared" si="4"/>
        <v>42.070000000000164</v>
      </c>
      <c r="O5" s="31"/>
      <c r="P5" s="16"/>
      <c r="Q5" s="32" t="s">
        <v>170</v>
      </c>
      <c r="R5" s="40">
        <f>J12</f>
        <v>0</v>
      </c>
      <c r="S5" s="40">
        <f t="shared" ref="S5:V5" si="5">K12</f>
        <v>0</v>
      </c>
      <c r="T5" s="40">
        <f t="shared" si="5"/>
        <v>0</v>
      </c>
      <c r="U5" s="40">
        <f t="shared" si="5"/>
        <v>0</v>
      </c>
      <c r="V5" s="40">
        <f t="shared" si="5"/>
        <v>0</v>
      </c>
      <c r="X5" s="63" t="s">
        <v>210</v>
      </c>
    </row>
    <row r="6" spans="1:24" ht="23.5" thickBot="1">
      <c r="A6" s="4" t="s">
        <v>70</v>
      </c>
      <c r="B6" s="5">
        <v>3111.91</v>
      </c>
      <c r="C6" s="5">
        <v>1875.15</v>
      </c>
      <c r="D6" s="5">
        <v>1776.46</v>
      </c>
      <c r="E6" s="4">
        <v>367.47</v>
      </c>
      <c r="F6" s="5">
        <v>2163.79</v>
      </c>
      <c r="I6" s="44" t="s">
        <v>72</v>
      </c>
      <c r="J6" s="37">
        <f>B8</f>
        <v>3175.69</v>
      </c>
      <c r="K6" s="37">
        <f t="shared" ref="K6:N6" si="6">C8</f>
        <v>1937.01</v>
      </c>
      <c r="L6" s="37">
        <f t="shared" si="6"/>
        <v>1833.16</v>
      </c>
      <c r="M6" s="37">
        <f t="shared" si="6"/>
        <v>431.14</v>
      </c>
      <c r="N6" s="37">
        <f t="shared" si="6"/>
        <v>2205.86</v>
      </c>
      <c r="O6" s="35"/>
      <c r="P6" s="16"/>
      <c r="Q6" s="38" t="s">
        <v>171</v>
      </c>
      <c r="R6" s="41">
        <f>R4-R5</f>
        <v>3175.69</v>
      </c>
      <c r="S6" s="41">
        <f t="shared" ref="S6:V6" si="7">S4-S5</f>
        <v>1937.01</v>
      </c>
      <c r="T6" s="41">
        <f t="shared" si="7"/>
        <v>1833.16</v>
      </c>
      <c r="U6" s="41">
        <f t="shared" si="7"/>
        <v>431.14</v>
      </c>
      <c r="V6" s="41">
        <f t="shared" si="7"/>
        <v>2205.86</v>
      </c>
      <c r="X6" s="63" t="s">
        <v>211</v>
      </c>
    </row>
    <row r="7" spans="1:24" ht="21.5" thickBot="1">
      <c r="A7" s="4" t="s">
        <v>71</v>
      </c>
      <c r="B7" s="4">
        <v>63.78</v>
      </c>
      <c r="C7" s="4">
        <v>61.86</v>
      </c>
      <c r="D7" s="4">
        <v>56.7</v>
      </c>
      <c r="E7" s="4">
        <v>63.67</v>
      </c>
      <c r="F7" s="4">
        <v>42.07</v>
      </c>
      <c r="I7" s="44" t="s">
        <v>73</v>
      </c>
      <c r="J7" s="35"/>
      <c r="K7" s="35"/>
      <c r="L7" s="35"/>
      <c r="M7" s="35"/>
      <c r="N7" s="35"/>
      <c r="O7" s="35"/>
      <c r="P7" s="16"/>
      <c r="Q7" s="38" t="s">
        <v>172</v>
      </c>
      <c r="R7" s="40">
        <f>J17</f>
        <v>120.92000000000002</v>
      </c>
      <c r="S7" s="40">
        <f t="shared" ref="S7:V7" si="8">K17</f>
        <v>119.38</v>
      </c>
      <c r="T7" s="40">
        <f t="shared" si="8"/>
        <v>97.15</v>
      </c>
      <c r="U7" s="40">
        <f t="shared" si="8"/>
        <v>85.75</v>
      </c>
      <c r="V7" s="40">
        <f t="shared" si="8"/>
        <v>113.72</v>
      </c>
    </row>
    <row r="8" spans="1:24" ht="32" thickBot="1">
      <c r="A8" s="4" t="s">
        <v>72</v>
      </c>
      <c r="B8" s="5">
        <v>3175.69</v>
      </c>
      <c r="C8" s="5">
        <v>1937.01</v>
      </c>
      <c r="D8" s="5">
        <v>1833.16</v>
      </c>
      <c r="E8" s="4">
        <v>431.14</v>
      </c>
      <c r="F8" s="5">
        <v>2205.86</v>
      </c>
      <c r="I8" s="44" t="s">
        <v>74</v>
      </c>
      <c r="J8" s="31">
        <f>B10</f>
        <v>0</v>
      </c>
      <c r="K8" s="31">
        <f t="shared" ref="K8:N11" si="9">C10</f>
        <v>0</v>
      </c>
      <c r="L8" s="31">
        <f t="shared" si="9"/>
        <v>0</v>
      </c>
      <c r="M8" s="31">
        <f t="shared" si="9"/>
        <v>0</v>
      </c>
      <c r="N8" s="31">
        <f t="shared" si="9"/>
        <v>0</v>
      </c>
      <c r="O8" s="31"/>
      <c r="P8" s="16"/>
      <c r="Q8" s="38" t="s">
        <v>173</v>
      </c>
      <c r="R8" s="41">
        <f>R6-R7</f>
        <v>3054.77</v>
      </c>
      <c r="S8" s="41">
        <f t="shared" ref="S8:V8" si="10">S6-S7</f>
        <v>1817.63</v>
      </c>
      <c r="T8" s="41">
        <f t="shared" si="10"/>
        <v>1736.01</v>
      </c>
      <c r="U8" s="41">
        <f t="shared" si="10"/>
        <v>345.39</v>
      </c>
      <c r="V8" s="41">
        <f t="shared" si="10"/>
        <v>2092.1400000000003</v>
      </c>
      <c r="X8" s="61" t="s">
        <v>212</v>
      </c>
    </row>
    <row r="9" spans="1:24" ht="32" thickBot="1">
      <c r="A9" s="3" t="s">
        <v>73</v>
      </c>
      <c r="B9" s="4"/>
      <c r="C9" s="4"/>
      <c r="D9" s="4"/>
      <c r="E9" s="4"/>
      <c r="F9" s="4"/>
      <c r="I9" s="44" t="s">
        <v>75</v>
      </c>
      <c r="J9" s="31">
        <f t="shared" ref="J9:J11" si="11">B11</f>
        <v>0</v>
      </c>
      <c r="K9" s="31">
        <f t="shared" si="9"/>
        <v>0</v>
      </c>
      <c r="L9" s="31">
        <f t="shared" si="9"/>
        <v>0</v>
      </c>
      <c r="M9" s="31">
        <f t="shared" si="9"/>
        <v>0</v>
      </c>
      <c r="N9" s="31">
        <f t="shared" si="9"/>
        <v>0</v>
      </c>
      <c r="O9" s="35"/>
      <c r="P9" s="16"/>
      <c r="Q9" s="38" t="s">
        <v>174</v>
      </c>
      <c r="R9" s="41">
        <f>J15</f>
        <v>31.79</v>
      </c>
      <c r="S9" s="41">
        <f t="shared" ref="S9:V9" si="12">K15</f>
        <v>31.84</v>
      </c>
      <c r="T9" s="41">
        <f t="shared" si="12"/>
        <v>31.74</v>
      </c>
      <c r="U9" s="41">
        <f t="shared" si="12"/>
        <v>31.68</v>
      </c>
      <c r="V9" s="41">
        <f t="shared" si="12"/>
        <v>31.51</v>
      </c>
      <c r="X9" s="62"/>
    </row>
    <row r="10" spans="1:24" ht="32" thickBot="1">
      <c r="A10" s="4" t="s">
        <v>74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I10" s="44" t="s">
        <v>76</v>
      </c>
      <c r="J10" s="31">
        <f t="shared" si="11"/>
        <v>0</v>
      </c>
      <c r="K10" s="31">
        <f t="shared" si="9"/>
        <v>0</v>
      </c>
      <c r="L10" s="31">
        <f t="shared" si="9"/>
        <v>0</v>
      </c>
      <c r="M10" s="31">
        <f t="shared" si="9"/>
        <v>0</v>
      </c>
      <c r="N10" s="31">
        <f t="shared" si="9"/>
        <v>0</v>
      </c>
      <c r="O10" s="35"/>
      <c r="P10" s="16"/>
      <c r="Q10" s="38" t="s">
        <v>175</v>
      </c>
      <c r="R10" s="41">
        <f>R8-R9</f>
        <v>3022.98</v>
      </c>
      <c r="S10" s="41">
        <f t="shared" ref="S10:V10" si="13">S8-S9</f>
        <v>1785.7900000000002</v>
      </c>
      <c r="T10" s="41">
        <f t="shared" si="13"/>
        <v>1704.27</v>
      </c>
      <c r="U10" s="41">
        <f t="shared" si="13"/>
        <v>313.70999999999998</v>
      </c>
      <c r="V10" s="41">
        <f t="shared" si="13"/>
        <v>2060.63</v>
      </c>
      <c r="X10" s="62" t="s">
        <v>213</v>
      </c>
    </row>
    <row r="11" spans="1:24" ht="53" thickBot="1">
      <c r="A11" s="4" t="s">
        <v>75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I11" s="44" t="s">
        <v>176</v>
      </c>
      <c r="J11" s="31">
        <f t="shared" si="11"/>
        <v>0</v>
      </c>
      <c r="K11" s="31">
        <f t="shared" si="9"/>
        <v>0</v>
      </c>
      <c r="L11" s="31">
        <f t="shared" si="9"/>
        <v>0</v>
      </c>
      <c r="M11" s="31">
        <f t="shared" si="9"/>
        <v>0</v>
      </c>
      <c r="N11" s="31">
        <f t="shared" si="9"/>
        <v>0</v>
      </c>
      <c r="O11" s="31"/>
      <c r="P11" s="16"/>
      <c r="Q11" s="32" t="s">
        <v>177</v>
      </c>
      <c r="R11" s="41">
        <f>J14</f>
        <v>2.16</v>
      </c>
      <c r="S11" s="41">
        <f t="shared" ref="S11:V11" si="14">K14</f>
        <v>6.94</v>
      </c>
      <c r="T11" s="41">
        <f t="shared" si="14"/>
        <v>3.15</v>
      </c>
      <c r="U11" s="41">
        <f t="shared" si="14"/>
        <v>3.8</v>
      </c>
      <c r="V11" s="41">
        <f t="shared" si="14"/>
        <v>12.54</v>
      </c>
      <c r="X11" s="62" t="s">
        <v>214</v>
      </c>
    </row>
    <row r="12" spans="1:24" ht="15" thickBot="1">
      <c r="A12" s="4" t="s">
        <v>76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I12" s="47" t="s">
        <v>170</v>
      </c>
      <c r="J12" s="43">
        <f>SUM(J8:J11)</f>
        <v>0</v>
      </c>
      <c r="K12" s="43">
        <f t="shared" ref="K12:N12" si="15">SUM(K8:K11)</f>
        <v>0</v>
      </c>
      <c r="L12" s="43">
        <f t="shared" si="15"/>
        <v>0</v>
      </c>
      <c r="M12" s="43">
        <f t="shared" si="15"/>
        <v>0</v>
      </c>
      <c r="N12" s="43">
        <f t="shared" si="15"/>
        <v>0</v>
      </c>
      <c r="O12" s="31"/>
      <c r="P12" s="16"/>
      <c r="Q12" s="38" t="s">
        <v>178</v>
      </c>
      <c r="R12" s="41">
        <f>R10-R11</f>
        <v>3020.82</v>
      </c>
      <c r="S12" s="41">
        <f t="shared" ref="S12:V12" si="16">S10-S11</f>
        <v>1778.8500000000001</v>
      </c>
      <c r="T12" s="41">
        <f t="shared" si="16"/>
        <v>1701.12</v>
      </c>
      <c r="U12" s="41">
        <f t="shared" si="16"/>
        <v>309.90999999999997</v>
      </c>
      <c r="V12" s="41">
        <f t="shared" si="16"/>
        <v>2048.09</v>
      </c>
    </row>
    <row r="13" spans="1:24" ht="32" thickBot="1">
      <c r="A13" s="4" t="s">
        <v>77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I13" s="44" t="s">
        <v>78</v>
      </c>
      <c r="J13" s="42">
        <f>B14</f>
        <v>43.74</v>
      </c>
      <c r="K13" s="42">
        <f t="shared" ref="K13:N16" si="17">C14</f>
        <v>42</v>
      </c>
      <c r="L13" s="42">
        <f t="shared" si="17"/>
        <v>36.049999999999997</v>
      </c>
      <c r="M13" s="42">
        <f t="shared" si="17"/>
        <v>36.17</v>
      </c>
      <c r="N13" s="42">
        <f t="shared" si="17"/>
        <v>35.9</v>
      </c>
      <c r="O13" s="31"/>
      <c r="P13" s="16"/>
      <c r="Q13" s="38" t="s">
        <v>179</v>
      </c>
      <c r="R13" s="41">
        <f>J27</f>
        <v>124.36</v>
      </c>
      <c r="S13" s="41">
        <f t="shared" ref="S13:V13" si="18">K27</f>
        <v>67.27</v>
      </c>
      <c r="T13" s="41">
        <f t="shared" si="18"/>
        <v>70.599999999999994</v>
      </c>
      <c r="U13" s="41">
        <f t="shared" si="18"/>
        <v>111.32</v>
      </c>
      <c r="V13" s="41">
        <f t="shared" si="18"/>
        <v>221.22</v>
      </c>
      <c r="X13" s="61" t="s">
        <v>215</v>
      </c>
    </row>
    <row r="14" spans="1:24" ht="21.5" thickBot="1">
      <c r="A14" s="4" t="s">
        <v>78</v>
      </c>
      <c r="B14" s="4">
        <v>43.74</v>
      </c>
      <c r="C14" s="4">
        <v>42</v>
      </c>
      <c r="D14" s="4">
        <v>36.049999999999997</v>
      </c>
      <c r="E14" s="4">
        <v>36.17</v>
      </c>
      <c r="F14" s="4">
        <v>35.9</v>
      </c>
      <c r="I14" s="44" t="s">
        <v>79</v>
      </c>
      <c r="J14" s="42">
        <f>B15</f>
        <v>2.16</v>
      </c>
      <c r="K14" s="42">
        <f t="shared" si="17"/>
        <v>6.94</v>
      </c>
      <c r="L14" s="42">
        <f t="shared" si="17"/>
        <v>3.15</v>
      </c>
      <c r="M14" s="42">
        <f t="shared" si="17"/>
        <v>3.8</v>
      </c>
      <c r="N14" s="42">
        <f t="shared" si="17"/>
        <v>12.54</v>
      </c>
      <c r="O14" s="31"/>
      <c r="P14" s="16"/>
      <c r="Q14" s="32" t="s">
        <v>180</v>
      </c>
      <c r="R14" s="41">
        <f>R12-R13</f>
        <v>2896.46</v>
      </c>
      <c r="S14" s="41">
        <f t="shared" ref="S14:V14" si="19">S12-S13</f>
        <v>1711.5800000000002</v>
      </c>
      <c r="T14" s="41">
        <f t="shared" si="19"/>
        <v>1630.52</v>
      </c>
      <c r="U14" s="41">
        <f t="shared" si="19"/>
        <v>198.58999999999997</v>
      </c>
      <c r="V14" s="41">
        <f t="shared" si="19"/>
        <v>1826.8700000000001</v>
      </c>
      <c r="X14" s="62"/>
    </row>
    <row r="15" spans="1:24" ht="53" thickBot="1">
      <c r="A15" s="4" t="s">
        <v>79</v>
      </c>
      <c r="B15" s="4">
        <v>2.16</v>
      </c>
      <c r="C15" s="4">
        <v>6.94</v>
      </c>
      <c r="D15" s="4">
        <v>3.15</v>
      </c>
      <c r="E15" s="4">
        <v>3.8</v>
      </c>
      <c r="F15" s="4">
        <v>12.54</v>
      </c>
      <c r="I15" s="44" t="s">
        <v>80</v>
      </c>
      <c r="J15" s="42">
        <f>B16</f>
        <v>31.79</v>
      </c>
      <c r="K15" s="42">
        <f t="shared" si="17"/>
        <v>31.84</v>
      </c>
      <c r="L15" s="42">
        <f t="shared" si="17"/>
        <v>31.74</v>
      </c>
      <c r="M15" s="42">
        <f t="shared" si="17"/>
        <v>31.68</v>
      </c>
      <c r="N15" s="42">
        <f t="shared" si="17"/>
        <v>31.51</v>
      </c>
      <c r="O15" s="31"/>
      <c r="P15" s="16"/>
      <c r="Q15" s="32" t="s">
        <v>181</v>
      </c>
      <c r="R15" s="33">
        <f>J35</f>
        <v>260.3</v>
      </c>
      <c r="S15" s="33">
        <f t="shared" ref="S15:V15" si="20">K35</f>
        <v>153.80000000000001</v>
      </c>
      <c r="T15" s="33">
        <f t="shared" si="20"/>
        <v>146.5</v>
      </c>
      <c r="U15" s="33">
        <f t="shared" si="20"/>
        <v>17.8</v>
      </c>
      <c r="V15" s="33">
        <f t="shared" si="20"/>
        <v>164.1</v>
      </c>
      <c r="X15" s="62" t="s">
        <v>216</v>
      </c>
    </row>
    <row r="16" spans="1:24" ht="24.5" thickBot="1">
      <c r="A16" s="4" t="s">
        <v>80</v>
      </c>
      <c r="B16" s="4">
        <v>31.79</v>
      </c>
      <c r="C16" s="4">
        <v>31.84</v>
      </c>
      <c r="D16" s="4">
        <v>31.74</v>
      </c>
      <c r="E16" s="4">
        <v>31.68</v>
      </c>
      <c r="F16" s="4">
        <v>31.51</v>
      </c>
      <c r="I16" s="44" t="s">
        <v>81</v>
      </c>
      <c r="J16" s="42">
        <f>B17</f>
        <v>77.180000000000007</v>
      </c>
      <c r="K16" s="42">
        <f t="shared" si="17"/>
        <v>77.38</v>
      </c>
      <c r="L16" s="42">
        <f t="shared" si="17"/>
        <v>61.1</v>
      </c>
      <c r="M16" s="42">
        <f t="shared" si="17"/>
        <v>49.58</v>
      </c>
      <c r="N16" s="42">
        <f t="shared" si="17"/>
        <v>77.819999999999993</v>
      </c>
      <c r="O16" s="31"/>
      <c r="P16" s="16"/>
      <c r="Q16" s="38" t="s">
        <v>182</v>
      </c>
      <c r="R16" s="33">
        <f>J36</f>
        <v>260.3</v>
      </c>
      <c r="S16" s="33">
        <f t="shared" ref="S16:V16" si="21">K36</f>
        <v>153.80000000000001</v>
      </c>
      <c r="T16" s="33">
        <f t="shared" si="21"/>
        <v>146.5</v>
      </c>
      <c r="U16" s="33">
        <f t="shared" si="21"/>
        <v>17.8</v>
      </c>
      <c r="V16" s="33">
        <f t="shared" si="21"/>
        <v>164.1</v>
      </c>
    </row>
    <row r="17" spans="1:24" ht="18" thickBot="1">
      <c r="A17" s="4" t="s">
        <v>81</v>
      </c>
      <c r="B17" s="4">
        <v>77.180000000000007</v>
      </c>
      <c r="C17" s="4">
        <v>77.38</v>
      </c>
      <c r="D17" s="4">
        <v>61.1</v>
      </c>
      <c r="E17" s="4">
        <v>49.58</v>
      </c>
      <c r="F17" s="4">
        <v>77.819999999999993</v>
      </c>
      <c r="I17" s="44" t="s">
        <v>172</v>
      </c>
      <c r="J17" s="31">
        <f>J13+J16</f>
        <v>120.92000000000002</v>
      </c>
      <c r="K17" s="31">
        <f t="shared" ref="K17:N17" si="22">K13+K16</f>
        <v>119.38</v>
      </c>
      <c r="L17" s="31">
        <f t="shared" si="22"/>
        <v>97.15</v>
      </c>
      <c r="M17" s="31">
        <f t="shared" si="22"/>
        <v>85.75</v>
      </c>
      <c r="N17" s="31">
        <f t="shared" si="22"/>
        <v>113.72</v>
      </c>
      <c r="O17" s="31"/>
      <c r="P17" s="16"/>
      <c r="Q17" s="16"/>
      <c r="R17" s="16"/>
      <c r="S17" s="16"/>
      <c r="T17" s="16"/>
      <c r="U17" s="16"/>
      <c r="X17" s="61" t="s">
        <v>217</v>
      </c>
    </row>
    <row r="18" spans="1:24" ht="21.5" thickBot="1">
      <c r="A18" s="4" t="s">
        <v>82</v>
      </c>
      <c r="B18" s="4">
        <v>154.87</v>
      </c>
      <c r="C18" s="4">
        <v>158.16</v>
      </c>
      <c r="D18" s="4">
        <v>132.04</v>
      </c>
      <c r="E18" s="4">
        <v>121.23</v>
      </c>
      <c r="F18" s="4">
        <v>157.77000000000001</v>
      </c>
      <c r="I18" s="44" t="s">
        <v>82</v>
      </c>
      <c r="J18" s="37">
        <f>J12+J14+J15+J17</f>
        <v>154.87</v>
      </c>
      <c r="K18" s="37">
        <f t="shared" ref="K18:N18" si="23">K12+K14+K15+K17</f>
        <v>158.16</v>
      </c>
      <c r="L18" s="37">
        <f t="shared" si="23"/>
        <v>132.04000000000002</v>
      </c>
      <c r="M18" s="37">
        <f t="shared" si="23"/>
        <v>121.22999999999999</v>
      </c>
      <c r="N18" s="37">
        <f t="shared" si="23"/>
        <v>157.76999999999998</v>
      </c>
      <c r="O18" s="31"/>
      <c r="P18" s="16"/>
      <c r="Q18" s="16"/>
      <c r="R18" s="16"/>
      <c r="S18" s="16"/>
      <c r="T18" s="16"/>
      <c r="U18" s="16"/>
      <c r="X18" s="62"/>
    </row>
    <row r="19" spans="1:24" ht="74" thickBot="1">
      <c r="A19" s="3" t="s">
        <v>83</v>
      </c>
      <c r="B19" s="4"/>
      <c r="C19" s="4"/>
      <c r="D19" s="4"/>
      <c r="E19" s="4"/>
      <c r="F19" s="4"/>
      <c r="I19" s="44" t="s">
        <v>84</v>
      </c>
      <c r="J19" s="37">
        <f>B20</f>
        <v>3020.82</v>
      </c>
      <c r="K19" s="37">
        <f t="shared" ref="K19:N21" si="24">C20</f>
        <v>1778.85</v>
      </c>
      <c r="L19" s="37">
        <f t="shared" si="24"/>
        <v>1701.12</v>
      </c>
      <c r="M19" s="37">
        <f t="shared" si="24"/>
        <v>309.91000000000003</v>
      </c>
      <c r="N19" s="37">
        <f t="shared" si="24"/>
        <v>2048.09</v>
      </c>
      <c r="O19" s="31"/>
      <c r="P19" s="16"/>
      <c r="Q19" s="16"/>
      <c r="R19" s="16"/>
      <c r="S19" s="16"/>
      <c r="T19" s="16"/>
      <c r="U19" s="16"/>
      <c r="X19" s="62" t="s">
        <v>218</v>
      </c>
    </row>
    <row r="20" spans="1:24" ht="24.5" thickBot="1">
      <c r="A20" s="4" t="s">
        <v>84</v>
      </c>
      <c r="B20" s="5">
        <v>3020.82</v>
      </c>
      <c r="C20" s="5">
        <v>1778.85</v>
      </c>
      <c r="D20" s="5">
        <v>1701.12</v>
      </c>
      <c r="E20" s="4">
        <v>309.91000000000003</v>
      </c>
      <c r="F20" s="5">
        <v>2048.09</v>
      </c>
      <c r="I20" s="44" t="s">
        <v>85</v>
      </c>
      <c r="J20" s="37">
        <f>B21</f>
        <v>0</v>
      </c>
      <c r="K20" s="37">
        <f t="shared" si="24"/>
        <v>0</v>
      </c>
      <c r="L20" s="37">
        <f t="shared" si="24"/>
        <v>0</v>
      </c>
      <c r="M20" s="37">
        <f t="shared" si="24"/>
        <v>0</v>
      </c>
      <c r="N20" s="37">
        <f t="shared" si="24"/>
        <v>0</v>
      </c>
      <c r="O20" s="31"/>
      <c r="P20" s="16"/>
      <c r="Q20" s="16"/>
      <c r="R20" s="16"/>
      <c r="S20" s="16"/>
      <c r="T20" s="16"/>
      <c r="U20" s="16"/>
    </row>
    <row r="21" spans="1:24" ht="21.5" thickBot="1">
      <c r="A21" s="4" t="s">
        <v>85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I21" s="44" t="s">
        <v>86</v>
      </c>
      <c r="J21" s="37">
        <f>B22</f>
        <v>3020.82</v>
      </c>
      <c r="K21" s="37">
        <f t="shared" si="24"/>
        <v>1778.85</v>
      </c>
      <c r="L21" s="37">
        <f t="shared" si="24"/>
        <v>1701.12</v>
      </c>
      <c r="M21" s="37">
        <f t="shared" si="24"/>
        <v>309.91000000000003</v>
      </c>
      <c r="N21" s="37">
        <f t="shared" si="24"/>
        <v>2048.09</v>
      </c>
      <c r="O21" s="35"/>
      <c r="P21" s="16"/>
      <c r="Q21" s="16"/>
      <c r="R21" s="16"/>
      <c r="S21" s="16"/>
      <c r="T21" s="16"/>
      <c r="U21" s="16"/>
      <c r="X21" s="61" t="s">
        <v>219</v>
      </c>
    </row>
    <row r="22" spans="1:24" ht="42.5" thickBot="1">
      <c r="A22" s="4" t="s">
        <v>86</v>
      </c>
      <c r="B22" s="5">
        <v>3020.82</v>
      </c>
      <c r="C22" s="5">
        <v>1778.85</v>
      </c>
      <c r="D22" s="5">
        <v>1701.12</v>
      </c>
      <c r="E22" s="4">
        <v>309.91000000000003</v>
      </c>
      <c r="F22" s="5">
        <v>2048.09</v>
      </c>
      <c r="I22" s="44" t="s">
        <v>183</v>
      </c>
      <c r="J22" s="37"/>
      <c r="K22" s="37"/>
      <c r="L22" s="37"/>
      <c r="M22" s="37"/>
      <c r="N22" s="37"/>
      <c r="O22" s="35"/>
      <c r="P22" s="16"/>
      <c r="Q22" s="16"/>
      <c r="R22" s="16"/>
      <c r="S22" s="16"/>
      <c r="T22" s="16"/>
      <c r="U22" s="16"/>
      <c r="X22" s="62"/>
    </row>
    <row r="23" spans="1:24" ht="21.5" thickBot="1">
      <c r="A23" s="3" t="s">
        <v>87</v>
      </c>
      <c r="B23" s="4"/>
      <c r="C23" s="4"/>
      <c r="D23" s="4"/>
      <c r="E23" s="4"/>
      <c r="F23" s="4"/>
      <c r="I23" s="44" t="s">
        <v>88</v>
      </c>
      <c r="J23" s="37">
        <f>B24</f>
        <v>110.77</v>
      </c>
      <c r="K23" s="37">
        <f t="shared" ref="K23:N23" si="25">C24</f>
        <v>62.97</v>
      </c>
      <c r="L23" s="37">
        <f t="shared" si="25"/>
        <v>52.66</v>
      </c>
      <c r="M23" s="37">
        <f t="shared" si="25"/>
        <v>101.25</v>
      </c>
      <c r="N23" s="37">
        <f t="shared" si="25"/>
        <v>80.38</v>
      </c>
      <c r="O23" s="31"/>
      <c r="P23" s="16"/>
      <c r="Q23" s="16"/>
      <c r="R23" s="16"/>
      <c r="S23" s="16"/>
      <c r="T23" s="16"/>
      <c r="U23" s="16"/>
      <c r="X23" s="62" t="s">
        <v>220</v>
      </c>
    </row>
    <row r="24" spans="1:24" ht="15" thickBot="1">
      <c r="A24" s="4" t="s">
        <v>88</v>
      </c>
      <c r="B24" s="4">
        <v>110.77</v>
      </c>
      <c r="C24" s="4">
        <v>62.97</v>
      </c>
      <c r="D24" s="4">
        <v>52.66</v>
      </c>
      <c r="E24" s="4">
        <v>101.25</v>
      </c>
      <c r="F24" s="4">
        <v>80.38</v>
      </c>
      <c r="I24" s="4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X24" s="62" t="s">
        <v>221</v>
      </c>
    </row>
    <row r="25" spans="1:24" ht="21.5" thickBot="1">
      <c r="A25" s="4" t="s">
        <v>89</v>
      </c>
      <c r="B25" s="4">
        <v>0</v>
      </c>
      <c r="C25" s="4">
        <v>0</v>
      </c>
      <c r="D25" s="4">
        <v>0</v>
      </c>
      <c r="E25" s="4">
        <v>0</v>
      </c>
      <c r="F25" s="4">
        <v>-140</v>
      </c>
      <c r="I25" s="44" t="s">
        <v>90</v>
      </c>
      <c r="J25" s="37">
        <f>B26</f>
        <v>13.59</v>
      </c>
      <c r="K25" s="37">
        <f t="shared" ref="K25:N25" si="26">C26</f>
        <v>4.3</v>
      </c>
      <c r="L25" s="37">
        <f t="shared" si="26"/>
        <v>6.62</v>
      </c>
      <c r="M25" s="37">
        <f t="shared" si="26"/>
        <v>10.07</v>
      </c>
      <c r="N25" s="37">
        <f t="shared" si="26"/>
        <v>-3.44</v>
      </c>
      <c r="O25" s="35"/>
      <c r="P25" s="16"/>
      <c r="Q25" s="16"/>
      <c r="R25" s="16"/>
      <c r="S25" s="16"/>
      <c r="T25" s="16"/>
      <c r="U25" s="16"/>
    </row>
    <row r="26" spans="1:24" ht="18" thickBot="1">
      <c r="A26" s="4" t="s">
        <v>90</v>
      </c>
      <c r="B26" s="4">
        <v>13.59</v>
      </c>
      <c r="C26" s="4">
        <v>4.3</v>
      </c>
      <c r="D26" s="4">
        <v>6.62</v>
      </c>
      <c r="E26" s="4">
        <v>10.07</v>
      </c>
      <c r="F26" s="4">
        <v>-3.44</v>
      </c>
      <c r="I26" s="44"/>
      <c r="J26" s="30"/>
      <c r="K26" s="30"/>
      <c r="L26" s="30"/>
      <c r="M26" s="30"/>
      <c r="N26" s="30"/>
      <c r="O26" s="31"/>
      <c r="P26" s="16"/>
      <c r="Q26" s="16"/>
      <c r="R26" s="16"/>
      <c r="S26" s="16"/>
      <c r="T26" s="16"/>
      <c r="U26" s="16"/>
      <c r="X26" s="61" t="s">
        <v>222</v>
      </c>
    </row>
    <row r="27" spans="1:24" ht="21.5" thickBot="1">
      <c r="A27" s="4" t="s">
        <v>91</v>
      </c>
      <c r="B27" s="4">
        <v>0</v>
      </c>
      <c r="C27" s="4">
        <v>0</v>
      </c>
      <c r="D27" s="4">
        <v>11.32</v>
      </c>
      <c r="E27" s="4">
        <v>0</v>
      </c>
      <c r="F27" s="4">
        <v>4.28</v>
      </c>
      <c r="I27" s="44" t="s">
        <v>92</v>
      </c>
      <c r="J27" s="37">
        <f>B28</f>
        <v>124.36</v>
      </c>
      <c r="K27" s="37">
        <f t="shared" ref="K27:N27" si="27">C28</f>
        <v>67.27</v>
      </c>
      <c r="L27" s="37">
        <f t="shared" si="27"/>
        <v>70.599999999999994</v>
      </c>
      <c r="M27" s="37">
        <f t="shared" si="27"/>
        <v>111.32</v>
      </c>
      <c r="N27" s="37">
        <f t="shared" si="27"/>
        <v>221.22</v>
      </c>
      <c r="O27" s="31"/>
      <c r="P27" s="16"/>
      <c r="Q27" s="16"/>
      <c r="R27" s="16"/>
      <c r="S27" s="16"/>
      <c r="T27" s="16"/>
      <c r="U27" s="16"/>
      <c r="X27" s="62"/>
    </row>
    <row r="28" spans="1:24" ht="32" thickBot="1">
      <c r="A28" s="4" t="s">
        <v>92</v>
      </c>
      <c r="B28" s="4">
        <v>124.36</v>
      </c>
      <c r="C28" s="4">
        <v>67.27</v>
      </c>
      <c r="D28" s="4">
        <v>70.599999999999994</v>
      </c>
      <c r="E28" s="4">
        <v>111.32</v>
      </c>
      <c r="F28" s="4">
        <v>221.22</v>
      </c>
      <c r="I28" s="48" t="s">
        <v>93</v>
      </c>
      <c r="J28" s="4"/>
      <c r="K28" s="4"/>
      <c r="L28" s="4"/>
      <c r="M28" s="4"/>
      <c r="N28" s="4"/>
      <c r="O28" s="31"/>
      <c r="P28" s="16"/>
      <c r="Q28" s="16"/>
      <c r="R28" s="16"/>
      <c r="S28" s="16"/>
      <c r="T28" s="16"/>
      <c r="U28" s="16"/>
      <c r="X28" s="62" t="s">
        <v>223</v>
      </c>
    </row>
    <row r="29" spans="1:24" ht="53" thickBot="1">
      <c r="A29" s="3" t="s">
        <v>93</v>
      </c>
      <c r="B29" s="4"/>
      <c r="C29" s="4"/>
      <c r="D29" s="4"/>
      <c r="E29" s="4"/>
      <c r="F29" s="4"/>
      <c r="I29" s="48" t="s">
        <v>94</v>
      </c>
      <c r="J29" s="5">
        <v>2896.46</v>
      </c>
      <c r="K29" s="5">
        <v>1711.58</v>
      </c>
      <c r="L29" s="5">
        <v>1630.52</v>
      </c>
      <c r="M29" s="4">
        <v>198.59</v>
      </c>
      <c r="N29" s="5">
        <v>1826.87</v>
      </c>
      <c r="O29" s="31"/>
      <c r="P29" s="16"/>
      <c r="Q29" s="16"/>
      <c r="R29" s="16"/>
      <c r="S29" s="16"/>
      <c r="T29" s="16"/>
      <c r="U29" s="16"/>
      <c r="X29" s="62" t="s">
        <v>224</v>
      </c>
    </row>
    <row r="30" spans="1:24" ht="42.5" thickBot="1">
      <c r="A30" s="4" t="s">
        <v>94</v>
      </c>
      <c r="B30" s="5">
        <v>2896.46</v>
      </c>
      <c r="C30" s="5">
        <v>1711.58</v>
      </c>
      <c r="D30" s="5">
        <v>1630.52</v>
      </c>
      <c r="E30" s="4">
        <v>198.59</v>
      </c>
      <c r="F30" s="5">
        <v>1826.87</v>
      </c>
      <c r="I30" s="48" t="s">
        <v>95</v>
      </c>
      <c r="J30" s="5">
        <v>2896.46</v>
      </c>
      <c r="K30" s="5">
        <v>1711.58</v>
      </c>
      <c r="L30" s="5">
        <v>1630.52</v>
      </c>
      <c r="M30" s="4">
        <v>198.59</v>
      </c>
      <c r="N30" s="5">
        <v>1286.8699999999999</v>
      </c>
      <c r="O30" s="35"/>
      <c r="P30" s="16"/>
      <c r="Q30" s="16"/>
      <c r="R30" s="16"/>
      <c r="S30" s="16"/>
      <c r="T30" s="16"/>
      <c r="U30" s="16"/>
    </row>
    <row r="31" spans="1:24" ht="42.5" thickBot="1">
      <c r="A31" s="4" t="s">
        <v>95</v>
      </c>
      <c r="B31" s="5">
        <v>2896.46</v>
      </c>
      <c r="C31" s="5">
        <v>1711.58</v>
      </c>
      <c r="D31" s="5">
        <v>1630.52</v>
      </c>
      <c r="E31" s="4">
        <v>198.59</v>
      </c>
      <c r="F31" s="5">
        <v>1286.8699999999999</v>
      </c>
      <c r="I31" s="48" t="s">
        <v>96</v>
      </c>
      <c r="J31" s="4"/>
      <c r="K31" s="4"/>
      <c r="L31" s="4"/>
      <c r="M31" s="4"/>
      <c r="N31" s="4"/>
      <c r="O31" s="35"/>
      <c r="P31" s="16"/>
      <c r="Q31" s="16"/>
      <c r="R31" s="16"/>
      <c r="S31" s="16"/>
      <c r="T31" s="16"/>
      <c r="U31" s="16"/>
      <c r="X31" s="61" t="s">
        <v>225</v>
      </c>
    </row>
    <row r="32" spans="1:24" ht="32" thickBot="1">
      <c r="A32" s="3" t="s">
        <v>96</v>
      </c>
      <c r="B32" s="4"/>
      <c r="C32" s="4"/>
      <c r="D32" s="4"/>
      <c r="E32" s="4"/>
      <c r="F32" s="4"/>
      <c r="I32" s="48" t="s">
        <v>97</v>
      </c>
      <c r="J32" s="5">
        <v>2896.46</v>
      </c>
      <c r="K32" s="5">
        <v>1711.58</v>
      </c>
      <c r="L32" s="5">
        <v>1630.52</v>
      </c>
      <c r="M32" s="4">
        <v>198.59</v>
      </c>
      <c r="N32" s="5">
        <v>1826.87</v>
      </c>
      <c r="O32" s="35"/>
      <c r="P32" s="16"/>
      <c r="Q32" s="16"/>
      <c r="R32" s="16"/>
      <c r="S32" s="16"/>
      <c r="T32" s="16"/>
      <c r="U32" s="16"/>
      <c r="X32" s="62"/>
    </row>
    <row r="33" spans="1:24" ht="52.5">
      <c r="A33" s="4" t="s">
        <v>97</v>
      </c>
      <c r="B33" s="5">
        <v>2896.46</v>
      </c>
      <c r="C33" s="5">
        <v>1711.58</v>
      </c>
      <c r="D33" s="5">
        <v>1630.52</v>
      </c>
      <c r="E33" s="4">
        <v>198.59</v>
      </c>
      <c r="F33" s="5">
        <v>1826.87</v>
      </c>
      <c r="I33" s="48" t="s">
        <v>42</v>
      </c>
      <c r="J33" s="4"/>
      <c r="K33" s="4"/>
      <c r="L33" s="4"/>
      <c r="M33" s="4"/>
      <c r="N33" s="4"/>
      <c r="X33" s="63" t="s">
        <v>226</v>
      </c>
    </row>
    <row r="34" spans="1:24" ht="31.5">
      <c r="A34" s="3" t="s">
        <v>42</v>
      </c>
      <c r="B34" s="4"/>
      <c r="C34" s="4"/>
      <c r="D34" s="4"/>
      <c r="E34" s="4"/>
      <c r="F34" s="4"/>
      <c r="I34" s="48" t="s">
        <v>98</v>
      </c>
      <c r="J34" s="4"/>
      <c r="K34" s="4"/>
      <c r="L34" s="4"/>
      <c r="M34" s="4"/>
      <c r="N34" s="4"/>
      <c r="X34" s="63" t="s">
        <v>227</v>
      </c>
    </row>
    <row r="35" spans="1:24" ht="21">
      <c r="A35" s="3" t="s">
        <v>98</v>
      </c>
      <c r="B35" s="4"/>
      <c r="C35" s="4"/>
      <c r="D35" s="4"/>
      <c r="E35" s="4"/>
      <c r="F35" s="4"/>
      <c r="I35" s="48" t="s">
        <v>99</v>
      </c>
      <c r="J35" s="4">
        <v>260.3</v>
      </c>
      <c r="K35" s="4">
        <v>153.80000000000001</v>
      </c>
      <c r="L35" s="4">
        <v>146.5</v>
      </c>
      <c r="M35" s="4">
        <v>17.8</v>
      </c>
      <c r="N35" s="4">
        <v>164.1</v>
      </c>
      <c r="X35" s="63" t="s">
        <v>228</v>
      </c>
    </row>
    <row r="36" spans="1:24" ht="21">
      <c r="A36" s="4" t="s">
        <v>99</v>
      </c>
      <c r="B36" s="4">
        <v>260.3</v>
      </c>
      <c r="C36" s="4">
        <v>153.80000000000001</v>
      </c>
      <c r="D36" s="4">
        <v>146.5</v>
      </c>
      <c r="E36" s="4">
        <v>17.8</v>
      </c>
      <c r="F36" s="4">
        <v>164.1</v>
      </c>
      <c r="I36" s="48" t="s">
        <v>100</v>
      </c>
      <c r="J36" s="4">
        <v>260.3</v>
      </c>
      <c r="K36" s="4">
        <v>153.80000000000001</v>
      </c>
      <c r="L36" s="4">
        <v>146.5</v>
      </c>
      <c r="M36" s="4">
        <v>17.8</v>
      </c>
      <c r="N36" s="4">
        <v>164.1</v>
      </c>
    </row>
    <row r="37" spans="1:24" ht="115.5">
      <c r="A37" s="4" t="s">
        <v>100</v>
      </c>
      <c r="B37" s="4">
        <v>260.3</v>
      </c>
      <c r="C37" s="4">
        <v>153.80000000000001</v>
      </c>
      <c r="D37" s="4">
        <v>146.5</v>
      </c>
      <c r="E37" s="4">
        <v>17.8</v>
      </c>
      <c r="F37" s="4">
        <v>164.1</v>
      </c>
      <c r="I37" s="48" t="s">
        <v>101</v>
      </c>
      <c r="J37" s="4"/>
      <c r="K37" s="4"/>
      <c r="L37" s="4"/>
      <c r="M37" s="4"/>
      <c r="N37" s="4"/>
      <c r="X37" s="61" t="s">
        <v>229</v>
      </c>
    </row>
    <row r="38" spans="1:24" ht="48">
      <c r="A38" s="3" t="s">
        <v>101</v>
      </c>
      <c r="B38" s="4"/>
      <c r="C38" s="4"/>
      <c r="D38" s="4"/>
      <c r="E38" s="4"/>
      <c r="F38" s="4"/>
      <c r="I38" s="48" t="s">
        <v>102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X38" s="62"/>
    </row>
    <row r="39" spans="1:24" ht="31.5">
      <c r="A39" s="4" t="s">
        <v>102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I39" s="48" t="s">
        <v>103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X39" s="62" t="s">
        <v>230</v>
      </c>
    </row>
    <row r="40" spans="1:24" ht="52.5">
      <c r="A40" s="4" t="s">
        <v>103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I40" s="48" t="s">
        <v>104</v>
      </c>
      <c r="J40" s="4"/>
      <c r="K40" s="4"/>
      <c r="L40" s="4"/>
      <c r="M40" s="4"/>
      <c r="N40" s="4"/>
    </row>
    <row r="41" spans="1:24" ht="31.5">
      <c r="A41" s="3" t="s">
        <v>104</v>
      </c>
      <c r="B41" s="4"/>
      <c r="C41" s="4"/>
      <c r="D41" s="4"/>
      <c r="E41" s="4"/>
      <c r="F41" s="4"/>
      <c r="I41" s="48" t="s">
        <v>105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X41" s="61" t="s">
        <v>231</v>
      </c>
    </row>
    <row r="42" spans="1:24" ht="31.5">
      <c r="A42" s="4" t="s">
        <v>105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I42" s="48" t="s">
        <v>106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X42" s="62"/>
    </row>
    <row r="43" spans="1:24" ht="52.5">
      <c r="A43" s="4" t="s">
        <v>106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I43" s="48" t="s">
        <v>107</v>
      </c>
      <c r="J43" s="4"/>
      <c r="K43" s="4"/>
      <c r="L43" s="4"/>
      <c r="M43" s="4"/>
      <c r="N43" s="4"/>
      <c r="X43" s="62" t="s">
        <v>232</v>
      </c>
    </row>
    <row r="44" spans="1:24" ht="31.5">
      <c r="A44" s="3" t="s">
        <v>107</v>
      </c>
      <c r="B44" s="4"/>
      <c r="C44" s="4"/>
      <c r="D44" s="4"/>
      <c r="E44" s="4"/>
      <c r="F44" s="4"/>
      <c r="I44" s="48" t="s">
        <v>108</v>
      </c>
      <c r="J44" s="5">
        <v>1368.91</v>
      </c>
      <c r="K44" s="5">
        <v>1502.46</v>
      </c>
      <c r="L44" s="5">
        <v>1446.81</v>
      </c>
      <c r="M44" s="4">
        <v>0</v>
      </c>
      <c r="N44" s="4">
        <v>806.87</v>
      </c>
    </row>
    <row r="45" spans="1:24" ht="21">
      <c r="A45" s="4" t="s">
        <v>108</v>
      </c>
      <c r="B45" s="5">
        <v>1368.91</v>
      </c>
      <c r="C45" s="5">
        <v>1502.46</v>
      </c>
      <c r="D45" s="5">
        <v>1446.81</v>
      </c>
      <c r="E45" s="4">
        <v>0</v>
      </c>
      <c r="F45" s="4">
        <v>806.87</v>
      </c>
      <c r="I45" s="48" t="s">
        <v>109</v>
      </c>
      <c r="J45" s="4">
        <v>0</v>
      </c>
      <c r="K45" s="4">
        <v>0</v>
      </c>
      <c r="L45" s="4">
        <v>0</v>
      </c>
      <c r="M45" s="4">
        <v>0</v>
      </c>
      <c r="N45" s="4">
        <v>155.91999999999999</v>
      </c>
      <c r="X45" s="61" t="s">
        <v>233</v>
      </c>
    </row>
    <row r="46" spans="1:24" ht="31.5">
      <c r="A46" s="4" t="s">
        <v>109</v>
      </c>
      <c r="B46" s="4">
        <v>0</v>
      </c>
      <c r="C46" s="4">
        <v>0</v>
      </c>
      <c r="D46" s="4">
        <v>0</v>
      </c>
      <c r="E46" s="4">
        <v>0</v>
      </c>
      <c r="F46" s="4">
        <v>155.91999999999999</v>
      </c>
      <c r="I46" s="49" t="s">
        <v>110</v>
      </c>
      <c r="J46" s="10">
        <v>1310</v>
      </c>
      <c r="K46" s="7">
        <v>1230</v>
      </c>
      <c r="L46" s="7">
        <v>1150</v>
      </c>
      <c r="M46" s="8">
        <v>400</v>
      </c>
      <c r="N46" s="8">
        <v>400</v>
      </c>
      <c r="X46" s="62"/>
    </row>
    <row r="47" spans="1:24">
      <c r="A47" s="9" t="s">
        <v>110</v>
      </c>
      <c r="B47" s="10">
        <v>1310</v>
      </c>
      <c r="C47" s="7">
        <v>1230</v>
      </c>
      <c r="D47" s="7">
        <v>1150</v>
      </c>
      <c r="E47" s="8">
        <v>400</v>
      </c>
      <c r="F47" s="8">
        <v>400</v>
      </c>
      <c r="X47" s="62" t="s">
        <v>234</v>
      </c>
    </row>
    <row r="48" spans="1:24">
      <c r="B48" s="6"/>
    </row>
    <row r="49" spans="24:24" ht="17.5">
      <c r="X49" s="61" t="s">
        <v>235</v>
      </c>
    </row>
    <row r="50" spans="24:24">
      <c r="X50" s="62"/>
    </row>
    <row r="51" spans="24:24">
      <c r="X51" s="62" t="s">
        <v>236</v>
      </c>
    </row>
    <row r="53" spans="24:24" ht="17.5">
      <c r="X53" s="61" t="s">
        <v>237</v>
      </c>
    </row>
    <row r="54" spans="24:24">
      <c r="X54" s="62"/>
    </row>
    <row r="55" spans="24:24">
      <c r="X55" s="62" t="s">
        <v>238</v>
      </c>
    </row>
    <row r="56" spans="24:24">
      <c r="X56" s="62" t="s">
        <v>239</v>
      </c>
    </row>
    <row r="58" spans="24:24" ht="17.5">
      <c r="X58" s="61" t="s">
        <v>240</v>
      </c>
    </row>
    <row r="59" spans="24:24">
      <c r="X59" s="62"/>
    </row>
    <row r="60" spans="24:24">
      <c r="X60" s="62" t="s">
        <v>241</v>
      </c>
    </row>
    <row r="62" spans="24:24" ht="17.5">
      <c r="X62" s="61" t="s">
        <v>242</v>
      </c>
    </row>
    <row r="63" spans="24:24">
      <c r="X63" s="62"/>
    </row>
    <row r="64" spans="24:24">
      <c r="X64" s="62" t="s">
        <v>243</v>
      </c>
    </row>
    <row r="66" spans="24:24" ht="17.5">
      <c r="X66" s="61" t="s">
        <v>244</v>
      </c>
    </row>
    <row r="67" spans="24:24">
      <c r="X67" s="62"/>
    </row>
    <row r="68" spans="24:24">
      <c r="X68" s="63" t="s">
        <v>245</v>
      </c>
    </row>
    <row r="69" spans="24:24">
      <c r="X69" s="63" t="s">
        <v>246</v>
      </c>
    </row>
    <row r="71" spans="24:24">
      <c r="X71" t="s">
        <v>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C353-68D7-4595-8B11-7BDE4ECF648E}">
  <dimension ref="A1:V65"/>
  <sheetViews>
    <sheetView topLeftCell="H1" zoomScale="62" workbookViewId="0">
      <selection activeCell="P34" sqref="P34"/>
    </sheetView>
  </sheetViews>
  <sheetFormatPr defaultRowHeight="14.5"/>
  <cols>
    <col min="1" max="1" width="29.90625" customWidth="1"/>
    <col min="12" max="12" width="31.1796875" bestFit="1" customWidth="1"/>
    <col min="13" max="14" width="12.26953125" bestFit="1" customWidth="1"/>
    <col min="15" max="15" width="15.54296875" customWidth="1"/>
    <col min="16" max="16" width="30.90625" customWidth="1"/>
    <col min="17" max="17" width="12.453125" customWidth="1"/>
    <col min="18" max="18" width="12.90625" bestFit="1" customWidth="1"/>
    <col min="19" max="19" width="13.54296875" customWidth="1"/>
    <col min="20" max="20" width="15.1796875" customWidth="1"/>
    <col min="21" max="21" width="16.81640625" customWidth="1"/>
  </cols>
  <sheetData>
    <row r="1" spans="1:22">
      <c r="A1" s="1" t="s">
        <v>0</v>
      </c>
      <c r="B1" s="2">
        <v>45371</v>
      </c>
      <c r="C1" s="2">
        <v>45372</v>
      </c>
      <c r="D1" s="2">
        <v>45373</v>
      </c>
      <c r="E1" s="2">
        <v>45374</v>
      </c>
      <c r="F1" s="2">
        <v>45375</v>
      </c>
      <c r="L1" s="13" t="s">
        <v>111</v>
      </c>
      <c r="M1" s="14">
        <v>43891</v>
      </c>
      <c r="N1" s="14">
        <v>44256</v>
      </c>
      <c r="O1" s="14">
        <v>44621</v>
      </c>
      <c r="P1" s="14">
        <v>44986</v>
      </c>
      <c r="Q1" s="13" t="s">
        <v>142</v>
      </c>
      <c r="R1" s="15"/>
      <c r="S1" s="16"/>
      <c r="T1" s="16"/>
      <c r="U1" s="16"/>
      <c r="V1" s="16"/>
    </row>
    <row r="2" spans="1:22">
      <c r="A2" s="3" t="s">
        <v>1</v>
      </c>
      <c r="B2" s="4"/>
      <c r="C2" s="4"/>
      <c r="D2" s="4"/>
      <c r="E2" s="4"/>
      <c r="F2" s="4"/>
      <c r="L2" s="17" t="s">
        <v>113</v>
      </c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4" t="s">
        <v>2</v>
      </c>
      <c r="B3" s="4"/>
      <c r="C3" s="4"/>
      <c r="D3" s="4"/>
      <c r="E3" s="4"/>
      <c r="F3" s="4"/>
      <c r="L3" s="16" t="s">
        <v>143</v>
      </c>
      <c r="M3" s="16">
        <f>B14/B8</f>
        <v>2.111762554839892E-3</v>
      </c>
      <c r="N3" s="16">
        <f t="shared" ref="N3:Q3" si="0">C14/C8</f>
        <v>2.2510178878586147E-2</v>
      </c>
      <c r="O3" s="16">
        <f t="shared" si="0"/>
        <v>3.4231530570202742E-2</v>
      </c>
      <c r="P3" s="16">
        <f t="shared" si="0"/>
        <v>3.3338716791986349E-2</v>
      </c>
      <c r="Q3" s="16">
        <f t="shared" si="0"/>
        <v>4.0351028088193443E-2</v>
      </c>
      <c r="R3" s="16"/>
      <c r="S3" s="18" t="s">
        <v>144</v>
      </c>
      <c r="T3" s="19"/>
      <c r="U3" s="16"/>
      <c r="V3" s="16"/>
    </row>
    <row r="4" spans="1:22">
      <c r="A4" s="4" t="s">
        <v>3</v>
      </c>
      <c r="B4" s="4">
        <v>111.29</v>
      </c>
      <c r="C4" s="4">
        <v>111.29</v>
      </c>
      <c r="D4" s="4">
        <v>111.29</v>
      </c>
      <c r="E4" s="4">
        <v>111.29</v>
      </c>
      <c r="F4" s="4">
        <v>111.29</v>
      </c>
      <c r="L4" s="16" t="s">
        <v>145</v>
      </c>
      <c r="M4" s="16"/>
      <c r="N4" s="20">
        <f>C7/B7-1</f>
        <v>0.31416852530903849</v>
      </c>
      <c r="O4" s="20">
        <f t="shared" ref="O4:Q4" si="1">D7/C7-1</f>
        <v>9.860069555312001E-2</v>
      </c>
      <c r="P4" s="20">
        <f t="shared" si="1"/>
        <v>1.8159181020346749E-2</v>
      </c>
      <c r="Q4" s="20">
        <f t="shared" si="1"/>
        <v>0.20378642636804201</v>
      </c>
      <c r="R4" s="16"/>
      <c r="S4" s="18" t="s">
        <v>146</v>
      </c>
      <c r="T4" s="19"/>
      <c r="U4" s="16"/>
      <c r="V4" s="16"/>
    </row>
    <row r="5" spans="1:22">
      <c r="A5" s="4" t="s">
        <v>4</v>
      </c>
      <c r="B5" s="4">
        <v>111.29</v>
      </c>
      <c r="C5" s="4">
        <v>111.29</v>
      </c>
      <c r="D5" s="4">
        <v>111.29</v>
      </c>
      <c r="E5" s="4">
        <v>111.29</v>
      </c>
      <c r="F5" s="4">
        <v>111.29</v>
      </c>
      <c r="L5" s="16" t="s">
        <v>147</v>
      </c>
      <c r="M5" s="16"/>
      <c r="N5" s="20">
        <f>C14/B14-1</f>
        <v>12.973427812223207</v>
      </c>
      <c r="O5" s="20">
        <f t="shared" ref="O5:Q5" si="2">D14/C14-1</f>
        <v>0.66946627789046653</v>
      </c>
      <c r="P5" s="20">
        <f t="shared" si="2"/>
        <v>-8.5239677266255587E-3</v>
      </c>
      <c r="Q5" s="20">
        <f t="shared" si="2"/>
        <v>0.45523302569601354</v>
      </c>
      <c r="R5" s="16"/>
      <c r="S5" s="18" t="s">
        <v>148</v>
      </c>
      <c r="T5" s="19"/>
      <c r="U5" s="16"/>
      <c r="V5" s="16"/>
    </row>
    <row r="6" spans="1:22">
      <c r="A6" s="4" t="s">
        <v>5</v>
      </c>
      <c r="B6" s="5">
        <v>10581.2</v>
      </c>
      <c r="C6" s="5">
        <v>13905.48</v>
      </c>
      <c r="D6" s="5">
        <v>15276.57</v>
      </c>
      <c r="E6" s="5">
        <v>15553.98</v>
      </c>
      <c r="F6" s="5">
        <v>18723.669999999998</v>
      </c>
      <c r="L6" s="16" t="s">
        <v>112</v>
      </c>
      <c r="M6" s="16">
        <f>B6/B14</f>
        <v>468.60938883968117</v>
      </c>
      <c r="N6" s="16">
        <f t="shared" ref="N6:Q6" si="3">C6/C14</f>
        <v>44.071627789046651</v>
      </c>
      <c r="O6" s="16">
        <f t="shared" si="3"/>
        <v>29.00155671570954</v>
      </c>
      <c r="P6" s="16">
        <f t="shared" si="3"/>
        <v>29.782062574196761</v>
      </c>
      <c r="Q6" s="16">
        <f t="shared" si="3"/>
        <v>24.636083735740318</v>
      </c>
      <c r="R6" s="16"/>
      <c r="S6" s="21" t="s">
        <v>149</v>
      </c>
      <c r="T6" s="19"/>
      <c r="U6" s="16"/>
      <c r="V6" s="16"/>
    </row>
    <row r="7" spans="1:22">
      <c r="A7" s="4" t="s">
        <v>6</v>
      </c>
      <c r="B7" s="5">
        <v>10581.2</v>
      </c>
      <c r="C7" s="5">
        <v>13905.48</v>
      </c>
      <c r="D7" s="5">
        <v>15276.57</v>
      </c>
      <c r="E7" s="5">
        <v>15553.98</v>
      </c>
      <c r="F7" s="5">
        <v>18723.669999999998</v>
      </c>
      <c r="L7" s="17" t="s">
        <v>150</v>
      </c>
      <c r="M7" s="16"/>
      <c r="N7" s="16"/>
      <c r="O7" s="16"/>
      <c r="P7" s="16"/>
      <c r="Q7" s="16"/>
      <c r="R7" s="16"/>
      <c r="S7" s="19"/>
      <c r="T7" s="19"/>
      <c r="U7" s="16"/>
      <c r="V7" s="16"/>
    </row>
    <row r="8" spans="1:22">
      <c r="A8" s="4" t="s">
        <v>7</v>
      </c>
      <c r="B8" s="5">
        <v>10692.49</v>
      </c>
      <c r="C8" s="5">
        <v>14016.77</v>
      </c>
      <c r="D8" s="5">
        <v>15387.86</v>
      </c>
      <c r="E8" s="5">
        <v>15665.27</v>
      </c>
      <c r="F8" s="5">
        <v>18834.96</v>
      </c>
      <c r="L8" s="16" t="s">
        <v>114</v>
      </c>
      <c r="M8" s="16">
        <f>B41/B20</f>
        <v>49.624816620131554</v>
      </c>
      <c r="N8" s="16">
        <f t="shared" ref="N8:Q8" si="4">C41/C20</f>
        <v>82.794979813937161</v>
      </c>
      <c r="O8" s="16">
        <f t="shared" si="4"/>
        <v>101.23046014257939</v>
      </c>
      <c r="P8" s="16">
        <f t="shared" si="4"/>
        <v>119.16402434442858</v>
      </c>
      <c r="Q8" s="16">
        <f t="shared" si="4"/>
        <v>182.74586466165411</v>
      </c>
      <c r="R8" s="16"/>
      <c r="S8" s="16" t="s">
        <v>151</v>
      </c>
      <c r="T8" s="16"/>
      <c r="U8" s="16"/>
      <c r="V8" s="16"/>
    </row>
    <row r="9" spans="1:22">
      <c r="A9" s="3" t="s">
        <v>8</v>
      </c>
      <c r="B9" s="4"/>
      <c r="C9" s="4"/>
      <c r="D9" s="4"/>
      <c r="E9" s="4"/>
      <c r="F9" s="4"/>
      <c r="L9" s="16" t="s">
        <v>115</v>
      </c>
      <c r="M9" s="16">
        <f>(B41-B36)/B20</f>
        <v>49.624816620131554</v>
      </c>
      <c r="N9" s="16">
        <f t="shared" ref="N9:Q9" si="5">(C41-C36)/C20</f>
        <v>82.794979813937161</v>
      </c>
      <c r="O9" s="16">
        <f t="shared" si="5"/>
        <v>101.23046014257939</v>
      </c>
      <c r="P9" s="16">
        <f t="shared" si="5"/>
        <v>119.16402434442858</v>
      </c>
      <c r="Q9" s="16">
        <f t="shared" si="5"/>
        <v>182.74586466165411</v>
      </c>
      <c r="R9" s="16"/>
      <c r="S9" s="16" t="s">
        <v>152</v>
      </c>
      <c r="T9" s="16"/>
      <c r="U9" s="16"/>
      <c r="V9" s="16"/>
    </row>
    <row r="10" spans="1:22">
      <c r="A10" s="4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L10" s="16" t="s">
        <v>116</v>
      </c>
      <c r="M10" s="22">
        <f>B41-B21</f>
        <v>-440.15999999999985</v>
      </c>
      <c r="N10" s="22">
        <f t="shared" ref="N10:Q10" si="6">C41-C21</f>
        <v>-352.71000000000095</v>
      </c>
      <c r="O10" s="22">
        <f t="shared" si="6"/>
        <v>-449.04999999999927</v>
      </c>
      <c r="P10" s="22">
        <f t="shared" si="6"/>
        <v>-461.07999999999993</v>
      </c>
      <c r="Q10" s="22">
        <f t="shared" si="6"/>
        <v>-257.20999999999913</v>
      </c>
      <c r="R10" s="16"/>
      <c r="S10" s="16" t="s">
        <v>153</v>
      </c>
      <c r="T10" s="16"/>
      <c r="U10" s="16"/>
      <c r="V10" s="16"/>
    </row>
    <row r="11" spans="1:22" ht="15.65" customHeight="1">
      <c r="A11" s="4" t="s">
        <v>10</v>
      </c>
      <c r="B11" s="4">
        <v>0</v>
      </c>
      <c r="C11" s="4">
        <v>295.74</v>
      </c>
      <c r="D11" s="4">
        <v>510.28</v>
      </c>
      <c r="E11" s="4">
        <v>504.71</v>
      </c>
      <c r="F11" s="4">
        <v>716.64</v>
      </c>
      <c r="L11" s="16" t="s">
        <v>154</v>
      </c>
      <c r="M11" s="16" t="e">
        <f>(B37/'Balance Sheet'!R2)*360</f>
        <v>#DIV/0!</v>
      </c>
      <c r="N11" s="16" t="e">
        <f>(C37/'Balance Sheet'!S2)*360</f>
        <v>#DIV/0!</v>
      </c>
      <c r="O11" s="16" t="e">
        <f>(D37/'Balance Sheet'!T2)*360</f>
        <v>#DIV/0!</v>
      </c>
      <c r="P11" s="16" t="e">
        <f>(E37/'Balance Sheet'!U2)*360</f>
        <v>#DIV/0!</v>
      </c>
      <c r="Q11" s="16" t="e">
        <f>(F37/'Balance Sheet'!V2)*360</f>
        <v>#DIV/0!</v>
      </c>
      <c r="R11" s="16"/>
      <c r="S11" s="16"/>
      <c r="T11" s="16"/>
      <c r="U11" s="16"/>
      <c r="V11" s="16"/>
    </row>
    <row r="12" spans="1:22" ht="15.65" customHeight="1">
      <c r="A12" s="4" t="s">
        <v>11</v>
      </c>
      <c r="B12" s="4">
        <v>16.57</v>
      </c>
      <c r="C12" s="4">
        <v>13.5</v>
      </c>
      <c r="D12" s="4">
        <v>13.69</v>
      </c>
      <c r="E12" s="4">
        <v>13.76</v>
      </c>
      <c r="F12" s="4">
        <v>38.81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>
      <c r="A13" s="4" t="s">
        <v>12</v>
      </c>
      <c r="B13" s="4">
        <v>6.01</v>
      </c>
      <c r="C13" s="4">
        <v>6.28</v>
      </c>
      <c r="D13" s="4">
        <v>2.78</v>
      </c>
      <c r="E13" s="4">
        <v>3.79</v>
      </c>
      <c r="F13" s="4">
        <v>4.5599999999999996</v>
      </c>
      <c r="L13" s="16" t="s">
        <v>155</v>
      </c>
      <c r="M13" s="16" t="e">
        <f>(B17/'Balance Sheet'!R5)*360</f>
        <v>#DIV/0!</v>
      </c>
      <c r="N13" s="16" t="e">
        <f>(C17/'Balance Sheet'!S5)*360</f>
        <v>#VALUE!</v>
      </c>
      <c r="O13" s="16" t="e">
        <f>(D17/'Balance Sheet'!T5)*360</f>
        <v>#DIV/0!</v>
      </c>
      <c r="P13" s="16" t="e">
        <f>(E17/'Balance Sheet'!U5)*360</f>
        <v>#DIV/0!</v>
      </c>
      <c r="Q13" s="16" t="e">
        <f>(F17/'Balance Sheet'!V5)*360</f>
        <v>#DIV/0!</v>
      </c>
      <c r="R13" s="16"/>
      <c r="S13" s="16"/>
      <c r="T13" s="16"/>
      <c r="U13" s="16"/>
      <c r="V13" s="16"/>
    </row>
    <row r="14" spans="1:22">
      <c r="A14" s="4" t="s">
        <v>13</v>
      </c>
      <c r="B14" s="4">
        <v>22.58</v>
      </c>
      <c r="C14" s="4">
        <v>315.52</v>
      </c>
      <c r="D14" s="4">
        <v>526.75</v>
      </c>
      <c r="E14" s="4">
        <v>522.26</v>
      </c>
      <c r="F14" s="4">
        <v>760.01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>
      <c r="A15" s="3" t="s">
        <v>14</v>
      </c>
      <c r="B15" s="4"/>
      <c r="C15" s="4"/>
      <c r="D15" s="4"/>
      <c r="E15" s="4"/>
      <c r="F15" s="4"/>
      <c r="L15" s="17" t="s">
        <v>156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>
      <c r="A16" s="4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L16" s="16" t="s">
        <v>157</v>
      </c>
      <c r="M16" s="16">
        <f>'Balance Sheet'!R2/'Balance Sheet'!B42</f>
        <v>0</v>
      </c>
      <c r="N16" s="16">
        <f>'Balance Sheet'!S2/'Balance Sheet'!C42</f>
        <v>0</v>
      </c>
      <c r="O16" s="16">
        <f>'Balance Sheet'!T2/'Balance Sheet'!D42</f>
        <v>0</v>
      </c>
      <c r="P16" s="16">
        <f>'Balance Sheet'!U2/'Balance Sheet'!E42</f>
        <v>0</v>
      </c>
      <c r="Q16" s="16">
        <f>'Balance Sheet'!V2/'Balance Sheet'!F42</f>
        <v>0</v>
      </c>
      <c r="R16" s="16"/>
      <c r="S16" s="16"/>
      <c r="T16" s="16"/>
      <c r="U16" s="16"/>
      <c r="V16" s="16"/>
    </row>
    <row r="17" spans="1:22">
      <c r="A17" s="4" t="s">
        <v>16</v>
      </c>
      <c r="B17" s="4">
        <v>3.92</v>
      </c>
      <c r="C17" s="4">
        <v>1.05</v>
      </c>
      <c r="D17" s="4">
        <v>3.83</v>
      </c>
      <c r="E17" s="4">
        <v>1.59</v>
      </c>
      <c r="F17" s="4">
        <v>2.64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>
      <c r="A18" s="4" t="s">
        <v>17</v>
      </c>
      <c r="B18" s="4">
        <v>207.39</v>
      </c>
      <c r="C18" s="4">
        <v>169.86</v>
      </c>
      <c r="D18" s="4">
        <v>150.47</v>
      </c>
      <c r="E18" s="4">
        <v>131.5</v>
      </c>
      <c r="F18" s="4">
        <v>103.76</v>
      </c>
      <c r="L18" s="16" t="s">
        <v>158</v>
      </c>
      <c r="M18" s="16" t="e">
        <f>'Income Statement'!R2/'Balance Sheet'!B37</f>
        <v>#DIV/0!</v>
      </c>
      <c r="N18" s="16" t="e">
        <f>'Income Statement'!S2/'Balance Sheet'!C37</f>
        <v>#DIV/0!</v>
      </c>
      <c r="O18" s="16" t="e">
        <f>'Income Statement'!T2/'Balance Sheet'!D37</f>
        <v>#DIV/0!</v>
      </c>
      <c r="P18" s="16" t="e">
        <f>'Income Statement'!U2/'Balance Sheet'!E37</f>
        <v>#DIV/0!</v>
      </c>
      <c r="Q18" s="16" t="e">
        <f>'Income Statement'!V2/'Balance Sheet'!F37</f>
        <v>#DIV/0!</v>
      </c>
      <c r="R18" s="16"/>
      <c r="S18" s="16"/>
      <c r="T18" s="16"/>
      <c r="U18" s="16"/>
      <c r="V18" s="16"/>
    </row>
    <row r="19" spans="1:22">
      <c r="A19" s="4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L19" s="16" t="s">
        <v>159</v>
      </c>
      <c r="M19" s="16">
        <f>'Balance Sheet'!R5/'Balance Sheet'!B17</f>
        <v>0</v>
      </c>
      <c r="N19" s="16" t="e">
        <f>'Balance Sheet'!S5/'Balance Sheet'!C17</f>
        <v>#VALUE!</v>
      </c>
      <c r="O19" s="16">
        <f>'Balance Sheet'!T5/'Balance Sheet'!D17</f>
        <v>0</v>
      </c>
      <c r="P19" s="16">
        <f>'Balance Sheet'!U5/'Balance Sheet'!E17</f>
        <v>0</v>
      </c>
      <c r="Q19" s="16">
        <f>'Balance Sheet'!V5/'Balance Sheet'!F17</f>
        <v>0</v>
      </c>
      <c r="R19" s="16"/>
      <c r="S19" s="16"/>
      <c r="T19" s="16"/>
      <c r="U19" s="16"/>
      <c r="V19" s="16"/>
    </row>
    <row r="20" spans="1:22">
      <c r="A20" s="4" t="s">
        <v>19</v>
      </c>
      <c r="B20" s="4">
        <v>211.31</v>
      </c>
      <c r="C20" s="4">
        <v>170.91</v>
      </c>
      <c r="D20" s="4">
        <v>154.30000000000001</v>
      </c>
      <c r="E20" s="4">
        <v>133.09</v>
      </c>
      <c r="F20" s="4">
        <v>106.4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>
      <c r="A21" s="3" t="s">
        <v>20</v>
      </c>
      <c r="B21" s="5">
        <v>10926.38</v>
      </c>
      <c r="C21" s="5">
        <v>14503.2</v>
      </c>
      <c r="D21" s="5">
        <v>16068.91</v>
      </c>
      <c r="E21" s="5">
        <v>16320.62</v>
      </c>
      <c r="F21" s="5">
        <v>19701.37</v>
      </c>
      <c r="L21" s="17" t="s">
        <v>160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>
      <c r="A22" s="3" t="s">
        <v>21</v>
      </c>
      <c r="B22" s="4"/>
      <c r="C22" s="4"/>
      <c r="D22" s="4"/>
      <c r="E22" s="4"/>
      <c r="F22" s="4"/>
      <c r="L22" s="16" t="s">
        <v>161</v>
      </c>
      <c r="M22" s="16">
        <f>'Balance Sheet'!R10/'Balance Sheet'!B42</f>
        <v>0</v>
      </c>
      <c r="N22" s="16" t="e">
        <f>'Balance Sheet'!S10/'Balance Sheet'!C42</f>
        <v>#VALUE!</v>
      </c>
      <c r="O22" s="16">
        <f>'Balance Sheet'!T10/'Balance Sheet'!D42</f>
        <v>0</v>
      </c>
      <c r="P22" s="16">
        <f>'Balance Sheet'!U10/'Balance Sheet'!E42</f>
        <v>0</v>
      </c>
      <c r="Q22" s="16">
        <f>'Balance Sheet'!V10/'Balance Sheet'!F42</f>
        <v>0</v>
      </c>
      <c r="R22" s="16"/>
      <c r="S22" s="16"/>
      <c r="T22" s="16"/>
      <c r="U22" s="16"/>
      <c r="V22" s="16"/>
    </row>
    <row r="23" spans="1:22">
      <c r="A23" s="3" t="s">
        <v>22</v>
      </c>
      <c r="B23" s="4"/>
      <c r="C23" s="4"/>
      <c r="D23" s="4"/>
      <c r="E23" s="4"/>
      <c r="F23" s="4"/>
      <c r="L23" s="16" t="s">
        <v>162</v>
      </c>
      <c r="M23" s="16">
        <f>'Income Statement'!R14/'Balance Sheet'!B8</f>
        <v>0.27088732371973229</v>
      </c>
      <c r="N23" s="16">
        <f>'Income Statement'!S14/'Balance Sheet'!C8</f>
        <v>0.12210944461527157</v>
      </c>
      <c r="O23" s="16">
        <f>'Income Statement'!T14/'Balance Sheet'!D8</f>
        <v>0.10596145272961932</v>
      </c>
      <c r="P23" s="16">
        <f>'Income Statement'!U14/'Balance Sheet'!E8</f>
        <v>1.26770875956814E-2</v>
      </c>
      <c r="Q23" s="16">
        <f>'Income Statement'!V14/'Balance Sheet'!F8</f>
        <v>9.6993569404978844E-2</v>
      </c>
      <c r="R23" s="16"/>
      <c r="S23" s="16"/>
      <c r="T23" s="16"/>
      <c r="U23" s="16"/>
      <c r="V23" s="16"/>
    </row>
    <row r="24" spans="1:22">
      <c r="A24" s="4" t="s">
        <v>23</v>
      </c>
      <c r="B24" s="4">
        <v>175.18</v>
      </c>
      <c r="C24" s="4">
        <v>146.99</v>
      </c>
      <c r="D24" s="4">
        <v>119.7</v>
      </c>
      <c r="E24" s="4">
        <v>91.55</v>
      </c>
      <c r="F24" s="4">
        <v>63.24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>
      <c r="A25" s="4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21">
      <c r="A26" s="4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L26" s="23" t="s">
        <v>117</v>
      </c>
      <c r="M26">
        <f>B38/B20</f>
        <v>0.14310728313851687</v>
      </c>
      <c r="N26">
        <f t="shared" ref="N26:Q26" si="7">C38/C20</f>
        <v>0.15710022819027558</v>
      </c>
      <c r="O26">
        <f t="shared" si="7"/>
        <v>0.18269604666234607</v>
      </c>
      <c r="P26">
        <f t="shared" si="7"/>
        <v>0.2556165001127057</v>
      </c>
      <c r="Q26">
        <f t="shared" si="7"/>
        <v>0.44567669172932328</v>
      </c>
      <c r="S26" t="s">
        <v>163</v>
      </c>
      <c r="T26" s="16"/>
      <c r="U26" s="16"/>
      <c r="V26" s="16"/>
    </row>
    <row r="27" spans="1:22">
      <c r="A27" s="4" t="s">
        <v>26</v>
      </c>
      <c r="B27" s="4">
        <v>183.87</v>
      </c>
      <c r="C27" s="4">
        <v>180.55</v>
      </c>
      <c r="D27" s="4">
        <v>177.25</v>
      </c>
      <c r="E27" s="4">
        <v>173.93</v>
      </c>
      <c r="F27" s="4">
        <v>170.61</v>
      </c>
      <c r="T27" s="16"/>
      <c r="U27" s="16"/>
      <c r="V27" s="16"/>
    </row>
    <row r="28" spans="1:22" ht="23.5">
      <c r="A28" s="4" t="s">
        <v>27</v>
      </c>
      <c r="B28" s="4">
        <v>359.05</v>
      </c>
      <c r="C28" s="4">
        <v>327.54000000000002</v>
      </c>
      <c r="D28" s="4">
        <v>296.95</v>
      </c>
      <c r="E28" s="4">
        <v>265.48</v>
      </c>
      <c r="F28" s="4">
        <v>233.85</v>
      </c>
      <c r="L28" s="24" t="s">
        <v>118</v>
      </c>
      <c r="M28">
        <f>B21/B42</f>
        <v>1</v>
      </c>
      <c r="N28">
        <f t="shared" ref="N28:Q28" si="8">C21/C42</f>
        <v>1</v>
      </c>
      <c r="O28">
        <f t="shared" si="8"/>
        <v>1</v>
      </c>
      <c r="P28">
        <f t="shared" si="8"/>
        <v>1</v>
      </c>
      <c r="Q28">
        <f t="shared" si="8"/>
        <v>1</v>
      </c>
      <c r="S28" t="s">
        <v>164</v>
      </c>
      <c r="T28" s="16"/>
      <c r="U28" s="16"/>
      <c r="V28" s="16"/>
    </row>
    <row r="29" spans="1:22">
      <c r="A29" s="4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>
      <c r="A30" s="4" t="s">
        <v>29</v>
      </c>
      <c r="B30" s="4">
        <v>45.17</v>
      </c>
      <c r="C30" s="4">
        <v>0</v>
      </c>
      <c r="D30" s="4">
        <v>0</v>
      </c>
      <c r="E30" s="4">
        <v>0</v>
      </c>
      <c r="F30" s="4">
        <v>0</v>
      </c>
    </row>
    <row r="31" spans="1:22">
      <c r="A31" s="4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22">
      <c r="A32" s="4" t="s">
        <v>31</v>
      </c>
      <c r="B32" s="4">
        <v>35.94</v>
      </c>
      <c r="C32" s="4">
        <v>25.17</v>
      </c>
      <c r="D32" s="4">
        <v>152.1</v>
      </c>
      <c r="E32" s="4">
        <v>195.6</v>
      </c>
      <c r="F32" s="4">
        <v>23.36</v>
      </c>
    </row>
    <row r="33" spans="1:6">
      <c r="A33" s="4" t="s">
        <v>32</v>
      </c>
      <c r="B33" s="4">
        <v>440.16</v>
      </c>
      <c r="C33" s="4">
        <v>352</v>
      </c>
      <c r="D33" s="4">
        <v>449.05</v>
      </c>
      <c r="E33" s="4">
        <v>461.08</v>
      </c>
      <c r="F33" s="4">
        <v>257.20999999999998</v>
      </c>
    </row>
    <row r="34" spans="1:6">
      <c r="A34" s="3" t="s">
        <v>33</v>
      </c>
      <c r="B34" s="4"/>
      <c r="C34" s="4"/>
      <c r="D34" s="4"/>
      <c r="E34" s="4"/>
      <c r="F34" s="4"/>
    </row>
    <row r="35" spans="1:6">
      <c r="A35" s="4" t="s">
        <v>34</v>
      </c>
      <c r="B35" s="5">
        <v>10334.950000000001</v>
      </c>
      <c r="C35" s="5">
        <v>14020</v>
      </c>
      <c r="D35" s="5">
        <v>15492.46</v>
      </c>
      <c r="E35" s="5">
        <v>15724.39</v>
      </c>
      <c r="F35" s="5">
        <v>19288.900000000001</v>
      </c>
    </row>
    <row r="36" spans="1:6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4" t="s">
        <v>37</v>
      </c>
      <c r="B38" s="4">
        <v>30.24</v>
      </c>
      <c r="C38" s="4">
        <v>26.85</v>
      </c>
      <c r="D38" s="4">
        <v>28.19</v>
      </c>
      <c r="E38" s="4">
        <v>34.020000000000003</v>
      </c>
      <c r="F38" s="4">
        <v>47.42</v>
      </c>
    </row>
    <row r="39" spans="1:6">
      <c r="A39" s="4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4" t="s">
        <v>39</v>
      </c>
      <c r="B40" s="4">
        <v>121.03</v>
      </c>
      <c r="C40" s="4">
        <v>103.64</v>
      </c>
      <c r="D40" s="4">
        <v>99.21</v>
      </c>
      <c r="E40" s="4">
        <v>101.13</v>
      </c>
      <c r="F40" s="4">
        <v>107.84</v>
      </c>
    </row>
    <row r="41" spans="1:6">
      <c r="A41" s="4" t="s">
        <v>40</v>
      </c>
      <c r="B41" s="5">
        <v>10486.22</v>
      </c>
      <c r="C41" s="5">
        <v>14150.49</v>
      </c>
      <c r="D41" s="5">
        <v>15619.86</v>
      </c>
      <c r="E41" s="5">
        <v>15859.54</v>
      </c>
      <c r="F41" s="5">
        <v>19444.16</v>
      </c>
    </row>
    <row r="42" spans="1:6">
      <c r="A42" s="3" t="s">
        <v>41</v>
      </c>
      <c r="B42" s="5">
        <v>10926.38</v>
      </c>
      <c r="C42" s="5">
        <v>14503.2</v>
      </c>
      <c r="D42" s="5">
        <v>16068.91</v>
      </c>
      <c r="E42" s="5">
        <v>16320.62</v>
      </c>
      <c r="F42" s="5">
        <v>19701.37</v>
      </c>
    </row>
    <row r="43" spans="1:6" ht="24">
      <c r="A43" s="3" t="s">
        <v>42</v>
      </c>
      <c r="B43" s="4"/>
      <c r="C43" s="4"/>
      <c r="D43" s="4"/>
      <c r="E43" s="4"/>
      <c r="F43" s="4"/>
    </row>
    <row r="44" spans="1:6" ht="24">
      <c r="A44" s="4" t="s">
        <v>43</v>
      </c>
      <c r="B44" s="4"/>
      <c r="C44" s="4"/>
      <c r="D44" s="4"/>
      <c r="E44" s="4"/>
      <c r="F44" s="4"/>
    </row>
    <row r="45" spans="1:6">
      <c r="A45" s="4" t="s">
        <v>44</v>
      </c>
      <c r="B45" s="4">
        <v>454.9</v>
      </c>
      <c r="C45" s="4">
        <v>518.15</v>
      </c>
      <c r="D45" s="4">
        <v>620.88</v>
      </c>
      <c r="E45" s="4">
        <v>563.36</v>
      </c>
      <c r="F45" s="4">
        <v>527.29999999999995</v>
      </c>
    </row>
    <row r="46" spans="1:6">
      <c r="A46" s="4" t="s">
        <v>45</v>
      </c>
      <c r="B46" s="4"/>
      <c r="C46" s="4"/>
      <c r="D46" s="4"/>
      <c r="E46" s="4"/>
      <c r="F46" s="4"/>
    </row>
    <row r="47" spans="1:6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4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4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4" t="s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</row>
    <row r="51" spans="1:6" ht="24">
      <c r="A51" s="4" t="s">
        <v>50</v>
      </c>
      <c r="B51" s="4"/>
      <c r="C51" s="4"/>
      <c r="D51" s="4"/>
      <c r="E51" s="4"/>
      <c r="F51" s="4"/>
    </row>
    <row r="52" spans="1:6">
      <c r="A52" s="4" t="s">
        <v>51</v>
      </c>
      <c r="B52" s="4">
        <v>36.68</v>
      </c>
      <c r="C52" s="4">
        <v>37.04</v>
      </c>
      <c r="D52" s="4">
        <v>39.619999999999997</v>
      </c>
      <c r="E52" s="4">
        <v>45.61</v>
      </c>
      <c r="F52" s="4">
        <v>52.82</v>
      </c>
    </row>
    <row r="53" spans="1:6" ht="24">
      <c r="A53" s="4" t="s">
        <v>52</v>
      </c>
      <c r="B53" s="4"/>
      <c r="C53" s="4"/>
      <c r="D53" s="4"/>
      <c r="E53" s="4"/>
      <c r="F53" s="4"/>
    </row>
    <row r="54" spans="1:6" ht="24">
      <c r="A54" s="4" t="s">
        <v>53</v>
      </c>
      <c r="B54" s="4" t="s">
        <v>54</v>
      </c>
      <c r="C54" s="4" t="s">
        <v>54</v>
      </c>
      <c r="D54" s="4" t="s">
        <v>54</v>
      </c>
      <c r="E54" s="4" t="s">
        <v>54</v>
      </c>
      <c r="F54" s="4" t="s">
        <v>54</v>
      </c>
    </row>
    <row r="55" spans="1:6" ht="24">
      <c r="A55" s="4" t="s">
        <v>55</v>
      </c>
      <c r="B55" s="4"/>
      <c r="C55" s="4"/>
      <c r="D55" s="4"/>
      <c r="E55" s="4"/>
      <c r="F55" s="4"/>
    </row>
    <row r="56" spans="1:6">
      <c r="A56" s="4" t="s">
        <v>56</v>
      </c>
      <c r="B56" s="4" t="s">
        <v>54</v>
      </c>
      <c r="C56" s="4" t="s">
        <v>54</v>
      </c>
      <c r="D56" s="4" t="s">
        <v>54</v>
      </c>
      <c r="E56" s="4" t="s">
        <v>54</v>
      </c>
      <c r="F56" s="4" t="s">
        <v>54</v>
      </c>
    </row>
    <row r="57" spans="1:6">
      <c r="A57" s="4" t="s">
        <v>57</v>
      </c>
      <c r="B57" s="4" t="s">
        <v>54</v>
      </c>
      <c r="C57" s="4" t="s">
        <v>54</v>
      </c>
      <c r="D57" s="4" t="s">
        <v>54</v>
      </c>
      <c r="E57" s="4" t="s">
        <v>54</v>
      </c>
      <c r="F57" s="4" t="s">
        <v>54</v>
      </c>
    </row>
    <row r="58" spans="1:6">
      <c r="A58" s="4" t="s">
        <v>58</v>
      </c>
      <c r="B58" s="4"/>
      <c r="C58" s="4"/>
      <c r="D58" s="4"/>
      <c r="E58" s="4"/>
      <c r="F58" s="4"/>
    </row>
    <row r="59" spans="1:6">
      <c r="A59" s="4" t="s">
        <v>59</v>
      </c>
      <c r="B59" s="4">
        <v>96.76</v>
      </c>
      <c r="C59" s="4">
        <v>96.76</v>
      </c>
      <c r="D59" s="4">
        <v>96.76</v>
      </c>
      <c r="E59" s="4">
        <v>96.76</v>
      </c>
      <c r="F59" s="4">
        <v>96.76</v>
      </c>
    </row>
    <row r="60" spans="1:6">
      <c r="A60" s="4" t="s">
        <v>60</v>
      </c>
      <c r="B60" s="4"/>
      <c r="C60" s="4"/>
      <c r="D60" s="4"/>
      <c r="E60" s="4"/>
      <c r="F60" s="4"/>
    </row>
    <row r="61" spans="1:6" ht="24">
      <c r="A61" s="4" t="s">
        <v>61</v>
      </c>
      <c r="B61" s="4" t="s">
        <v>54</v>
      </c>
      <c r="C61" s="4" t="s">
        <v>54</v>
      </c>
      <c r="D61" s="4" t="s">
        <v>54</v>
      </c>
      <c r="E61" s="4" t="s">
        <v>54</v>
      </c>
      <c r="F61" s="4" t="s">
        <v>54</v>
      </c>
    </row>
    <row r="62" spans="1:6" ht="24">
      <c r="A62" s="4" t="s">
        <v>62</v>
      </c>
      <c r="B62" s="4" t="s">
        <v>54</v>
      </c>
      <c r="C62" s="4" t="s">
        <v>54</v>
      </c>
      <c r="D62" s="4" t="s">
        <v>54</v>
      </c>
      <c r="E62" s="4" t="s">
        <v>54</v>
      </c>
      <c r="F62" s="4" t="s">
        <v>54</v>
      </c>
    </row>
    <row r="63" spans="1:6">
      <c r="A63" s="4" t="s">
        <v>63</v>
      </c>
      <c r="B63" s="4"/>
      <c r="C63" s="4"/>
      <c r="D63" s="4"/>
      <c r="E63" s="4"/>
      <c r="F63" s="4"/>
    </row>
    <row r="64" spans="1:6" ht="24">
      <c r="A64" s="4" t="s">
        <v>64</v>
      </c>
      <c r="B64" s="4" t="s">
        <v>54</v>
      </c>
      <c r="C64" s="4" t="s">
        <v>54</v>
      </c>
      <c r="D64" s="4" t="s">
        <v>54</v>
      </c>
      <c r="E64" s="4" t="s">
        <v>54</v>
      </c>
      <c r="F64" s="4" t="s">
        <v>54</v>
      </c>
    </row>
    <row r="65" spans="1:6" ht="24">
      <c r="A65" s="4" t="s">
        <v>65</v>
      </c>
      <c r="B65" s="5">
        <v>10334.950000000001</v>
      </c>
      <c r="C65" s="5">
        <v>14020</v>
      </c>
      <c r="D65" s="5">
        <v>15492.46</v>
      </c>
      <c r="E65" s="5">
        <v>15724.39</v>
      </c>
      <c r="F65" s="5">
        <v>19288.900000000001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F5A654D-C635-444C-972E-286340E44D6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'Balance Sheet'!M3:Q3</xm:f>
              <xm:sqref>R3</xm:sqref>
            </x14:sparkline>
            <x14:sparkline>
              <xm:f>'Balance Sheet'!M4:Q4</xm:f>
              <xm:sqref>R4</xm:sqref>
            </x14:sparkline>
            <x14:sparkline>
              <xm:f>'Balance Sheet'!M5:Q5</xm:f>
              <xm:sqref>R5</xm:sqref>
            </x14:sparkline>
            <x14:sparkline>
              <xm:f>'Balance Sheet'!M6:Q6</xm:f>
              <xm:sqref>R6</xm:sqref>
            </x14:sparkline>
            <x14:sparkline>
              <xm:f>'Balance Sheet'!M7:Q7</xm:f>
              <xm:sqref>R7</xm:sqref>
            </x14:sparkline>
            <x14:sparkline>
              <xm:f>'Balance Sheet'!M8:Q8</xm:f>
              <xm:sqref>R8</xm:sqref>
            </x14:sparkline>
            <x14:sparkline>
              <xm:f>'Balance Sheet'!M9:Q9</xm:f>
              <xm:sqref>R9</xm:sqref>
            </x14:sparkline>
            <x14:sparkline>
              <xm:f>'Balance Sheet'!M10:Q10</xm:f>
              <xm:sqref>R10</xm:sqref>
            </x14:sparkline>
            <x14:sparkline>
              <xm:f>'Balance Sheet'!M11:Q11</xm:f>
              <xm:sqref>R11</xm:sqref>
            </x14:sparkline>
            <x14:sparkline>
              <xm:f>'Balance Sheet'!M12:Q12</xm:f>
              <xm:sqref>R12</xm:sqref>
            </x14:sparkline>
            <x14:sparkline>
              <xm:f>'Balance Sheet'!M13:Q13</xm:f>
              <xm:sqref>R13</xm:sqref>
            </x14:sparkline>
            <x14:sparkline>
              <xm:f>'Balance Sheet'!M14:Q14</xm:f>
              <xm:sqref>R14</xm:sqref>
            </x14:sparkline>
            <x14:sparkline>
              <xm:f>'Balance Sheet'!M15:Q15</xm:f>
              <xm:sqref>R15</xm:sqref>
            </x14:sparkline>
            <x14:sparkline>
              <xm:f>'Balance Sheet'!M16:Q16</xm:f>
              <xm:sqref>R16</xm:sqref>
            </x14:sparkline>
            <x14:sparkline>
              <xm:f>'Balance Sheet'!M17:Q17</xm:f>
              <xm:sqref>R17</xm:sqref>
            </x14:sparkline>
            <x14:sparkline>
              <xm:f>'Balance Sheet'!M18:Q18</xm:f>
              <xm:sqref>R18</xm:sqref>
            </x14:sparkline>
            <x14:sparkline>
              <xm:f>'Balance Sheet'!M19:Q19</xm:f>
              <xm:sqref>R19</xm:sqref>
            </x14:sparkline>
            <x14:sparkline>
              <xm:f>'Balance Sheet'!M20:Q20</xm:f>
              <xm:sqref>R20</xm:sqref>
            </x14:sparkline>
            <x14:sparkline>
              <xm:f>'Balance Sheet'!M21:Q21</xm:f>
              <xm:sqref>R21</xm:sqref>
            </x14:sparkline>
            <x14:sparkline>
              <xm:f>'Balance Sheet'!M22:Q22</xm:f>
              <xm:sqref>R22</xm:sqref>
            </x14:sparkline>
            <x14:sparkline>
              <xm:f>'Balance Sheet'!M23:Q23</xm:f>
              <xm:sqref>R23</xm:sqref>
            </x14:sparkline>
          </x14:sparklines>
        </x14:sparklineGroup>
        <x14:sparklineGroup type="column" displayEmptyCellsAs="gap" negative="1" xr2:uid="{D08F5EBA-5768-4B9B-B867-D0559ACECA3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'Balance Sheet'!M26:Q26</xm:f>
              <xm:sqref>R26</xm:sqref>
            </x14:sparkline>
          </x14:sparklines>
        </x14:sparklineGroup>
        <x14:sparklineGroup type="column" displayEmptyCellsAs="gap" xr2:uid="{50B16DF0-0626-4BD0-9C4E-619570F070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'Balance Sheet'!M28:Q28</xm:f>
              <xm:sqref>R28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898A-0608-4409-893E-BE52523DCE7C}">
  <dimension ref="C1:J67"/>
  <sheetViews>
    <sheetView topLeftCell="B20" workbookViewId="0">
      <selection activeCell="N6" sqref="N6"/>
    </sheetView>
  </sheetViews>
  <sheetFormatPr defaultRowHeight="14.5"/>
  <cols>
    <col min="1" max="1" width="17.54296875" customWidth="1"/>
    <col min="3" max="3" width="30.54296875" bestFit="1" customWidth="1"/>
    <col min="4" max="4" width="7.08984375" bestFit="1" customWidth="1"/>
  </cols>
  <sheetData>
    <row r="1" spans="3:10" ht="17.5">
      <c r="C1" s="15"/>
      <c r="D1" s="58">
        <v>43891</v>
      </c>
      <c r="E1" s="58">
        <v>44256</v>
      </c>
      <c r="F1" s="58">
        <v>44621</v>
      </c>
      <c r="G1" s="58">
        <v>44986</v>
      </c>
      <c r="H1" s="58">
        <v>45352</v>
      </c>
      <c r="I1" s="51"/>
      <c r="J1" s="61" t="s">
        <v>248</v>
      </c>
    </row>
    <row r="2" spans="3:10">
      <c r="C2" s="52" t="s">
        <v>184</v>
      </c>
      <c r="D2" s="54">
        <v>1849</v>
      </c>
      <c r="E2" s="53">
        <v>225</v>
      </c>
      <c r="F2" s="54">
        <v>1581</v>
      </c>
      <c r="G2" s="54">
        <v>1669</v>
      </c>
      <c r="H2" s="54">
        <v>1875</v>
      </c>
      <c r="J2" s="62"/>
    </row>
    <row r="3" spans="3:10">
      <c r="C3" s="52" t="s">
        <v>185</v>
      </c>
      <c r="D3" s="54">
        <v>2068</v>
      </c>
      <c r="E3" s="53">
        <v>269</v>
      </c>
      <c r="F3" s="54">
        <v>1663</v>
      </c>
      <c r="G3" s="54">
        <v>1739</v>
      </c>
      <c r="H3" s="54">
        <v>1771</v>
      </c>
      <c r="J3" s="63" t="s">
        <v>249</v>
      </c>
    </row>
    <row r="4" spans="3:10">
      <c r="C4" s="55" t="s">
        <v>186</v>
      </c>
      <c r="D4" s="56">
        <v>228</v>
      </c>
      <c r="E4" s="56">
        <v>17</v>
      </c>
      <c r="F4" s="56">
        <v>4</v>
      </c>
      <c r="G4" s="56">
        <v>-3</v>
      </c>
      <c r="H4" s="56">
        <v>-7</v>
      </c>
      <c r="J4" s="62"/>
    </row>
    <row r="5" spans="3:10">
      <c r="C5" s="55" t="s">
        <v>187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J5" s="62"/>
    </row>
    <row r="6" spans="3:10">
      <c r="C6" s="55" t="s">
        <v>188</v>
      </c>
      <c r="D6" s="56">
        <v>-374</v>
      </c>
      <c r="E6" s="56">
        <v>45</v>
      </c>
      <c r="F6" s="56">
        <v>81</v>
      </c>
      <c r="G6" s="56">
        <v>56</v>
      </c>
      <c r="H6" s="56">
        <v>60</v>
      </c>
      <c r="J6" s="64" t="s">
        <v>250</v>
      </c>
    </row>
    <row r="7" spans="3:10">
      <c r="C7" s="59" t="s">
        <v>189</v>
      </c>
      <c r="D7" s="60">
        <v>-146</v>
      </c>
      <c r="E7" s="60">
        <v>62</v>
      </c>
      <c r="F7" s="60">
        <v>85</v>
      </c>
      <c r="G7" s="60">
        <v>54</v>
      </c>
      <c r="H7" s="60">
        <v>53</v>
      </c>
      <c r="J7" s="64" t="s">
        <v>251</v>
      </c>
    </row>
    <row r="8" spans="3:10">
      <c r="C8" s="55" t="s">
        <v>190</v>
      </c>
      <c r="D8" s="56">
        <v>-74</v>
      </c>
      <c r="E8" s="56">
        <v>-106</v>
      </c>
      <c r="F8" s="56">
        <v>-167</v>
      </c>
      <c r="G8" s="56">
        <v>-124</v>
      </c>
      <c r="H8" s="56">
        <v>-125</v>
      </c>
      <c r="J8" s="62"/>
    </row>
    <row r="9" spans="3:10">
      <c r="C9" s="55" t="s">
        <v>191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J9" s="63" t="s">
        <v>252</v>
      </c>
    </row>
    <row r="10" spans="3:10">
      <c r="C10" s="55" t="s">
        <v>192</v>
      </c>
      <c r="D10" s="56">
        <v>0</v>
      </c>
      <c r="E10" s="56">
        <v>0</v>
      </c>
      <c r="F10" s="56">
        <v>0</v>
      </c>
      <c r="G10" s="56">
        <v>0</v>
      </c>
      <c r="H10" s="56">
        <v>176</v>
      </c>
      <c r="J10" s="62"/>
    </row>
    <row r="11" spans="3:10">
      <c r="C11" s="52" t="s">
        <v>193</v>
      </c>
      <c r="D11" s="53">
        <v>-844</v>
      </c>
      <c r="E11" s="53">
        <v>-188</v>
      </c>
      <c r="F11" s="53">
        <v>-106</v>
      </c>
      <c r="G11" s="53">
        <v>-133</v>
      </c>
      <c r="H11" s="53">
        <v>-460</v>
      </c>
      <c r="J11" s="62"/>
    </row>
    <row r="12" spans="3:10">
      <c r="C12" s="55" t="s">
        <v>194</v>
      </c>
      <c r="D12" s="56">
        <v>-1</v>
      </c>
      <c r="E12" s="56">
        <v>0</v>
      </c>
      <c r="F12" s="56">
        <v>-1</v>
      </c>
      <c r="G12" s="56">
        <v>0</v>
      </c>
      <c r="H12" s="56">
        <v>0</v>
      </c>
      <c r="J12" s="64" t="s">
        <v>253</v>
      </c>
    </row>
    <row r="13" spans="3:10">
      <c r="C13" s="55" t="s">
        <v>195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J13" s="64" t="s">
        <v>254</v>
      </c>
    </row>
    <row r="14" spans="3:10">
      <c r="C14" s="55" t="s">
        <v>196</v>
      </c>
      <c r="D14" s="57">
        <v>-3083</v>
      </c>
      <c r="E14" s="57">
        <v>-2503</v>
      </c>
      <c r="F14" s="57">
        <v>-1605</v>
      </c>
      <c r="G14" s="57">
        <v>-4330</v>
      </c>
      <c r="H14" s="57">
        <v>-8202</v>
      </c>
      <c r="J14" s="62"/>
    </row>
    <row r="15" spans="3:10">
      <c r="C15" s="55" t="s">
        <v>197</v>
      </c>
      <c r="D15" s="57">
        <v>2480</v>
      </c>
      <c r="E15" s="57">
        <v>2315</v>
      </c>
      <c r="F15" s="57">
        <v>1500</v>
      </c>
      <c r="G15" s="57">
        <v>4197</v>
      </c>
      <c r="H15" s="57">
        <v>7742</v>
      </c>
      <c r="J15" s="63" t="s">
        <v>255</v>
      </c>
    </row>
    <row r="16" spans="3:10">
      <c r="C16" s="55" t="s">
        <v>198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J16" s="62"/>
    </row>
    <row r="17" spans="3:10">
      <c r="C17" s="55" t="s">
        <v>199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J17" s="62"/>
    </row>
    <row r="18" spans="3:10">
      <c r="C18" s="55" t="s">
        <v>200</v>
      </c>
      <c r="D18" s="56">
        <v>-239</v>
      </c>
      <c r="E18" s="56">
        <v>0</v>
      </c>
      <c r="F18" s="56">
        <v>0</v>
      </c>
      <c r="G18" s="56">
        <v>0</v>
      </c>
      <c r="H18" s="56">
        <v>0</v>
      </c>
      <c r="J18" s="64" t="s">
        <v>256</v>
      </c>
    </row>
    <row r="19" spans="3:10">
      <c r="C19" s="52" t="s">
        <v>201</v>
      </c>
      <c r="D19" s="53">
        <v>-988</v>
      </c>
      <c r="E19" s="53">
        <v>-35</v>
      </c>
      <c r="F19" s="54">
        <v>-1475</v>
      </c>
      <c r="G19" s="54">
        <v>-1532</v>
      </c>
      <c r="H19" s="54">
        <v>-1402</v>
      </c>
      <c r="J19" s="62"/>
    </row>
    <row r="20" spans="3:10">
      <c r="C20" s="55" t="s">
        <v>202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J20" s="63" t="s">
        <v>257</v>
      </c>
    </row>
    <row r="21" spans="3:10">
      <c r="C21" s="55" t="s">
        <v>203</v>
      </c>
      <c r="D21" s="56">
        <v>-803</v>
      </c>
      <c r="E21" s="56">
        <v>-5</v>
      </c>
      <c r="F21" s="57">
        <v>-1445</v>
      </c>
      <c r="G21" s="57">
        <v>-1500</v>
      </c>
      <c r="H21" s="57">
        <v>-1369</v>
      </c>
      <c r="J21" s="62"/>
    </row>
    <row r="22" spans="3:10">
      <c r="C22" s="55" t="s">
        <v>204</v>
      </c>
      <c r="D22" s="56">
        <v>-29</v>
      </c>
      <c r="E22" s="56">
        <v>-30</v>
      </c>
      <c r="F22" s="56">
        <v>-30</v>
      </c>
      <c r="G22" s="56">
        <v>-32</v>
      </c>
      <c r="H22" s="56">
        <v>-34</v>
      </c>
      <c r="J22" s="62"/>
    </row>
    <row r="23" spans="3:10">
      <c r="C23" s="55" t="s">
        <v>205</v>
      </c>
      <c r="D23" s="56">
        <v>-156</v>
      </c>
      <c r="E23" s="56">
        <v>0</v>
      </c>
      <c r="F23" s="56">
        <v>0</v>
      </c>
      <c r="G23" s="56">
        <v>0</v>
      </c>
      <c r="H23" s="56">
        <v>0</v>
      </c>
      <c r="J23" s="64" t="s">
        <v>258</v>
      </c>
    </row>
    <row r="24" spans="3:10">
      <c r="C24" s="52" t="s">
        <v>206</v>
      </c>
      <c r="D24" s="53">
        <v>17</v>
      </c>
      <c r="E24" s="53">
        <v>2</v>
      </c>
      <c r="F24" s="53">
        <v>0</v>
      </c>
      <c r="G24" s="53">
        <v>4</v>
      </c>
      <c r="H24" s="53">
        <v>13</v>
      </c>
    </row>
    <row r="25" spans="3:10" ht="17.5">
      <c r="J25" s="61" t="s">
        <v>259</v>
      </c>
    </row>
    <row r="26" spans="3:10">
      <c r="J26" s="62"/>
    </row>
    <row r="27" spans="3:10">
      <c r="J27" s="63" t="s">
        <v>260</v>
      </c>
    </row>
    <row r="28" spans="3:10">
      <c r="J28" s="62"/>
    </row>
    <row r="29" spans="3:10">
      <c r="J29" s="62"/>
    </row>
    <row r="30" spans="3:10">
      <c r="J30" s="64" t="s">
        <v>261</v>
      </c>
    </row>
    <row r="31" spans="3:10">
      <c r="J31" s="64" t="s">
        <v>262</v>
      </c>
    </row>
    <row r="32" spans="3:10">
      <c r="J32" s="62"/>
    </row>
    <row r="33" spans="10:10">
      <c r="J33" s="63" t="s">
        <v>263</v>
      </c>
    </row>
    <row r="34" spans="10:10">
      <c r="J34" s="62"/>
    </row>
    <row r="35" spans="10:10">
      <c r="J35" s="62"/>
    </row>
    <row r="36" spans="10:10">
      <c r="J36" s="64" t="s">
        <v>264</v>
      </c>
    </row>
    <row r="37" spans="10:10">
      <c r="J37" s="62"/>
    </row>
    <row r="38" spans="10:10">
      <c r="J38" s="63" t="s">
        <v>265</v>
      </c>
    </row>
    <row r="39" spans="10:10">
      <c r="J39" s="62"/>
    </row>
    <row r="40" spans="10:10">
      <c r="J40" s="62"/>
    </row>
    <row r="41" spans="10:10">
      <c r="J41" s="64" t="s">
        <v>266</v>
      </c>
    </row>
    <row r="43" spans="10:10" ht="17.5">
      <c r="J43" s="61" t="s">
        <v>267</v>
      </c>
    </row>
    <row r="44" spans="10:10">
      <c r="J44" s="62"/>
    </row>
    <row r="45" spans="10:10">
      <c r="J45" s="63" t="s">
        <v>268</v>
      </c>
    </row>
    <row r="46" spans="10:10">
      <c r="J46" s="62"/>
    </row>
    <row r="47" spans="10:10">
      <c r="J47" s="62"/>
    </row>
    <row r="48" spans="10:10">
      <c r="J48" s="64" t="s">
        <v>269</v>
      </c>
    </row>
    <row r="49" spans="10:10">
      <c r="J49" s="64" t="s">
        <v>270</v>
      </c>
    </row>
    <row r="50" spans="10:10">
      <c r="J50" s="62"/>
    </row>
    <row r="51" spans="10:10">
      <c r="J51" s="63" t="s">
        <v>271</v>
      </c>
    </row>
    <row r="52" spans="10:10">
      <c r="J52" s="62"/>
    </row>
    <row r="53" spans="10:10">
      <c r="J53" s="62"/>
    </row>
    <row r="54" spans="10:10">
      <c r="J54" s="64" t="s">
        <v>272</v>
      </c>
    </row>
    <row r="56" spans="10:10" ht="17.5">
      <c r="J56" s="61" t="s">
        <v>273</v>
      </c>
    </row>
    <row r="57" spans="10:10">
      <c r="J57" s="62"/>
    </row>
    <row r="58" spans="10:10">
      <c r="J58" s="62" t="s">
        <v>274</v>
      </c>
    </row>
    <row r="59" spans="10:10">
      <c r="J59" s="62" t="s">
        <v>275</v>
      </c>
    </row>
    <row r="61" spans="10:10" ht="17.5">
      <c r="J61" s="61" t="s">
        <v>244</v>
      </c>
    </row>
    <row r="62" spans="10:10">
      <c r="J62" s="62"/>
    </row>
    <row r="63" spans="10:10">
      <c r="J63" s="63" t="s">
        <v>276</v>
      </c>
    </row>
    <row r="64" spans="10:10">
      <c r="J64" s="63" t="s">
        <v>277</v>
      </c>
    </row>
    <row r="65" spans="10:10">
      <c r="J65" s="63" t="s">
        <v>278</v>
      </c>
    </row>
    <row r="67" spans="10:10">
      <c r="J67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4D26-8A3C-45B7-9B69-7C7D3159FC23}">
  <dimension ref="A1:A21"/>
  <sheetViews>
    <sheetView tabSelected="1" workbookViewId="0">
      <selection sqref="A1:A21"/>
    </sheetView>
  </sheetViews>
  <sheetFormatPr defaultRowHeight="14.5"/>
  <sheetData>
    <row r="1" spans="1:1">
      <c r="A1" t="s">
        <v>280</v>
      </c>
    </row>
    <row r="3" spans="1:1" ht="17.5">
      <c r="A3" s="61" t="s">
        <v>281</v>
      </c>
    </row>
    <row r="4" spans="1:1">
      <c r="A4" s="62"/>
    </row>
    <row r="5" spans="1:1">
      <c r="A5" s="63" t="s">
        <v>282</v>
      </c>
    </row>
    <row r="6" spans="1:1">
      <c r="A6" s="62"/>
    </row>
    <row r="7" spans="1:1">
      <c r="A7" s="62"/>
    </row>
    <row r="8" spans="1:1">
      <c r="A8" s="64" t="s">
        <v>283</v>
      </c>
    </row>
    <row r="9" spans="1:1">
      <c r="A9" s="64" t="s">
        <v>284</v>
      </c>
    </row>
    <row r="10" spans="1:1">
      <c r="A10" s="62"/>
    </row>
    <row r="11" spans="1:1">
      <c r="A11" s="63" t="s">
        <v>285</v>
      </c>
    </row>
    <row r="12" spans="1:1">
      <c r="A12" s="62"/>
    </row>
    <row r="13" spans="1:1">
      <c r="A13" s="62"/>
    </row>
    <row r="14" spans="1:1">
      <c r="A14" s="64" t="s">
        <v>286</v>
      </c>
    </row>
    <row r="15" spans="1:1">
      <c r="A15" s="64" t="s">
        <v>287</v>
      </c>
    </row>
    <row r="16" spans="1:1">
      <c r="A16" s="62"/>
    </row>
    <row r="17" spans="1:1">
      <c r="A17" s="63" t="s">
        <v>288</v>
      </c>
    </row>
    <row r="18" spans="1:1">
      <c r="A18" s="62"/>
    </row>
    <row r="19" spans="1:1">
      <c r="A19" s="62" t="s">
        <v>289</v>
      </c>
    </row>
    <row r="20" spans="1:1">
      <c r="A20" s="62"/>
    </row>
    <row r="21" spans="1:1">
      <c r="A21" s="6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Snapshot</vt:lpstr>
      <vt:lpstr>Income Statement</vt:lpstr>
      <vt:lpstr>Balance Sheet</vt:lpstr>
      <vt:lpstr>Cash Flow</vt:lpstr>
      <vt:lpstr>estimated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ANAND</dc:creator>
  <cp:lastModifiedBy>UTKARSH ANAND</cp:lastModifiedBy>
  <dcterms:created xsi:type="dcterms:W3CDTF">2024-09-07T13:38:07Z</dcterms:created>
  <dcterms:modified xsi:type="dcterms:W3CDTF">2024-09-09T09:34:04Z</dcterms:modified>
</cp:coreProperties>
</file>