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KARSH ANAND\Desktop\new\"/>
    </mc:Choice>
  </mc:AlternateContent>
  <xr:revisionPtr revIDLastSave="0" documentId="13_ncr:1_{CC7C0EBD-6ACF-48DE-A814-A07DE2712F39}" xr6:coauthVersionLast="47" xr6:coauthVersionMax="47" xr10:uidLastSave="{00000000-0000-0000-0000-000000000000}"/>
  <bookViews>
    <workbookView xWindow="-110" yWindow="-110" windowWidth="19420" windowHeight="11500" xr2:uid="{1D0FE290-9F6E-4AE3-908D-2C11169E9C1F}"/>
  </bookViews>
  <sheets>
    <sheet name="payback period&amp; R.O.I" sheetId="1" r:id="rId1"/>
    <sheet name="NPV&amp; IRR" sheetId="2" r:id="rId2"/>
    <sheet name="result 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B4" i="3"/>
  <c r="B3" i="3"/>
  <c r="E35" i="2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D14" i="2"/>
  <c r="C13" i="2"/>
  <c r="D13" i="2" s="1"/>
  <c r="C12" i="2"/>
  <c r="D12" i="2" s="1"/>
  <c r="H26" i="1"/>
  <c r="H25" i="1"/>
  <c r="H27" i="1" s="1"/>
  <c r="H30" i="1" s="1"/>
  <c r="C21" i="1"/>
  <c r="C27" i="1" s="1"/>
  <c r="D32" i="2" l="1"/>
  <c r="D35" i="2" s="1"/>
  <c r="C25" i="1"/>
  <c r="H18" i="1" s="1"/>
</calcChain>
</file>

<file path=xl/sharedStrings.xml><?xml version="1.0" encoding="utf-8"?>
<sst xmlns="http://schemas.openxmlformats.org/spreadsheetml/2006/main" count="58" uniqueCount="51">
  <si>
    <t xml:space="preserve">GIVEN DATA AS PER CASE </t>
  </si>
  <si>
    <t xml:space="preserve">CALCULATION OF PAYBACK PERIOD </t>
  </si>
  <si>
    <t>AMOUNT (RS IN MILLION  )</t>
  </si>
  <si>
    <t xml:space="preserve">INVESTMENT COST  </t>
  </si>
  <si>
    <t xml:space="preserve">PAYBACK PERIOD </t>
  </si>
  <si>
    <t>INITIAL INVESTMENT /ANNUAL CASH FLOW</t>
  </si>
  <si>
    <t xml:space="preserve">REVENUE SOURCES </t>
  </si>
  <si>
    <t xml:space="preserve">YEARS </t>
  </si>
  <si>
    <t xml:space="preserve">GAS SALE TO SEB </t>
  </si>
  <si>
    <t xml:space="preserve">LNG transportation revenue </t>
  </si>
  <si>
    <t xml:space="preserve">TOTAL REVENUE </t>
  </si>
  <si>
    <t xml:space="preserve">PROFITABILITY </t>
  </si>
  <si>
    <t>Cash profit to sales ratio</t>
  </si>
  <si>
    <t>CALCULATION OF R.O.I</t>
  </si>
  <si>
    <t>-</t>
  </si>
  <si>
    <t xml:space="preserve">operating cash flow </t>
  </si>
  <si>
    <t>(total net profit /initial investment)*100</t>
  </si>
  <si>
    <t xml:space="preserve">20% for the first 12 years </t>
  </si>
  <si>
    <t xml:space="preserve">per year </t>
  </si>
  <si>
    <t xml:space="preserve">for first 12 years </t>
  </si>
  <si>
    <t xml:space="preserve">for remaining 8 years </t>
  </si>
  <si>
    <t xml:space="preserve">for next 8 years </t>
  </si>
  <si>
    <t xml:space="preserve">total net cash flow over 20 years </t>
  </si>
  <si>
    <t xml:space="preserve">INVESTMENT </t>
  </si>
  <si>
    <t xml:space="preserve">project life </t>
  </si>
  <si>
    <t xml:space="preserve">20 years </t>
  </si>
  <si>
    <t xml:space="preserve">no taxes &amp; no salvage value </t>
  </si>
  <si>
    <t xml:space="preserve">Return on Investment </t>
  </si>
  <si>
    <t>(indicating a highly profitable investment )</t>
  </si>
  <si>
    <t xml:space="preserve">required rate of return </t>
  </si>
  <si>
    <t xml:space="preserve">Information as per case </t>
  </si>
  <si>
    <t>amount (million in rs)</t>
  </si>
  <si>
    <t xml:space="preserve">Initial Investment </t>
  </si>
  <si>
    <t>cash flow(1-12years)</t>
  </si>
  <si>
    <t>cash flow(13-20years)</t>
  </si>
  <si>
    <t xml:space="preserve">Discounted rate </t>
  </si>
  <si>
    <t xml:space="preserve">years </t>
  </si>
  <si>
    <t>computation of NPV</t>
  </si>
  <si>
    <t xml:space="preserve">NET PRESENT VALUE </t>
  </si>
  <si>
    <t>cash flows</t>
  </si>
  <si>
    <t>Discount Factor</t>
  </si>
  <si>
    <t xml:space="preserve">TOTAL PV </t>
  </si>
  <si>
    <t xml:space="preserve">COMPUTING NPV </t>
  </si>
  <si>
    <t>COMPUTING IRR</t>
  </si>
  <si>
    <t xml:space="preserve">Metric </t>
  </si>
  <si>
    <t>Value</t>
  </si>
  <si>
    <t xml:space="preserve">Interpretation </t>
  </si>
  <si>
    <t>NPV</t>
  </si>
  <si>
    <t xml:space="preserve">Negative NPV-REJECT THE PROJECT </t>
  </si>
  <si>
    <t>IRR</t>
  </si>
  <si>
    <t xml:space="preserve">IRR&lt;15%- REJECT THE PROJECT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</si>
</sst>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%"/>
    <numFmt numFmtId="165" formatCode="0.000%"/>
  </numFmts>
  <fonts count="1">
    <font>
      <sz val="11"/>
      <color theme="1"/>
      <name val="calibi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9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455896</xdr:colOff>
      <xdr:row>0</xdr:row>
      <xdr:rowOff>0</xdr:rowOff>
    </xdr:from>
    <xdr:to>
      <xdr:col>7</xdr:col>
      <xdr:colOff>911795</xdr:colOff>
      <xdr:row>13</xdr:row>
      <xdr:rowOff>60720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5A256B-1622-4651-A178-A5B474FF0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96" y="0"/>
          <a:ext cx="9313335" cy="2389053"/>
        </a:xfrm>
        <a:prstGeom prst="rect">
          <a:avLst/>
        </a:prstGeom>
      </xdr:spPr>
    </xdr:pic>
    <xdr:clientData/>
  </xdr:twoCellAnchor>
  <xdr:twoCellAnchor>
    <xdr:from>
      <xdr:col>6</xdr:col>
      <xdr:colOff>15240</xdr:colOff>
      <xdr:row>18</xdr:row>
      <xdr:rowOff>7620</xdr:rowOff>
    </xdr:from>
    <xdr:to>
      <xdr:col>8</xdr:col>
      <xdr:colOff>662940</xdr:colOff>
      <xdr:row>20</xdr:row>
      <xdr:rowOff>167640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F3C14F-FF14-43FA-8A50-37B0AA4976C1}"/>
            </a:ext>
          </a:extLst>
        </xdr:cNvPr>
        <xdr:cNvSpPr txBox="1"/>
      </xdr:nvSpPr>
      <xdr:spPr>
        <a:xfrm>
          <a:off x="6314440" y="3208020"/>
          <a:ext cx="6146800" cy="515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>
              <a:latin typeface="+mn-lt"/>
            </a:rPr>
            <a:t>In the first 12 years, the cash flow is ₹40 million/year.</a:t>
          </a:r>
        </a:p>
        <a:p>
          <a:r>
            <a:rPr lang="en-IN">
              <a:latin typeface="+mn-lt"/>
            </a:rPr>
            <a:t>Cumulative cash flow after </a:t>
          </a:r>
          <a:r>
            <a:rPr lang="en-IN" b="1">
              <a:latin typeface="+mn-lt"/>
            </a:rPr>
            <a:t>6.25 years</a:t>
          </a:r>
          <a:r>
            <a:rPr lang="en-IN">
              <a:latin typeface="+mn-lt"/>
            </a:rPr>
            <a:t> will recover ₹250 million</a:t>
          </a:r>
          <a:r>
            <a:rPr lang="en-IN"/>
            <a:t>.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4</xdr:row>
      <xdr:rowOff>91440</xdr:rowOff>
    </xdr:from>
    <xdr:to>
      <xdr:col>5</xdr:col>
      <xdr:colOff>457200</xdr:colOff>
      <xdr:row>19</xdr:row>
      <xdr:rowOff>91440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F94A50-56D1-48CD-956C-74D2CDA217C8}"/>
            </a:ext>
          </a:extLst>
        </xdr:cNvPr>
        <xdr:cNvSpPr txBox="1"/>
      </xdr:nvSpPr>
      <xdr:spPr>
        <a:xfrm>
          <a:off x="30480" y="802640"/>
          <a:ext cx="5779770" cy="2667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Based on the calculations , </a:t>
          </a:r>
        </a:p>
        <a:p>
          <a:r>
            <a:rPr lang="en-IN" sz="1100"/>
            <a:t>-</a:t>
          </a:r>
          <a:r>
            <a:rPr lang="en-IN" sz="1100" b="1"/>
            <a:t>NPV is negative </a:t>
          </a:r>
          <a:r>
            <a:rPr lang="en-IN" sz="1100"/>
            <a:t>, which</a:t>
          </a:r>
          <a:r>
            <a:rPr lang="en-IN" sz="1100" baseline="0"/>
            <a:t> means the present value of future cash flows is less than the initial investment and project will result in a financial loss rather than creating value . </a:t>
          </a:r>
        </a:p>
        <a:p>
          <a:r>
            <a:rPr lang="en-IN" sz="1100" baseline="0"/>
            <a:t>-</a:t>
          </a:r>
          <a:r>
            <a:rPr lang="en-IN" sz="1100" b="1" baseline="0"/>
            <a:t>REASON-</a:t>
          </a:r>
          <a:r>
            <a:rPr lang="en-IN" sz="1100" baseline="0"/>
            <a:t> </a:t>
          </a:r>
          <a:r>
            <a:rPr lang="en-IN"/>
            <a:t>Since NPV represents the profitability of the project in today’s terms, a negative value suggests that the expected cash inflows, when discounted at 15%, are not enough to recover the investment.</a:t>
          </a:r>
        </a:p>
        <a:p>
          <a:endParaRPr lang="en-IN"/>
        </a:p>
        <a:p>
          <a:r>
            <a:rPr lang="en-IN" b="1"/>
            <a:t>INTERPRETATION OF IRR (14.652%)</a:t>
          </a:r>
        </a:p>
        <a:p>
          <a:r>
            <a:rPr lang="en-IN"/>
            <a:t>- Calculated</a:t>
          </a:r>
          <a:r>
            <a:rPr lang="en-IN" baseline="0"/>
            <a:t> IRR is lower than the required rate of return .</a:t>
          </a:r>
        </a:p>
        <a:p>
          <a:r>
            <a:rPr lang="en-IN" baseline="0"/>
            <a:t>-IRR is the discount rate at which npv becomes zero , meaning it represnts the actual project would generate . </a:t>
          </a:r>
        </a:p>
        <a:p>
          <a:endParaRPr lang="en-IN" baseline="0"/>
        </a:p>
        <a:p>
          <a:r>
            <a:rPr lang="en-IN" b="1" baseline="0"/>
            <a:t>DECISION </a:t>
          </a:r>
          <a:r>
            <a:rPr lang="en-IN" baseline="0"/>
            <a:t>- since NPV is negative and IRR is lower than the rquired return , this project should be rejected as it does not generate enough profit to justify the investment . </a:t>
          </a:r>
        </a:p>
        <a:p>
          <a:endParaRPr lang="en-IN"/>
        </a:p>
        <a:p>
          <a:endParaRPr lang="en-IN" sz="1100" baseline="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TKARSH%20ANAND\Downloads\corporate%20finance%20individual%20assignment.xlsx" TargetMode="External"/><Relationship Id="rId1" Type="http://schemas.openxmlformats.org/officeDocument/2006/relationships/externalLinkPath" Target="/Users/UTKARSH%20ANAND/Downloads/corporate%20finance%20individual%20assign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yback period&amp; R.O.I"/>
      <sheetName val="NPV&amp; IRR"/>
      <sheetName val="result "/>
    </sheetNames>
    <sheetDataSet>
      <sheetData sheetId="0"/>
      <sheetData sheetId="1">
        <row r="35">
          <cell r="D35">
            <v>-4.6590159006584884</v>
          </cell>
          <cell r="E35">
            <v>0.14651898973164679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8FF4-EE32-448D-B141-F826E816C6C6}">
  <dimension ref="A15:L36"/>
  <sheetViews>
    <sheetView tabSelected="1" zoomScale="78" workbookViewId="0">
      <selection activeCell="H30" sqref="H30"/>
    </sheetView>
  </sheetViews>
  <sheetFormatPr defaultRowHeight="14"/>
  <cols>
    <col min="1" max="1" width="6" customWidth="1"/>
    <col min="2" max="2" width="33.5" bestFit="1" customWidth="1"/>
    <col min="3" max="3" width="23.9140625" bestFit="1" customWidth="1"/>
    <col min="6" max="6" width="1.9140625" bestFit="1" customWidth="1"/>
    <col min="7" max="7" width="33.5" bestFit="1" customWidth="1"/>
    <col min="8" max="8" width="38.6640625" bestFit="1" customWidth="1"/>
    <col min="9" max="9" width="35.1640625" bestFit="1" customWidth="1"/>
  </cols>
  <sheetData>
    <row r="15" spans="1:12">
      <c r="A15" s="1"/>
      <c r="B15" s="1" t="s">
        <v>0</v>
      </c>
      <c r="C15" s="1"/>
      <c r="D15" s="1"/>
      <c r="F15" s="1"/>
      <c r="G15" s="1" t="s">
        <v>1</v>
      </c>
      <c r="H15" s="1"/>
      <c r="I15" s="1"/>
      <c r="J15" s="1"/>
      <c r="K15" s="1"/>
      <c r="L15" s="1"/>
    </row>
    <row r="16" spans="1:12">
      <c r="A16" s="1"/>
      <c r="B16" s="1"/>
      <c r="C16" s="1" t="s">
        <v>2</v>
      </c>
      <c r="D16" s="1"/>
      <c r="F16" s="1"/>
      <c r="G16" s="1"/>
      <c r="H16" s="1"/>
      <c r="I16" s="1"/>
      <c r="J16" s="1"/>
      <c r="K16" s="1"/>
      <c r="L16" s="1"/>
    </row>
    <row r="17" spans="1:12">
      <c r="A17" s="1">
        <v>1</v>
      </c>
      <c r="B17" s="1" t="s">
        <v>3</v>
      </c>
      <c r="C17" s="1">
        <v>250</v>
      </c>
      <c r="D17" s="1"/>
      <c r="F17" s="1">
        <v>1</v>
      </c>
      <c r="G17" s="1" t="s">
        <v>4</v>
      </c>
      <c r="H17" s="1" t="s">
        <v>5</v>
      </c>
      <c r="I17" s="1"/>
      <c r="J17" s="1"/>
      <c r="K17" s="1"/>
      <c r="L17" s="1"/>
    </row>
    <row r="18" spans="1:12">
      <c r="A18" s="1">
        <v>2</v>
      </c>
      <c r="B18" s="1" t="s">
        <v>6</v>
      </c>
      <c r="C18" s="1"/>
      <c r="D18" s="1"/>
      <c r="F18" s="1"/>
      <c r="G18" s="1" t="s">
        <v>4</v>
      </c>
      <c r="H18" s="1">
        <f>C17/C25</f>
        <v>6.25</v>
      </c>
      <c r="I18" s="1" t="s">
        <v>7</v>
      </c>
      <c r="J18" s="1"/>
      <c r="K18" s="1"/>
      <c r="L18" s="1"/>
    </row>
    <row r="19" spans="1:12">
      <c r="A19" s="1"/>
      <c r="B19" s="1" t="s">
        <v>8</v>
      </c>
      <c r="C19" s="1">
        <v>120</v>
      </c>
      <c r="D19" s="1"/>
      <c r="F19" s="1"/>
      <c r="G19" s="1"/>
      <c r="H19" s="1"/>
      <c r="I19" s="1"/>
      <c r="J19" s="1"/>
      <c r="K19" s="1"/>
      <c r="L19" s="1"/>
    </row>
    <row r="20" spans="1:12">
      <c r="A20" s="1"/>
      <c r="B20" s="1" t="s">
        <v>9</v>
      </c>
      <c r="C20" s="1">
        <v>80</v>
      </c>
      <c r="D20" s="1"/>
      <c r="F20" s="1"/>
      <c r="G20" s="1"/>
      <c r="H20" s="1"/>
      <c r="I20" s="1"/>
      <c r="J20" s="1"/>
      <c r="K20" s="1"/>
      <c r="L20" s="1"/>
    </row>
    <row r="21" spans="1:12">
      <c r="A21" s="1"/>
      <c r="B21" s="1" t="s">
        <v>10</v>
      </c>
      <c r="C21" s="1">
        <f>C19+C20</f>
        <v>200</v>
      </c>
      <c r="D21" s="1"/>
      <c r="F21" s="1"/>
      <c r="G21" s="1"/>
      <c r="H21" s="1"/>
      <c r="I21" s="1"/>
      <c r="J21" s="1"/>
      <c r="K21" s="1"/>
      <c r="L21" s="1"/>
    </row>
    <row r="22" spans="1:12">
      <c r="A22" s="1">
        <v>3</v>
      </c>
      <c r="B22" s="1" t="s">
        <v>11</v>
      </c>
      <c r="C22" s="1"/>
      <c r="D22" s="1"/>
      <c r="F22" s="1"/>
      <c r="G22" s="1"/>
      <c r="H22" s="1"/>
      <c r="I22" s="1"/>
      <c r="J22" s="1"/>
      <c r="K22" s="1"/>
      <c r="L22" s="1"/>
    </row>
    <row r="23" spans="1:12">
      <c r="A23" s="1"/>
      <c r="B23" s="1" t="s">
        <v>12</v>
      </c>
      <c r="C23" s="2">
        <v>0.2</v>
      </c>
      <c r="D23" s="1"/>
      <c r="F23" s="1">
        <v>2</v>
      </c>
      <c r="G23" s="1" t="s">
        <v>13</v>
      </c>
      <c r="H23" s="1"/>
      <c r="I23" s="1"/>
      <c r="J23" s="1"/>
      <c r="K23" s="1"/>
      <c r="L23" s="1"/>
    </row>
    <row r="24" spans="1:12">
      <c r="A24" s="1" t="s">
        <v>14</v>
      </c>
      <c r="B24" s="1" t="s">
        <v>15</v>
      </c>
      <c r="C24" s="1"/>
      <c r="D24" s="1"/>
      <c r="F24" s="1"/>
      <c r="G24" s="1" t="s">
        <v>16</v>
      </c>
      <c r="H24" s="1"/>
      <c r="I24" s="1"/>
      <c r="J24" s="1"/>
      <c r="K24" s="1"/>
      <c r="L24" s="1"/>
    </row>
    <row r="25" spans="1:12">
      <c r="A25" s="1"/>
      <c r="B25" s="1" t="s">
        <v>17</v>
      </c>
      <c r="C25" s="1">
        <f>C21*C23</f>
        <v>40</v>
      </c>
      <c r="D25" s="1" t="s">
        <v>18</v>
      </c>
      <c r="F25" s="1"/>
      <c r="G25" s="1" t="s">
        <v>19</v>
      </c>
      <c r="H25" s="1">
        <f>40*12</f>
        <v>480</v>
      </c>
      <c r="I25" s="1"/>
      <c r="J25" s="1"/>
      <c r="K25" s="1"/>
      <c r="L25" s="1"/>
    </row>
    <row r="26" spans="1:12">
      <c r="A26" s="1" t="s">
        <v>14</v>
      </c>
      <c r="B26" s="1" t="s">
        <v>20</v>
      </c>
      <c r="C26" s="2">
        <v>0.17</v>
      </c>
      <c r="D26" s="1"/>
      <c r="F26" s="1"/>
      <c r="G26" s="1" t="s">
        <v>21</v>
      </c>
      <c r="H26" s="1">
        <f>34*8</f>
        <v>272</v>
      </c>
      <c r="I26" s="1"/>
      <c r="J26" s="1"/>
      <c r="K26" s="1"/>
      <c r="L26" s="1"/>
    </row>
    <row r="27" spans="1:12">
      <c r="A27" s="1"/>
      <c r="B27" s="1" t="s">
        <v>15</v>
      </c>
      <c r="C27" s="1">
        <f>C21*C26</f>
        <v>34</v>
      </c>
      <c r="D27" s="1" t="s">
        <v>18</v>
      </c>
      <c r="F27" s="1"/>
      <c r="G27" s="1" t="s">
        <v>22</v>
      </c>
      <c r="H27" s="1">
        <f>H25+H26</f>
        <v>752</v>
      </c>
      <c r="I27" s="1"/>
      <c r="J27" s="1"/>
      <c r="K27" s="1"/>
      <c r="L27" s="1"/>
    </row>
    <row r="28" spans="1:12">
      <c r="A28" s="1"/>
      <c r="B28" s="1"/>
      <c r="C28" s="1"/>
      <c r="D28" s="1"/>
      <c r="F28" s="1"/>
      <c r="G28" s="1" t="s">
        <v>23</v>
      </c>
      <c r="H28" s="1">
        <v>250</v>
      </c>
      <c r="I28" s="1"/>
      <c r="J28" s="1"/>
      <c r="K28" s="1"/>
      <c r="L28" s="1"/>
    </row>
    <row r="29" spans="1:12">
      <c r="A29" s="1" t="s">
        <v>14</v>
      </c>
      <c r="B29" s="1" t="s">
        <v>24</v>
      </c>
      <c r="C29" s="1" t="s">
        <v>25</v>
      </c>
      <c r="D29" s="1"/>
      <c r="F29" s="1"/>
      <c r="G29" s="1"/>
      <c r="H29" s="1"/>
      <c r="I29" s="1"/>
      <c r="J29" s="1"/>
      <c r="K29" s="1"/>
      <c r="L29" s="1"/>
    </row>
    <row r="30" spans="1:12">
      <c r="A30" s="1"/>
      <c r="B30" s="1" t="s">
        <v>26</v>
      </c>
      <c r="C30" s="1"/>
      <c r="D30" s="1"/>
      <c r="F30" s="1"/>
      <c r="G30" s="1" t="s">
        <v>27</v>
      </c>
      <c r="H30" s="1">
        <f>((H27-H28)/H28)*100</f>
        <v>200.8</v>
      </c>
      <c r="I30" s="1" t="s">
        <v>28</v>
      </c>
      <c r="J30" s="1"/>
      <c r="K30" s="1"/>
      <c r="L30" s="1"/>
    </row>
    <row r="31" spans="1:12">
      <c r="A31" s="1"/>
      <c r="B31" s="1" t="s">
        <v>29</v>
      </c>
      <c r="C31" s="2">
        <v>0.15</v>
      </c>
      <c r="D31" s="1"/>
    </row>
    <row r="36" ht="17.399999999999999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A9035-324D-4B90-8BDF-C0E8EE702828}">
  <dimension ref="A1:F35"/>
  <sheetViews>
    <sheetView workbookViewId="0">
      <selection activeCell="D35" sqref="D35"/>
    </sheetView>
  </sheetViews>
  <sheetFormatPr defaultRowHeight="14"/>
  <cols>
    <col min="1" max="1" width="20.1640625" bestFit="1" customWidth="1"/>
    <col min="2" max="2" width="11.5" bestFit="1" customWidth="1"/>
    <col min="3" max="3" width="22.9140625" bestFit="1" customWidth="1"/>
    <col min="4" max="4" width="18.9140625" bestFit="1" customWidth="1"/>
    <col min="5" max="5" width="19" bestFit="1" customWidth="1"/>
  </cols>
  <sheetData>
    <row r="1" spans="1:4">
      <c r="A1" s="1" t="s">
        <v>30</v>
      </c>
      <c r="B1" s="1"/>
      <c r="C1" s="1" t="s">
        <v>31</v>
      </c>
      <c r="D1" s="1"/>
    </row>
    <row r="2" spans="1:4">
      <c r="A2" s="1" t="s">
        <v>32</v>
      </c>
      <c r="B2" s="1"/>
      <c r="C2" s="1">
        <v>250</v>
      </c>
      <c r="D2" s="1"/>
    </row>
    <row r="3" spans="1:4">
      <c r="A3" s="1" t="s">
        <v>33</v>
      </c>
      <c r="B3" s="1"/>
      <c r="C3" s="1">
        <v>40</v>
      </c>
      <c r="D3" s="1"/>
    </row>
    <row r="4" spans="1:4">
      <c r="A4" s="1" t="s">
        <v>34</v>
      </c>
      <c r="B4" s="1"/>
      <c r="C4" s="1">
        <v>34</v>
      </c>
      <c r="D4" s="1"/>
    </row>
    <row r="5" spans="1:4">
      <c r="A5" s="1" t="s">
        <v>35</v>
      </c>
      <c r="B5" s="1"/>
      <c r="C5" s="2">
        <v>0.15</v>
      </c>
      <c r="D5" s="1"/>
    </row>
    <row r="6" spans="1:4">
      <c r="A6" s="1" t="s">
        <v>24</v>
      </c>
      <c r="B6" s="1"/>
      <c r="C6" s="1">
        <v>20</v>
      </c>
      <c r="D6" s="1" t="s">
        <v>36</v>
      </c>
    </row>
    <row r="8" spans="1:4">
      <c r="A8" s="1" t="s">
        <v>37</v>
      </c>
      <c r="B8" s="1"/>
      <c r="C8" s="1"/>
      <c r="D8" s="1"/>
    </row>
    <row r="9" spans="1:4">
      <c r="A9" s="1" t="s">
        <v>38</v>
      </c>
      <c r="B9" s="1"/>
      <c r="C9" s="1"/>
      <c r="D9" s="1"/>
    </row>
    <row r="10" spans="1:4">
      <c r="A10" s="1" t="s">
        <v>36</v>
      </c>
      <c r="B10" s="1" t="s">
        <v>39</v>
      </c>
      <c r="C10" s="3" t="s">
        <v>40</v>
      </c>
      <c r="D10" s="1"/>
    </row>
    <row r="11" spans="1:4">
      <c r="A11" s="1">
        <v>0</v>
      </c>
      <c r="B11" s="1">
        <v>-250</v>
      </c>
      <c r="C11" s="3"/>
      <c r="D11" s="1"/>
    </row>
    <row r="12" spans="1:4">
      <c r="A12" s="1">
        <v>1</v>
      </c>
      <c r="B12" s="1">
        <v>40</v>
      </c>
      <c r="C12" s="1">
        <f>(1.15)^A12</f>
        <v>1.1499999999999999</v>
      </c>
      <c r="D12" s="1">
        <f>B12/C12</f>
        <v>34.782608695652179</v>
      </c>
    </row>
    <row r="13" spans="1:4">
      <c r="A13" s="1">
        <v>2</v>
      </c>
      <c r="B13" s="1">
        <v>40</v>
      </c>
      <c r="C13" s="1">
        <f t="shared" ref="C13:C31" si="0">(1.15)^A13</f>
        <v>1.3224999999999998</v>
      </c>
      <c r="D13" s="1">
        <f t="shared" ref="D13:D31" si="1">B13/C13</f>
        <v>30.24574669187146</v>
      </c>
    </row>
    <row r="14" spans="1:4">
      <c r="A14" s="1">
        <v>3</v>
      </c>
      <c r="B14" s="1">
        <v>40</v>
      </c>
      <c r="C14" s="1">
        <f>(1.15)^A14</f>
        <v>1.5208749999999995</v>
      </c>
      <c r="D14" s="1">
        <f t="shared" si="1"/>
        <v>26.300649297279534</v>
      </c>
    </row>
    <row r="15" spans="1:4">
      <c r="A15" s="1">
        <v>4</v>
      </c>
      <c r="B15" s="1">
        <v>40</v>
      </c>
      <c r="C15" s="1">
        <f t="shared" si="0"/>
        <v>1.7490062499999994</v>
      </c>
      <c r="D15" s="1">
        <f t="shared" si="1"/>
        <v>22.870129823721335</v>
      </c>
    </row>
    <row r="16" spans="1:4">
      <c r="A16" s="1">
        <v>5</v>
      </c>
      <c r="B16" s="1">
        <v>40</v>
      </c>
      <c r="C16" s="1">
        <f t="shared" si="0"/>
        <v>2.0113571874999994</v>
      </c>
      <c r="D16" s="1">
        <f t="shared" si="1"/>
        <v>19.887069411931595</v>
      </c>
    </row>
    <row r="17" spans="1:4">
      <c r="A17" s="1">
        <v>6</v>
      </c>
      <c r="B17" s="1">
        <v>40</v>
      </c>
      <c r="C17" s="1">
        <f t="shared" si="0"/>
        <v>2.3130607656249991</v>
      </c>
      <c r="D17" s="1">
        <f t="shared" si="1"/>
        <v>17.293103836462258</v>
      </c>
    </row>
    <row r="18" spans="1:4">
      <c r="A18" s="1">
        <v>7</v>
      </c>
      <c r="B18" s="1">
        <v>40</v>
      </c>
      <c r="C18" s="1">
        <f t="shared" si="0"/>
        <v>2.6600198804687483</v>
      </c>
      <c r="D18" s="1">
        <f t="shared" si="1"/>
        <v>15.037481596923707</v>
      </c>
    </row>
    <row r="19" spans="1:4">
      <c r="A19" s="1">
        <v>8</v>
      </c>
      <c r="B19" s="1">
        <v>40</v>
      </c>
      <c r="C19" s="1">
        <f t="shared" si="0"/>
        <v>3.0590228625390603</v>
      </c>
      <c r="D19" s="1">
        <f t="shared" si="1"/>
        <v>13.076070953846703</v>
      </c>
    </row>
    <row r="20" spans="1:4">
      <c r="A20" s="1">
        <v>9</v>
      </c>
      <c r="B20" s="1">
        <v>40</v>
      </c>
      <c r="C20" s="1">
        <f t="shared" si="0"/>
        <v>3.5178762919199191</v>
      </c>
      <c r="D20" s="1">
        <f t="shared" si="1"/>
        <v>11.370496481605828</v>
      </c>
    </row>
    <row r="21" spans="1:4">
      <c r="A21" s="1">
        <v>10</v>
      </c>
      <c r="B21" s="1">
        <v>40</v>
      </c>
      <c r="C21" s="1">
        <f t="shared" si="0"/>
        <v>4.0455577357079067</v>
      </c>
      <c r="D21" s="1">
        <f t="shared" si="1"/>
        <v>9.887388244874634</v>
      </c>
    </row>
    <row r="22" spans="1:4">
      <c r="A22" s="1">
        <v>11</v>
      </c>
      <c r="B22" s="1">
        <v>40</v>
      </c>
      <c r="C22" s="1">
        <f t="shared" si="0"/>
        <v>4.6523913960640924</v>
      </c>
      <c r="D22" s="1">
        <f t="shared" si="1"/>
        <v>8.5977289085866389</v>
      </c>
    </row>
    <row r="23" spans="1:4">
      <c r="A23" s="1">
        <v>12</v>
      </c>
      <c r="B23" s="1">
        <v>40</v>
      </c>
      <c r="C23" s="1">
        <f t="shared" si="0"/>
        <v>5.3502501054737053</v>
      </c>
      <c r="D23" s="1">
        <f t="shared" si="1"/>
        <v>7.4762860074666442</v>
      </c>
    </row>
    <row r="24" spans="1:4">
      <c r="A24" s="1">
        <v>13</v>
      </c>
      <c r="B24" s="1">
        <v>34</v>
      </c>
      <c r="C24" s="1">
        <f t="shared" si="0"/>
        <v>6.1527876212947614</v>
      </c>
      <c r="D24" s="1">
        <f t="shared" si="1"/>
        <v>5.5259505272579537</v>
      </c>
    </row>
    <row r="25" spans="1:4">
      <c r="A25" s="1">
        <v>14</v>
      </c>
      <c r="B25" s="1">
        <v>34</v>
      </c>
      <c r="C25" s="1">
        <f t="shared" si="0"/>
        <v>7.0757057644889754</v>
      </c>
      <c r="D25" s="1">
        <f t="shared" si="1"/>
        <v>4.8051743715286559</v>
      </c>
    </row>
    <row r="26" spans="1:4">
      <c r="A26" s="1">
        <v>15</v>
      </c>
      <c r="B26" s="1">
        <v>34</v>
      </c>
      <c r="C26" s="1">
        <f t="shared" si="0"/>
        <v>8.1370616291623197</v>
      </c>
      <c r="D26" s="1">
        <f t="shared" si="1"/>
        <v>4.1784124969814407</v>
      </c>
    </row>
    <row r="27" spans="1:4">
      <c r="A27" s="1">
        <v>16</v>
      </c>
      <c r="B27" s="1">
        <v>34</v>
      </c>
      <c r="C27" s="1">
        <f t="shared" si="0"/>
        <v>9.3576208735366659</v>
      </c>
      <c r="D27" s="1">
        <f t="shared" si="1"/>
        <v>3.6334021712882101</v>
      </c>
    </row>
    <row r="28" spans="1:4">
      <c r="A28" s="1">
        <v>17</v>
      </c>
      <c r="B28" s="1">
        <v>34</v>
      </c>
      <c r="C28" s="1">
        <f t="shared" si="0"/>
        <v>10.761264004567165</v>
      </c>
      <c r="D28" s="1">
        <f t="shared" si="1"/>
        <v>3.1594801489462698</v>
      </c>
    </row>
    <row r="29" spans="1:4">
      <c r="A29" s="1">
        <v>18</v>
      </c>
      <c r="B29" s="1">
        <v>34</v>
      </c>
      <c r="C29" s="1">
        <f t="shared" si="0"/>
        <v>12.375453605252238</v>
      </c>
      <c r="D29" s="1">
        <f t="shared" si="1"/>
        <v>2.7473740425619742</v>
      </c>
    </row>
    <row r="30" spans="1:4">
      <c r="A30" s="1">
        <v>19</v>
      </c>
      <c r="B30" s="1">
        <v>34</v>
      </c>
      <c r="C30" s="1">
        <f t="shared" si="0"/>
        <v>14.231771646040073</v>
      </c>
      <c r="D30" s="1">
        <f t="shared" si="1"/>
        <v>2.38902090657563</v>
      </c>
    </row>
    <row r="31" spans="1:4">
      <c r="A31" s="1">
        <v>20</v>
      </c>
      <c r="B31" s="1">
        <v>34</v>
      </c>
      <c r="C31" s="1">
        <f t="shared" si="0"/>
        <v>16.366537392946082</v>
      </c>
      <c r="D31" s="1">
        <f t="shared" si="1"/>
        <v>2.0774094839788089</v>
      </c>
    </row>
    <row r="32" spans="1:4">
      <c r="A32" s="1"/>
      <c r="B32" s="1"/>
      <c r="C32" s="1" t="s">
        <v>41</v>
      </c>
      <c r="D32" s="1">
        <f>SUM(D12:D31)</f>
        <v>245.34098409934151</v>
      </c>
    </row>
    <row r="34" spans="1:6">
      <c r="A34" s="1"/>
      <c r="B34" s="1"/>
      <c r="C34" s="1" t="s">
        <v>42</v>
      </c>
      <c r="D34" s="1"/>
      <c r="E34" s="1" t="s">
        <v>43</v>
      </c>
      <c r="F34" s="1"/>
    </row>
    <row r="35" spans="1:6">
      <c r="A35" s="1"/>
      <c r="B35" s="1"/>
      <c r="C35" s="1"/>
      <c r="D35" s="1">
        <f>D32-C2</f>
        <v>-4.6590159006584884</v>
      </c>
      <c r="E35" s="4">
        <f>IRR(B11:B31)</f>
        <v>0.14651898973164679</v>
      </c>
      <c r="F3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3373-5DD5-456E-8B1A-F27BF65748D0}">
  <dimension ref="A2:C4"/>
  <sheetViews>
    <sheetView workbookViewId="0">
      <selection activeCell="B4" sqref="B4"/>
    </sheetView>
  </sheetViews>
  <sheetFormatPr defaultRowHeight="14"/>
  <cols>
    <col min="1" max="1" width="6.33203125" bestFit="1" customWidth="1"/>
    <col min="2" max="2" width="12.5" bestFit="1" customWidth="1"/>
    <col min="3" max="3" width="34.08203125" bestFit="1" customWidth="1"/>
  </cols>
  <sheetData>
    <row r="2" spans="1:3">
      <c r="A2" s="1" t="s">
        <v>44</v>
      </c>
      <c r="B2" s="1" t="s">
        <v>45</v>
      </c>
      <c r="C2" s="1" t="s">
        <v>46</v>
      </c>
    </row>
    <row r="3" spans="1:3">
      <c r="A3" s="1" t="s">
        <v>47</v>
      </c>
      <c r="B3" s="1">
        <f>'[1]NPV&amp; IRR'!D35</f>
        <v>-4.6590159006584884</v>
      </c>
      <c r="C3" s="1" t="s">
        <v>48</v>
      </c>
    </row>
    <row r="4" spans="1:3">
      <c r="A4" s="1" t="s">
        <v>49</v>
      </c>
      <c r="B4" s="1">
        <f>'[1]NPV&amp; IRR'!E35</f>
        <v>0.14651898973164679</v>
      </c>
      <c r="C4" s="1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payback period&amp; R.O.I</vt:lpstr>
      <vt:lpstr>NPV&amp; IRR</vt:lpstr>
      <vt:lpstr>result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UTKARSH ANAND</cp:lastModifiedBy>
  <dcterms:created xsi:type="dcterms:W3CDTF">2025-03-08T08:36:15Z</dcterms:created>
  <dcterms:modified xsi:type="dcterms:W3CDTF">2025-03-20T17:35:39Z</dcterms:modified>
</cp:coreProperties>
</file>