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 ANAND\Desktop\"/>
    </mc:Choice>
  </mc:AlternateContent>
  <xr:revisionPtr revIDLastSave="0" documentId="13_ncr:1_{82AFB2F2-7265-45FC-A684-C548A3F5D369}" xr6:coauthVersionLast="47" xr6:coauthVersionMax="47" xr10:uidLastSave="{00000000-0000-0000-0000-000000000000}"/>
  <bookViews>
    <workbookView xWindow="-110" yWindow="-110" windowWidth="19420" windowHeight="11500" firstSheet="2" activeTab="3" xr2:uid="{00000000-000D-0000-FFFF-FFFF00000000}"/>
  </bookViews>
  <sheets>
    <sheet name="Company Overview" sheetId="1" r:id="rId1"/>
    <sheet name="Peers Analysis" sheetId="2" r:id="rId2"/>
    <sheet name="Sheet2" sheetId="9" r:id="rId3"/>
    <sheet name="ANALYSIS INCOME STATEMENT" sheetId="8" r:id="rId4"/>
    <sheet name="Balance Sheet" sheetId="4" r:id="rId5"/>
    <sheet name="Ratio Analysis" sheetId="6" r:id="rId6"/>
    <sheet name="Shee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 2_b94bd836-151f-4177-9d0a-1f31e2ae6500" name="Table 2" connection="Query - Table 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6" l="1"/>
  <c r="C22" i="6"/>
  <c r="B18" i="6"/>
  <c r="C18" i="6"/>
  <c r="D18" i="6"/>
  <c r="C10" i="6"/>
  <c r="D10" i="6"/>
  <c r="B10" i="6"/>
  <c r="C9" i="6"/>
  <c r="D9" i="6"/>
  <c r="B9" i="6"/>
  <c r="C8" i="6"/>
  <c r="D8" i="6"/>
  <c r="B8" i="6"/>
  <c r="C7" i="6"/>
  <c r="D7" i="6"/>
  <c r="B7" i="6"/>
  <c r="C6" i="6"/>
  <c r="D6" i="6"/>
  <c r="B6" i="6"/>
  <c r="D4" i="8"/>
  <c r="D34" i="8" s="1"/>
  <c r="D5" i="8"/>
  <c r="D36" i="8" s="1"/>
  <c r="D6" i="8"/>
  <c r="D7" i="8"/>
  <c r="D8" i="8"/>
  <c r="D9" i="8"/>
  <c r="D10" i="8"/>
  <c r="D46" i="8" s="1"/>
  <c r="D11" i="8"/>
  <c r="D12" i="8"/>
  <c r="D69" i="8" s="1"/>
  <c r="D13" i="8"/>
  <c r="D52" i="8" s="1"/>
  <c r="D14" i="8"/>
  <c r="D15" i="8"/>
  <c r="C4" i="8"/>
  <c r="C5" i="8"/>
  <c r="C36" i="8" s="1"/>
  <c r="C6" i="8"/>
  <c r="C63" i="8" s="1"/>
  <c r="C7" i="8"/>
  <c r="C40" i="8" s="1"/>
  <c r="C8" i="8"/>
  <c r="C42" i="8" s="1"/>
  <c r="C9" i="8"/>
  <c r="C10" i="8"/>
  <c r="C67" i="8" s="1"/>
  <c r="C11" i="8"/>
  <c r="C12" i="8"/>
  <c r="C13" i="8"/>
  <c r="C14" i="8"/>
  <c r="C15" i="8"/>
  <c r="C3" i="8"/>
  <c r="D3" i="8"/>
  <c r="B4" i="8"/>
  <c r="B5" i="8"/>
  <c r="B6" i="8"/>
  <c r="B63" i="8" s="1"/>
  <c r="B7" i="8"/>
  <c r="B8" i="8"/>
  <c r="B42" i="8" s="1"/>
  <c r="B9" i="8"/>
  <c r="B10" i="8"/>
  <c r="B67" i="8" s="1"/>
  <c r="B11" i="8"/>
  <c r="B12" i="8"/>
  <c r="B69" i="8" s="1"/>
  <c r="B13" i="8"/>
  <c r="B14" i="8"/>
  <c r="B15" i="8"/>
  <c r="B72" i="8" s="1"/>
  <c r="B3" i="8"/>
  <c r="C59" i="9"/>
  <c r="D59" i="9"/>
  <c r="C58" i="9"/>
  <c r="D58" i="9"/>
  <c r="C57" i="9"/>
  <c r="D57" i="9"/>
  <c r="B59" i="9"/>
  <c r="B58" i="9"/>
  <c r="B57" i="9"/>
  <c r="C56" i="9"/>
  <c r="D56" i="9"/>
  <c r="B56" i="9"/>
  <c r="C54" i="9"/>
  <c r="D54" i="9"/>
  <c r="C55" i="9"/>
  <c r="D55" i="9"/>
  <c r="B55" i="9"/>
  <c r="B54" i="9"/>
  <c r="C53" i="9"/>
  <c r="D53" i="9"/>
  <c r="B53" i="9"/>
  <c r="C51" i="9"/>
  <c r="D51" i="9"/>
  <c r="B51" i="9"/>
  <c r="C50" i="9"/>
  <c r="D50" i="9"/>
  <c r="B50" i="9"/>
  <c r="C49" i="9"/>
  <c r="D49" i="9"/>
  <c r="B49" i="9"/>
  <c r="C61" i="8"/>
  <c r="C69" i="8"/>
  <c r="D48" i="8"/>
  <c r="C48" i="8"/>
  <c r="D40" i="8"/>
  <c r="D63" i="8"/>
  <c r="C34" i="8"/>
  <c r="B61" i="8"/>
  <c r="B60" i="8"/>
  <c r="D37" i="8" l="1"/>
  <c r="D29" i="8"/>
  <c r="B32" i="8"/>
  <c r="B33" i="8" s="1"/>
  <c r="B34" i="8"/>
  <c r="C46" i="8"/>
  <c r="D47" i="8" s="1"/>
  <c r="D64" i="8"/>
  <c r="B46" i="8"/>
  <c r="C47" i="8" s="1"/>
  <c r="D61" i="8"/>
  <c r="D62" i="8"/>
  <c r="C26" i="8"/>
  <c r="C29" i="8"/>
  <c r="D68" i="8"/>
  <c r="B47" i="8"/>
  <c r="D50" i="8"/>
  <c r="D67" i="8"/>
  <c r="B66" i="8"/>
  <c r="C38" i="8"/>
  <c r="C68" i="8"/>
  <c r="C50" i="8"/>
  <c r="B19" i="8"/>
  <c r="D38" i="8"/>
  <c r="C19" i="8"/>
  <c r="D49" i="8"/>
  <c r="D70" i="8"/>
  <c r="D26" i="8"/>
  <c r="C62" i="8"/>
  <c r="B35" i="8"/>
  <c r="D35" i="8"/>
  <c r="C35" i="8"/>
  <c r="C44" i="8"/>
  <c r="B20" i="8"/>
  <c r="C66" i="8"/>
  <c r="C25" i="8"/>
  <c r="D44" i="8"/>
  <c r="D66" i="8"/>
  <c r="C20" i="8"/>
  <c r="D56" i="8"/>
  <c r="C21" i="8"/>
  <c r="D72" i="8"/>
  <c r="D27" i="8"/>
  <c r="D25" i="8"/>
  <c r="B71" i="8"/>
  <c r="B54" i="8"/>
  <c r="B65" i="8"/>
  <c r="C43" i="8"/>
  <c r="D42" i="8"/>
  <c r="D43" i="8" s="1"/>
  <c r="D65" i="8"/>
  <c r="C32" i="8"/>
  <c r="C33" i="8" s="1"/>
  <c r="B18" i="8"/>
  <c r="C60" i="8"/>
  <c r="C56" i="8"/>
  <c r="B21" i="8"/>
  <c r="C72" i="8"/>
  <c r="C27" i="8"/>
  <c r="D32" i="8"/>
  <c r="C18" i="8"/>
  <c r="D60" i="8"/>
  <c r="D24" i="8"/>
  <c r="B43" i="8"/>
  <c r="C71" i="8"/>
  <c r="C54" i="8"/>
  <c r="C65" i="8"/>
  <c r="D54" i="8"/>
  <c r="D71" i="8"/>
  <c r="B24" i="8"/>
  <c r="B40" i="8"/>
  <c r="C41" i="8" s="1"/>
  <c r="B28" i="8"/>
  <c r="B26" i="8"/>
  <c r="E26" i="8" s="1"/>
  <c r="B52" i="8"/>
  <c r="D41" i="8"/>
  <c r="C24" i="8"/>
  <c r="B62" i="8"/>
  <c r="B36" i="8"/>
  <c r="B68" i="8"/>
  <c r="B29" i="8"/>
  <c r="B48" i="8"/>
  <c r="B49" i="8" s="1"/>
  <c r="B64" i="8"/>
  <c r="B70" i="8"/>
  <c r="C52" i="8"/>
  <c r="C28" i="8"/>
  <c r="C64" i="8"/>
  <c r="C70" i="8"/>
  <c r="B25" i="8"/>
  <c r="B44" i="8"/>
  <c r="B45" i="8" s="1"/>
  <c r="B27" i="8"/>
  <c r="B56" i="8"/>
  <c r="D28" i="8"/>
  <c r="B38" i="8"/>
  <c r="B50" i="8"/>
  <c r="B51" i="8" s="1"/>
  <c r="C45" i="8" l="1"/>
  <c r="D33" i="8"/>
  <c r="B55" i="8"/>
  <c r="C53" i="8"/>
  <c r="C51" i="8"/>
  <c r="C57" i="8"/>
  <c r="D20" i="8"/>
  <c r="D19" i="8"/>
  <c r="D51" i="8"/>
  <c r="D18" i="8"/>
  <c r="D45" i="8"/>
  <c r="D39" i="8"/>
  <c r="C37" i="8"/>
  <c r="B37" i="8"/>
  <c r="B53" i="8"/>
  <c r="D53" i="8"/>
  <c r="B41" i="8"/>
  <c r="D21" i="8"/>
  <c r="E25" i="8"/>
  <c r="D55" i="8"/>
  <c r="B57" i="8"/>
  <c r="B39" i="8"/>
  <c r="C39" i="8"/>
  <c r="E28" i="8"/>
  <c r="D57" i="8"/>
  <c r="C55" i="8"/>
  <c r="E27" i="8"/>
  <c r="E24" i="8"/>
  <c r="C49" i="8"/>
  <c r="B17" i="6" l="1"/>
  <c r="B14" i="6" l="1"/>
  <c r="C14" i="6"/>
  <c r="D14" i="6"/>
  <c r="B13" i="6"/>
  <c r="C13" i="6"/>
  <c r="D13" i="6"/>
  <c r="D17" i="6"/>
  <c r="C1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Table 2" description="Connection to the 'Table 2' query in the workbook." type="100" refreshedVersion="8" minRefreshableVersion="5">
    <extLst>
      <ext xmlns:x15="http://schemas.microsoft.com/office/spreadsheetml/2010/11/main" uri="{DE250136-89BD-433C-8126-D09CA5730AF9}">
        <x15:connection id="734aeb1b-4104-488e-8895-7b785d31cb35"/>
      </ext>
    </extLst>
  </connection>
  <connection id="2" xr16:uid="{00000000-0015-0000-FFFF-FFFF01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<sst xmlns="http://schemas.openxmlformats.org/spreadsheetml/2006/main" count="229" uniqueCount="180">
  <si>
    <t>S.No.</t>
  </si>
  <si>
    <t>Name</t>
  </si>
  <si>
    <t>P/E</t>
  </si>
  <si>
    <t>TCS</t>
  </si>
  <si>
    <t>Infosys</t>
  </si>
  <si>
    <t>HCL Technologies</t>
  </si>
  <si>
    <t>Wipro</t>
  </si>
  <si>
    <t>LTIMindtree</t>
  </si>
  <si>
    <t>Tech Mahindra</t>
  </si>
  <si>
    <t>Persistent Sys</t>
  </si>
  <si>
    <t>Median: 9 Co.</t>
  </si>
  <si>
    <t>CMP Rs.</t>
  </si>
  <si>
    <t>Mar Cap Rs.Cr.</t>
  </si>
  <si>
    <t>Div Yld %</t>
  </si>
  <si>
    <t>NP Qtr Rs.Cr.</t>
  </si>
  <si>
    <t>Qtr Profit Var %</t>
  </si>
  <si>
    <t>Sales Qtr Rs.Cr.</t>
  </si>
  <si>
    <t>Qtr Sales Var %</t>
  </si>
  <si>
    <t>ROCE %</t>
  </si>
  <si>
    <t>Column1</t>
  </si>
  <si>
    <t>Column11</t>
  </si>
  <si>
    <t>Column12</t>
  </si>
  <si>
    <t>Column13</t>
  </si>
  <si>
    <t>Total Assets</t>
  </si>
  <si>
    <t>Trade Payables</t>
  </si>
  <si>
    <t>Fixed Assets</t>
  </si>
  <si>
    <t>Mar-22</t>
  </si>
  <si>
    <t>Mar-23</t>
  </si>
  <si>
    <t>Mar-24</t>
  </si>
  <si>
    <t>Profit &amp; Loss account of Infosys (in Rs. Cr.)</t>
  </si>
  <si>
    <t>INCOME</t>
  </si>
  <si>
    <t>Revenue From Operations [Gross]</t>
  </si>
  <si>
    <t>Revenue From Operations [Net]</t>
  </si>
  <si>
    <t>Total Operating Revenues</t>
  </si>
  <si>
    <t>Other Income</t>
  </si>
  <si>
    <t>Total Revenue</t>
  </si>
  <si>
    <t>Cost Of Materials Consumed</t>
  </si>
  <si>
    <t>Purchase Of Stock-In Trade</t>
  </si>
  <si>
    <t>Operating And Direct Expenses</t>
  </si>
  <si>
    <t>Changes In Inventories Of FGWIP And Stock In Trade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</si>
  <si>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</si>
  <si>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</si>
  <si>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</si>
  <si>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</si>
  <si>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</si>
  <si>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Exceptional, ExtraOrdinary Items And Tax</t>
  </si>
  <si>
    <t>Exceptional Items</t>
  </si>
  <si>
    <t>Profit/Loss Before Tax</t>
  </si>
  <si>
    <t>Tax Expenses-Continued Operations</t>
  </si>
  <si>
    <t>Current Tax</t>
  </si>
  <si>
    <t>Less: MAT Credit Entitlement</t>
  </si>
  <si>
    <t>Deferred Tax</t>
  </si>
  <si>
    <t>Other Direct Taxes</t>
  </si>
  <si>
    <t>Total Tax Expenses</t>
  </si>
  <si>
    <t>Profit/Loss After Tax And Before ExtraOrdinary Items</t>
  </si>
  <si>
    <t>Profit/Loss From Continuing Operations</t>
  </si>
  <si>
    <t>Profit/Loss For The Period</t>
  </si>
  <si>
    <t>Minority Interest</t>
  </si>
  <si>
    <t>Consolidated Profit/Loss After MI And Associates</t>
  </si>
  <si>
    <t>OTHER ADDITIONAL INFORMATION</t>
  </si>
  <si>
    <t>EARNINGS PER SHARE</t>
  </si>
  <si>
    <t>Basic EPS (Rs.)</t>
  </si>
  <si>
    <t>Diluted EPS (Rs.)</t>
  </si>
  <si>
    <t>DIVIDEND AND DIVIDEND PERCENTAGE</t>
  </si>
  <si>
    <t>Equity Share Dividend</t>
  </si>
  <si>
    <t>Tax On Dividend</t>
  </si>
  <si>
    <t>Liquidity Ratios</t>
  </si>
  <si>
    <t>Current Ratio</t>
  </si>
  <si>
    <t>Quick Ratio</t>
  </si>
  <si>
    <t>Ratios</t>
  </si>
  <si>
    <t>Profitability Ratios</t>
  </si>
  <si>
    <t xml:space="preserve">Operating Profit Margin </t>
  </si>
  <si>
    <t>Net Profit Margin</t>
  </si>
  <si>
    <t>Gross Profit Margin</t>
  </si>
  <si>
    <t xml:space="preserve">Return on Asset </t>
  </si>
  <si>
    <t>Return on Equity</t>
  </si>
  <si>
    <t>Cost of goods sold</t>
  </si>
  <si>
    <t>Leverage Ratios</t>
  </si>
  <si>
    <t>Debt-to-equity</t>
  </si>
  <si>
    <t>Interest Coverage</t>
  </si>
  <si>
    <t>Efficiency Ratios</t>
  </si>
  <si>
    <t>Inventory Turnover</t>
  </si>
  <si>
    <t>Asset Turnover</t>
  </si>
  <si>
    <t>Gross Profit</t>
  </si>
  <si>
    <t>Expenses</t>
  </si>
  <si>
    <t xml:space="preserve">Revenue from Operations </t>
  </si>
  <si>
    <t>Cost of Goods Sold</t>
  </si>
  <si>
    <t>EBITDA</t>
  </si>
  <si>
    <t>EBT</t>
  </si>
  <si>
    <t>PAT</t>
  </si>
  <si>
    <t>SG&amp;A</t>
  </si>
  <si>
    <t>EBIT/Operating profit</t>
  </si>
  <si>
    <t>Balance Sheet of Infosys (in Rs. Cr.)</t>
  </si>
  <si>
    <t>12 mths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</si>
  <si>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</si>
  <si>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</si>
  <si>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</si>
  <si>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</si>
  <si>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</si>
  <si>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</si>
  <si>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Total Shareholders Funds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</si>
  <si>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</si>
  <si>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</si>
  <si>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</si>
  <si>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</si>
  <si>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</si>
  <si>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</si>
  <si>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</si>
  <si>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</si>
  <si>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</si>
  <si>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</si>
  <si>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</si>
  <si>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</si>
  <si>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</si>
  <si>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</si>
  <si>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</si>
  <si>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</si>
  <si>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</si>
  <si>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</si>
  <si>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</si>
  <si>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</si>
  <si>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</si>
  <si>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</si>
  <si>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</si>
  <si>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</si>
  <si>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</si>
  <si>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</si>
  <si>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</si>
  <si>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</si>
  <si>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</si>
  <si>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</si>
  <si>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CONTINGENT LIABILITIES, COMMITMENTS</t>
  </si>
  <si>
    <t>Contingent Liabilities</t>
  </si>
  <si>
    <t>BONUS DETAILS</t>
  </si>
  <si>
    <t>Bonus Equity Share Capital</t>
  </si>
  <si>
    <t>NON-CURRENT INVESTMENTS</t>
  </si>
  <si>
    <t>Non-Current Investments Quoted Market Value</t>
  </si>
  <si>
    <t>Non-Current Investments Unquoted Book Value</t>
  </si>
  <si>
    <t>CURRENT INVESTMENTS</t>
  </si>
  <si>
    <t>Current Investments Quoted Market Value</t>
  </si>
  <si>
    <t>Current Investments Unquoted Book Value</t>
  </si>
  <si>
    <t>Trends</t>
  </si>
  <si>
    <t>Particulars</t>
  </si>
  <si>
    <t>Revenue from Operation</t>
  </si>
  <si>
    <t>Revenue from operation</t>
  </si>
  <si>
    <t>Other Operations Income</t>
  </si>
  <si>
    <t>COGS</t>
  </si>
  <si>
    <t>GROSS PROFIT</t>
  </si>
  <si>
    <t>D&amp;A</t>
  </si>
  <si>
    <t>EBIT</t>
  </si>
  <si>
    <t>INTERSET</t>
  </si>
  <si>
    <t>TAX</t>
  </si>
  <si>
    <t>GROWTH RATES</t>
  </si>
  <si>
    <t>AVERAGE</t>
  </si>
  <si>
    <t>SALES</t>
  </si>
  <si>
    <t>COGS GR</t>
  </si>
  <si>
    <t>EBITAGR</t>
  </si>
  <si>
    <t>NPMGR</t>
  </si>
  <si>
    <t>MARGINS</t>
  </si>
  <si>
    <t>GPM</t>
  </si>
  <si>
    <t>EBITDM</t>
  </si>
  <si>
    <t>EBITM</t>
  </si>
  <si>
    <t>NPM</t>
  </si>
  <si>
    <t>OPERATING PROFIT MARGIN</t>
  </si>
  <si>
    <t>COVERAGE RATIO</t>
  </si>
  <si>
    <t>HORIZONTAL ANALYSIS</t>
  </si>
  <si>
    <t>Growth</t>
  </si>
  <si>
    <t>Other income</t>
  </si>
  <si>
    <t xml:space="preserve">Total income </t>
  </si>
  <si>
    <t xml:space="preserve">COGS </t>
  </si>
  <si>
    <t>Gross profit</t>
  </si>
  <si>
    <t xml:space="preserve">EBITDA </t>
  </si>
  <si>
    <t>DA</t>
  </si>
  <si>
    <t>Interst</t>
  </si>
  <si>
    <t>Vertical Analysis</t>
  </si>
  <si>
    <t>INTEREST</t>
  </si>
  <si>
    <t>PARTICULAR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</si>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</sst>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333333"/>
      <name val="Times New Roman"/>
      <family val="1"/>
    </font>
    <font>
      <sz val="11"/>
      <color rgb="FF333333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Aptos"/>
      <family val="2"/>
    </font>
    <font>
      <b/>
      <sz val="10"/>
      <color theme="1"/>
      <name val="Aptos"/>
      <family val="2"/>
    </font>
    <font>
      <b/>
      <sz val="10"/>
      <color rgb="FFFF000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3" fontId="0" fillId="0" borderId="0" xfId="0" applyNumberFormat="1"/>
    <xf numFmtId="0" fontId="3" fillId="0" borderId="0" xfId="0" applyFont="1"/>
    <xf numFmtId="3" fontId="2" fillId="0" borderId="0" xfId="0" applyNumberFormat="1" applyFont="1"/>
    <xf numFmtId="0" fontId="2" fillId="0" borderId="0" xfId="0" applyFont="1"/>
    <xf numFmtId="17" fontId="3" fillId="0" borderId="0" xfId="0" applyNumberFormat="1" applyFont="1"/>
    <xf numFmtId="2" fontId="2" fillId="0" borderId="0" xfId="0" applyNumberFormat="1" applyFont="1"/>
    <xf numFmtId="4" fontId="0" fillId="0" borderId="0" xfId="0" applyNumberFormat="1"/>
    <xf numFmtId="17" fontId="2" fillId="0" borderId="0" xfId="0" applyNumberFormat="1" applyFont="1"/>
    <xf numFmtId="164" fontId="2" fillId="0" borderId="0" xfId="1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4" fontId="2" fillId="0" borderId="0" xfId="0" applyNumberFormat="1" applyFont="1"/>
    <xf numFmtId="2" fontId="3" fillId="0" borderId="0" xfId="0" applyNumberFormat="1" applyFont="1" applyAlignment="1">
      <alignment horizontal="center"/>
    </xf>
    <xf numFmtId="2" fontId="0" fillId="0" borderId="0" xfId="0" applyNumberFormat="1"/>
    <xf numFmtId="0" fontId="6" fillId="0" borderId="0" xfId="0" applyFont="1"/>
    <xf numFmtId="164" fontId="6" fillId="0" borderId="0" xfId="1" applyFont="1"/>
    <xf numFmtId="17" fontId="8" fillId="2" borderId="2" xfId="0" applyNumberFormat="1" applyFont="1" applyFill="1" applyBorder="1" applyAlignment="1">
      <alignment horizontal="left" vertical="top" wrapText="1"/>
    </xf>
    <xf numFmtId="17" fontId="8" fillId="2" borderId="3" xfId="0" applyNumberFormat="1" applyFont="1" applyFill="1" applyBorder="1" applyAlignment="1">
      <alignment horizontal="right" vertical="top" wrapText="1"/>
    </xf>
    <xf numFmtId="17" fontId="8" fillId="2" borderId="4" xfId="0" applyNumberFormat="1" applyFont="1" applyFill="1" applyBorder="1" applyAlignment="1">
      <alignment horizontal="right" vertical="top" wrapText="1"/>
    </xf>
    <xf numFmtId="17" fontId="8" fillId="0" borderId="0" xfId="0" applyNumberFormat="1" applyFont="1" applyAlignment="1">
      <alignment horizontal="right" vertical="top" wrapText="1"/>
    </xf>
    <xf numFmtId="17" fontId="9" fillId="0" borderId="0" xfId="0" applyNumberFormat="1" applyFont="1" applyAlignment="1">
      <alignment horizontal="right" vertical="top" wrapText="1"/>
    </xf>
    <xf numFmtId="0" fontId="8" fillId="3" borderId="5" xfId="0" applyFont="1" applyFill="1" applyBorder="1" applyAlignment="1">
      <alignment horizontal="left" vertical="top" wrapText="1"/>
    </xf>
    <xf numFmtId="4" fontId="10" fillId="3" borderId="6" xfId="0" applyNumberFormat="1" applyFont="1" applyFill="1" applyBorder="1" applyAlignment="1">
      <alignment horizontal="right" vertical="top" wrapText="1"/>
    </xf>
    <xf numFmtId="2" fontId="11" fillId="0" borderId="0" xfId="0" applyNumberFormat="1" applyFont="1"/>
    <xf numFmtId="0" fontId="0" fillId="3" borderId="0" xfId="0" applyFill="1"/>
    <xf numFmtId="4" fontId="8" fillId="4" borderId="5" xfId="0" applyNumberFormat="1" applyFont="1" applyFill="1" applyBorder="1" applyAlignment="1">
      <alignment horizontal="left" vertical="top" wrapText="1"/>
    </xf>
    <xf numFmtId="2" fontId="7" fillId="0" borderId="0" xfId="0" applyNumberFormat="1" applyFont="1"/>
    <xf numFmtId="2" fontId="12" fillId="0" borderId="0" xfId="0" applyNumberFormat="1" applyFont="1"/>
    <xf numFmtId="4" fontId="8" fillId="3" borderId="5" xfId="0" applyNumberFormat="1" applyFont="1" applyFill="1" applyBorder="1" applyAlignment="1">
      <alignment horizontal="left" vertical="top" wrapText="1"/>
    </xf>
    <xf numFmtId="0" fontId="8" fillId="4" borderId="5" xfId="0" applyFont="1" applyFill="1" applyBorder="1" applyAlignment="1">
      <alignment horizontal="left" vertical="top" wrapText="1"/>
    </xf>
    <xf numFmtId="0" fontId="7" fillId="2" borderId="2" xfId="0" applyFont="1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3" borderId="5" xfId="0" applyFill="1" applyBorder="1"/>
    <xf numFmtId="165" fontId="13" fillId="3" borderId="6" xfId="2" applyNumberFormat="1" applyFont="1" applyFill="1" applyBorder="1"/>
    <xf numFmtId="0" fontId="0" fillId="3" borderId="7" xfId="0" applyFill="1" applyBorder="1"/>
    <xf numFmtId="0" fontId="0" fillId="3" borderId="8" xfId="0" applyFill="1" applyBorder="1"/>
    <xf numFmtId="165" fontId="13" fillId="3" borderId="9" xfId="2" applyNumberFormat="1" applyFont="1" applyFill="1" applyBorder="1"/>
    <xf numFmtId="0" fontId="0" fillId="3" borderId="10" xfId="0" applyFill="1" applyBorder="1"/>
    <xf numFmtId="0" fontId="13" fillId="3" borderId="0" xfId="0" applyFont="1" applyFill="1"/>
    <xf numFmtId="0" fontId="14" fillId="3" borderId="0" xfId="0" applyFont="1" applyFill="1"/>
    <xf numFmtId="165" fontId="0" fillId="3" borderId="6" xfId="2" applyNumberFormat="1" applyFont="1" applyFill="1" applyBorder="1"/>
    <xf numFmtId="0" fontId="0" fillId="3" borderId="5" xfId="0" applyFill="1" applyBorder="1" applyAlignment="1">
      <alignment wrapText="1"/>
    </xf>
    <xf numFmtId="9" fontId="0" fillId="3" borderId="6" xfId="2" applyFont="1" applyFill="1" applyBorder="1"/>
    <xf numFmtId="0" fontId="7" fillId="4" borderId="8" xfId="0" applyFont="1" applyFill="1" applyBorder="1"/>
    <xf numFmtId="2" fontId="0" fillId="4" borderId="9" xfId="0" applyNumberFormat="1" applyFill="1" applyBorder="1"/>
    <xf numFmtId="0" fontId="13" fillId="4" borderId="9" xfId="0" applyFont="1" applyFill="1" applyBorder="1"/>
    <xf numFmtId="0" fontId="7" fillId="5" borderId="2" xfId="0" applyFont="1" applyFill="1" applyBorder="1"/>
    <xf numFmtId="4" fontId="14" fillId="3" borderId="6" xfId="0" applyNumberFormat="1" applyFont="1" applyFill="1" applyBorder="1"/>
    <xf numFmtId="4" fontId="14" fillId="3" borderId="7" xfId="0" applyNumberFormat="1" applyFont="1" applyFill="1" applyBorder="1"/>
    <xf numFmtId="4" fontId="14" fillId="3" borderId="0" xfId="0" applyNumberFormat="1" applyFont="1" applyFill="1"/>
    <xf numFmtId="0" fontId="14" fillId="3" borderId="6" xfId="0" applyFont="1" applyFill="1" applyBorder="1"/>
    <xf numFmtId="9" fontId="14" fillId="3" borderId="6" xfId="2" applyFont="1" applyFill="1" applyBorder="1"/>
    <xf numFmtId="9" fontId="14" fillId="3" borderId="7" xfId="2" applyFont="1" applyFill="1" applyBorder="1"/>
    <xf numFmtId="9" fontId="14" fillId="3" borderId="0" xfId="2" applyFont="1" applyFill="1"/>
    <xf numFmtId="0" fontId="7" fillId="4" borderId="5" xfId="0" applyFont="1" applyFill="1" applyBorder="1"/>
    <xf numFmtId="4" fontId="15" fillId="4" borderId="6" xfId="0" applyNumberFormat="1" applyFont="1" applyFill="1" applyBorder="1"/>
    <xf numFmtId="4" fontId="15" fillId="4" borderId="7" xfId="0" applyNumberFormat="1" applyFont="1" applyFill="1" applyBorder="1"/>
    <xf numFmtId="9" fontId="15" fillId="4" borderId="6" xfId="2" applyFont="1" applyFill="1" applyBorder="1"/>
    <xf numFmtId="9" fontId="15" fillId="4" borderId="7" xfId="2" applyFont="1" applyFill="1" applyBorder="1"/>
    <xf numFmtId="0" fontId="14" fillId="3" borderId="7" xfId="0" applyFont="1" applyFill="1" applyBorder="1"/>
    <xf numFmtId="9" fontId="15" fillId="4" borderId="9" xfId="2" applyFont="1" applyFill="1" applyBorder="1"/>
    <xf numFmtId="9" fontId="15" fillId="4" borderId="10" xfId="2" applyFont="1" applyFill="1" applyBorder="1"/>
    <xf numFmtId="165" fontId="1" fillId="3" borderId="6" xfId="2" applyNumberFormat="1" applyFont="1" applyFill="1" applyBorder="1"/>
    <xf numFmtId="165" fontId="1" fillId="3" borderId="7" xfId="2" applyNumberFormat="1" applyFont="1" applyFill="1" applyBorder="1"/>
    <xf numFmtId="9" fontId="16" fillId="3" borderId="0" xfId="2" applyFont="1" applyFill="1" applyBorder="1"/>
    <xf numFmtId="9" fontId="0" fillId="3" borderId="0" xfId="0" applyNumberFormat="1" applyFill="1"/>
    <xf numFmtId="165" fontId="1" fillId="4" borderId="6" xfId="2" applyNumberFormat="1" applyFont="1" applyFill="1" applyBorder="1"/>
    <xf numFmtId="165" fontId="1" fillId="4" borderId="7" xfId="2" applyNumberFormat="1" applyFont="1" applyFill="1" applyBorder="1"/>
    <xf numFmtId="17" fontId="0" fillId="0" borderId="0" xfId="0" applyNumberFormat="1"/>
    <xf numFmtId="2" fontId="2" fillId="0" borderId="1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6" formatCode="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22" formatCode="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2" formatCode="mmm\-yy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1</xdr:row>
      <xdr:rowOff>38100</xdr:rowOff>
    </xdr:from>
    <xdr:to>
      <xdr:col>13</xdr:col>
      <xdr:colOff>106680</xdr:colOff>
      <xdr:row>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5E3A58-0254-6CDB-9E38-534CB2A213E8}"/>
            </a:ext>
          </a:extLst>
        </xdr:cNvPr>
        <xdr:cNvSpPr txBox="1"/>
      </xdr:nvSpPr>
      <xdr:spPr>
        <a:xfrm>
          <a:off x="5996940" y="220980"/>
          <a:ext cx="2034540" cy="5105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22225" cmpd="sng">
          <a:solidFill>
            <a:schemeClr val="accent6">
              <a:lumMod val="75000"/>
            </a:schemeClr>
          </a:solidFill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3200" b="1"/>
            <a:t>INFOSYS</a:t>
          </a:r>
        </a:p>
      </xdr:txBody>
    </xdr:sp>
    <xdr:clientData/>
  </xdr:twoCellAnchor>
  <xdr:twoCellAnchor>
    <xdr:from>
      <xdr:col>0</xdr:col>
      <xdr:colOff>106680</xdr:colOff>
      <xdr:row>4</xdr:row>
      <xdr:rowOff>175260</xdr:rowOff>
    </xdr:from>
    <xdr:to>
      <xdr:col>23</xdr:col>
      <xdr:colOff>45720</xdr:colOff>
      <xdr:row>36</xdr:row>
      <xdr:rowOff>7620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E38DD77-88CD-C8A3-294D-AC298714F620}"/>
            </a:ext>
          </a:extLst>
        </xdr:cNvPr>
        <xdr:cNvSpPr txBox="1"/>
      </xdr:nvSpPr>
      <xdr:spPr>
        <a:xfrm>
          <a:off x="106680" y="906780"/>
          <a:ext cx="13959840" cy="56845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 cmpd="sng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Infosys: A Brief Overview</a:t>
          </a:r>
        </a:p>
        <a:p>
          <a:endParaRPr lang="en-IN" sz="1400" b="1"/>
        </a:p>
        <a:p>
          <a:r>
            <a:rPr lang="en-IN" sz="1400" b="1"/>
            <a:t>Business Operations</a:t>
          </a:r>
        </a:p>
        <a:p>
          <a:r>
            <a:rPr lang="en-IN" sz="1400"/>
            <a:t>Infosys is a global leader in IT consulting, digital services, and outsourcing, helping businesses transform with AI, cloud computing, and automation. Operating in 56 countries, Infosys provides technology-driven solutions to enhance business performance, resilience, and innovation.</a:t>
          </a:r>
        </a:p>
        <a:p>
          <a:endParaRPr lang="en-IN" sz="1400" b="1"/>
        </a:p>
        <a:p>
          <a:r>
            <a:rPr lang="en-IN" sz="1400" b="1"/>
            <a:t>Key Products &amp; Services</a:t>
          </a:r>
        </a:p>
        <a:p>
          <a:r>
            <a:rPr lang="en-IN" sz="1400"/>
            <a:t>Infosys offers a wide range of digital and core services:</a:t>
          </a:r>
        </a:p>
        <a:p>
          <a:endParaRPr lang="en-IN" sz="1400"/>
        </a:p>
        <a:p>
          <a:r>
            <a:rPr lang="en-IN" sz="1400" b="0"/>
            <a:t>1. Digital Solutions:</a:t>
          </a:r>
          <a:r>
            <a:rPr lang="en-IN" sz="1400"/>
            <a:t> AI-driven platforms like </a:t>
          </a:r>
          <a:r>
            <a:rPr lang="en-IN" sz="1400" b="1"/>
            <a:t>Infosys Topaz</a:t>
          </a:r>
          <a:r>
            <a:rPr lang="en-IN" sz="1400"/>
            <a:t> (AI-first services), </a:t>
          </a:r>
          <a:r>
            <a:rPr lang="en-IN" sz="1400" b="1"/>
            <a:t>Infosys Cobalt</a:t>
          </a:r>
          <a:r>
            <a:rPr lang="en-IN" sz="1400"/>
            <a:t> (cloud transformation), and </a:t>
          </a:r>
          <a:r>
            <a:rPr lang="en-IN" sz="1400" b="1"/>
            <a:t>Metaverse Foundry</a:t>
          </a:r>
          <a:r>
            <a:rPr lang="en-IN" sz="1400"/>
            <a:t> (virtual and augmented environments).</a:t>
          </a:r>
        </a:p>
        <a:p>
          <a:r>
            <a:rPr lang="en-IN" sz="1400" b="0"/>
            <a:t>2. Core IT Services</a:t>
          </a:r>
          <a:r>
            <a:rPr lang="en-IN" sz="1400"/>
            <a:t>: Application management, enterprise software implementation, infrastructure solutions, and cybersecurity.</a:t>
          </a:r>
        </a:p>
        <a:p>
          <a:r>
            <a:rPr lang="en-IN" sz="1400" b="0"/>
            <a:t>3. Industry-Specific Solutions</a:t>
          </a:r>
          <a:r>
            <a:rPr lang="en-IN" sz="1400"/>
            <a:t>: Finacle for banking, EdgeVerve for automation, and TradeEdge for supply chain optimization.</a:t>
          </a:r>
        </a:p>
        <a:p>
          <a:endParaRPr lang="en-IN" sz="1400" b="1"/>
        </a:p>
        <a:p>
          <a:r>
            <a:rPr lang="en-IN" sz="1400" b="1"/>
            <a:t>Market Position</a:t>
          </a:r>
        </a:p>
        <a:p>
          <a:r>
            <a:rPr lang="en-IN" sz="1400" b="1"/>
            <a:t>1</a:t>
          </a:r>
          <a:r>
            <a:rPr lang="en-IN" sz="1400"/>
            <a:t>. </a:t>
          </a:r>
          <a:r>
            <a:rPr lang="en-IN" sz="1400" b="0"/>
            <a:t>Ranked among the Top 3 IT services brands globally and the fastest-growing IT services brand over five years by Brand Finance.</a:t>
          </a:r>
        </a:p>
        <a:p>
          <a:r>
            <a:rPr lang="en-IN" sz="1400" b="1"/>
            <a:t>2</a:t>
          </a:r>
          <a:r>
            <a:rPr lang="en-IN" sz="1400" b="0"/>
            <a:t>.</a:t>
          </a:r>
          <a:r>
            <a:rPr lang="en-IN" sz="1400" b="0" baseline="0"/>
            <a:t> </a:t>
          </a:r>
          <a:r>
            <a:rPr lang="en-IN" sz="1400" b="0"/>
            <a:t>Listed in TIME’s World’s Best Companies 2023, ranking among the top 3 global professional services firms and the only Indian firm in the top 100.</a:t>
          </a:r>
        </a:p>
        <a:p>
          <a:r>
            <a:rPr lang="en-IN" sz="1400" b="1"/>
            <a:t>3</a:t>
          </a:r>
          <a:r>
            <a:rPr lang="en-IN" sz="1400" b="0"/>
            <a:t>. Ranked #66 in BrandZ’s Top 100 Most Valuable Global Brands list</a:t>
          </a:r>
          <a:r>
            <a:rPr lang="en-IN" sz="1400"/>
            <a:t>.</a:t>
          </a:r>
          <a:endParaRPr lang="en-IN" sz="1400" b="1"/>
        </a:p>
        <a:p>
          <a:endParaRPr lang="en-IN" sz="1400" b="1"/>
        </a:p>
        <a:p>
          <a:r>
            <a:rPr lang="en-IN" sz="1400" b="1"/>
            <a:t>Industry Trends</a:t>
          </a:r>
        </a:p>
        <a:p>
          <a:r>
            <a:rPr lang="en-IN" sz="1400" b="1"/>
            <a:t>AI &amp; Automation</a:t>
          </a:r>
          <a:r>
            <a:rPr lang="en-IN" sz="1400"/>
            <a:t>: Generative AI and intelligent automation are reshaping IT services, pushing demand for AI-driven business solutions.</a:t>
          </a:r>
        </a:p>
        <a:p>
          <a:r>
            <a:rPr lang="en-IN" sz="1400" b="1"/>
            <a:t>Cloud &amp; Cybersecurity</a:t>
          </a:r>
          <a:r>
            <a:rPr lang="en-IN" sz="1400"/>
            <a:t>: Businesses are investing heavily in hybrid cloud, multi-cloud strategies, and cybersecurity solutions.</a:t>
          </a:r>
        </a:p>
        <a:p>
          <a:r>
            <a:rPr lang="en-IN" sz="1400" b="1"/>
            <a:t>Sustainability &amp; ESG</a:t>
          </a:r>
          <a:r>
            <a:rPr lang="en-IN" sz="1400"/>
            <a:t>: Infosys is a pioneer in sustainability, achieving carbon neutrality in 2020 and advancing its </a:t>
          </a:r>
          <a:r>
            <a:rPr lang="en-IN" sz="1400" b="1"/>
            <a:t>ESG Vision 2030</a:t>
          </a:r>
          <a:r>
            <a:rPr lang="en-IN" sz="1400"/>
            <a:t> with initiatives in digital inclusion, green IT, and ethical governance.</a:t>
          </a:r>
        </a:p>
        <a:p>
          <a:endParaRPr lang="en-IN" sz="1400"/>
        </a:p>
        <a:p>
          <a:r>
            <a:rPr lang="en-IN" sz="1400"/>
            <a:t>Infosys continues to drive innovation, helping enterprises stay ahead in an evolving digital landscape.</a:t>
          </a:r>
        </a:p>
        <a:p>
          <a:endParaRPr lang="en-IN" sz="1400" b="1"/>
        </a:p>
        <a:p>
          <a:endParaRPr lang="en-IN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1337290</xdr:colOff>
      <xdr:row>0</xdr:row>
      <xdr:rowOff>228393</xdr:rowOff>
    </xdr:from>
    <xdr:ext cx="2565755" cy="31298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052F56-1DD7-4E3B-B70B-E89986A0A4A6}"/>
            </a:ext>
          </a:extLst>
        </xdr:cNvPr>
        <xdr:cNvSpPr txBox="1"/>
      </xdr:nvSpPr>
      <xdr:spPr>
        <a:xfrm>
          <a:off x="1337290" y="228393"/>
          <a:ext cx="2565755" cy="3129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INFOSYS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23</xdr:row>
      <xdr:rowOff>106680</xdr:rowOff>
    </xdr:from>
    <xdr:to>
      <xdr:col>20</xdr:col>
      <xdr:colOff>571500</xdr:colOff>
      <xdr:row>74</xdr:row>
      <xdr:rowOff>51954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5EBC6A3-0BE8-A539-AE86-E5F79962891B}"/>
            </a:ext>
          </a:extLst>
        </xdr:cNvPr>
        <xdr:cNvSpPr txBox="1"/>
      </xdr:nvSpPr>
      <xdr:spPr>
        <a:xfrm>
          <a:off x="38100" y="5198225"/>
          <a:ext cx="15885968" cy="921916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Analysis of the Company’s Financial Ratios </a:t>
          </a:r>
        </a:p>
        <a:p>
          <a:r>
            <a:rPr lang="en-IN" sz="1400"/>
            <a:t>The financial numbers here tell a story about how well the company is doing in terms of making money, managing costs, paying debts, and handling its day-to-day operations.</a:t>
          </a:r>
        </a:p>
        <a:p>
          <a:r>
            <a:rPr lang="en-IN" sz="1400"/>
            <a:t> </a:t>
          </a:r>
        </a:p>
        <a:p>
          <a:r>
            <a:rPr lang="en-IN" sz="1400" b="1"/>
            <a:t>Profitability Ratios</a:t>
          </a:r>
        </a:p>
        <a:p>
          <a:endParaRPr lang="en-IN" sz="1400" b="1"/>
        </a:p>
        <a:p>
          <a:r>
            <a:rPr lang="en-IN" sz="1400" b="1"/>
            <a:t>1.</a:t>
          </a:r>
          <a:r>
            <a:rPr lang="en-IN" sz="1400" b="1" baseline="0"/>
            <a:t> </a:t>
          </a:r>
          <a:r>
            <a:rPr lang="en-IN" sz="1400" b="1"/>
            <a:t>Gross Profit Margin</a:t>
          </a:r>
          <a:r>
            <a:rPr lang="en-IN" sz="1400"/>
            <a:t> </a:t>
          </a:r>
        </a:p>
        <a:p>
          <a:r>
            <a:rPr lang="en-IN" sz="1400" b="1"/>
            <a:t>2.</a:t>
          </a:r>
          <a:r>
            <a:rPr lang="en-IN" sz="1400" b="1" baseline="0"/>
            <a:t> </a:t>
          </a:r>
          <a:r>
            <a:rPr lang="en-IN" sz="1400" b="1"/>
            <a:t>Operating Profit Margin</a:t>
          </a:r>
          <a:r>
            <a:rPr lang="en-IN" sz="1400"/>
            <a:t> </a:t>
          </a:r>
          <a:r>
            <a:rPr lang="en-IN" sz="1400" b="0"/>
            <a:t>- </a:t>
          </a:r>
        </a:p>
        <a:p>
          <a:r>
            <a:rPr lang="en-IN" sz="1400" b="1"/>
            <a:t>3.</a:t>
          </a:r>
          <a:r>
            <a:rPr lang="en-IN" sz="1400" b="1" baseline="0"/>
            <a:t> </a:t>
          </a:r>
          <a:r>
            <a:rPr lang="en-IN" sz="1400" b="1"/>
            <a:t>Net Profit Margin</a:t>
          </a:r>
          <a:r>
            <a:rPr lang="en-IN" sz="1400"/>
            <a:t> -</a:t>
          </a:r>
        </a:p>
        <a:p>
          <a:r>
            <a:rPr lang="en-IN" sz="1400" b="1"/>
            <a:t>4.</a:t>
          </a:r>
          <a:r>
            <a:rPr lang="en-IN" sz="1400" b="1" baseline="0"/>
            <a:t> </a:t>
          </a:r>
          <a:r>
            <a:rPr lang="en-IN" sz="1400" b="1"/>
            <a:t>Return on Assets (ROA)</a:t>
          </a:r>
          <a:r>
            <a:rPr lang="en-IN" sz="1400"/>
            <a:t> </a:t>
          </a:r>
          <a:r>
            <a:rPr lang="en-IN" sz="1400" b="0"/>
            <a:t>- </a:t>
          </a:r>
        </a:p>
        <a:p>
          <a:r>
            <a:rPr lang="en-IN" sz="1400" b="1"/>
            <a:t>5.</a:t>
          </a:r>
          <a:r>
            <a:rPr lang="en-IN" sz="1400" b="1" baseline="0"/>
            <a:t> </a:t>
          </a:r>
          <a:r>
            <a:rPr lang="en-IN" sz="1400" b="1"/>
            <a:t>Return on Equity (ROE)</a:t>
          </a:r>
          <a:r>
            <a:rPr lang="en-IN" sz="1400"/>
            <a:t> - </a:t>
          </a:r>
        </a:p>
        <a:p>
          <a:endParaRPr lang="en-IN" sz="1400" b="1"/>
        </a:p>
        <a:p>
          <a:r>
            <a:rPr lang="en-IN" sz="1400" b="1"/>
            <a:t>Liquidity </a:t>
          </a:r>
          <a:r>
            <a:rPr lang="en-IN" sz="1400" b="1" baseline="0"/>
            <a:t> Ratios</a:t>
          </a:r>
        </a:p>
        <a:p>
          <a:endParaRPr lang="en-IN" sz="1400" b="1" baseline="0"/>
        </a:p>
        <a:p>
          <a:r>
            <a:rPr lang="en-IN" sz="1400" b="1" baseline="0"/>
            <a:t>1. </a:t>
          </a:r>
          <a:r>
            <a:rPr lang="en-IN" sz="1400" b="1"/>
            <a:t>Current Ratio &amp; Quick Ratio</a:t>
          </a:r>
          <a:r>
            <a:rPr lang="en-IN" sz="1400"/>
            <a:t> </a:t>
          </a:r>
        </a:p>
        <a:p>
          <a:endParaRPr lang="en-IN" sz="1400" b="1"/>
        </a:p>
        <a:p>
          <a:r>
            <a:rPr lang="en-IN" sz="1400" b="1"/>
            <a:t>Leverage</a:t>
          </a:r>
          <a:r>
            <a:rPr lang="en-IN" sz="1400" b="1" baseline="0"/>
            <a:t> Ratios</a:t>
          </a:r>
        </a:p>
        <a:p>
          <a:endParaRPr lang="en-IN" sz="1400" b="1" baseline="0"/>
        </a:p>
        <a:p>
          <a:r>
            <a:rPr lang="en-IN" sz="1400" b="1"/>
            <a:t>1. Debt-to-Equity Ratio</a:t>
          </a:r>
          <a:r>
            <a:rPr lang="en-IN" sz="1400"/>
            <a:t> -</a:t>
          </a:r>
        </a:p>
        <a:p>
          <a:r>
            <a:rPr lang="en-IN" sz="1400" b="1"/>
            <a:t>2. Interest Coverage Ratio</a:t>
          </a:r>
          <a:r>
            <a:rPr lang="en-IN" sz="1400"/>
            <a:t> - </a:t>
          </a:r>
        </a:p>
        <a:p>
          <a:endParaRPr lang="en-IN" sz="1400" b="0"/>
        </a:p>
        <a:p>
          <a:r>
            <a:rPr lang="en-IN" sz="1400" b="1"/>
            <a:t>Efficiency Ratios</a:t>
          </a:r>
        </a:p>
        <a:p>
          <a:endParaRPr lang="en-IN" sz="1400" b="1"/>
        </a:p>
        <a:p>
          <a:r>
            <a:rPr lang="en-IN" sz="1400" b="1"/>
            <a:t>1.</a:t>
          </a:r>
          <a:r>
            <a:rPr lang="en-IN" sz="1400" b="1" baseline="0"/>
            <a:t> </a:t>
          </a:r>
          <a:r>
            <a:rPr lang="en-IN" sz="1400" b="1"/>
            <a:t>Inventory Turnover</a:t>
          </a:r>
          <a:r>
            <a:rPr lang="en-IN" sz="1400"/>
            <a:t> </a:t>
          </a:r>
          <a:r>
            <a:rPr lang="en-IN" sz="1400" b="0"/>
            <a:t>-</a:t>
          </a:r>
          <a:r>
            <a:rPr lang="en-IN" sz="1400" b="0" baseline="0"/>
            <a:t> </a:t>
          </a:r>
          <a:endParaRPr lang="en-IN" sz="1400" b="0"/>
        </a:p>
        <a:p>
          <a:r>
            <a:rPr lang="en-IN" sz="1400" b="1"/>
            <a:t>2. Asset Turnover </a:t>
          </a:r>
          <a:r>
            <a:rPr lang="en-IN" sz="1400" b="0"/>
            <a:t>-</a:t>
          </a:r>
          <a:endParaRPr lang="en-IN" sz="1400"/>
        </a:p>
        <a:p>
          <a:endParaRPr lang="en-IN" sz="1400" b="1"/>
        </a:p>
        <a:p>
          <a:r>
            <a:rPr lang="en-IN" sz="1400" b="1"/>
            <a:t>Final Thoughts </a:t>
          </a:r>
        </a:p>
        <a:p>
          <a:endParaRPr lang="en-IN" sz="1400" b="1"/>
        </a:p>
        <a:p>
          <a:r>
            <a:rPr lang="en-IN" sz="1400" b="0"/>
            <a:t>.</a:t>
          </a:r>
        </a:p>
        <a:p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320040</xdr:colOff>
      <xdr:row>0</xdr:row>
      <xdr:rowOff>106680</xdr:rowOff>
    </xdr:from>
    <xdr:ext cx="1370076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6B1052-CF40-2B3C-E368-CE1C6DB8EF8C}"/>
            </a:ext>
          </a:extLst>
        </xdr:cNvPr>
        <xdr:cNvSpPr txBox="1"/>
      </xdr:nvSpPr>
      <xdr:spPr>
        <a:xfrm>
          <a:off x="320040" y="106680"/>
          <a:ext cx="137007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9" totalsRowShown="0" headerRowDxfId="37" dataDxfId="36">
  <autoFilter ref="A1:K9" xr:uid="{00000000-0009-0000-0100-000001000000}"/>
  <tableColumns count="11">
    <tableColumn id="1" xr3:uid="{00000000-0010-0000-0000-000001000000}" name="S.No." dataDxfId="35"/>
    <tableColumn id="2" xr3:uid="{00000000-0010-0000-0000-000002000000}" name="Name" dataDxfId="34"/>
    <tableColumn id="3" xr3:uid="{00000000-0010-0000-0000-000003000000}" name="CMP Rs." dataDxfId="33"/>
    <tableColumn id="4" xr3:uid="{00000000-0010-0000-0000-000004000000}" name="P/E" dataDxfId="32"/>
    <tableColumn id="5" xr3:uid="{00000000-0010-0000-0000-000005000000}" name="Mar Cap Rs.Cr." dataDxfId="31"/>
    <tableColumn id="6" xr3:uid="{00000000-0010-0000-0000-000006000000}" name="Div Yld %" dataDxfId="30"/>
    <tableColumn id="7" xr3:uid="{00000000-0010-0000-0000-000007000000}" name="NP Qtr Rs.Cr." dataDxfId="29"/>
    <tableColumn id="8" xr3:uid="{00000000-0010-0000-0000-000008000000}" name="Qtr Profit Var %" dataDxfId="28"/>
    <tableColumn id="9" xr3:uid="{00000000-0010-0000-0000-000009000000}" name="Sales Qtr Rs.Cr." dataDxfId="27"/>
    <tableColumn id="10" xr3:uid="{00000000-0010-0000-0000-00000A000000}" name="Qtr Sales Var %" dataDxfId="26"/>
    <tableColumn id="11" xr3:uid="{00000000-0010-0000-0000-00000B000000}" name="ROCE %" dataDxfId="25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4CA2131-9833-4F56-A1EC-8C3B1FEAC9BB}" name="Table6" displayName="Table6" ref="A1:D43" totalsRowShown="0" headerRowDxfId="24" dataDxfId="23" dataCellStyle="Comma">
  <autoFilter ref="A1:D43" xr:uid="{B4CA2131-9833-4F56-A1EC-8C3B1FEAC9BB}"/>
  <tableColumns count="4">
    <tableColumn id="1" xr3:uid="{BF251282-98F8-472E-89CB-44A10F38EA88}" name="Column1" dataDxfId="22"/>
    <tableColumn id="2" xr3:uid="{57534E84-0BA3-459F-B85C-78BD77D28829}" name="Column2" dataDxfId="21" dataCellStyle="Comma"/>
    <tableColumn id="3" xr3:uid="{5116AD39-2E80-4FDF-86E8-C28719102A40}" name="Column3" dataDxfId="20" dataCellStyle="Comma"/>
    <tableColumn id="4" xr3:uid="{DABA8B07-704C-47B5-89EA-E844693A3245}" name="Column4" dataDxfId="19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814937-32E6-4FF8-BA78-80A1158DA945}" name="Table7" displayName="Table7" ref="A46:D59" totalsRowShown="0" headerRowDxfId="18" dataDxfId="17">
  <autoFilter ref="A46:D59" xr:uid="{BA814937-32E6-4FF8-BA78-80A1158DA945}"/>
  <tableColumns count="4">
    <tableColumn id="1" xr3:uid="{F463D792-5C63-4F8D-9A4F-AE7967729690}" name="PARTICULAR" dataDxfId="16"/>
    <tableColumn id="2" xr3:uid="{0F3C8ABF-A128-4118-8FCA-858E3CF0A6D1}" name="Mar-22" dataDxfId="15"/>
    <tableColumn id="3" xr3:uid="{3AC56E22-6CF4-418F-9FF8-E047F28B6CFC}" name="Mar-23" dataDxfId="14"/>
    <tableColumn id="4" xr3:uid="{5305BDDB-227A-48D2-A715-FA491DA2B762}" name="Mar-24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D56" totalsRowShown="0" headerRowDxfId="12" dataDxfId="11">
  <autoFilter ref="A1:D56" xr:uid="{00000000-0009-0000-0100-000003000000}"/>
  <tableColumns count="4">
    <tableColumn id="1" xr3:uid="{00000000-0010-0000-0300-000001000000}" name="Balance Sheet of Infosys (in Rs. Cr.)" dataDxfId="10"/>
    <tableColumn id="11" xr3:uid="{00000000-0010-0000-0300-00000B000000}" name="Mar-22" dataDxfId="9"/>
    <tableColumn id="12" xr3:uid="{00000000-0010-0000-0300-00000C000000}" name="Mar-23" dataDxfId="8"/>
    <tableColumn id="13" xr3:uid="{00000000-0010-0000-0300-00000D000000}" name="Mar-24" dataDxfId="7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le8" displayName="Table8" ref="A2:E22" totalsRowShown="0" headerRowDxfId="6" dataDxfId="5">
  <autoFilter ref="A2:E22" xr:uid="{00000000-0009-0000-0100-000008000000}"/>
  <tableColumns count="5">
    <tableColumn id="1" xr3:uid="{00000000-0010-0000-0400-000001000000}" name="Column1" dataDxfId="4"/>
    <tableColumn id="11" xr3:uid="{00000000-0010-0000-0400-00000B000000}" name="Column11" dataDxfId="3"/>
    <tableColumn id="12" xr3:uid="{00000000-0010-0000-0400-00000C000000}" name="Column12" dataDxfId="2"/>
    <tableColumn id="13" xr3:uid="{00000000-0010-0000-0400-00000D000000}" name="Column13" dataDxfId="1"/>
    <tableColumn id="14" xr3:uid="{00000000-0010-0000-0400-00000E000000}" name="Trends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L43" sqref="L4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workbookViewId="0">
      <selection activeCell="G13" sqref="G13"/>
    </sheetView>
  </sheetViews>
  <sheetFormatPr defaultRowHeight="14.5" x14ac:dyDescent="0.35"/>
  <cols>
    <col min="2" max="2" width="19.36328125" bestFit="1" customWidth="1"/>
    <col min="3" max="3" width="11.6328125" bestFit="1" customWidth="1"/>
    <col min="4" max="4" width="7.6328125" bestFit="1" customWidth="1"/>
    <col min="5" max="5" width="18.6328125" bestFit="1" customWidth="1"/>
    <col min="6" max="6" width="13.08984375" bestFit="1" customWidth="1"/>
    <col min="7" max="7" width="17" bestFit="1" customWidth="1"/>
    <col min="8" max="8" width="20.08984375" bestFit="1" customWidth="1"/>
    <col min="9" max="9" width="19.54296875" bestFit="1" customWidth="1"/>
    <col min="10" max="10" width="19.6328125" bestFit="1" customWidth="1"/>
    <col min="11" max="11" width="11.453125" bestFit="1" customWidth="1"/>
  </cols>
  <sheetData>
    <row r="1" spans="1:11" ht="18.5" x14ac:dyDescent="0.45">
      <c r="A1" s="2" t="s">
        <v>0</v>
      </c>
      <c r="B1" s="2" t="s">
        <v>1</v>
      </c>
      <c r="C1" s="2" t="s">
        <v>11</v>
      </c>
      <c r="D1" s="2" t="s">
        <v>2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</row>
    <row r="2" spans="1:11" ht="18.5" x14ac:dyDescent="0.45">
      <c r="A2" s="4">
        <v>1</v>
      </c>
      <c r="B2" s="4" t="s">
        <v>3</v>
      </c>
      <c r="C2" s="4">
        <v>3934.85</v>
      </c>
      <c r="D2" s="4">
        <v>29.2</v>
      </c>
      <c r="E2" s="4">
        <v>1423663.17</v>
      </c>
      <c r="F2" s="4">
        <v>1.4</v>
      </c>
      <c r="G2" s="4">
        <v>12444</v>
      </c>
      <c r="H2" s="4">
        <v>5.16</v>
      </c>
      <c r="I2" s="4">
        <v>63973</v>
      </c>
      <c r="J2" s="4">
        <v>5.6</v>
      </c>
      <c r="K2" s="4">
        <v>64.28</v>
      </c>
    </row>
    <row r="3" spans="1:11" ht="18.5" x14ac:dyDescent="0.45">
      <c r="A3" s="4">
        <v>2</v>
      </c>
      <c r="B3" s="4" t="s">
        <v>4</v>
      </c>
      <c r="C3" s="4">
        <v>1856.4</v>
      </c>
      <c r="D3" s="4">
        <v>27.88</v>
      </c>
      <c r="E3" s="4">
        <v>770828.28</v>
      </c>
      <c r="F3" s="4">
        <v>2.0499999999999998</v>
      </c>
      <c r="G3" s="4">
        <v>6822</v>
      </c>
      <c r="H3" s="4">
        <v>11.46</v>
      </c>
      <c r="I3" s="4">
        <v>41764</v>
      </c>
      <c r="J3" s="4">
        <v>7.58</v>
      </c>
      <c r="K3" s="4">
        <v>39.99</v>
      </c>
    </row>
    <row r="4" spans="1:11" ht="18.5" x14ac:dyDescent="0.45">
      <c r="A4" s="4">
        <v>3</v>
      </c>
      <c r="B4" s="4" t="s">
        <v>5</v>
      </c>
      <c r="C4" s="4">
        <v>1711.25</v>
      </c>
      <c r="D4" s="4">
        <v>27.21</v>
      </c>
      <c r="E4" s="4">
        <v>464375.94</v>
      </c>
      <c r="F4" s="4">
        <v>3.16</v>
      </c>
      <c r="G4" s="4">
        <v>4594</v>
      </c>
      <c r="H4" s="4">
        <v>5.54</v>
      </c>
      <c r="I4" s="4">
        <v>29890</v>
      </c>
      <c r="J4" s="4">
        <v>5.08</v>
      </c>
      <c r="K4" s="4">
        <v>29.6</v>
      </c>
    </row>
    <row r="5" spans="1:11" ht="18.5" x14ac:dyDescent="0.45">
      <c r="A5" s="4">
        <v>4</v>
      </c>
      <c r="B5" s="4" t="s">
        <v>6</v>
      </c>
      <c r="C5" s="4">
        <v>308.10000000000002</v>
      </c>
      <c r="D5" s="4">
        <v>26.02</v>
      </c>
      <c r="E5" s="4">
        <v>322607.65999999997</v>
      </c>
      <c r="F5" s="4">
        <v>1.95</v>
      </c>
      <c r="G5" s="4">
        <v>3366.7</v>
      </c>
      <c r="H5" s="4">
        <v>24.48</v>
      </c>
      <c r="I5" s="4">
        <v>22318.799999999999</v>
      </c>
      <c r="J5" s="4">
        <v>0.51</v>
      </c>
      <c r="K5" s="4">
        <v>16.93</v>
      </c>
    </row>
    <row r="6" spans="1:11" ht="18.5" x14ac:dyDescent="0.45">
      <c r="A6" s="4">
        <v>5</v>
      </c>
      <c r="B6" s="4" t="s">
        <v>7</v>
      </c>
      <c r="C6" s="4">
        <v>5511.6</v>
      </c>
      <c r="D6" s="4">
        <v>35.729999999999997</v>
      </c>
      <c r="E6" s="4">
        <v>163300.74</v>
      </c>
      <c r="F6" s="4">
        <v>1.18</v>
      </c>
      <c r="G6" s="4">
        <v>1086.7</v>
      </c>
      <c r="H6" s="4">
        <v>-7.14</v>
      </c>
      <c r="I6" s="4">
        <v>9660.9</v>
      </c>
      <c r="J6" s="4">
        <v>7.15</v>
      </c>
      <c r="K6" s="4">
        <v>31.17</v>
      </c>
    </row>
    <row r="7" spans="1:11" ht="18.5" x14ac:dyDescent="0.45">
      <c r="A7" s="4">
        <v>6</v>
      </c>
      <c r="B7" s="4" t="s">
        <v>8</v>
      </c>
      <c r="C7" s="4">
        <v>1659.1</v>
      </c>
      <c r="D7" s="4">
        <v>43.35</v>
      </c>
      <c r="E7" s="4">
        <v>162398.62</v>
      </c>
      <c r="F7" s="4">
        <v>2.41</v>
      </c>
      <c r="G7" s="4">
        <v>988.8</v>
      </c>
      <c r="H7" s="4">
        <v>92.63</v>
      </c>
      <c r="I7" s="4">
        <v>13285.6</v>
      </c>
      <c r="J7" s="4">
        <v>1.41</v>
      </c>
      <c r="K7" s="4">
        <v>11.88</v>
      </c>
    </row>
    <row r="8" spans="1:11" ht="18.5" x14ac:dyDescent="0.45">
      <c r="A8" s="4">
        <v>7</v>
      </c>
      <c r="B8" s="4" t="s">
        <v>9</v>
      </c>
      <c r="C8" s="4">
        <v>5562.7</v>
      </c>
      <c r="D8" s="4">
        <v>65.69</v>
      </c>
      <c r="E8" s="4">
        <v>86694.68</v>
      </c>
      <c r="F8" s="4">
        <v>0.47</v>
      </c>
      <c r="G8" s="4">
        <v>372.99</v>
      </c>
      <c r="H8" s="4">
        <v>30.36</v>
      </c>
      <c r="I8" s="4">
        <v>3062.28</v>
      </c>
      <c r="J8" s="4">
        <v>22.58</v>
      </c>
      <c r="K8" s="4">
        <v>29.17</v>
      </c>
    </row>
    <row r="9" spans="1:11" ht="18.5" x14ac:dyDescent="0.45">
      <c r="A9" s="4"/>
      <c r="B9" s="4" t="s">
        <v>10</v>
      </c>
      <c r="C9" s="4">
        <v>2554.25</v>
      </c>
      <c r="D9" s="4">
        <v>29.42</v>
      </c>
      <c r="E9" s="4">
        <v>163300.74</v>
      </c>
      <c r="F9" s="4">
        <v>1.95</v>
      </c>
      <c r="G9" s="4">
        <v>1086.7</v>
      </c>
      <c r="H9" s="4">
        <v>11.46</v>
      </c>
      <c r="I9" s="4">
        <v>13285.6</v>
      </c>
      <c r="J9" s="4">
        <v>6.69</v>
      </c>
      <c r="K9" s="4">
        <v>29.6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F784-57B6-4294-A68B-0C1B3FE20A0A}">
  <dimension ref="A1:D59"/>
  <sheetViews>
    <sheetView topLeftCell="A45" workbookViewId="0">
      <selection activeCell="B59" sqref="B59:D59"/>
    </sheetView>
  </sheetViews>
  <sheetFormatPr defaultRowHeight="14.5" x14ac:dyDescent="0.35"/>
  <cols>
    <col min="1" max="1" width="64.08984375" bestFit="1" customWidth="1"/>
    <col min="2" max="4" width="17.6328125" bestFit="1" customWidth="1"/>
  </cols>
  <sheetData>
    <row r="1" spans="1:4" ht="18.5" x14ac:dyDescent="0.45">
      <c r="A1" s="4" t="s">
        <v>19</v>
      </c>
      <c r="B1" s="8" t="s">
        <v>177</v>
      </c>
      <c r="C1" s="8" t="s">
        <v>178</v>
      </c>
      <c r="D1" s="8" t="s">
        <v>179</v>
      </c>
    </row>
    <row r="2" spans="1:4" ht="18.5" x14ac:dyDescent="0.45">
      <c r="A2" s="4" t="s">
        <v>29</v>
      </c>
      <c r="B2" s="8">
        <v>44621</v>
      </c>
      <c r="C2" s="8">
        <v>44986</v>
      </c>
      <c r="D2" s="8">
        <v>45352</v>
      </c>
    </row>
    <row r="3" spans="1:4" ht="18.5" x14ac:dyDescent="0.45">
      <c r="A3" s="4"/>
      <c r="B3" s="4"/>
      <c r="C3" s="4"/>
      <c r="D3" s="4"/>
    </row>
    <row r="4" spans="1:4" ht="18.5" x14ac:dyDescent="0.45">
      <c r="A4" s="4" t="s">
        <v>30</v>
      </c>
      <c r="B4" s="4"/>
      <c r="C4" s="4"/>
      <c r="D4" s="4"/>
    </row>
    <row r="5" spans="1:4" ht="18.5" x14ac:dyDescent="0.45">
      <c r="A5" s="4" t="s">
        <v>31</v>
      </c>
      <c r="B5" s="9">
        <v>121641</v>
      </c>
      <c r="C5" s="9">
        <v>146767</v>
      </c>
      <c r="D5" s="9">
        <v>153670</v>
      </c>
    </row>
    <row r="6" spans="1:4" ht="18.5" x14ac:dyDescent="0.45">
      <c r="A6" s="4" t="s">
        <v>32</v>
      </c>
      <c r="B6" s="9"/>
      <c r="C6" s="9"/>
      <c r="D6" s="9"/>
    </row>
    <row r="7" spans="1:4" ht="18.5" x14ac:dyDescent="0.45">
      <c r="A7" s="4" t="s">
        <v>33</v>
      </c>
      <c r="B7" s="9">
        <v>121641</v>
      </c>
      <c r="C7" s="9">
        <v>146767</v>
      </c>
      <c r="D7" s="9">
        <v>153670</v>
      </c>
    </row>
    <row r="8" spans="1:4" ht="18.5" x14ac:dyDescent="0.45">
      <c r="A8" s="4" t="s">
        <v>34</v>
      </c>
      <c r="B8" s="9"/>
      <c r="C8" s="9"/>
      <c r="D8" s="9"/>
    </row>
    <row r="9" spans="1:4" ht="18.5" x14ac:dyDescent="0.45">
      <c r="A9" s="4" t="s">
        <v>35</v>
      </c>
      <c r="B9" s="9">
        <v>123936</v>
      </c>
      <c r="C9" s="9">
        <v>149468</v>
      </c>
      <c r="D9" s="9">
        <v>158381</v>
      </c>
    </row>
    <row r="10" spans="1:4" ht="18.5" x14ac:dyDescent="0.45">
      <c r="A10" s="4" t="s">
        <v>83</v>
      </c>
      <c r="B10" s="9">
        <v>2295</v>
      </c>
      <c r="C10" s="9">
        <v>2701</v>
      </c>
      <c r="D10" s="9">
        <v>4711</v>
      </c>
    </row>
    <row r="11" spans="1:4" ht="18.5" x14ac:dyDescent="0.45">
      <c r="A11" s="4" t="s">
        <v>76</v>
      </c>
      <c r="B11" s="9">
        <v>0</v>
      </c>
      <c r="C11" s="9">
        <v>0</v>
      </c>
      <c r="D11" s="9">
        <v>0</v>
      </c>
    </row>
    <row r="12" spans="1:4" ht="18.5" x14ac:dyDescent="0.45">
      <c r="A12" s="16"/>
      <c r="B12" s="17"/>
      <c r="C12" s="17"/>
      <c r="D12" s="17"/>
    </row>
    <row r="13" spans="1:4" ht="18.5" x14ac:dyDescent="0.45">
      <c r="A13" s="4" t="s">
        <v>84</v>
      </c>
      <c r="B13" s="9"/>
      <c r="C13" s="9"/>
      <c r="D13" s="9"/>
    </row>
    <row r="14" spans="1:4" ht="18.5" x14ac:dyDescent="0.45">
      <c r="A14" s="4" t="s">
        <v>36</v>
      </c>
      <c r="B14" s="9"/>
      <c r="C14" s="9"/>
      <c r="D14" s="9"/>
    </row>
    <row r="15" spans="1:4" ht="18.5" x14ac:dyDescent="0.45">
      <c r="A15" s="4" t="s">
        <v>37</v>
      </c>
      <c r="B15" s="9">
        <v>22740</v>
      </c>
      <c r="C15" s="9">
        <v>28886</v>
      </c>
      <c r="D15" s="9">
        <v>29909</v>
      </c>
    </row>
    <row r="16" spans="1:4" ht="18.5" x14ac:dyDescent="0.45">
      <c r="A16" s="4" t="s">
        <v>38</v>
      </c>
      <c r="B16" s="9"/>
      <c r="C16" s="9"/>
      <c r="D16" s="9"/>
    </row>
    <row r="17" spans="1:4" ht="18.5" x14ac:dyDescent="0.45">
      <c r="A17" s="4" t="s">
        <v>39</v>
      </c>
      <c r="B17" s="9">
        <v>0</v>
      </c>
      <c r="C17" s="9">
        <v>0</v>
      </c>
      <c r="D17" s="9">
        <v>0</v>
      </c>
    </row>
    <row r="18" spans="1:4" ht="18.5" x14ac:dyDescent="0.45">
      <c r="A18" s="4" t="s">
        <v>40</v>
      </c>
      <c r="B18" s="9">
        <v>63986</v>
      </c>
      <c r="C18" s="9">
        <v>78359</v>
      </c>
      <c r="D18" s="9">
        <v>82620</v>
      </c>
    </row>
    <row r="19" spans="1:4" ht="18.5" x14ac:dyDescent="0.45">
      <c r="A19" s="4" t="s">
        <v>41</v>
      </c>
      <c r="B19" s="9">
        <v>200</v>
      </c>
      <c r="C19" s="9">
        <v>284</v>
      </c>
      <c r="D19" s="9">
        <v>470</v>
      </c>
    </row>
    <row r="20" spans="1:4" ht="18.5" x14ac:dyDescent="0.45">
      <c r="A20" s="4" t="s">
        <v>42</v>
      </c>
      <c r="B20" s="9">
        <v>3476</v>
      </c>
      <c r="C20" s="9">
        <v>4225</v>
      </c>
      <c r="D20" s="9">
        <v>4678</v>
      </c>
    </row>
    <row r="21" spans="1:4" ht="18.5" x14ac:dyDescent="0.45">
      <c r="A21" s="4" t="s">
        <v>43</v>
      </c>
      <c r="B21" s="9">
        <v>3424</v>
      </c>
      <c r="C21" s="9">
        <v>4392</v>
      </c>
      <c r="D21" s="9">
        <v>4716</v>
      </c>
    </row>
    <row r="22" spans="1:4" ht="18.5" x14ac:dyDescent="0.45">
      <c r="A22" s="4" t="s">
        <v>44</v>
      </c>
      <c r="B22" s="9">
        <v>93826</v>
      </c>
      <c r="C22" s="9">
        <v>116146</v>
      </c>
      <c r="D22" s="9">
        <v>122393</v>
      </c>
    </row>
    <row r="23" spans="1:4" ht="18.5" x14ac:dyDescent="0.45">
      <c r="A23" s="4" t="s">
        <v>45</v>
      </c>
      <c r="B23" s="9">
        <v>30110</v>
      </c>
      <c r="C23" s="9">
        <v>33322</v>
      </c>
      <c r="D23" s="9">
        <v>35988</v>
      </c>
    </row>
    <row r="24" spans="1:4" ht="18.5" x14ac:dyDescent="0.45">
      <c r="A24" s="4" t="s">
        <v>46</v>
      </c>
      <c r="B24" s="9">
        <v>0</v>
      </c>
      <c r="C24" s="9">
        <v>0</v>
      </c>
      <c r="D24" s="9">
        <v>0</v>
      </c>
    </row>
    <row r="25" spans="1:4" ht="18.5" x14ac:dyDescent="0.45">
      <c r="A25" s="4" t="s">
        <v>47</v>
      </c>
      <c r="B25" s="9">
        <v>30110</v>
      </c>
      <c r="C25" s="9">
        <v>33322</v>
      </c>
      <c r="D25" s="9">
        <v>35988</v>
      </c>
    </row>
    <row r="26" spans="1:4" ht="18.5" x14ac:dyDescent="0.45">
      <c r="A26" s="4" t="s">
        <v>48</v>
      </c>
      <c r="B26" s="9"/>
      <c r="C26" s="9"/>
      <c r="D26" s="9"/>
    </row>
    <row r="27" spans="1:4" ht="18.5" x14ac:dyDescent="0.45">
      <c r="A27" s="4" t="s">
        <v>49</v>
      </c>
      <c r="B27" s="9">
        <v>7811</v>
      </c>
      <c r="C27" s="9">
        <v>9287</v>
      </c>
      <c r="D27" s="9">
        <v>8390</v>
      </c>
    </row>
    <row r="28" spans="1:4" ht="18.5" x14ac:dyDescent="0.45">
      <c r="A28" s="4" t="s">
        <v>50</v>
      </c>
      <c r="B28" s="9">
        <v>0</v>
      </c>
      <c r="C28" s="9">
        <v>0</v>
      </c>
      <c r="D28" s="9">
        <v>0</v>
      </c>
    </row>
    <row r="29" spans="1:4" ht="18.5" x14ac:dyDescent="0.45">
      <c r="A29" s="4" t="s">
        <v>51</v>
      </c>
      <c r="B29" s="9">
        <v>153</v>
      </c>
      <c r="C29" s="9">
        <v>-73</v>
      </c>
      <c r="D29" s="9">
        <v>1350</v>
      </c>
    </row>
    <row r="30" spans="1:4" ht="18.5" x14ac:dyDescent="0.45">
      <c r="A30" s="4" t="s">
        <v>52</v>
      </c>
      <c r="B30" s="9">
        <v>0</v>
      </c>
      <c r="C30" s="9">
        <v>0</v>
      </c>
      <c r="D30" s="9">
        <v>0</v>
      </c>
    </row>
    <row r="31" spans="1:4" ht="18.5" x14ac:dyDescent="0.45">
      <c r="A31" s="4" t="s">
        <v>53</v>
      </c>
      <c r="B31" s="9">
        <v>7964</v>
      </c>
      <c r="C31" s="9">
        <v>9214</v>
      </c>
      <c r="D31" s="9">
        <v>9740</v>
      </c>
    </row>
    <row r="32" spans="1:4" ht="18.5" x14ac:dyDescent="0.45">
      <c r="A32" s="4" t="s">
        <v>54</v>
      </c>
      <c r="B32" s="9">
        <v>22146</v>
      </c>
      <c r="C32" s="9">
        <v>24108</v>
      </c>
      <c r="D32" s="9">
        <v>26248</v>
      </c>
    </row>
    <row r="33" spans="1:4" ht="18.5" x14ac:dyDescent="0.45">
      <c r="A33" s="4" t="s">
        <v>55</v>
      </c>
      <c r="B33" s="9">
        <v>22146</v>
      </c>
      <c r="C33" s="9">
        <v>24108</v>
      </c>
      <c r="D33" s="9">
        <v>26248</v>
      </c>
    </row>
    <row r="34" spans="1:4" ht="18.5" x14ac:dyDescent="0.45">
      <c r="A34" s="4" t="s">
        <v>56</v>
      </c>
      <c r="B34" s="9">
        <v>22146</v>
      </c>
      <c r="C34" s="9">
        <v>24108</v>
      </c>
      <c r="D34" s="9">
        <v>26248</v>
      </c>
    </row>
    <row r="35" spans="1:4" ht="18.5" x14ac:dyDescent="0.45">
      <c r="A35" s="4" t="s">
        <v>57</v>
      </c>
      <c r="B35" s="9">
        <v>-36</v>
      </c>
      <c r="C35" s="9">
        <v>-13</v>
      </c>
      <c r="D35" s="9">
        <v>-15</v>
      </c>
    </row>
    <row r="36" spans="1:4" ht="18.5" x14ac:dyDescent="0.45">
      <c r="A36" s="4" t="s">
        <v>58</v>
      </c>
      <c r="B36" s="9">
        <v>22110</v>
      </c>
      <c r="C36" s="9">
        <v>24095</v>
      </c>
      <c r="D36" s="9">
        <v>26233</v>
      </c>
    </row>
    <row r="37" spans="1:4" ht="18.5" x14ac:dyDescent="0.45">
      <c r="A37" s="4" t="s">
        <v>59</v>
      </c>
      <c r="B37" s="9"/>
      <c r="C37" s="9"/>
      <c r="D37" s="9"/>
    </row>
    <row r="38" spans="1:4" ht="18.5" x14ac:dyDescent="0.45">
      <c r="A38" s="4" t="s">
        <v>60</v>
      </c>
      <c r="B38" s="9"/>
      <c r="C38" s="9"/>
      <c r="D38" s="9"/>
    </row>
    <row r="39" spans="1:4" ht="18.5" x14ac:dyDescent="0.45">
      <c r="A39" s="4" t="s">
        <v>61</v>
      </c>
      <c r="B39" s="9">
        <v>53</v>
      </c>
      <c r="C39" s="9">
        <v>58</v>
      </c>
      <c r="D39" s="9">
        <v>63</v>
      </c>
    </row>
    <row r="40" spans="1:4" ht="18.5" x14ac:dyDescent="0.45">
      <c r="A40" s="4" t="s">
        <v>62</v>
      </c>
      <c r="B40" s="9">
        <v>52</v>
      </c>
      <c r="C40" s="9">
        <v>58</v>
      </c>
      <c r="D40" s="9">
        <v>63</v>
      </c>
    </row>
    <row r="41" spans="1:4" ht="18.5" x14ac:dyDescent="0.45">
      <c r="A41" s="4" t="s">
        <v>63</v>
      </c>
      <c r="B41" s="9"/>
      <c r="C41" s="9"/>
      <c r="D41" s="9"/>
    </row>
    <row r="42" spans="1:4" ht="18.5" x14ac:dyDescent="0.45">
      <c r="A42" s="4" t="s">
        <v>64</v>
      </c>
      <c r="B42" s="9">
        <v>12655</v>
      </c>
      <c r="C42" s="9">
        <v>13632</v>
      </c>
      <c r="D42" s="9">
        <v>14692</v>
      </c>
    </row>
    <row r="43" spans="1:4" ht="18.5" x14ac:dyDescent="0.45">
      <c r="A43" s="4" t="s">
        <v>65</v>
      </c>
      <c r="B43" s="9">
        <v>0</v>
      </c>
      <c r="C43" s="9">
        <v>0</v>
      </c>
      <c r="D43" s="9">
        <v>0</v>
      </c>
    </row>
    <row r="44" spans="1:4" ht="18.5" x14ac:dyDescent="0.45">
      <c r="A44" s="4"/>
      <c r="B44" s="4"/>
      <c r="C44" s="4"/>
      <c r="D44" s="4"/>
    </row>
    <row r="46" spans="1:4" x14ac:dyDescent="0.35">
      <c r="A46" t="s">
        <v>176</v>
      </c>
      <c r="B46" s="71" t="s">
        <v>26</v>
      </c>
      <c r="C46" s="71" t="s">
        <v>27</v>
      </c>
      <c r="D46" s="71" t="s">
        <v>28</v>
      </c>
    </row>
    <row r="47" spans="1:4" ht="18.5" x14ac:dyDescent="0.45">
      <c r="A47" s="2" t="s">
        <v>85</v>
      </c>
      <c r="B47" s="72">
        <v>121641</v>
      </c>
      <c r="C47" s="72">
        <v>146767</v>
      </c>
      <c r="D47" s="72">
        <v>153670</v>
      </c>
    </row>
    <row r="48" spans="1:4" ht="18.5" x14ac:dyDescent="0.45">
      <c r="A48" s="2" t="s">
        <v>34</v>
      </c>
      <c r="B48" s="72">
        <v>2295</v>
      </c>
      <c r="C48" s="72">
        <v>2701</v>
      </c>
      <c r="D48" s="72">
        <v>4711</v>
      </c>
    </row>
    <row r="49" spans="1:4" ht="18.5" x14ac:dyDescent="0.45">
      <c r="A49" s="2" t="s">
        <v>35</v>
      </c>
      <c r="B49" s="6">
        <f>SUM(B47:B48)</f>
        <v>123936</v>
      </c>
      <c r="C49" s="6">
        <f t="shared" ref="C49:D49" si="0">SUM(C47:C48)</f>
        <v>149468</v>
      </c>
      <c r="D49" s="6">
        <f t="shared" si="0"/>
        <v>158381</v>
      </c>
    </row>
    <row r="50" spans="1:4" ht="18.5" x14ac:dyDescent="0.45">
      <c r="A50" s="2" t="s">
        <v>86</v>
      </c>
      <c r="B50" s="72">
        <f>B10</f>
        <v>2295</v>
      </c>
      <c r="C50" s="72">
        <f t="shared" ref="C50:D50" si="1">C10</f>
        <v>2701</v>
      </c>
      <c r="D50" s="72">
        <f t="shared" si="1"/>
        <v>4711</v>
      </c>
    </row>
    <row r="51" spans="1:4" ht="18.5" x14ac:dyDescent="0.45">
      <c r="A51" s="2" t="s">
        <v>83</v>
      </c>
      <c r="B51" s="6">
        <f>B49-B50</f>
        <v>121641</v>
      </c>
      <c r="C51" s="6">
        <f t="shared" ref="C51:D51" si="2">C49-C50</f>
        <v>146767</v>
      </c>
      <c r="D51" s="6">
        <f t="shared" si="2"/>
        <v>153670</v>
      </c>
    </row>
    <row r="52" spans="1:4" ht="18.5" x14ac:dyDescent="0.45">
      <c r="A52" s="2" t="s">
        <v>90</v>
      </c>
      <c r="B52" s="6">
        <v>67410</v>
      </c>
      <c r="C52" s="6">
        <v>82751</v>
      </c>
      <c r="D52" s="6">
        <v>87336</v>
      </c>
    </row>
    <row r="53" spans="1:4" ht="18.5" x14ac:dyDescent="0.45">
      <c r="A53" s="2" t="s">
        <v>87</v>
      </c>
      <c r="B53" s="6">
        <f>B51-B52</f>
        <v>54231</v>
      </c>
      <c r="C53" s="6">
        <f t="shared" ref="C53:D53" si="3">C51-C52</f>
        <v>64016</v>
      </c>
      <c r="D53" s="6">
        <f t="shared" si="3"/>
        <v>66334</v>
      </c>
    </row>
    <row r="54" spans="1:4" ht="18.5" x14ac:dyDescent="0.45">
      <c r="A54" s="2" t="s">
        <v>148</v>
      </c>
      <c r="B54" s="6">
        <f>B20</f>
        <v>3476</v>
      </c>
      <c r="C54" s="6">
        <f t="shared" ref="C54:D54" si="4">C20</f>
        <v>4225</v>
      </c>
      <c r="D54" s="6">
        <f t="shared" si="4"/>
        <v>4678</v>
      </c>
    </row>
    <row r="55" spans="1:4" ht="18.5" x14ac:dyDescent="0.45">
      <c r="A55" s="2" t="s">
        <v>91</v>
      </c>
      <c r="B55" s="6">
        <f>B53-B54</f>
        <v>50755</v>
      </c>
      <c r="C55" s="6">
        <f t="shared" ref="C55:D55" si="5">C53-C54</f>
        <v>59791</v>
      </c>
      <c r="D55" s="6">
        <f t="shared" si="5"/>
        <v>61656</v>
      </c>
    </row>
    <row r="56" spans="1:4" ht="18.5" x14ac:dyDescent="0.45">
      <c r="A56" s="2" t="s">
        <v>175</v>
      </c>
      <c r="B56" s="6">
        <f>B19</f>
        <v>200</v>
      </c>
      <c r="C56" s="6">
        <f t="shared" ref="C56:D56" si="6">C19</f>
        <v>284</v>
      </c>
      <c r="D56" s="6">
        <f t="shared" si="6"/>
        <v>470</v>
      </c>
    </row>
    <row r="57" spans="1:4" ht="18.5" x14ac:dyDescent="0.45">
      <c r="A57" s="2" t="s">
        <v>88</v>
      </c>
      <c r="B57" s="6">
        <f>B55-B56</f>
        <v>50555</v>
      </c>
      <c r="C57" s="6">
        <f t="shared" ref="C57:D57" si="7">C55-C56</f>
        <v>59507</v>
      </c>
      <c r="D57" s="6">
        <f t="shared" si="7"/>
        <v>61186</v>
      </c>
    </row>
    <row r="58" spans="1:4" ht="18.5" x14ac:dyDescent="0.45">
      <c r="A58" s="2" t="s">
        <v>151</v>
      </c>
      <c r="B58" s="6">
        <f>B31</f>
        <v>7964</v>
      </c>
      <c r="C58" s="6">
        <f t="shared" ref="C58:D58" si="8">C31</f>
        <v>9214</v>
      </c>
      <c r="D58" s="6">
        <f t="shared" si="8"/>
        <v>9740</v>
      </c>
    </row>
    <row r="59" spans="1:4" ht="18.5" x14ac:dyDescent="0.45">
      <c r="A59" s="2" t="s">
        <v>89</v>
      </c>
      <c r="B59" s="6">
        <f>B57-B58</f>
        <v>42591</v>
      </c>
      <c r="C59" s="6">
        <f t="shared" ref="C59:D59" si="9">C57-C58</f>
        <v>50293</v>
      </c>
      <c r="D59" s="6">
        <f t="shared" si="9"/>
        <v>51446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F3B9-7352-479F-96C0-6F37EC50B808}">
  <dimension ref="A1:G72"/>
  <sheetViews>
    <sheetView showGridLines="0" tabSelected="1" zoomScale="70" zoomScaleNormal="65" workbookViewId="0">
      <selection activeCell="F2" sqref="F2"/>
    </sheetView>
  </sheetViews>
  <sheetFormatPr defaultRowHeight="14.5" x14ac:dyDescent="0.35"/>
  <cols>
    <col min="1" max="1" width="24.7265625" bestFit="1" customWidth="1"/>
    <col min="2" max="2" width="9.81640625" bestFit="1" customWidth="1"/>
    <col min="3" max="4" width="9.453125" bestFit="1" customWidth="1"/>
    <col min="5" max="5" width="10.6328125" customWidth="1"/>
    <col min="6" max="6" width="11.1796875" customWidth="1"/>
    <col min="7" max="7" width="11.453125" customWidth="1"/>
  </cols>
  <sheetData>
    <row r="1" spans="1:7" ht="45.5" customHeight="1" thickBot="1" x14ac:dyDescent="0.4"/>
    <row r="2" spans="1:7" ht="16.5" customHeight="1" x14ac:dyDescent="0.35">
      <c r="A2" s="18" t="s">
        <v>142</v>
      </c>
      <c r="B2" s="19">
        <v>44621</v>
      </c>
      <c r="C2" s="19">
        <v>44986</v>
      </c>
      <c r="D2" s="20">
        <v>45352</v>
      </c>
      <c r="E2" s="21"/>
      <c r="F2" s="21"/>
      <c r="G2" s="22"/>
    </row>
    <row r="3" spans="1:7" ht="17" customHeight="1" x14ac:dyDescent="0.35">
      <c r="A3" s="23" t="s">
        <v>143</v>
      </c>
      <c r="B3" s="24">
        <f>Sheet2!B47</f>
        <v>121641</v>
      </c>
      <c r="C3" s="24">
        <f>Sheet2!C47</f>
        <v>146767</v>
      </c>
      <c r="D3" s="24">
        <f>Sheet2!D47</f>
        <v>153670</v>
      </c>
      <c r="E3" s="15"/>
      <c r="F3" s="15"/>
      <c r="G3" s="25"/>
    </row>
    <row r="4" spans="1:7" ht="16" customHeight="1" x14ac:dyDescent="0.35">
      <c r="A4" s="23" t="s">
        <v>145</v>
      </c>
      <c r="B4" s="24">
        <f>Sheet2!B48</f>
        <v>2295</v>
      </c>
      <c r="C4" s="24">
        <f>Sheet2!C48</f>
        <v>2701</v>
      </c>
      <c r="D4" s="24">
        <f>Sheet2!D48</f>
        <v>4711</v>
      </c>
      <c r="E4" s="15"/>
      <c r="F4" s="15"/>
      <c r="G4" s="25"/>
    </row>
    <row r="5" spans="1:7" ht="17.5" customHeight="1" x14ac:dyDescent="0.35">
      <c r="A5" s="27" t="s">
        <v>35</v>
      </c>
      <c r="B5" s="24">
        <f>Sheet2!B49</f>
        <v>123936</v>
      </c>
      <c r="C5" s="24">
        <f>Sheet2!C49</f>
        <v>149468</v>
      </c>
      <c r="D5" s="24">
        <f>Sheet2!D49</f>
        <v>158381</v>
      </c>
      <c r="E5" s="28"/>
      <c r="F5" s="28"/>
      <c r="G5" s="29"/>
    </row>
    <row r="6" spans="1:7" x14ac:dyDescent="0.35">
      <c r="A6" s="23" t="s">
        <v>146</v>
      </c>
      <c r="B6" s="24">
        <f>Sheet2!B50</f>
        <v>2295</v>
      </c>
      <c r="C6" s="24">
        <f>Sheet2!C50</f>
        <v>2701</v>
      </c>
      <c r="D6" s="24">
        <f>Sheet2!D50</f>
        <v>4711</v>
      </c>
      <c r="E6" s="15"/>
      <c r="F6" s="15"/>
      <c r="G6" s="25"/>
    </row>
    <row r="7" spans="1:7" ht="15.5" customHeight="1" x14ac:dyDescent="0.35">
      <c r="A7" s="27" t="s">
        <v>147</v>
      </c>
      <c r="B7" s="24">
        <f>Sheet2!B51</f>
        <v>121641</v>
      </c>
      <c r="C7" s="24">
        <f>Sheet2!C51</f>
        <v>146767</v>
      </c>
      <c r="D7" s="24">
        <f>Sheet2!D51</f>
        <v>153670</v>
      </c>
      <c r="E7" s="28"/>
      <c r="F7" s="28"/>
      <c r="G7" s="29"/>
    </row>
    <row r="8" spans="1:7" ht="14" customHeight="1" x14ac:dyDescent="0.35">
      <c r="A8" s="30" t="s">
        <v>90</v>
      </c>
      <c r="B8" s="24">
        <f>Sheet2!B52</f>
        <v>67410</v>
      </c>
      <c r="C8" s="24">
        <f>Sheet2!C52</f>
        <v>82751</v>
      </c>
      <c r="D8" s="24">
        <f>Sheet2!D52</f>
        <v>87336</v>
      </c>
      <c r="E8" s="15"/>
      <c r="F8" s="15"/>
      <c r="G8" s="25"/>
    </row>
    <row r="9" spans="1:7" x14ac:dyDescent="0.35">
      <c r="A9" s="27" t="s">
        <v>87</v>
      </c>
      <c r="B9" s="24">
        <f>Sheet2!B53</f>
        <v>54231</v>
      </c>
      <c r="C9" s="24">
        <f>Sheet2!C53</f>
        <v>64016</v>
      </c>
      <c r="D9" s="24">
        <f>Sheet2!D53</f>
        <v>66334</v>
      </c>
      <c r="E9" s="28"/>
      <c r="F9" s="28"/>
      <c r="G9" s="29"/>
    </row>
    <row r="10" spans="1:7" x14ac:dyDescent="0.35">
      <c r="A10" s="30" t="s">
        <v>148</v>
      </c>
      <c r="B10" s="24">
        <f>Sheet2!B54</f>
        <v>3476</v>
      </c>
      <c r="C10" s="24">
        <f>Sheet2!C54</f>
        <v>4225</v>
      </c>
      <c r="D10" s="24">
        <f>Sheet2!D54</f>
        <v>4678</v>
      </c>
      <c r="E10" s="15"/>
      <c r="F10" s="15"/>
      <c r="G10" s="25"/>
    </row>
    <row r="11" spans="1:7" x14ac:dyDescent="0.35">
      <c r="A11" s="27" t="s">
        <v>149</v>
      </c>
      <c r="B11" s="24">
        <f>Sheet2!B55</f>
        <v>50755</v>
      </c>
      <c r="C11" s="24">
        <f>Sheet2!C55</f>
        <v>59791</v>
      </c>
      <c r="D11" s="24">
        <f>Sheet2!D55</f>
        <v>61656</v>
      </c>
      <c r="E11" s="28"/>
      <c r="F11" s="28"/>
      <c r="G11" s="29"/>
    </row>
    <row r="12" spans="1:7" ht="13.5" customHeight="1" x14ac:dyDescent="0.35">
      <c r="A12" s="23" t="s">
        <v>150</v>
      </c>
      <c r="B12" s="24">
        <f>Sheet2!B56</f>
        <v>200</v>
      </c>
      <c r="C12" s="24">
        <f>Sheet2!C56</f>
        <v>284</v>
      </c>
      <c r="D12" s="24">
        <f>Sheet2!D56</f>
        <v>470</v>
      </c>
      <c r="E12" s="15"/>
      <c r="F12" s="15"/>
      <c r="G12" s="25"/>
    </row>
    <row r="13" spans="1:7" x14ac:dyDescent="0.35">
      <c r="A13" s="27" t="s">
        <v>88</v>
      </c>
      <c r="B13" s="24">
        <f>Sheet2!B57</f>
        <v>50555</v>
      </c>
      <c r="C13" s="24">
        <f>Sheet2!C57</f>
        <v>59507</v>
      </c>
      <c r="D13" s="24">
        <f>Sheet2!D57</f>
        <v>61186</v>
      </c>
      <c r="E13" s="28"/>
      <c r="F13" s="28"/>
      <c r="G13" s="29"/>
    </row>
    <row r="14" spans="1:7" x14ac:dyDescent="0.35">
      <c r="A14" s="30" t="s">
        <v>151</v>
      </c>
      <c r="B14" s="24">
        <f>Sheet2!B58</f>
        <v>7964</v>
      </c>
      <c r="C14" s="24">
        <f>Sheet2!C58</f>
        <v>9214</v>
      </c>
      <c r="D14" s="24">
        <f>Sheet2!D58</f>
        <v>9740</v>
      </c>
      <c r="E14" s="15"/>
      <c r="F14" s="15"/>
      <c r="G14" s="25"/>
    </row>
    <row r="15" spans="1:7" x14ac:dyDescent="0.35">
      <c r="A15" s="31" t="s">
        <v>89</v>
      </c>
      <c r="B15" s="24">
        <f>Sheet2!B59</f>
        <v>42591</v>
      </c>
      <c r="C15" s="24">
        <f>Sheet2!C59</f>
        <v>50293</v>
      </c>
      <c r="D15" s="24">
        <f>Sheet2!D59</f>
        <v>51446</v>
      </c>
      <c r="E15" s="28"/>
      <c r="F15" s="28"/>
      <c r="G15" s="29"/>
    </row>
    <row r="16" spans="1:7" ht="15" thickBot="1" x14ac:dyDescent="0.4">
      <c r="A16" s="26"/>
      <c r="B16" s="26"/>
      <c r="C16" s="26"/>
      <c r="D16" s="26"/>
      <c r="E16" s="26"/>
      <c r="F16" s="26"/>
      <c r="G16" s="26"/>
    </row>
    <row r="17" spans="1:7" x14ac:dyDescent="0.35">
      <c r="A17" s="32" t="s">
        <v>152</v>
      </c>
      <c r="B17" s="19">
        <v>44986</v>
      </c>
      <c r="C17" s="20">
        <v>45352</v>
      </c>
      <c r="D17" s="33" t="s">
        <v>153</v>
      </c>
      <c r="E17" s="34"/>
      <c r="F17" s="26"/>
      <c r="G17" s="26"/>
    </row>
    <row r="18" spans="1:7" x14ac:dyDescent="0.35">
      <c r="A18" s="35" t="s">
        <v>154</v>
      </c>
      <c r="B18" s="36">
        <f>C3/B3-1</f>
        <v>0.20655864387829759</v>
      </c>
      <c r="C18" s="36">
        <f>D3/C3-1</f>
        <v>4.7033733741236095E-2</v>
      </c>
      <c r="D18" s="36">
        <f>AVERAGE(B18:C18)</f>
        <v>0.12679618880976684</v>
      </c>
      <c r="E18" s="37"/>
      <c r="F18" s="26"/>
      <c r="G18" s="26"/>
    </row>
    <row r="19" spans="1:7" x14ac:dyDescent="0.35">
      <c r="A19" s="35" t="s">
        <v>155</v>
      </c>
      <c r="B19" s="36">
        <f>C6/B6-1</f>
        <v>0.17690631808278856</v>
      </c>
      <c r="C19" s="36">
        <f>D6/C6-1</f>
        <v>0.74416882636060722</v>
      </c>
      <c r="D19" s="36">
        <f>AVERAGE(B19:C19)</f>
        <v>0.46053757222169789</v>
      </c>
      <c r="E19" s="37"/>
      <c r="F19" s="26"/>
      <c r="G19" s="26"/>
    </row>
    <row r="20" spans="1:7" x14ac:dyDescent="0.35">
      <c r="A20" s="35" t="s">
        <v>156</v>
      </c>
      <c r="B20" s="36">
        <f>C9/B9-1</f>
        <v>0.1804318563183418</v>
      </c>
      <c r="C20" s="36">
        <f>D9/C9-1</f>
        <v>3.6209697575606103E-2</v>
      </c>
      <c r="D20" s="36">
        <f>AVERAGE(B20:C20)</f>
        <v>0.10832077694697395</v>
      </c>
      <c r="E20" s="37"/>
      <c r="F20" s="26"/>
      <c r="G20" s="26"/>
    </row>
    <row r="21" spans="1:7" ht="15" thickBot="1" x14ac:dyDescent="0.4">
      <c r="A21" s="38" t="s">
        <v>157</v>
      </c>
      <c r="B21" s="39">
        <f>C15/B15-1</f>
        <v>0.18083632692352847</v>
      </c>
      <c r="C21" s="39">
        <f>D15/C15-1</f>
        <v>2.292565565784499E-2</v>
      </c>
      <c r="D21" s="39">
        <f>AVERAGE(B21:C21)</f>
        <v>0.10188099129068673</v>
      </c>
      <c r="E21" s="40"/>
      <c r="F21" s="26"/>
      <c r="G21" s="26"/>
    </row>
    <row r="22" spans="1:7" ht="15" thickBot="1" x14ac:dyDescent="0.4">
      <c r="A22" s="26"/>
      <c r="B22" s="41"/>
      <c r="C22" s="41"/>
      <c r="D22" s="41"/>
      <c r="E22" s="41"/>
      <c r="F22" s="26"/>
      <c r="G22" s="26"/>
    </row>
    <row r="23" spans="1:7" x14ac:dyDescent="0.35">
      <c r="A23" s="32" t="s">
        <v>158</v>
      </c>
      <c r="B23" s="19">
        <v>44621</v>
      </c>
      <c r="C23" s="19">
        <v>44986</v>
      </c>
      <c r="D23" s="20">
        <v>45352</v>
      </c>
      <c r="E23" s="33" t="s">
        <v>153</v>
      </c>
      <c r="F23" s="34"/>
      <c r="G23" s="26"/>
    </row>
    <row r="24" spans="1:7" x14ac:dyDescent="0.35">
      <c r="A24" s="35" t="s">
        <v>159</v>
      </c>
      <c r="B24" s="43">
        <f>B7/B3</f>
        <v>1</v>
      </c>
      <c r="C24" s="43">
        <f>C7/C3</f>
        <v>1</v>
      </c>
      <c r="D24" s="43">
        <f>D7/D3</f>
        <v>1</v>
      </c>
      <c r="E24" s="36">
        <f>AVERAGE(B24:D24)</f>
        <v>1</v>
      </c>
      <c r="F24" s="37"/>
      <c r="G24" s="26"/>
    </row>
    <row r="25" spans="1:7" x14ac:dyDescent="0.35">
      <c r="A25" s="35" t="s">
        <v>160</v>
      </c>
      <c r="B25" s="43">
        <f>B9/B3</f>
        <v>0.44582829802451474</v>
      </c>
      <c r="C25" s="43">
        <f>C9/C3</f>
        <v>0.43617434436896579</v>
      </c>
      <c r="D25" s="43">
        <f>D9/D3</f>
        <v>0.43166525671894318</v>
      </c>
      <c r="E25" s="36">
        <f>AVERAGE(B25:D25)</f>
        <v>0.43788929970414125</v>
      </c>
      <c r="F25" s="37"/>
      <c r="G25" s="26"/>
    </row>
    <row r="26" spans="1:7" x14ac:dyDescent="0.35">
      <c r="A26" s="35" t="s">
        <v>161</v>
      </c>
      <c r="B26" s="43">
        <f>B13/B4</f>
        <v>22.028322440087145</v>
      </c>
      <c r="C26" s="43">
        <f>C13/C4</f>
        <v>22.031469825990374</v>
      </c>
      <c r="D26" s="43">
        <f>D13/D4</f>
        <v>12.987900658034388</v>
      </c>
      <c r="E26" s="36">
        <f>AVERAGE(B26:D26)</f>
        <v>19.015897641370639</v>
      </c>
      <c r="F26" s="37"/>
      <c r="G26" s="26"/>
    </row>
    <row r="27" spans="1:7" x14ac:dyDescent="0.35">
      <c r="A27" s="35" t="s">
        <v>162</v>
      </c>
      <c r="B27" s="43">
        <f>B15/B5</f>
        <v>0.34365317583268784</v>
      </c>
      <c r="C27" s="43">
        <f>C15/C5</f>
        <v>0.3364800492413092</v>
      </c>
      <c r="D27" s="43">
        <f>D15/D5</f>
        <v>0.32482431604801082</v>
      </c>
      <c r="E27" s="36">
        <f>AVERAGE(B27:D27)</f>
        <v>0.3349858470406693</v>
      </c>
      <c r="F27" s="37"/>
      <c r="G27" s="26"/>
    </row>
    <row r="28" spans="1:7" x14ac:dyDescent="0.35">
      <c r="A28" s="44" t="s">
        <v>163</v>
      </c>
      <c r="B28" s="45">
        <f>B13/B5</f>
        <v>0.40791214820552546</v>
      </c>
      <c r="C28" s="45">
        <f>C13/C5</f>
        <v>0.3981253512457516</v>
      </c>
      <c r="D28" s="45">
        <f>D13/D5</f>
        <v>0.38632159160505364</v>
      </c>
      <c r="E28" s="36">
        <f>AVERAGE(B28:D28)</f>
        <v>0.39745303035211021</v>
      </c>
      <c r="F28" s="37"/>
      <c r="G28" s="26"/>
    </row>
    <row r="29" spans="1:7" ht="15" thickBot="1" x14ac:dyDescent="0.4">
      <c r="A29" s="46" t="s">
        <v>164</v>
      </c>
      <c r="B29" s="47">
        <f>B11/B12</f>
        <v>253.77500000000001</v>
      </c>
      <c r="C29" s="47">
        <f>C11/C12</f>
        <v>210.53169014084506</v>
      </c>
      <c r="D29" s="47">
        <f>D11/D12</f>
        <v>131.18297872340426</v>
      </c>
      <c r="E29" s="48"/>
      <c r="F29" s="40"/>
      <c r="G29" s="26"/>
    </row>
    <row r="30" spans="1:7" ht="15" thickBot="1" x14ac:dyDescent="0.4">
      <c r="A30" s="26"/>
      <c r="B30" s="26"/>
      <c r="C30" s="26"/>
      <c r="D30" s="26"/>
      <c r="E30" s="26"/>
      <c r="F30" s="26"/>
      <c r="G30" s="26"/>
    </row>
    <row r="31" spans="1:7" x14ac:dyDescent="0.35">
      <c r="A31" s="49" t="s">
        <v>165</v>
      </c>
      <c r="B31" s="19">
        <v>44621</v>
      </c>
      <c r="C31" s="19">
        <v>44986</v>
      </c>
      <c r="D31" s="20">
        <v>45352</v>
      </c>
      <c r="E31" s="26"/>
      <c r="F31" s="26"/>
      <c r="G31" s="26"/>
    </row>
    <row r="32" spans="1:7" x14ac:dyDescent="0.35">
      <c r="A32" s="35" t="s">
        <v>144</v>
      </c>
      <c r="B32" s="50">
        <f>B3</f>
        <v>121641</v>
      </c>
      <c r="C32" s="50">
        <f>C3</f>
        <v>146767</v>
      </c>
      <c r="D32" s="51">
        <f>D3</f>
        <v>153670</v>
      </c>
      <c r="E32" s="42"/>
      <c r="F32" s="52"/>
      <c r="G32" s="26"/>
    </row>
    <row r="33" spans="1:7" x14ac:dyDescent="0.35">
      <c r="A33" s="35" t="s">
        <v>166</v>
      </c>
      <c r="B33" s="54" t="e">
        <f>B32/#REF!-1</f>
        <v>#REF!</v>
      </c>
      <c r="C33" s="54">
        <f t="shared" ref="C33:D33" si="0">C32/B32-1</f>
        <v>0.20655864387829759</v>
      </c>
      <c r="D33" s="55">
        <f t="shared" si="0"/>
        <v>4.7033733741236095E-2</v>
      </c>
      <c r="E33" s="56"/>
      <c r="F33" s="56"/>
      <c r="G33" s="26"/>
    </row>
    <row r="34" spans="1:7" x14ac:dyDescent="0.35">
      <c r="A34" s="35" t="s">
        <v>167</v>
      </c>
      <c r="B34" s="50">
        <f>B4</f>
        <v>2295</v>
      </c>
      <c r="C34" s="50">
        <f>C4</f>
        <v>2701</v>
      </c>
      <c r="D34" s="51">
        <f>D4</f>
        <v>4711</v>
      </c>
      <c r="E34" s="52"/>
      <c r="F34" s="26"/>
      <c r="G34" s="26"/>
    </row>
    <row r="35" spans="1:7" x14ac:dyDescent="0.35">
      <c r="A35" s="35" t="s">
        <v>166</v>
      </c>
      <c r="B35" s="54" t="e">
        <f>B34/#REF!-1</f>
        <v>#REF!</v>
      </c>
      <c r="C35" s="54">
        <f t="shared" ref="C35:D35" si="1">C34/B34-1</f>
        <v>0.17690631808278856</v>
      </c>
      <c r="D35" s="55">
        <f t="shared" si="1"/>
        <v>0.74416882636060722</v>
      </c>
      <c r="E35" s="56"/>
      <c r="F35" s="26"/>
      <c r="G35" s="26"/>
    </row>
    <row r="36" spans="1:7" x14ac:dyDescent="0.35">
      <c r="A36" s="57" t="s">
        <v>168</v>
      </c>
      <c r="B36" s="58">
        <f>B5</f>
        <v>123936</v>
      </c>
      <c r="C36" s="58">
        <f>C5</f>
        <v>149468</v>
      </c>
      <c r="D36" s="59">
        <f>D5</f>
        <v>158381</v>
      </c>
      <c r="E36" s="52"/>
      <c r="F36" s="26"/>
      <c r="G36" s="26"/>
    </row>
    <row r="37" spans="1:7" x14ac:dyDescent="0.35">
      <c r="A37" s="57" t="s">
        <v>166</v>
      </c>
      <c r="B37" s="60" t="e">
        <f>B36/#REF!-1</f>
        <v>#REF!</v>
      </c>
      <c r="C37" s="60">
        <f t="shared" ref="C37:D37" si="2">C36/B36-1</f>
        <v>0.20600955331784143</v>
      </c>
      <c r="D37" s="61">
        <f t="shared" si="2"/>
        <v>5.9631493028608151E-2</v>
      </c>
      <c r="E37" s="56"/>
      <c r="F37" s="26"/>
      <c r="G37" s="26"/>
    </row>
    <row r="38" spans="1:7" x14ac:dyDescent="0.35">
      <c r="A38" s="35" t="s">
        <v>169</v>
      </c>
      <c r="B38" s="53">
        <f>B6</f>
        <v>2295</v>
      </c>
      <c r="C38" s="53">
        <f>C6</f>
        <v>2701</v>
      </c>
      <c r="D38" s="62">
        <f>D6</f>
        <v>4711</v>
      </c>
      <c r="E38" s="42"/>
      <c r="F38" s="26"/>
      <c r="G38" s="26"/>
    </row>
    <row r="39" spans="1:7" x14ac:dyDescent="0.35">
      <c r="A39" s="35" t="s">
        <v>166</v>
      </c>
      <c r="B39" s="54" t="e">
        <f>B38/#REF!-1</f>
        <v>#REF!</v>
      </c>
      <c r="C39" s="54">
        <f t="shared" ref="C39:D39" si="3">C38/B38-1</f>
        <v>0.17690631808278856</v>
      </c>
      <c r="D39" s="55">
        <f t="shared" si="3"/>
        <v>0.74416882636060722</v>
      </c>
      <c r="E39" s="56"/>
      <c r="F39" s="26"/>
      <c r="G39" s="26"/>
    </row>
    <row r="40" spans="1:7" x14ac:dyDescent="0.35">
      <c r="A40" s="57" t="s">
        <v>170</v>
      </c>
      <c r="B40" s="58">
        <f>B7</f>
        <v>121641</v>
      </c>
      <c r="C40" s="58">
        <f>C7</f>
        <v>146767</v>
      </c>
      <c r="D40" s="59">
        <f>D7</f>
        <v>153670</v>
      </c>
      <c r="E40" s="52"/>
      <c r="F40" s="26"/>
      <c r="G40" s="26"/>
    </row>
    <row r="41" spans="1:7" x14ac:dyDescent="0.35">
      <c r="A41" s="57" t="s">
        <v>166</v>
      </c>
      <c r="B41" s="60" t="e">
        <f>B40/#REF!-1</f>
        <v>#REF!</v>
      </c>
      <c r="C41" s="60">
        <f t="shared" ref="C41:D41" si="4">C40/B40-1</f>
        <v>0.20655864387829759</v>
      </c>
      <c r="D41" s="61">
        <f t="shared" si="4"/>
        <v>4.7033733741236095E-2</v>
      </c>
      <c r="E41" s="56"/>
      <c r="F41" s="26"/>
      <c r="G41" s="26"/>
    </row>
    <row r="42" spans="1:7" x14ac:dyDescent="0.35">
      <c r="A42" s="35" t="s">
        <v>90</v>
      </c>
      <c r="B42" s="53">
        <f>B8</f>
        <v>67410</v>
      </c>
      <c r="C42" s="53">
        <f>C8</f>
        <v>82751</v>
      </c>
      <c r="D42" s="62">
        <f>D8</f>
        <v>87336</v>
      </c>
      <c r="E42" s="42"/>
      <c r="F42" s="26"/>
      <c r="G42" s="26"/>
    </row>
    <row r="43" spans="1:7" x14ac:dyDescent="0.35">
      <c r="A43" s="35" t="s">
        <v>166</v>
      </c>
      <c r="B43" s="54" t="e">
        <f>B42/#REF!-1</f>
        <v>#REF!</v>
      </c>
      <c r="C43" s="54">
        <f t="shared" ref="C43:D43" si="5">C42/B42-1</f>
        <v>0.22757751075508081</v>
      </c>
      <c r="D43" s="55">
        <f t="shared" si="5"/>
        <v>5.5407185411656679E-2</v>
      </c>
      <c r="E43" s="56"/>
      <c r="F43" s="26"/>
      <c r="G43" s="26"/>
    </row>
    <row r="44" spans="1:7" x14ac:dyDescent="0.35">
      <c r="A44" s="57" t="s">
        <v>171</v>
      </c>
      <c r="B44" s="58">
        <f>B9</f>
        <v>54231</v>
      </c>
      <c r="C44" s="58">
        <f>C9</f>
        <v>64016</v>
      </c>
      <c r="D44" s="59">
        <f>D9</f>
        <v>66334</v>
      </c>
      <c r="E44" s="52"/>
      <c r="F44" s="26"/>
      <c r="G44" s="26"/>
    </row>
    <row r="45" spans="1:7" x14ac:dyDescent="0.35">
      <c r="A45" s="57" t="s">
        <v>166</v>
      </c>
      <c r="B45" s="60" t="e">
        <f>B44/#REF!-1</f>
        <v>#REF!</v>
      </c>
      <c r="C45" s="60">
        <f t="shared" ref="C45:D45" si="6">C44/B44-1</f>
        <v>0.1804318563183418</v>
      </c>
      <c r="D45" s="61">
        <f t="shared" si="6"/>
        <v>3.6209697575606103E-2</v>
      </c>
      <c r="E45" s="56"/>
      <c r="F45" s="26"/>
      <c r="G45" s="26"/>
    </row>
    <row r="46" spans="1:7" x14ac:dyDescent="0.35">
      <c r="A46" s="35" t="s">
        <v>172</v>
      </c>
      <c r="B46" s="53">
        <f>B10</f>
        <v>3476</v>
      </c>
      <c r="C46" s="53">
        <f>C10</f>
        <v>4225</v>
      </c>
      <c r="D46" s="62">
        <f>D10</f>
        <v>4678</v>
      </c>
      <c r="E46" s="42"/>
      <c r="F46" s="26"/>
      <c r="G46" s="26"/>
    </row>
    <row r="47" spans="1:7" x14ac:dyDescent="0.35">
      <c r="A47" s="35" t="s">
        <v>166</v>
      </c>
      <c r="B47" s="54" t="e">
        <f>B46/#REF!-1</f>
        <v>#REF!</v>
      </c>
      <c r="C47" s="54">
        <f t="shared" ref="C47:D47" si="7">C46/B46-1</f>
        <v>0.21547756041426935</v>
      </c>
      <c r="D47" s="55">
        <f t="shared" si="7"/>
        <v>0.10721893491124268</v>
      </c>
      <c r="E47" s="56"/>
      <c r="F47" s="26"/>
      <c r="G47" s="26"/>
    </row>
    <row r="48" spans="1:7" x14ac:dyDescent="0.35">
      <c r="A48" s="57" t="s">
        <v>149</v>
      </c>
      <c r="B48" s="58">
        <f>B11</f>
        <v>50755</v>
      </c>
      <c r="C48" s="58">
        <f>C11</f>
        <v>59791</v>
      </c>
      <c r="D48" s="59">
        <f>D11</f>
        <v>61656</v>
      </c>
      <c r="E48" s="52"/>
      <c r="F48" s="26"/>
      <c r="G48" s="26"/>
    </row>
    <row r="49" spans="1:7" x14ac:dyDescent="0.35">
      <c r="A49" s="57" t="s">
        <v>166</v>
      </c>
      <c r="B49" s="60" t="e">
        <f>B48/#REF!-1</f>
        <v>#REF!</v>
      </c>
      <c r="C49" s="60">
        <f t="shared" ref="C49:D49" si="8">C48/B48-1</f>
        <v>0.17803172101270803</v>
      </c>
      <c r="D49" s="61">
        <f t="shared" si="8"/>
        <v>3.119198541586532E-2</v>
      </c>
      <c r="E49" s="56"/>
      <c r="F49" s="26"/>
      <c r="G49" s="26"/>
    </row>
    <row r="50" spans="1:7" x14ac:dyDescent="0.35">
      <c r="A50" s="35" t="s">
        <v>173</v>
      </c>
      <c r="B50" s="53">
        <f>B12</f>
        <v>200</v>
      </c>
      <c r="C50" s="53">
        <f>C12</f>
        <v>284</v>
      </c>
      <c r="D50" s="62">
        <f>D12</f>
        <v>470</v>
      </c>
      <c r="E50" s="42"/>
      <c r="F50" s="26"/>
      <c r="G50" s="26"/>
    </row>
    <row r="51" spans="1:7" x14ac:dyDescent="0.35">
      <c r="A51" s="35" t="s">
        <v>166</v>
      </c>
      <c r="B51" s="54" t="e">
        <f>B50/#REF!-1</f>
        <v>#REF!</v>
      </c>
      <c r="C51" s="54">
        <f t="shared" ref="C51:D51" si="9">C50/B50-1</f>
        <v>0.41999999999999993</v>
      </c>
      <c r="D51" s="55">
        <f t="shared" si="9"/>
        <v>0.65492957746478875</v>
      </c>
      <c r="E51" s="56"/>
      <c r="F51" s="26"/>
      <c r="G51" s="26"/>
    </row>
    <row r="52" spans="1:7" x14ac:dyDescent="0.35">
      <c r="A52" s="57" t="s">
        <v>88</v>
      </c>
      <c r="B52" s="58">
        <f>B13</f>
        <v>50555</v>
      </c>
      <c r="C52" s="58">
        <f>C13</f>
        <v>59507</v>
      </c>
      <c r="D52" s="59">
        <f>D13</f>
        <v>61186</v>
      </c>
      <c r="E52" s="52"/>
      <c r="F52" s="26"/>
      <c r="G52" s="26"/>
    </row>
    <row r="53" spans="1:7" x14ac:dyDescent="0.35">
      <c r="A53" s="57" t="s">
        <v>166</v>
      </c>
      <c r="B53" s="60" t="e">
        <f>B52/#REF!-1</f>
        <v>#REF!</v>
      </c>
      <c r="C53" s="60">
        <f t="shared" ref="C53:D53" si="10">C52/B52-1</f>
        <v>0.17707447334586091</v>
      </c>
      <c r="D53" s="61">
        <f t="shared" si="10"/>
        <v>2.8215167963432819E-2</v>
      </c>
      <c r="E53" s="56"/>
      <c r="F53" s="26"/>
      <c r="G53" s="26"/>
    </row>
    <row r="54" spans="1:7" x14ac:dyDescent="0.35">
      <c r="A54" s="35" t="s">
        <v>151</v>
      </c>
      <c r="B54" s="50">
        <f>B14</f>
        <v>7964</v>
      </c>
      <c r="C54" s="50">
        <f>C14</f>
        <v>9214</v>
      </c>
      <c r="D54" s="51">
        <f>D14</f>
        <v>9740</v>
      </c>
      <c r="E54" s="52"/>
      <c r="F54" s="26"/>
      <c r="G54" s="26"/>
    </row>
    <row r="55" spans="1:7" x14ac:dyDescent="0.35">
      <c r="A55" s="35" t="s">
        <v>166</v>
      </c>
      <c r="B55" s="54" t="e">
        <f>B54/#REF!-1</f>
        <v>#REF!</v>
      </c>
      <c r="C55" s="54">
        <f t="shared" ref="C55:D55" si="11">C54/B54-1</f>
        <v>0.1569563033651431</v>
      </c>
      <c r="D55" s="55">
        <f t="shared" si="11"/>
        <v>5.7087041458649956E-2</v>
      </c>
      <c r="E55" s="56"/>
      <c r="F55" s="26"/>
      <c r="G55" s="26"/>
    </row>
    <row r="56" spans="1:7" x14ac:dyDescent="0.35">
      <c r="A56" s="57" t="s">
        <v>89</v>
      </c>
      <c r="B56" s="58">
        <f>B15</f>
        <v>42591</v>
      </c>
      <c r="C56" s="58">
        <f>C15</f>
        <v>50293</v>
      </c>
      <c r="D56" s="59">
        <f>D15</f>
        <v>51446</v>
      </c>
      <c r="E56" s="52"/>
      <c r="F56" s="26"/>
      <c r="G56" s="26"/>
    </row>
    <row r="57" spans="1:7" ht="15" thickBot="1" x14ac:dyDescent="0.4">
      <c r="A57" s="46" t="s">
        <v>166</v>
      </c>
      <c r="B57" s="63" t="e">
        <f>B56/#REF!-1</f>
        <v>#REF!</v>
      </c>
      <c r="C57" s="63">
        <f t="shared" ref="C57:D57" si="12">C56/B56-1</f>
        <v>0.18083632692352847</v>
      </c>
      <c r="D57" s="64">
        <f t="shared" si="12"/>
        <v>2.292565565784499E-2</v>
      </c>
      <c r="E57" s="56"/>
      <c r="F57" s="26"/>
      <c r="G57" s="26"/>
    </row>
    <row r="58" spans="1:7" ht="15" thickBot="1" x14ac:dyDescent="0.4">
      <c r="A58" s="26"/>
      <c r="B58" s="42"/>
      <c r="C58" s="42"/>
      <c r="D58" s="42"/>
      <c r="E58" s="42"/>
      <c r="F58" s="26"/>
      <c r="G58" s="26"/>
    </row>
    <row r="59" spans="1:7" x14ac:dyDescent="0.35">
      <c r="A59" s="49" t="s">
        <v>174</v>
      </c>
      <c r="B59" s="19">
        <v>44621</v>
      </c>
      <c r="C59" s="19">
        <v>44986</v>
      </c>
      <c r="D59" s="20">
        <v>45352</v>
      </c>
      <c r="E59" s="42"/>
      <c r="F59" s="26"/>
      <c r="G59" s="26"/>
    </row>
    <row r="60" spans="1:7" ht="17" customHeight="1" x14ac:dyDescent="0.35">
      <c r="A60" s="23" t="s">
        <v>143</v>
      </c>
      <c r="B60" s="65">
        <f t="shared" ref="B60:D60" si="13">B3/B3</f>
        <v>1</v>
      </c>
      <c r="C60" s="65">
        <f t="shared" si="13"/>
        <v>1</v>
      </c>
      <c r="D60" s="66">
        <f t="shared" si="13"/>
        <v>1</v>
      </c>
      <c r="E60" s="67"/>
      <c r="F60" s="26"/>
      <c r="G60" s="26"/>
    </row>
    <row r="61" spans="1:7" ht="14.5" customHeight="1" x14ac:dyDescent="0.35">
      <c r="A61" s="23" t="s">
        <v>145</v>
      </c>
      <c r="B61" s="65">
        <f>B4/$B$2</f>
        <v>5.1433181685753344E-2</v>
      </c>
      <c r="C61" s="65">
        <f>C4/$C$2</f>
        <v>6.0040901613835414E-2</v>
      </c>
      <c r="D61" s="66">
        <f>D4/$D$2</f>
        <v>0.1038763450343976</v>
      </c>
      <c r="E61" s="67"/>
      <c r="F61" s="68"/>
      <c r="G61" s="26"/>
    </row>
    <row r="62" spans="1:7" ht="14.5" customHeight="1" x14ac:dyDescent="0.35">
      <c r="A62" s="27" t="s">
        <v>35</v>
      </c>
      <c r="B62" s="69">
        <f t="shared" ref="B62:B72" si="14">B5/$B$2</f>
        <v>2.777526276865153</v>
      </c>
      <c r="C62" s="69">
        <f t="shared" ref="C62:C72" si="15">C5/$C$2</f>
        <v>3.3225447917129776</v>
      </c>
      <c r="D62" s="70">
        <f t="shared" ref="D62:D72" si="16">D5/$D$2</f>
        <v>3.4922605397777384</v>
      </c>
      <c r="E62" s="67"/>
      <c r="F62" s="26"/>
      <c r="G62" s="26"/>
    </row>
    <row r="63" spans="1:7" x14ac:dyDescent="0.35">
      <c r="A63" s="23" t="s">
        <v>146</v>
      </c>
      <c r="B63" s="65">
        <f t="shared" si="14"/>
        <v>5.1433181685753344E-2</v>
      </c>
      <c r="C63" s="65">
        <f t="shared" si="15"/>
        <v>6.0040901613835414E-2</v>
      </c>
      <c r="D63" s="66">
        <f t="shared" si="16"/>
        <v>0.1038763450343976</v>
      </c>
      <c r="E63" s="67"/>
      <c r="F63" s="68"/>
      <c r="G63" s="26"/>
    </row>
    <row r="64" spans="1:7" ht="15.5" customHeight="1" x14ac:dyDescent="0.35">
      <c r="A64" s="27" t="s">
        <v>147</v>
      </c>
      <c r="B64" s="69">
        <f t="shared" si="14"/>
        <v>2.7260930951794</v>
      </c>
      <c r="C64" s="69">
        <f t="shared" si="15"/>
        <v>3.2625038900991421</v>
      </c>
      <c r="D64" s="70">
        <f t="shared" si="16"/>
        <v>3.3883841947433408</v>
      </c>
      <c r="E64" s="67"/>
      <c r="F64" s="26"/>
      <c r="G64" s="26"/>
    </row>
    <row r="65" spans="1:7" x14ac:dyDescent="0.35">
      <c r="A65" s="30" t="s">
        <v>90</v>
      </c>
      <c r="B65" s="65">
        <f t="shared" si="14"/>
        <v>1.5107236502991865</v>
      </c>
      <c r="C65" s="65">
        <f t="shared" si="15"/>
        <v>1.8394833948339484</v>
      </c>
      <c r="D65" s="66">
        <f t="shared" si="16"/>
        <v>1.9257364614570471</v>
      </c>
      <c r="E65" s="67"/>
      <c r="F65" s="68"/>
      <c r="G65" s="26"/>
    </row>
    <row r="66" spans="1:7" x14ac:dyDescent="0.35">
      <c r="A66" s="27" t="s">
        <v>87</v>
      </c>
      <c r="B66" s="69">
        <f t="shared" si="14"/>
        <v>1.2153694448802133</v>
      </c>
      <c r="C66" s="69">
        <f t="shared" si="15"/>
        <v>1.4230204952651937</v>
      </c>
      <c r="D66" s="70">
        <f t="shared" si="16"/>
        <v>1.4626477332862939</v>
      </c>
      <c r="E66" s="67"/>
      <c r="F66" s="26"/>
      <c r="G66" s="26"/>
    </row>
    <row r="67" spans="1:7" x14ac:dyDescent="0.35">
      <c r="A67" s="30" t="s">
        <v>148</v>
      </c>
      <c r="B67" s="65">
        <f t="shared" si="14"/>
        <v>7.7900540104435131E-2</v>
      </c>
      <c r="C67" s="65">
        <f t="shared" si="15"/>
        <v>9.3918107855777352E-2</v>
      </c>
      <c r="D67" s="66">
        <f t="shared" si="16"/>
        <v>0.1031487034750397</v>
      </c>
      <c r="E67" s="67"/>
      <c r="F67" s="68"/>
      <c r="G67" s="26"/>
    </row>
    <row r="68" spans="1:7" x14ac:dyDescent="0.35">
      <c r="A68" s="27" t="s">
        <v>149</v>
      </c>
      <c r="B68" s="69">
        <f t="shared" si="14"/>
        <v>1.1374689047757782</v>
      </c>
      <c r="C68" s="69">
        <f t="shared" si="15"/>
        <v>1.3291023874094163</v>
      </c>
      <c r="D68" s="70">
        <f t="shared" si="16"/>
        <v>1.3594990298112541</v>
      </c>
      <c r="E68" s="67"/>
      <c r="F68" s="26"/>
      <c r="G68" s="26"/>
    </row>
    <row r="69" spans="1:7" ht="15.5" customHeight="1" x14ac:dyDescent="0.35">
      <c r="A69" s="23" t="s">
        <v>150</v>
      </c>
      <c r="B69" s="65">
        <f t="shared" si="14"/>
        <v>4.4821944824185922E-3</v>
      </c>
      <c r="C69" s="65">
        <f t="shared" si="15"/>
        <v>6.3130751789445601E-3</v>
      </c>
      <c r="D69" s="66">
        <f t="shared" si="16"/>
        <v>1.0363379784794496E-2</v>
      </c>
      <c r="E69" s="67"/>
      <c r="F69" s="68"/>
      <c r="G69" s="26"/>
    </row>
    <row r="70" spans="1:7" x14ac:dyDescent="0.35">
      <c r="A70" s="27" t="s">
        <v>88</v>
      </c>
      <c r="B70" s="69">
        <f t="shared" si="14"/>
        <v>1.1329867102933597</v>
      </c>
      <c r="C70" s="69">
        <f t="shared" si="15"/>
        <v>1.3227893122304717</v>
      </c>
      <c r="D70" s="70">
        <f t="shared" si="16"/>
        <v>1.3491356500264597</v>
      </c>
      <c r="E70" s="67"/>
      <c r="F70" s="26"/>
      <c r="G70" s="26"/>
    </row>
    <row r="71" spans="1:7" x14ac:dyDescent="0.35">
      <c r="A71" s="30" t="s">
        <v>151</v>
      </c>
      <c r="B71" s="65">
        <f t="shared" si="14"/>
        <v>0.17848098428990833</v>
      </c>
      <c r="C71" s="65">
        <f t="shared" si="15"/>
        <v>0.20481927710843373</v>
      </c>
      <c r="D71" s="66">
        <f t="shared" si="16"/>
        <v>0.21476450873169872</v>
      </c>
      <c r="E71" s="67"/>
      <c r="F71" s="68"/>
      <c r="G71" s="26"/>
    </row>
    <row r="72" spans="1:7" x14ac:dyDescent="0.35">
      <c r="A72" s="27" t="s">
        <v>89</v>
      </c>
      <c r="B72" s="69">
        <f t="shared" si="14"/>
        <v>0.95450572600345129</v>
      </c>
      <c r="C72" s="69">
        <f t="shared" si="15"/>
        <v>1.1179700351220381</v>
      </c>
      <c r="D72" s="70">
        <f t="shared" si="16"/>
        <v>1.134371141294761</v>
      </c>
      <c r="E72" s="67"/>
      <c r="F72" s="26"/>
      <c r="G72" s="26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F88F262-0B70-4377-9208-5D04B594E8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'ANALYSIS INCOME STATEMENT'!B24:D24</xm:f>
              <xm:sqref>F24</xm:sqref>
            </x14:sparkline>
            <x14:sparkline>
              <xm:f>'ANALYSIS INCOME STATEMENT'!B25:D25</xm:f>
              <xm:sqref>F25</xm:sqref>
            </x14:sparkline>
            <x14:sparkline>
              <xm:f>'ANALYSIS INCOME STATEMENT'!B26:D26</xm:f>
              <xm:sqref>F26</xm:sqref>
            </x14:sparkline>
            <x14:sparkline>
              <xm:f>'ANALYSIS INCOME STATEMENT'!B27:D27</xm:f>
              <xm:sqref>F27</xm:sqref>
            </x14:sparkline>
            <x14:sparkline>
              <xm:f>'ANALYSIS INCOME STATEMENT'!B28:D28</xm:f>
              <xm:sqref>F28</xm:sqref>
            </x14:sparkline>
          </x14:sparklines>
        </x14:sparklineGroup>
        <x14:sparklineGroup type="column" displayEmptyCellsAs="gap" xr2:uid="{D485B6B8-B22E-4F81-999C-C4DE9E6DFF6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'ANALYSIS INCOME STATEMENT'!B18:C18</xm:f>
              <xm:sqref>E18</xm:sqref>
            </x14:sparkline>
            <x14:sparkline>
              <xm:f>'ANALYSIS INCOME STATEMENT'!B19:C19</xm:f>
              <xm:sqref>E19</xm:sqref>
            </x14:sparkline>
            <x14:sparkline>
              <xm:f>'ANALYSIS INCOME STATEMENT'!B20:C20</xm:f>
              <xm:sqref>E20</xm:sqref>
            </x14:sparkline>
          </x14:sparklines>
        </x14:sparklineGroup>
        <x14:sparklineGroup type="column" displayEmptyCellsAs="gap" xr2:uid="{2AE0DA2A-D0AC-4A4D-8125-F12E607C25F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'ANALYSIS INCOME STATEMENT'!B21:C21</xm:f>
              <xm:sqref>E21</xm:sqref>
            </x14:sparkline>
          </x14:sparklines>
        </x14:sparklineGroup>
        <x14:sparklineGroup type="column" displayEmptyCellsAs="gap" xr2:uid="{58C4F78A-1488-4261-9486-286515806B4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'ANALYSIS INCOME STATEMENT'!B29:D29</xm:f>
              <xm:sqref>F29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7"/>
  <sheetViews>
    <sheetView topLeftCell="A52" workbookViewId="0">
      <selection activeCell="J14" sqref="J14"/>
    </sheetView>
  </sheetViews>
  <sheetFormatPr defaultRowHeight="14.5" x14ac:dyDescent="0.35"/>
  <cols>
    <col min="1" max="1" width="51.453125" bestFit="1" customWidth="1"/>
    <col min="2" max="2" width="19.08984375" customWidth="1"/>
    <col min="3" max="4" width="13.6328125" customWidth="1"/>
    <col min="5" max="5" width="10.54296875" bestFit="1" customWidth="1"/>
  </cols>
  <sheetData>
    <row r="1" spans="1:5" ht="18.5" x14ac:dyDescent="0.45">
      <c r="A1" s="4" t="s">
        <v>92</v>
      </c>
      <c r="B1" s="8" t="s">
        <v>26</v>
      </c>
      <c r="C1" s="8" t="s">
        <v>27</v>
      </c>
      <c r="D1" s="8" t="s">
        <v>28</v>
      </c>
      <c r="E1" s="5"/>
    </row>
    <row r="2" spans="1:5" ht="18.5" x14ac:dyDescent="0.45">
      <c r="A2" s="4"/>
      <c r="B2" s="4" t="s">
        <v>93</v>
      </c>
      <c r="C2" s="4" t="s">
        <v>93</v>
      </c>
      <c r="D2" s="4" t="s">
        <v>93</v>
      </c>
      <c r="E2" s="3"/>
    </row>
    <row r="3" spans="1:5" ht="18.5" x14ac:dyDescent="0.45">
      <c r="A3" s="4" t="s">
        <v>94</v>
      </c>
      <c r="B3" s="4"/>
      <c r="C3" s="4"/>
      <c r="D3" s="4"/>
      <c r="E3" s="3"/>
    </row>
    <row r="4" spans="1:5" ht="18.5" x14ac:dyDescent="0.45">
      <c r="A4" s="4" t="s">
        <v>95</v>
      </c>
      <c r="B4" s="4"/>
      <c r="C4" s="4"/>
      <c r="D4" s="4"/>
      <c r="E4" s="3"/>
    </row>
    <row r="5" spans="1:5" ht="18.5" x14ac:dyDescent="0.45">
      <c r="A5" s="4" t="s">
        <v>96</v>
      </c>
      <c r="B5" s="13">
        <v>2098</v>
      </c>
      <c r="C5" s="13">
        <v>2069</v>
      </c>
      <c r="D5" s="13">
        <v>2071</v>
      </c>
      <c r="E5" s="3"/>
    </row>
    <row r="6" spans="1:5" ht="18.5" x14ac:dyDescent="0.45">
      <c r="A6" s="4" t="s">
        <v>97</v>
      </c>
      <c r="B6" s="13">
        <v>2098</v>
      </c>
      <c r="C6" s="13">
        <v>2069</v>
      </c>
      <c r="D6" s="13">
        <v>2071</v>
      </c>
      <c r="E6" s="3"/>
    </row>
    <row r="7" spans="1:5" ht="18.5" x14ac:dyDescent="0.45">
      <c r="A7" s="4" t="s">
        <v>98</v>
      </c>
      <c r="B7" s="13">
        <v>72646</v>
      </c>
      <c r="C7" s="13">
        <v>72460</v>
      </c>
      <c r="D7" s="13">
        <v>86045</v>
      </c>
      <c r="E7" s="3"/>
    </row>
    <row r="8" spans="1:5" ht="18.5" x14ac:dyDescent="0.45">
      <c r="A8" s="4" t="s">
        <v>99</v>
      </c>
      <c r="B8" s="13">
        <v>72646</v>
      </c>
      <c r="C8" s="13">
        <v>72460</v>
      </c>
      <c r="D8" s="13">
        <v>86045</v>
      </c>
      <c r="E8" s="3"/>
    </row>
    <row r="9" spans="1:5" ht="18.5" x14ac:dyDescent="0.45">
      <c r="A9" s="4" t="s">
        <v>100</v>
      </c>
      <c r="B9" s="13">
        <v>75350</v>
      </c>
      <c r="C9" s="13">
        <v>75407</v>
      </c>
      <c r="D9" s="13">
        <v>88116</v>
      </c>
      <c r="E9" s="3"/>
    </row>
    <row r="10" spans="1:5" ht="18.5" x14ac:dyDescent="0.45">
      <c r="A10" s="4" t="s">
        <v>57</v>
      </c>
      <c r="B10" s="4">
        <v>386</v>
      </c>
      <c r="C10" s="4">
        <v>388</v>
      </c>
      <c r="D10" s="4">
        <v>345</v>
      </c>
      <c r="E10" s="3"/>
    </row>
    <row r="11" spans="1:5" ht="18.5" x14ac:dyDescent="0.45">
      <c r="A11" s="4" t="s">
        <v>101</v>
      </c>
      <c r="B11" s="4"/>
      <c r="C11" s="4"/>
      <c r="D11" s="4"/>
      <c r="E11" s="3"/>
    </row>
    <row r="12" spans="1:5" ht="18.5" x14ac:dyDescent="0.45">
      <c r="A12" s="4" t="s">
        <v>102</v>
      </c>
      <c r="B12" s="4">
        <v>0</v>
      </c>
      <c r="C12" s="4">
        <v>0</v>
      </c>
      <c r="D12" s="4">
        <v>0</v>
      </c>
      <c r="E12" s="3"/>
    </row>
    <row r="13" spans="1:5" ht="18.5" x14ac:dyDescent="0.45">
      <c r="A13" s="4" t="s">
        <v>103</v>
      </c>
      <c r="B13" s="13">
        <v>1156</v>
      </c>
      <c r="C13" s="13">
        <v>1220</v>
      </c>
      <c r="D13" s="13">
        <v>1794</v>
      </c>
      <c r="E13" s="3"/>
    </row>
    <row r="14" spans="1:5" ht="18.5" x14ac:dyDescent="0.45">
      <c r="A14" s="4" t="s">
        <v>104</v>
      </c>
      <c r="B14" s="13">
        <v>7390</v>
      </c>
      <c r="C14" s="13">
        <v>9615</v>
      </c>
      <c r="D14" s="13">
        <v>8765</v>
      </c>
      <c r="E14" s="3"/>
    </row>
    <row r="15" spans="1:5" ht="18.5" x14ac:dyDescent="0.45">
      <c r="A15" s="4" t="s">
        <v>105</v>
      </c>
      <c r="B15" s="4">
        <v>0</v>
      </c>
      <c r="C15" s="4">
        <v>0</v>
      </c>
      <c r="D15" s="4">
        <v>0</v>
      </c>
      <c r="E15" s="3"/>
    </row>
    <row r="16" spans="1:5" ht="18.5" x14ac:dyDescent="0.45">
      <c r="A16" s="4" t="s">
        <v>106</v>
      </c>
      <c r="B16" s="13">
        <v>8546</v>
      </c>
      <c r="C16" s="13">
        <v>10835</v>
      </c>
      <c r="D16" s="13">
        <v>10559</v>
      </c>
      <c r="E16" s="3"/>
    </row>
    <row r="17" spans="1:5" ht="18.5" x14ac:dyDescent="0.45">
      <c r="A17" s="4" t="s">
        <v>107</v>
      </c>
      <c r="B17" s="4"/>
      <c r="C17" s="4"/>
      <c r="D17" s="4"/>
      <c r="E17" s="3"/>
    </row>
    <row r="18" spans="1:5" ht="18.5" x14ac:dyDescent="0.45">
      <c r="A18" s="4" t="s">
        <v>108</v>
      </c>
      <c r="B18" s="4">
        <v>0</v>
      </c>
      <c r="C18" s="4">
        <v>0</v>
      </c>
      <c r="D18" s="4">
        <v>0</v>
      </c>
      <c r="E18" s="3"/>
    </row>
    <row r="19" spans="1:5" ht="18.5" x14ac:dyDescent="0.45">
      <c r="A19" s="4" t="s">
        <v>24</v>
      </c>
      <c r="B19" s="13">
        <v>4134</v>
      </c>
      <c r="C19" s="13">
        <v>3865</v>
      </c>
      <c r="D19" s="13">
        <v>3956</v>
      </c>
      <c r="E19" s="3"/>
    </row>
    <row r="20" spans="1:5" ht="18.5" x14ac:dyDescent="0.45">
      <c r="A20" s="4" t="s">
        <v>109</v>
      </c>
      <c r="B20" s="13">
        <v>28494</v>
      </c>
      <c r="C20" s="13">
        <v>34014</v>
      </c>
      <c r="D20" s="13">
        <v>33042</v>
      </c>
      <c r="E20" s="3"/>
    </row>
    <row r="21" spans="1:5" ht="18.5" x14ac:dyDescent="0.45">
      <c r="A21" s="4" t="s">
        <v>110</v>
      </c>
      <c r="B21" s="4">
        <v>975</v>
      </c>
      <c r="C21" s="13">
        <v>1307</v>
      </c>
      <c r="D21" s="13">
        <v>1796</v>
      </c>
      <c r="E21" s="3"/>
    </row>
    <row r="22" spans="1:5" ht="18.5" x14ac:dyDescent="0.45">
      <c r="A22" s="4" t="s">
        <v>111</v>
      </c>
      <c r="B22" s="13">
        <v>33603</v>
      </c>
      <c r="C22" s="13">
        <v>39186</v>
      </c>
      <c r="D22" s="13">
        <v>38794</v>
      </c>
      <c r="E22" s="3"/>
    </row>
    <row r="23" spans="1:5" ht="18.5" x14ac:dyDescent="0.45">
      <c r="A23" s="4" t="s">
        <v>112</v>
      </c>
      <c r="B23" s="13">
        <v>117885</v>
      </c>
      <c r="C23" s="13">
        <v>125816</v>
      </c>
      <c r="D23" s="13">
        <v>137814</v>
      </c>
      <c r="E23" s="3"/>
    </row>
    <row r="24" spans="1:5" ht="18.5" x14ac:dyDescent="0.45">
      <c r="A24" s="4" t="s">
        <v>113</v>
      </c>
      <c r="B24" s="4"/>
      <c r="C24" s="4"/>
      <c r="D24" s="4"/>
    </row>
    <row r="25" spans="1:5" ht="18.5" x14ac:dyDescent="0.45">
      <c r="A25" s="4" t="s">
        <v>114</v>
      </c>
      <c r="B25" s="4"/>
      <c r="C25" s="4"/>
      <c r="D25" s="4"/>
    </row>
    <row r="26" spans="1:5" ht="18.5" x14ac:dyDescent="0.45">
      <c r="A26" s="4" t="s">
        <v>115</v>
      </c>
      <c r="B26" s="13">
        <v>17898</v>
      </c>
      <c r="C26" s="13">
        <v>20228</v>
      </c>
      <c r="D26" s="13">
        <v>18922</v>
      </c>
    </row>
    <row r="27" spans="1:5" ht="18.5" x14ac:dyDescent="0.45">
      <c r="A27" s="4" t="s">
        <v>116</v>
      </c>
      <c r="B27" s="13">
        <v>1707</v>
      </c>
      <c r="C27" s="13">
        <v>1749</v>
      </c>
      <c r="D27" s="13">
        <v>1397</v>
      </c>
    </row>
    <row r="28" spans="1:5" ht="18.5" x14ac:dyDescent="0.45">
      <c r="A28" s="4" t="s">
        <v>117</v>
      </c>
      <c r="B28" s="4">
        <v>416</v>
      </c>
      <c r="C28" s="4">
        <v>288</v>
      </c>
      <c r="D28" s="4">
        <v>293</v>
      </c>
    </row>
    <row r="29" spans="1:5" ht="18.5" x14ac:dyDescent="0.45">
      <c r="A29" s="4" t="s">
        <v>25</v>
      </c>
      <c r="B29" s="13">
        <v>20021</v>
      </c>
      <c r="C29" s="13">
        <v>22265</v>
      </c>
      <c r="D29" s="13">
        <v>20612</v>
      </c>
    </row>
    <row r="30" spans="1:5" ht="18.5" x14ac:dyDescent="0.45">
      <c r="A30" s="4" t="s">
        <v>118</v>
      </c>
      <c r="B30" s="13">
        <v>13651</v>
      </c>
      <c r="C30" s="13">
        <v>12569</v>
      </c>
      <c r="D30" s="13">
        <v>11708</v>
      </c>
    </row>
    <row r="31" spans="1:5" ht="18.5" x14ac:dyDescent="0.45">
      <c r="A31" s="4" t="s">
        <v>119</v>
      </c>
      <c r="B31" s="13">
        <v>1212</v>
      </c>
      <c r="C31" s="13">
        <v>1245</v>
      </c>
      <c r="D31" s="4">
        <v>454</v>
      </c>
    </row>
    <row r="32" spans="1:5" ht="18.5" x14ac:dyDescent="0.45">
      <c r="A32" s="4" t="s">
        <v>120</v>
      </c>
      <c r="B32" s="4">
        <v>34</v>
      </c>
      <c r="C32" s="4">
        <v>39</v>
      </c>
      <c r="D32" s="4">
        <v>34</v>
      </c>
    </row>
    <row r="33" spans="1:18" ht="18.5" x14ac:dyDescent="0.45">
      <c r="A33" s="4" t="s">
        <v>121</v>
      </c>
      <c r="B33" s="13">
        <v>9587</v>
      </c>
      <c r="C33" s="13">
        <v>11569</v>
      </c>
      <c r="D33" s="13">
        <v>8271</v>
      </c>
    </row>
    <row r="34" spans="1:18" ht="18.5" x14ac:dyDescent="0.45">
      <c r="A34" s="4" t="s">
        <v>122</v>
      </c>
      <c r="B34" s="13">
        <v>50700</v>
      </c>
      <c r="C34" s="13">
        <v>54935</v>
      </c>
      <c r="D34" s="13">
        <v>48382</v>
      </c>
    </row>
    <row r="35" spans="1:18" ht="18.5" x14ac:dyDescent="0.45">
      <c r="A35" s="4" t="s">
        <v>123</v>
      </c>
      <c r="B35" s="4"/>
      <c r="C35" s="4"/>
      <c r="D35" s="4"/>
    </row>
    <row r="36" spans="1:18" ht="18.5" x14ac:dyDescent="0.45">
      <c r="A36" s="4" t="s">
        <v>124</v>
      </c>
      <c r="B36" s="13">
        <v>6673</v>
      </c>
      <c r="C36" s="13">
        <v>6909</v>
      </c>
      <c r="D36" s="13">
        <v>12915</v>
      </c>
    </row>
    <row r="37" spans="1:18" ht="18.5" x14ac:dyDescent="0.45">
      <c r="A37" s="4" t="s">
        <v>125</v>
      </c>
      <c r="B37" s="4">
        <v>0</v>
      </c>
      <c r="C37" s="4">
        <v>0</v>
      </c>
      <c r="D37" s="4">
        <v>0</v>
      </c>
    </row>
    <row r="38" spans="1:18" ht="18.5" x14ac:dyDescent="0.45">
      <c r="A38" s="4" t="s">
        <v>126</v>
      </c>
      <c r="B38" s="13">
        <v>22698</v>
      </c>
      <c r="C38" s="13">
        <v>25424</v>
      </c>
      <c r="D38" s="13">
        <v>30193</v>
      </c>
    </row>
    <row r="39" spans="1:18" ht="18.5" x14ac:dyDescent="0.45">
      <c r="A39" s="4" t="s">
        <v>127</v>
      </c>
      <c r="B39" s="13">
        <v>17472</v>
      </c>
      <c r="C39" s="13">
        <v>12173</v>
      </c>
      <c r="D39" s="13">
        <v>14786</v>
      </c>
    </row>
    <row r="40" spans="1:18" ht="18.5" x14ac:dyDescent="0.45">
      <c r="A40" s="4" t="s">
        <v>128</v>
      </c>
      <c r="B40" s="4">
        <v>248</v>
      </c>
      <c r="C40" s="4">
        <v>289</v>
      </c>
      <c r="D40" s="4">
        <v>248</v>
      </c>
    </row>
    <row r="41" spans="1:18" ht="18.5" x14ac:dyDescent="0.45">
      <c r="A41" s="4" t="s">
        <v>129</v>
      </c>
      <c r="B41" s="13">
        <v>20094</v>
      </c>
      <c r="C41" s="13">
        <v>26086</v>
      </c>
      <c r="D41" s="13">
        <v>31290</v>
      </c>
    </row>
    <row r="42" spans="1:18" ht="18.5" x14ac:dyDescent="0.45">
      <c r="A42" s="4" t="s">
        <v>130</v>
      </c>
      <c r="B42" s="13">
        <v>67185</v>
      </c>
      <c r="C42" s="13">
        <v>70881</v>
      </c>
      <c r="D42" s="13">
        <v>89432</v>
      </c>
    </row>
    <row r="43" spans="1:18" ht="18.5" x14ac:dyDescent="0.45">
      <c r="A43" s="4" t="s">
        <v>23</v>
      </c>
      <c r="B43" s="13">
        <v>117885</v>
      </c>
      <c r="C43" s="13">
        <v>125816</v>
      </c>
      <c r="D43" s="13">
        <v>137814</v>
      </c>
    </row>
    <row r="44" spans="1:18" ht="18.5" x14ac:dyDescent="0.45">
      <c r="A44" s="4" t="s">
        <v>59</v>
      </c>
      <c r="B44" s="4"/>
      <c r="C44" s="4"/>
      <c r="D44" s="4"/>
    </row>
    <row r="45" spans="1:18" ht="18.5" x14ac:dyDescent="0.45">
      <c r="A45" s="4" t="s">
        <v>131</v>
      </c>
      <c r="B45" s="4"/>
      <c r="C45" s="4"/>
      <c r="D45" s="4"/>
    </row>
    <row r="46" spans="1:18" ht="18.5" x14ac:dyDescent="0.45">
      <c r="A46" s="4" t="s">
        <v>132</v>
      </c>
      <c r="B46" s="13">
        <v>5914</v>
      </c>
      <c r="C46" s="13">
        <v>5813</v>
      </c>
      <c r="D46" s="13">
        <v>4442</v>
      </c>
    </row>
    <row r="47" spans="1:18" ht="18.5" x14ac:dyDescent="0.45">
      <c r="A47" s="4" t="s">
        <v>133</v>
      </c>
      <c r="B47" s="4"/>
      <c r="C47" s="4"/>
      <c r="D47" s="4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8.5" x14ac:dyDescent="0.45">
      <c r="A48" s="4" t="s">
        <v>134</v>
      </c>
      <c r="B48" s="13">
        <v>2017.09</v>
      </c>
      <c r="C48" s="13">
        <v>1989.2</v>
      </c>
      <c r="D48" s="13">
        <v>1989.2</v>
      </c>
    </row>
    <row r="49" spans="1:5" ht="18.5" x14ac:dyDescent="0.45">
      <c r="A49" s="4" t="s">
        <v>135</v>
      </c>
      <c r="B49" s="4"/>
      <c r="C49" s="4"/>
      <c r="D49" s="4"/>
    </row>
    <row r="50" spans="1:5" ht="18.5" x14ac:dyDescent="0.45">
      <c r="A50" s="4" t="s">
        <v>136</v>
      </c>
      <c r="B50" s="13">
        <v>13612</v>
      </c>
      <c r="C50" s="13">
        <v>12042</v>
      </c>
      <c r="D50" s="13">
        <v>11201</v>
      </c>
    </row>
    <row r="51" spans="1:5" ht="18.5" x14ac:dyDescent="0.45">
      <c r="A51" s="4" t="s">
        <v>137</v>
      </c>
      <c r="B51" s="13">
        <v>5818</v>
      </c>
      <c r="C51" s="4">
        <v>767</v>
      </c>
      <c r="D51" s="4">
        <v>722</v>
      </c>
    </row>
    <row r="52" spans="1:5" ht="18.5" x14ac:dyDescent="0.45">
      <c r="A52" s="4" t="s">
        <v>138</v>
      </c>
      <c r="B52" s="4"/>
      <c r="C52" s="4"/>
      <c r="D52" s="4"/>
    </row>
    <row r="53" spans="1:5" ht="18.5" x14ac:dyDescent="0.45">
      <c r="A53" s="4" t="s">
        <v>139</v>
      </c>
      <c r="B53" s="13">
        <v>1247</v>
      </c>
      <c r="C53" s="13">
        <v>1637</v>
      </c>
      <c r="D53" s="13">
        <v>2428</v>
      </c>
      <c r="E53" s="7"/>
    </row>
    <row r="54" spans="1:5" ht="18.5" x14ac:dyDescent="0.45">
      <c r="A54" s="4" t="s">
        <v>140</v>
      </c>
      <c r="B54" s="13">
        <v>2012</v>
      </c>
      <c r="C54" s="13">
        <v>5291</v>
      </c>
      <c r="D54" s="13">
        <v>10488</v>
      </c>
    </row>
    <row r="55" spans="1:5" ht="18.5" x14ac:dyDescent="0.45">
      <c r="A55" s="4"/>
      <c r="B55" s="4"/>
      <c r="C55" s="4"/>
      <c r="D55" s="4"/>
      <c r="E55" s="7"/>
    </row>
    <row r="56" spans="1:5" ht="18.5" x14ac:dyDescent="0.45">
      <c r="A56" s="4"/>
      <c r="B56" s="4"/>
      <c r="C56" s="4"/>
      <c r="D56" s="4"/>
    </row>
    <row r="60" spans="1:5" x14ac:dyDescent="0.35">
      <c r="E60" s="1"/>
    </row>
    <row r="67" spans="5:5" x14ac:dyDescent="0.35">
      <c r="E67" s="7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4"/>
  <sheetViews>
    <sheetView zoomScale="64" workbookViewId="0">
      <selection activeCell="B7" sqref="B7"/>
    </sheetView>
  </sheetViews>
  <sheetFormatPr defaultRowHeight="14.5" x14ac:dyDescent="0.35"/>
  <cols>
    <col min="1" max="1" width="27.36328125" bestFit="1" customWidth="1"/>
    <col min="2" max="4" width="16.36328125" bestFit="1" customWidth="1"/>
    <col min="5" max="5" width="15.08984375" bestFit="1" customWidth="1"/>
  </cols>
  <sheetData>
    <row r="2" spans="1:6" ht="18.5" x14ac:dyDescent="0.45">
      <c r="A2" s="10" t="s">
        <v>19</v>
      </c>
      <c r="B2" s="10" t="s">
        <v>20</v>
      </c>
      <c r="C2" s="10" t="s">
        <v>21</v>
      </c>
      <c r="D2" s="10" t="s">
        <v>22</v>
      </c>
      <c r="E2" s="10" t="s">
        <v>141</v>
      </c>
    </row>
    <row r="3" spans="1:6" ht="18.5" x14ac:dyDescent="0.45">
      <c r="A3" s="12" t="s">
        <v>69</v>
      </c>
      <c r="B3" s="10"/>
      <c r="C3" s="10"/>
      <c r="D3" s="10"/>
      <c r="E3" s="4"/>
    </row>
    <row r="4" spans="1:6" ht="18.5" x14ac:dyDescent="0.45">
      <c r="A4" s="4"/>
      <c r="B4" s="5">
        <v>44621</v>
      </c>
      <c r="C4" s="5">
        <v>44986</v>
      </c>
      <c r="D4" s="5">
        <v>45352</v>
      </c>
      <c r="E4" s="2"/>
    </row>
    <row r="5" spans="1:6" ht="18.5" x14ac:dyDescent="0.45">
      <c r="A5" s="12" t="s">
        <v>70</v>
      </c>
      <c r="B5" s="10"/>
      <c r="C5" s="10"/>
      <c r="D5" s="10"/>
      <c r="E5" s="4"/>
    </row>
    <row r="6" spans="1:6" ht="18.5" x14ac:dyDescent="0.45">
      <c r="A6" s="4" t="s">
        <v>73</v>
      </c>
      <c r="B6" s="6" t="e">
        <f>'ANALYSIS INCOME STATEMENT'!B35</f>
        <v>#REF!</v>
      </c>
      <c r="C6" s="6">
        <f>'ANALYSIS INCOME STATEMENT'!C35</f>
        <v>0.17690631808278856</v>
      </c>
      <c r="D6" s="6">
        <f>'ANALYSIS INCOME STATEMENT'!D35</f>
        <v>0.74416882636060722</v>
      </c>
      <c r="E6" s="6"/>
      <c r="F6" s="4"/>
    </row>
    <row r="7" spans="1:6" ht="18.5" x14ac:dyDescent="0.45">
      <c r="A7" s="11" t="s">
        <v>71</v>
      </c>
      <c r="B7" s="6" t="e">
        <f>'ANALYSIS INCOME STATEMENT'!B45</f>
        <v>#REF!</v>
      </c>
      <c r="C7" s="6">
        <f>'ANALYSIS INCOME STATEMENT'!C45</f>
        <v>0.1804318563183418</v>
      </c>
      <c r="D7" s="6">
        <f>'ANALYSIS INCOME STATEMENT'!D45</f>
        <v>3.6209697575606103E-2</v>
      </c>
      <c r="E7" s="6"/>
    </row>
    <row r="8" spans="1:6" ht="18.5" x14ac:dyDescent="0.45">
      <c r="A8" s="4" t="s">
        <v>72</v>
      </c>
      <c r="B8" s="6">
        <f>'ANALYSIS INCOME STATEMENT'!B27</f>
        <v>0.34365317583268784</v>
      </c>
      <c r="C8" s="6">
        <f>'ANALYSIS INCOME STATEMENT'!C27</f>
        <v>0.3364800492413092</v>
      </c>
      <c r="D8" s="6">
        <f>'ANALYSIS INCOME STATEMENT'!D27</f>
        <v>0.32482431604801082</v>
      </c>
      <c r="E8" s="6"/>
    </row>
    <row r="9" spans="1:6" ht="18.5" x14ac:dyDescent="0.45">
      <c r="A9" s="4" t="s">
        <v>74</v>
      </c>
      <c r="B9" s="6">
        <f>'ANALYSIS INCOME STATEMENT'!B3/'Balance Sheet'!B43*100</f>
        <v>103.18615599949104</v>
      </c>
      <c r="C9" s="6">
        <f>'ANALYSIS INCOME STATEMENT'!C3/'Balance Sheet'!C43*100</f>
        <v>116.65209512303683</v>
      </c>
      <c r="D9" s="6">
        <f>'ANALYSIS INCOME STATEMENT'!D3/'Balance Sheet'!D43*100</f>
        <v>111.50536229991148</v>
      </c>
      <c r="E9" s="6"/>
    </row>
    <row r="10" spans="1:6" ht="18.5" x14ac:dyDescent="0.45">
      <c r="A10" s="4" t="s">
        <v>75</v>
      </c>
      <c r="B10" s="6">
        <f>'ANALYSIS INCOME STATEMENT'!B6/'Balance Sheet'!B9*100</f>
        <v>3.045786330457863</v>
      </c>
      <c r="C10" s="6">
        <f>'ANALYSIS INCOME STATEMENT'!C6/'Balance Sheet'!C9*100</f>
        <v>3.5818955799859427</v>
      </c>
      <c r="D10" s="6">
        <f>'ANALYSIS INCOME STATEMENT'!D6/'Balance Sheet'!D9*100</f>
        <v>5.3463616142357795</v>
      </c>
      <c r="E10" s="6"/>
    </row>
    <row r="11" spans="1:6" ht="18.5" x14ac:dyDescent="0.45">
      <c r="A11" s="4"/>
      <c r="B11" s="6"/>
      <c r="C11" s="6"/>
      <c r="D11" s="6"/>
      <c r="E11" s="6"/>
    </row>
    <row r="12" spans="1:6" ht="18.5" x14ac:dyDescent="0.45">
      <c r="A12" s="12" t="s">
        <v>66</v>
      </c>
      <c r="B12" s="14"/>
      <c r="C12" s="14"/>
      <c r="D12" s="14"/>
      <c r="E12" s="6"/>
    </row>
    <row r="13" spans="1:6" ht="18.5" x14ac:dyDescent="0.45">
      <c r="A13" s="4" t="s">
        <v>67</v>
      </c>
      <c r="B13" s="6">
        <f>'Balance Sheet'!B42/'Balance Sheet'!B22</f>
        <v>1.9993750557985894</v>
      </c>
      <c r="C13" s="6">
        <f>'Balance Sheet'!C42/'Balance Sheet'!C22</f>
        <v>1.8088347879344664</v>
      </c>
      <c r="D13" s="6">
        <f>'Balance Sheet'!D42/'Balance Sheet'!D22</f>
        <v>2.3053049440635149</v>
      </c>
      <c r="E13" s="6"/>
    </row>
    <row r="14" spans="1:6" ht="18.5" x14ac:dyDescent="0.45">
      <c r="A14" s="4" t="s">
        <v>68</v>
      </c>
      <c r="B14" s="6">
        <f>('Balance Sheet'!B42-'Balance Sheet'!B37)/'Balance Sheet'!B22</f>
        <v>1.9993750557985894</v>
      </c>
      <c r="C14" s="6">
        <f>('Balance Sheet'!C42-'Balance Sheet'!C37)/'Balance Sheet'!C22</f>
        <v>1.8088347879344664</v>
      </c>
      <c r="D14" s="6">
        <f>('Balance Sheet'!D42-'Balance Sheet'!D37)/'Balance Sheet'!D22</f>
        <v>2.3053049440635149</v>
      </c>
      <c r="E14" s="6"/>
    </row>
    <row r="15" spans="1:6" ht="18.5" x14ac:dyDescent="0.45">
      <c r="A15" s="4"/>
      <c r="B15" s="6"/>
      <c r="C15" s="6"/>
      <c r="D15" s="6"/>
      <c r="E15" s="6"/>
    </row>
    <row r="16" spans="1:6" ht="18.5" x14ac:dyDescent="0.45">
      <c r="A16" s="12" t="s">
        <v>77</v>
      </c>
      <c r="B16" s="14"/>
      <c r="C16" s="14"/>
      <c r="D16" s="14"/>
      <c r="E16" s="6"/>
    </row>
    <row r="17" spans="1:5" ht="18.5" x14ac:dyDescent="0.45">
      <c r="A17" s="4" t="s">
        <v>78</v>
      </c>
      <c r="B17" s="6">
        <f>'Balance Sheet'!B16/'Balance Sheet'!B9</f>
        <v>0.11341738553417385</v>
      </c>
      <c r="C17" s="6">
        <f>'Balance Sheet'!C16/'Balance Sheet'!C9</f>
        <v>0.14368692561698515</v>
      </c>
      <c r="D17" s="6">
        <f>'Balance Sheet'!D16/'Balance Sheet'!D9</f>
        <v>0.11983067774297516</v>
      </c>
      <c r="E17" s="6"/>
    </row>
    <row r="18" spans="1:5" ht="18.5" x14ac:dyDescent="0.45">
      <c r="A18" s="4" t="s">
        <v>79</v>
      </c>
      <c r="B18" s="6">
        <f>'ANALYSIS INCOME STATEMENT'!B11/'ANALYSIS INCOME STATEMENT'!B12</f>
        <v>253.77500000000001</v>
      </c>
      <c r="C18" s="6">
        <f>'ANALYSIS INCOME STATEMENT'!C11/'ANALYSIS INCOME STATEMENT'!C12</f>
        <v>210.53169014084506</v>
      </c>
      <c r="D18" s="6">
        <f>'ANALYSIS INCOME STATEMENT'!D11/'ANALYSIS INCOME STATEMENT'!D12</f>
        <v>131.18297872340426</v>
      </c>
      <c r="E18" s="6"/>
    </row>
    <row r="19" spans="1:5" ht="18.5" x14ac:dyDescent="0.45">
      <c r="A19" s="4"/>
      <c r="B19" s="6"/>
      <c r="C19" s="6"/>
      <c r="D19" s="6"/>
      <c r="E19" s="6"/>
    </row>
    <row r="20" spans="1:5" ht="18.5" x14ac:dyDescent="0.45">
      <c r="A20" s="12" t="s">
        <v>80</v>
      </c>
      <c r="B20" s="14"/>
      <c r="C20" s="14"/>
      <c r="D20" s="14"/>
      <c r="E20" s="6"/>
    </row>
    <row r="21" spans="1:5" ht="18.5" x14ac:dyDescent="0.45">
      <c r="A21" s="12" t="s">
        <v>81</v>
      </c>
      <c r="B21" s="6">
        <v>0</v>
      </c>
      <c r="C21" s="6">
        <v>0</v>
      </c>
      <c r="D21" s="6">
        <v>0</v>
      </c>
      <c r="E21" s="6"/>
    </row>
    <row r="22" spans="1:5" ht="18.5" x14ac:dyDescent="0.45">
      <c r="A22" s="12" t="s">
        <v>82</v>
      </c>
      <c r="B22" s="6"/>
      <c r="C22" s="6">
        <f>'ANALYSIS INCOME STATEMENT'!B3/(('Balance Sheet'!B43+'Balance Sheet'!C43)/2)</f>
        <v>0.99828068001362325</v>
      </c>
      <c r="D22" s="6">
        <f>'ANALYSIS INCOME STATEMENT'!C3/(('Balance Sheet'!C43+'Balance Sheet'!D43)/2)</f>
        <v>1.1134317035238781</v>
      </c>
      <c r="E22" s="6"/>
    </row>
    <row r="23" spans="1:5" x14ac:dyDescent="0.35">
      <c r="B23" s="15"/>
      <c r="C23" s="15"/>
      <c r="D23" s="15"/>
      <c r="E23" s="15"/>
    </row>
    <row r="24" spans="1:5" x14ac:dyDescent="0.35">
      <c r="B24" s="15"/>
      <c r="C24" s="15"/>
      <c r="D24" s="15"/>
      <c r="E24" s="15"/>
    </row>
  </sheetData>
  <phoneticPr fontId="5" type="noConversion"/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44E0F15-6352-4C9D-A0EC-6C5DC240E7EC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'Ratio Analysis'!B6:E6</xm:f>
              <xm:sqref>E6</xm:sqref>
            </x14:sparkline>
            <x14:sparkline>
              <xm:f>'Ratio Analysis'!B7:E7</xm:f>
              <xm:sqref>E7</xm:sqref>
            </x14:sparkline>
            <x14:sparkline>
              <xm:f>'Ratio Analysis'!B8:E8</xm:f>
              <xm:sqref>E8</xm:sqref>
            </x14:sparkline>
            <x14:sparkline>
              <xm:f>'Ratio Analysis'!B9:E9</xm:f>
              <xm:sqref>E9</xm:sqref>
            </x14:sparkline>
            <x14:sparkline>
              <xm:f>'Ratio Analysis'!B10:E10</xm:f>
              <xm:sqref>E10</xm:sqref>
            </x14:sparkline>
            <x14:sparkline>
              <xm:f>'Ratio Analysis'!B11:E11</xm:f>
              <xm:sqref>E11</xm:sqref>
            </x14:sparkline>
            <x14:sparkline>
              <xm:f>'Ratio Analysis'!B12:E12</xm:f>
              <xm:sqref>E12</xm:sqref>
            </x14:sparkline>
            <x14:sparkline>
              <xm:f>'Ratio Analysis'!B13:E13</xm:f>
              <xm:sqref>E13</xm:sqref>
            </x14:sparkline>
            <x14:sparkline>
              <xm:f>'Ratio Analysis'!B14:E14</xm:f>
              <xm:sqref>E14</xm:sqref>
            </x14:sparkline>
            <x14:sparkline>
              <xm:f>'Ratio Analysis'!B15:E15</xm:f>
              <xm:sqref>E15</xm:sqref>
            </x14:sparkline>
            <x14:sparkline>
              <xm:f>'Ratio Analysis'!B16:E16</xm:f>
              <xm:sqref>E16</xm:sqref>
            </x14:sparkline>
            <x14:sparkline>
              <xm:f>'Ratio Analysis'!B17:E17</xm:f>
              <xm:sqref>E17</xm:sqref>
            </x14:sparkline>
            <x14:sparkline>
              <xm:f>'Ratio Analysis'!B18:E18</xm:f>
              <xm:sqref>E18</xm:sqref>
            </x14:sparkline>
            <x14:sparkline>
              <xm:f>'Ratio Analysis'!B19:E19</xm:f>
              <xm:sqref>E19</xm:sqref>
            </x14:sparkline>
            <x14:sparkline>
              <xm:f>'Ratio Analysis'!B20:E20</xm:f>
              <xm:sqref>E20</xm:sqref>
            </x14:sparkline>
            <x14:sparkline>
              <xm:f>'Ratio Analysis'!B21:E21</xm:f>
              <xm:sqref>E21</xm:sqref>
            </x14:sparkline>
            <x14:sparkline>
              <xm:f>'Ratio Analysis'!B22:E22</xm:f>
              <xm:sqref>E22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K17" sqref="K17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E A A B Q S w M E F A A C A A g A A 7 N P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A D s 0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7 N P W s D D 5 c n b A Q A A 1 w s A A B M A H A B G b 3 J t d W x h c y 9 T Z W N 0 a W 9 u M S 5 t I K I Y A C i g F A A A A A A A A A A A A A A A A A A A A A A A A A A A A M 2 W X 2 v b M B T F 3 w P 5 D k J 5 a D J i u 8 r / t G S w Z i k L j A 6 a 0 F J K H 1 T 7 p h b I k i c p d U v p d 5 8 c D 1 a N a K + T H y x 8 d C X 9 r g 0 + R 0 N q m B R o 0 4 z k v N 1 q t 3 R O F W S o g 7 f 0 k Q M a Y L R A H E y 7 h e y 1 k X u V g l V u 4 T G + U L L S o J Z S G B B G d 3 F u T K n P k q S q q l i n C k C A i p l I U l m U V L w m 6 6 v L O / s g t O Q s o w a y p F M q u W M m 4 l J r 3 O s 3 h 3 T w 6 s U o m t o C 1 E B c K l m g b 6 b g N U w 9 x g e 9 2 + D 0 0 d s b X k q + L w T B f Y Q 3 q + V 2 / e P q n m W L k 5 9 7 q g w o f f K A P q O v 6 5 t Y g S 4 t A X u G K J c 8 s 4 A 7 x n m U U p V F F c t M f i Z M H q U 5 4 1 l 3 2 L O L t l 8 u v q 9 i i 0 s j U x / 6 c Q c D L y Y S s l K 0 t J W f 6 u p r e / u w B e n h d 8 v 3 G 2 8 Q G t 7 A w R u G h j d 0 8 E a h 4 Y 0 c v H F o e G M H b x I a 3 s T B m 4 a G N 3 X w Z q H h z R y 8 e W h 4 c w e P n I b G R 0 5 d w P C M w 3 U O E p x 1 E N c 7 S H D m Q V z 3 I M H Z B 6 n 9 w x L e X 8 t q A 9 y G M K k W / 5 k Q P / x J Y c u c i q c 6 g 7 2 W U A e v Q + a K t 4 o K v Z O q a F 5 r P a m 7 / 4 p s f S e d G V u P 6 p P / i k X H 9 K F H H 3 n 0 s U e f e P S p R 5 9 5 9 L l H P / z e j k 7 4 O i a + l o m v Z + I 2 / d 5 r t 5 g 4 + q X O f w F Q S w E C L Q A U A A I A C A A D s 0 9 a y I A f s K Y A A A D 3 A A A A E g A A A A A A A A A A A A A A A A A A A A A A Q 2 9 u Z m l n L 1 B h Y 2 t h Z 2 U u e G 1 s U E s B A i 0 A F A A C A A g A A 7 N P W g / K 6 a u k A A A A 6 Q A A A B M A A A A A A A A A A A A A A A A A 8 g A A A F t D b 2 5 0 Z W 5 0 X 1 R 5 c G V z X S 5 4 b W x Q S w E C L Q A U A A I A C A A D s 0 9 a w M P l y d s B A A D X C w A A E w A A A A A A A A A A A A A A A A D j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D w A A A A A A A D M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R d W V y e U l E I i B W Y W x 1 Z T 0 i c z J k Y W I 2 N D c x L T F k N z A t N D E x Z i 0 4 Y j Q 2 L T g 5 Y j M x Z D M 3 N m I 0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V U M T Y 6 N T M 6 M D Q u N T I 1 M D I x M V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N o Y W 5 n Z W Q g V H l w Z S 5 7 Q 2 9 s d W 1 u M S w w f S Z x d W 9 0 O y w m c X V v d D t T Z W N 0 a W 9 u M S 9 U Y W J s Z S A y L 0 N o Y W 5 n Z W Q g V H l w Z S 5 7 Q 2 9 s d W 1 u M i w x f S Z x d W 9 0 O y w m c X V v d D t T Z W N 0 a W 9 u M S 9 U Y W J s Z S A y L 0 N o Y W 5 n Z W Q g V H l w Z S 5 7 Q 2 9 s d W 1 u M y w y f S Z x d W 9 0 O y w m c X V v d D t T Z W N 0 a W 9 u M S 9 U Y W J s Z S A y L 0 N o Y W 5 n Z W Q g V H l w Z S 5 7 Q 2 9 s d W 1 u N C w z f S Z x d W 9 0 O y w m c X V v d D t T Z W N 0 a W 9 u M S 9 U Y W J s Z S A y L 0 N o Y W 5 n Z W Q g V H l w Z S 5 7 Q 2 9 s d W 1 u N S w 0 f S Z x d W 9 0 O y w m c X V v d D t T Z W N 0 a W 9 u M S 9 U Y W J s Z S A y L 0 N o Y W 5 n Z W Q g V H l w Z S 5 7 Q 2 9 s d W 1 u N i w 1 f S Z x d W 9 0 O y w m c X V v d D t T Z W N 0 a W 9 u M S 9 U Y W J s Z S A y L 0 N o Y W 5 n Z W Q g V H l w Z S 5 7 Q 2 9 s d W 1 u N y w 2 f S Z x d W 9 0 O y w m c X V v d D t T Z W N 0 a W 9 u M S 9 U Y W J s Z S A y L 0 N o Y W 5 n Z W Q g V H l w Z S 5 7 Q 2 9 s d W 1 u O C w 3 f S Z x d W 9 0 O y w m c X V v d D t T Z W N 0 a W 9 u M S 9 U Y W J s Z S A y L 0 N o Y W 5 n Z W Q g V H l w Z S 5 7 Q 2 9 s d W 1 u O S w 4 f S Z x d W 9 0 O y w m c X V v d D t T Z W N 0 a W 9 u M S 9 U Y W J s Z S A y L 0 N o Y W 5 n Z W Q g V H l w Z S 5 7 Q 2 9 s d W 1 u M T A s O X 0 m c X V v d D s s J n F 1 b 3 Q 7 U 2 V j d G l v b j E v V G F i b G U g M i 9 D a G F u Z 2 V k I F R 5 c G U u e 0 N v b H V t b j E x L D E w f S Z x d W 9 0 O y w m c X V v d D t T Z W N 0 a W 9 u M S 9 U Y W J s Z S A y L 0 N o Y W 5 n Z W Q g V H l w Z S 5 7 Q 2 9 s d W 1 u M T I s M T F 9 J n F 1 b 3 Q 7 L C Z x d W 9 0 O 1 N l Y 3 R p b 2 4 x L 1 R h Y m x l I D I v Q 2 h h b m d l Z C B U e X B l L n t D b 2 x 1 b W 4 x M y w x M n 0 m c X V v d D s s J n F 1 b 3 Q 7 U 2 V j d G l v b j E v V G F i b G U g M i 9 D a G F u Z 2 V k I F R 5 c G U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i 9 D a G F u Z 2 V k I F R 5 c G U u e 0 N v b H V t b j E s M H 0 m c X V v d D s s J n F 1 b 3 Q 7 U 2 V j d G l v b j E v V G F i b G U g M i 9 D a G F u Z 2 V k I F R 5 c G U u e 0 N v b H V t b j I s M X 0 m c X V v d D s s J n F 1 b 3 Q 7 U 2 V j d G l v b j E v V G F i b G U g M i 9 D a G F u Z 2 V k I F R 5 c G U u e 0 N v b H V t b j M s M n 0 m c X V v d D s s J n F 1 b 3 Q 7 U 2 V j d G l v b j E v V G F i b G U g M i 9 D a G F u Z 2 V k I F R 5 c G U u e 0 N v b H V t b j Q s M 3 0 m c X V v d D s s J n F 1 b 3 Q 7 U 2 V j d G l v b j E v V G F i b G U g M i 9 D a G F u Z 2 V k I F R 5 c G U u e 0 N v b H V t b j U s N H 0 m c X V v d D s s J n F 1 b 3 Q 7 U 2 V j d G l v b j E v V G F i b G U g M i 9 D a G F u Z 2 V k I F R 5 c G U u e 0 N v b H V t b j Y s N X 0 m c X V v d D s s J n F 1 b 3 Q 7 U 2 V j d G l v b j E v V G F i b G U g M i 9 D a G F u Z 2 V k I F R 5 c G U u e 0 N v b H V t b j c s N n 0 m c X V v d D s s J n F 1 b 3 Q 7 U 2 V j d G l v b j E v V G F i b G U g M i 9 D a G F u Z 2 V k I F R 5 c G U u e 0 N v b H V t b j g s N 3 0 m c X V v d D s s J n F 1 b 3 Q 7 U 2 V j d G l v b j E v V G F i b G U g M i 9 D a G F u Z 2 V k I F R 5 c G U u e 0 N v b H V t b j k s O H 0 m c X V v d D s s J n F 1 b 3 Q 7 U 2 V j d G l v b j E v V G F i b G U g M i 9 D a G F u Z 2 V k I F R 5 c G U u e 0 N v b H V t b j E w L D l 9 J n F 1 b 3 Q 7 L C Z x d W 9 0 O 1 N l Y 3 R p b 2 4 x L 1 R h Y m x l I D I v Q 2 h h b m d l Z C B U e X B l L n t D b 2 x 1 b W 4 x M S w x M H 0 m c X V v d D s s J n F 1 b 3 Q 7 U 2 V j d G l v b j E v V G F i b G U g M i 9 D a G F u Z 2 V k I F R 5 c G U u e 0 N v b H V t b j E y L D E x f S Z x d W 9 0 O y w m c X V v d D t T Z W N 0 a W 9 u M S 9 U Y W J s Z S A y L 0 N o Y W 5 n Z W Q g V H l w Z S 5 7 Q 2 9 s d W 1 u M T M s M T J 9 J n F 1 b 3 Q 7 L C Z x d W 9 0 O 1 N l Y 3 R p b 2 4 x L 1 R h Y m x l I D I v Q 2 h h b m d l Z C B U e X B l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E k 9 M N T v 0 R q w P 0 Y Q 8 9 C c g A A A A A A I A A A A A A B B m A A A A A Q A A I A A A A N y h m / d r 7 Z G I t p I N X w I k k K Z 6 u 4 b 5 y Q u b u X 0 i + o m E z P o 3 A A A A A A 6 A A A A A A g A A I A A A A F x J f P n H q x f v w R E n Y P 9 X i 3 w z I N 7 8 M A f k a w E w X b R U C 8 Z / U A A A A E B r V p m I u U 7 6 w N I m k e I H 8 N 8 v 6 k L l J q e 4 u v t + T 6 x g s e z p A i v W + J V m k T P V B X 4 y + 7 Z H j P r 0 k T k y R w v H G t O 6 p Z q Y l 9 o 7 x h R S d W T F d l V f v 7 X y I S J U Q A A A A C 7 y z t N 4 q w y q Y 2 C A l V O u T G M 2 R K S S H X d k I 9 L j P U i g J T Z E 0 h m I j 5 T f i R w i L k T U x B 5 W K W 7 o t 7 s C j W k H + O z i h S s O 6 z g = < / D a t a M a s h u p > 
</file>

<file path=customXml/itemProps1.xml><?xml version="1.0" encoding="utf-8"?>
<ds:datastoreItem xmlns:ds="http://schemas.openxmlformats.org/officeDocument/2006/customXml" ds:itemID="{398DA877-8E8C-47C9-BAFE-74109EC53D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Company Overview</vt:lpstr>
      <vt:lpstr>Peers Analysis</vt:lpstr>
      <vt:lpstr>Sheet2</vt:lpstr>
      <vt:lpstr>ANALYSIS INCOME STATEMENT</vt:lpstr>
      <vt:lpstr>Balance Sheet</vt:lpstr>
      <vt:lpstr>Ratio Analysis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Navya Agarwal</dc:creator>
  <cp:lastModifiedBy>UTKARSH ANAND</cp:lastModifiedBy>
  <dcterms:created xsi:type="dcterms:W3CDTF">2025-02-15T15:14:43Z</dcterms:created>
  <dcterms:modified xsi:type="dcterms:W3CDTF">2025-03-23T12:29:47Z</dcterms:modified>
</cp:coreProperties>
</file>