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-Boulanger\home\utkusarioglu\dev\workshops\system-design-workshop\src\twitter-like\"/>
    </mc:Choice>
  </mc:AlternateContent>
  <xr:revisionPtr revIDLastSave="0" documentId="13_ncr:1_{40C438E5-C953-45CA-A039-FD3D1121E4AD}" xr6:coauthVersionLast="37" xr6:coauthVersionMax="37" xr10:uidLastSave="{00000000-0000-0000-0000-000000000000}"/>
  <bookViews>
    <workbookView xWindow="0" yWindow="0" windowWidth="20370" windowHeight="10125" activeTab="4" xr2:uid="{556F4A94-5C9C-4358-BA95-CA85D8105C43}"/>
    <workbookView visibility="hidden" xWindow="0" yWindow="0" windowWidth="28800" windowHeight="12105" activeTab="1" xr2:uid="{CB29EB16-430D-49A7-ACD6-E296A78C93BA}"/>
  </bookViews>
  <sheets>
    <sheet name="Specifications" sheetId="1" r:id="rId1"/>
    <sheet name="Entities" sheetId="6" r:id="rId2"/>
    <sheet name="Media" sheetId="12" r:id="rId3"/>
    <sheet name="Daily Storage" sheetId="11" r:id="rId4"/>
    <sheet name="Outstanding Storage" sheetId="10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1" l="1"/>
  <c r="Q6" i="11"/>
  <c r="O5" i="11"/>
  <c r="O6" i="11"/>
  <c r="O7" i="11"/>
  <c r="Q7" i="11" s="1"/>
  <c r="O4" i="11"/>
  <c r="Q4" i="11" s="1"/>
  <c r="K4" i="11"/>
  <c r="H7" i="11"/>
  <c r="I7" i="11"/>
  <c r="F7" i="11"/>
  <c r="J7" i="11" s="1"/>
  <c r="G7" i="11"/>
  <c r="K7" i="11" s="1"/>
  <c r="H6" i="11"/>
  <c r="I6" i="11"/>
  <c r="F6" i="11"/>
  <c r="J6" i="11" s="1"/>
  <c r="G6" i="11"/>
  <c r="K6" i="11" s="1"/>
  <c r="H5" i="11"/>
  <c r="I5" i="11"/>
  <c r="F5" i="11"/>
  <c r="G5" i="11"/>
  <c r="K5" i="11" s="1"/>
  <c r="R4" i="11"/>
  <c r="S4" i="11"/>
  <c r="F4" i="11"/>
  <c r="T4" i="11" s="1"/>
  <c r="D9" i="12"/>
  <c r="C9" i="12"/>
  <c r="B9" i="12"/>
  <c r="P5" i="10"/>
  <c r="P6" i="10"/>
  <c r="P7" i="10"/>
  <c r="K4" i="10"/>
  <c r="C13" i="12"/>
  <c r="C12" i="12"/>
  <c r="A2" i="12"/>
  <c r="B2" i="12"/>
  <c r="A3" i="12"/>
  <c r="B3" i="12"/>
  <c r="C3" i="12"/>
  <c r="C11" i="12"/>
  <c r="A8" i="12"/>
  <c r="B8" i="12"/>
  <c r="C8" i="12"/>
  <c r="D8" i="12"/>
  <c r="A7" i="12"/>
  <c r="B7" i="12"/>
  <c r="C7" i="12"/>
  <c r="D7" i="12"/>
  <c r="A6" i="12"/>
  <c r="B6" i="12"/>
  <c r="C6" i="12"/>
  <c r="F2" i="11"/>
  <c r="E7" i="11"/>
  <c r="C7" i="11"/>
  <c r="B7" i="11"/>
  <c r="E6" i="11"/>
  <c r="C6" i="11"/>
  <c r="B6" i="11"/>
  <c r="E5" i="11"/>
  <c r="C5" i="11"/>
  <c r="B5" i="11"/>
  <c r="E4" i="11"/>
  <c r="B4" i="11"/>
  <c r="D4" i="11" s="1"/>
  <c r="P2" i="11"/>
  <c r="N2" i="11"/>
  <c r="J5" i="11" l="1"/>
  <c r="J4" i="11"/>
  <c r="L4" i="11" s="1"/>
  <c r="N4" i="11" s="1"/>
  <c r="P4" i="11" s="1"/>
  <c r="V4" i="11" s="1"/>
  <c r="D6" i="11"/>
  <c r="L6" i="11" s="1"/>
  <c r="N6" i="11" s="1"/>
  <c r="P6" i="11" s="1"/>
  <c r="V6" i="11" s="1"/>
  <c r="D7" i="11"/>
  <c r="L7" i="11" s="1"/>
  <c r="N7" i="11" s="1"/>
  <c r="P7" i="11" s="1"/>
  <c r="V7" i="11" s="1"/>
  <c r="D5" i="11"/>
  <c r="L5" i="11" s="1"/>
  <c r="N5" i="11" s="1"/>
  <c r="P5" i="11" s="1"/>
  <c r="V5" i="11" s="1"/>
  <c r="B10" i="12"/>
  <c r="B11" i="12" s="1"/>
  <c r="B12" i="12" s="1"/>
  <c r="B13" i="12" s="1"/>
  <c r="J4" i="10" s="1"/>
  <c r="P4" i="10" s="1"/>
  <c r="M7" i="10"/>
  <c r="O7" i="10" s="1"/>
  <c r="F7" i="10"/>
  <c r="M6" i="10"/>
  <c r="O6" i="10" s="1"/>
  <c r="F6" i="10"/>
  <c r="G6" i="10"/>
  <c r="E7" i="10"/>
  <c r="E6" i="10"/>
  <c r="D6" i="10"/>
  <c r="H6" i="10" s="1"/>
  <c r="L6" i="10" s="1"/>
  <c r="N6" i="10" s="1"/>
  <c r="D7" i="10"/>
  <c r="H7" i="10" s="1"/>
  <c r="L7" i="10" s="1"/>
  <c r="N7" i="10" s="1"/>
  <c r="G5" i="10"/>
  <c r="F5" i="10"/>
  <c r="E5" i="10"/>
  <c r="M5" i="10"/>
  <c r="O5" i="10" s="1"/>
  <c r="C6" i="10"/>
  <c r="C7" i="10"/>
  <c r="C5" i="10"/>
  <c r="B7" i="10"/>
  <c r="B6" i="10"/>
  <c r="B5" i="10"/>
  <c r="D5" i="10" s="1"/>
  <c r="B4" i="10"/>
  <c r="D4" i="10" s="1"/>
  <c r="M4" i="10"/>
  <c r="O4" i="10" s="1"/>
  <c r="N2" i="10"/>
  <c r="L2" i="10"/>
  <c r="F4" i="10"/>
  <c r="G4" i="10"/>
  <c r="E4" i="10"/>
  <c r="H5" i="10" l="1"/>
  <c r="L5" i="10" s="1"/>
  <c r="N5" i="10" s="1"/>
  <c r="H4" i="10"/>
  <c r="L4" i="10" s="1"/>
  <c r="N4" i="10" s="1"/>
  <c r="B46" i="6"/>
  <c r="B35" i="6"/>
  <c r="B30" i="6"/>
  <c r="B41" i="6"/>
  <c r="B25" i="6"/>
  <c r="B19" i="6"/>
  <c r="B13" i="6"/>
</calcChain>
</file>

<file path=xl/sharedStrings.xml><?xml version="1.0" encoding="utf-8"?>
<sst xmlns="http://schemas.openxmlformats.org/spreadsheetml/2006/main" count="239" uniqueCount="124">
  <si>
    <t>Property</t>
  </si>
  <si>
    <t>Value</t>
  </si>
  <si>
    <t>*Unit</t>
  </si>
  <si>
    <t>/Unit</t>
  </si>
  <si>
    <t>Notes</t>
  </si>
  <si>
    <t>User accounts</t>
  </si>
  <si>
    <t>user</t>
  </si>
  <si>
    <t>Active user %</t>
  </si>
  <si>
    <t>%</t>
  </si>
  <si>
    <t>allUser</t>
  </si>
  <si>
    <t>Percentage of accounts that daily use the service</t>
  </si>
  <si>
    <t>User</t>
  </si>
  <si>
    <t>Storage safety factor</t>
  </si>
  <si>
    <t>Compression effectiveness %</t>
  </si>
  <si>
    <t>Average reduced size expectation for compressed files</t>
  </si>
  <si>
    <t>Daily</t>
  </si>
  <si>
    <t>Tweets</t>
  </si>
  <si>
    <t>Tweet posts / user</t>
  </si>
  <si>
    <t>tweet</t>
  </si>
  <si>
    <t>day</t>
  </si>
  <si>
    <t>Tweet delete / user</t>
  </si>
  <si>
    <t>Reactions</t>
  </si>
  <si>
    <t>Reactions / user</t>
  </si>
  <si>
    <t>reaction</t>
  </si>
  <si>
    <t>Currently the only available reaction is "likes"</t>
  </si>
  <si>
    <t>Reaction reversals / user</t>
  </si>
  <si>
    <t>reactionReversal</t>
  </si>
  <si>
    <t>This is users taking back their likes and alike</t>
  </si>
  <si>
    <t>Follows</t>
  </si>
  <si>
    <t>User follows / user</t>
  </si>
  <si>
    <t>follow</t>
  </si>
  <si>
    <t>Users on average follow this many new people per day</t>
  </si>
  <si>
    <t>User unfollows /user</t>
  </si>
  <si>
    <t>unfollow</t>
  </si>
  <si>
    <t>Feed views</t>
  </si>
  <si>
    <t>Feed views / user</t>
  </si>
  <si>
    <t>feedView</t>
  </si>
  <si>
    <t>Users request this many feed views per day, this includes pagination related rerequests</t>
  </si>
  <si>
    <t>Timeline views</t>
  </si>
  <si>
    <t>Timeline views / user</t>
  </si>
  <si>
    <t>timelineView</t>
  </si>
  <si>
    <t>This is when users open the profile of a user. This can be their own or someone elses.</t>
  </si>
  <si>
    <t>Search</t>
  </si>
  <si>
    <t>search</t>
  </si>
  <si>
    <t>Unique searches / user</t>
  </si>
  <si>
    <t>Account</t>
  </si>
  <si>
    <t>New user accounts</t>
  </si>
  <si>
    <t>System</t>
  </si>
  <si>
    <t>Users with profile photos %</t>
  </si>
  <si>
    <t>User profile photo size</t>
  </si>
  <si>
    <t>kibyte</t>
  </si>
  <si>
    <t>Tweet char count</t>
  </si>
  <si>
    <t>char</t>
  </si>
  <si>
    <t>Tweet rate limit</t>
  </si>
  <si>
    <t>minute</t>
  </si>
  <si>
    <t>A user can tweet this many tweets per minute</t>
  </si>
  <si>
    <t>Interaction limits</t>
  </si>
  <si>
    <t>USER</t>
  </si>
  <si>
    <t>profile_photo_url: VARCHAR(60)</t>
  </si>
  <si>
    <t>first_name: VARCHAR(20)</t>
  </si>
  <si>
    <t>middle_name: VARCHAR(20)</t>
  </si>
  <si>
    <t>last_name: VARCHAR(20)</t>
  </si>
  <si>
    <t>date_of_birth: DATETIME</t>
  </si>
  <si>
    <t>creation_date: DATETIMETZ</t>
  </si>
  <si>
    <t>byte</t>
  </si>
  <si>
    <t>Total</t>
  </si>
  <si>
    <t>TWEET</t>
  </si>
  <si>
    <t>content_text: VARCHAR(140)</t>
  </si>
  <si>
    <t>REACTION</t>
  </si>
  <si>
    <t>reaction_type: ENUM</t>
  </si>
  <si>
    <t>FOLLOW</t>
  </si>
  <si>
    <t>A_USER_TWEET</t>
  </si>
  <si>
    <t>Unit</t>
  </si>
  <si>
    <t>username: VARCHAR(20) {constraint: UNQ, CK2}</t>
  </si>
  <si>
    <t>email: VARCHAR(30) {constraint: UNQ, CK1}</t>
  </si>
  <si>
    <t>password: CHAR(64) {constraint: CK1, CK2}</t>
  </si>
  <si>
    <t>tweet_id: SERIAL {constraint: PK}</t>
  </si>
  <si>
    <t>reaction_id: SERIAL {constraint: PK}</t>
  </si>
  <si>
    <t>follow_id: SERIAL {constraint: PK}</t>
  </si>
  <si>
    <t>user_id: INT {constraint: FK}</t>
  </si>
  <si>
    <t>tweet_id: INT {constraint: FK}</t>
  </si>
  <si>
    <t>source_user_id: INT {constraint: FK}</t>
  </si>
  <si>
    <t>target_user_id: INT {constraint: FK}</t>
  </si>
  <si>
    <t>follow_id: INT {constraint: FK}</t>
  </si>
  <si>
    <t>reaction_id: INT {constraint: FK}</t>
  </si>
  <si>
    <t>user_id: SERIAL {constraint: PK}</t>
  </si>
  <si>
    <t>A_USER_USER_FOLLOW</t>
  </si>
  <si>
    <t>A_USER_REACTION</t>
  </si>
  <si>
    <t>Gibyte</t>
  </si>
  <si>
    <t>Outstanding tweet count</t>
  </si>
  <si>
    <t>Outstanding reaction count</t>
  </si>
  <si>
    <t>Count</t>
  </si>
  <si>
    <t>Raw table size</t>
  </si>
  <si>
    <t>Raw table size /w sf</t>
  </si>
  <si>
    <t>Raw table size /w sf, compression</t>
  </si>
  <si>
    <t>unit</t>
  </si>
  <si>
    <t>Outstanding</t>
  </si>
  <si>
    <t>Storage Factor</t>
  </si>
  <si>
    <t>Compression</t>
  </si>
  <si>
    <t>Row size total</t>
  </si>
  <si>
    <t>Row size 1</t>
  </si>
  <si>
    <t>Row size 2</t>
  </si>
  <si>
    <t>Outstanding follower count</t>
  </si>
  <si>
    <t>User count</t>
  </si>
  <si>
    <t>Media Name</t>
  </si>
  <si>
    <t>size</t>
  </si>
  <si>
    <t>User Profile</t>
  </si>
  <si>
    <t>* unit</t>
  </si>
  <si>
    <t>/ unit</t>
  </si>
  <si>
    <t>Outstanding user profile photo storage size</t>
  </si>
  <si>
    <t>Tibyte</t>
  </si>
  <si>
    <t>Outstanding user profile media total size</t>
  </si>
  <si>
    <t>Media size /w sf, comp</t>
  </si>
  <si>
    <t>Total Outstanding storage</t>
  </si>
  <si>
    <t>Outstanding user profile media total size /w sf</t>
  </si>
  <si>
    <t>Outstanding user profile media total size /w sf, comp</t>
  </si>
  <si>
    <t>Average user photo size</t>
  </si>
  <si>
    <t>User percentage with profile photos spread over max profile photo size. This doesn't reflect the average size of photos uploaded by users.</t>
  </si>
  <si>
    <t>Average agg media size</t>
  </si>
  <si>
    <t>Total media size</t>
  </si>
  <si>
    <t>Mibyte</t>
  </si>
  <si>
    <t>Total size</t>
  </si>
  <si>
    <t>+ Count</t>
  </si>
  <si>
    <t>-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</si>
</sst>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</cellStyleXfs>
  <cellXfs count="20">
    <xf numFmtId="0" fontId="0" fillId="0" borderId="0" xfId="0"/>
    <xf numFmtId="0" fontId="2" fillId="0" borderId="0" xfId="3"/>
    <xf numFmtId="3" fontId="0" fillId="0" borderId="0" xfId="0" applyNumberFormat="1"/>
    <xf numFmtId="0" fontId="2" fillId="0" borderId="2" xfId="2"/>
    <xf numFmtId="0" fontId="2" fillId="0" borderId="2" xfId="2" applyFill="1"/>
    <xf numFmtId="0" fontId="2" fillId="0" borderId="0" xfId="3" applyBorder="1"/>
    <xf numFmtId="0" fontId="1" fillId="0" borderId="1" xfId="1"/>
    <xf numFmtId="0" fontId="0" fillId="0" borderId="0" xfId="0" applyAlignment="1"/>
    <xf numFmtId="0" fontId="0" fillId="0" borderId="0" xfId="0" applyNumberFormat="1"/>
    <xf numFmtId="0" fontId="3" fillId="0" borderId="3" xfId="4"/>
    <xf numFmtId="0" fontId="2" fillId="0" borderId="2" xfId="2" applyBorder="1"/>
    <xf numFmtId="2" fontId="0" fillId="0" borderId="0" xfId="0" applyNumberFormat="1"/>
    <xf numFmtId="3" fontId="0" fillId="0" borderId="0" xfId="0" applyNumberFormat="1" applyFont="1"/>
    <xf numFmtId="0" fontId="2" fillId="0" borderId="0" xfId="2" applyBorder="1"/>
    <xf numFmtId="3" fontId="0" fillId="0" borderId="5" xfId="0" applyNumberFormat="1" applyBorder="1"/>
    <xf numFmtId="0" fontId="4" fillId="0" borderId="4" xfId="5"/>
    <xf numFmtId="3" fontId="0" fillId="0" borderId="0" xfId="0" applyNumberFormat="1" applyFont="1" applyBorder="1"/>
    <xf numFmtId="0" fontId="0" fillId="0" borderId="5" xfId="0" applyBorder="1"/>
    <xf numFmtId="2" fontId="3" fillId="0" borderId="3" xfId="4" applyNumberFormat="1" applyBorder="1"/>
    <xf numFmtId="0" fontId="4" fillId="0" borderId="4" xfId="5" quotePrefix="1"/>
  </cellXfs>
  <cellStyles count="6">
    <cellStyle name="Heading 2" xfId="1" builtinId="17"/>
    <cellStyle name="Heading 3" xfId="2" builtinId="18"/>
    <cellStyle name="Heading 4" xfId="3" builtinId="19"/>
    <cellStyle name="Linked Cell" xfId="5" builtinId="24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497A-177C-432E-BD59-F1B33B4F16B6}">
  <sheetPr codeName="Sheet1"/>
  <dimension ref="A1:G35"/>
  <sheetViews>
    <sheetView showGridLines="0" zoomScaleNormal="100" workbookViewId="0">
      <pane ySplit="1" topLeftCell="A2" activePane="bottomLeft" state="frozen"/>
      <selection pane="bottomLeft" activeCell="G11" sqref="G11"/>
    </sheetView>
    <sheetView topLeftCell="A13" workbookViewId="1">
      <selection activeCell="A11" sqref="A11"/>
    </sheetView>
  </sheetViews>
  <sheetFormatPr defaultRowHeight="15" x14ac:dyDescent="0.25"/>
  <cols>
    <col min="1" max="1" width="27.5703125" bestFit="1" customWidth="1"/>
    <col min="2" max="2" width="13.85546875" bestFit="1" customWidth="1"/>
    <col min="3" max="3" width="5.85546875" bestFit="1" customWidth="1"/>
    <col min="4" max="4" width="5.85546875" customWidth="1"/>
    <col min="5" max="5" width="7.140625" bestFit="1" customWidth="1"/>
    <col min="6" max="6" width="7.140625" customWidth="1"/>
    <col min="7" max="7" width="8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3</v>
      </c>
      <c r="G1" s="5" t="s">
        <v>4</v>
      </c>
    </row>
    <row r="2" spans="1:7" ht="18" thickBot="1" x14ac:dyDescent="0.35">
      <c r="A2" s="6" t="s">
        <v>96</v>
      </c>
      <c r="B2" s="6"/>
      <c r="C2" s="6"/>
      <c r="D2" s="6"/>
      <c r="E2" s="6"/>
      <c r="F2" s="6"/>
      <c r="G2" s="6"/>
    </row>
    <row r="3" spans="1:7" ht="16.5" thickTop="1" thickBot="1" x14ac:dyDescent="0.3">
      <c r="A3" s="13" t="s">
        <v>11</v>
      </c>
      <c r="B3" s="13"/>
      <c r="C3" s="3"/>
      <c r="D3" s="3"/>
      <c r="E3" s="3"/>
      <c r="F3" s="3"/>
      <c r="G3" s="3"/>
    </row>
    <row r="4" spans="1:7" x14ac:dyDescent="0.25">
      <c r="A4" s="17" t="s">
        <v>5</v>
      </c>
      <c r="B4" s="14">
        <v>300000000</v>
      </c>
      <c r="C4" t="s">
        <v>6</v>
      </c>
    </row>
    <row r="5" spans="1:7" x14ac:dyDescent="0.25">
      <c r="A5" t="s">
        <v>7</v>
      </c>
      <c r="B5">
        <v>20</v>
      </c>
      <c r="C5" t="s">
        <v>8</v>
      </c>
      <c r="E5" t="s">
        <v>9</v>
      </c>
      <c r="G5" t="s">
        <v>10</v>
      </c>
    </row>
    <row r="6" spans="1:7" x14ac:dyDescent="0.25">
      <c r="A6" t="s">
        <v>48</v>
      </c>
      <c r="B6">
        <v>80</v>
      </c>
      <c r="C6" t="s">
        <v>8</v>
      </c>
      <c r="E6" t="s">
        <v>9</v>
      </c>
    </row>
    <row r="7" spans="1:7" x14ac:dyDescent="0.25">
      <c r="A7" t="s">
        <v>89</v>
      </c>
      <c r="B7" s="12">
        <v>2000000000</v>
      </c>
      <c r="C7" t="s">
        <v>18</v>
      </c>
    </row>
    <row r="8" spans="1:7" x14ac:dyDescent="0.25">
      <c r="A8" t="s">
        <v>90</v>
      </c>
      <c r="B8" s="16">
        <v>10000000000</v>
      </c>
      <c r="C8" t="s">
        <v>23</v>
      </c>
    </row>
    <row r="9" spans="1:7" x14ac:dyDescent="0.25">
      <c r="A9" t="s">
        <v>102</v>
      </c>
      <c r="B9" s="16">
        <v>13000000000</v>
      </c>
    </row>
    <row r="10" spans="1:7" ht="15.75" thickBot="1" x14ac:dyDescent="0.3">
      <c r="A10" s="13" t="s">
        <v>56</v>
      </c>
      <c r="B10" s="3"/>
      <c r="C10" s="3"/>
      <c r="D10" s="3"/>
      <c r="E10" s="3"/>
      <c r="F10" s="3"/>
      <c r="G10" s="3"/>
    </row>
    <row r="11" spans="1:7" x14ac:dyDescent="0.25">
      <c r="A11" s="17" t="s">
        <v>49</v>
      </c>
      <c r="B11">
        <v>100</v>
      </c>
      <c r="C11" t="s">
        <v>50</v>
      </c>
      <c r="E11" t="s">
        <v>6</v>
      </c>
    </row>
    <row r="12" spans="1:7" x14ac:dyDescent="0.25">
      <c r="A12" t="s">
        <v>51</v>
      </c>
      <c r="B12">
        <v>140</v>
      </c>
      <c r="C12" t="s">
        <v>52</v>
      </c>
      <c r="E12" t="s">
        <v>18</v>
      </c>
    </row>
    <row r="13" spans="1:7" x14ac:dyDescent="0.25">
      <c r="A13" t="s">
        <v>53</v>
      </c>
      <c r="B13">
        <v>2</v>
      </c>
      <c r="C13" t="s">
        <v>18</v>
      </c>
      <c r="E13" t="s">
        <v>6</v>
      </c>
      <c r="F13" t="s">
        <v>54</v>
      </c>
      <c r="G13" t="s">
        <v>55</v>
      </c>
    </row>
    <row r="14" spans="1:7" ht="15.75" thickBot="1" x14ac:dyDescent="0.3">
      <c r="A14" s="3" t="s">
        <v>47</v>
      </c>
      <c r="B14" s="3"/>
      <c r="C14" s="3"/>
      <c r="D14" s="3"/>
      <c r="E14" s="3"/>
      <c r="F14" s="3"/>
      <c r="G14" s="3"/>
    </row>
    <row r="15" spans="1:7" x14ac:dyDescent="0.25">
      <c r="A15" t="s">
        <v>12</v>
      </c>
      <c r="B15">
        <v>3</v>
      </c>
    </row>
    <row r="16" spans="1:7" x14ac:dyDescent="0.25">
      <c r="A16" t="s">
        <v>13</v>
      </c>
      <c r="B16">
        <v>60</v>
      </c>
      <c r="C16" t="s">
        <v>8</v>
      </c>
      <c r="G16" t="s">
        <v>14</v>
      </c>
    </row>
    <row r="18" spans="1:7" ht="18" thickBot="1" x14ac:dyDescent="0.35">
      <c r="A18" s="6" t="s">
        <v>15</v>
      </c>
      <c r="B18" s="6"/>
      <c r="C18" s="6"/>
      <c r="D18" s="6"/>
      <c r="E18" s="6"/>
      <c r="F18" s="6"/>
      <c r="G18" s="6"/>
    </row>
    <row r="19" spans="1:7" ht="16.5" thickTop="1" thickBot="1" x14ac:dyDescent="0.3">
      <c r="A19" s="3" t="s">
        <v>16</v>
      </c>
      <c r="B19" s="3"/>
      <c r="C19" s="3"/>
      <c r="D19" s="3"/>
      <c r="E19" s="3"/>
      <c r="F19" s="3"/>
      <c r="G19" s="3"/>
    </row>
    <row r="20" spans="1:7" x14ac:dyDescent="0.25">
      <c r="A20" t="s">
        <v>17</v>
      </c>
      <c r="B20">
        <v>5</v>
      </c>
      <c r="C20" t="s">
        <v>18</v>
      </c>
      <c r="E20" t="s">
        <v>6</v>
      </c>
      <c r="F20" t="s">
        <v>19</v>
      </c>
    </row>
    <row r="21" spans="1:7" x14ac:dyDescent="0.25">
      <c r="A21" t="s">
        <v>20</v>
      </c>
      <c r="B21">
        <v>0.1</v>
      </c>
      <c r="C21" t="s">
        <v>18</v>
      </c>
      <c r="E21" t="s">
        <v>6</v>
      </c>
      <c r="F21" t="s">
        <v>19</v>
      </c>
    </row>
    <row r="22" spans="1:7" ht="15.75" thickBot="1" x14ac:dyDescent="0.3">
      <c r="A22" s="3" t="s">
        <v>21</v>
      </c>
      <c r="B22" s="3"/>
      <c r="C22" s="3"/>
      <c r="D22" s="3"/>
      <c r="E22" s="3"/>
      <c r="F22" s="3"/>
      <c r="G22" s="3"/>
    </row>
    <row r="23" spans="1:7" x14ac:dyDescent="0.25">
      <c r="A23" t="s">
        <v>22</v>
      </c>
      <c r="B23">
        <v>20</v>
      </c>
      <c r="C23" t="s">
        <v>23</v>
      </c>
      <c r="E23" t="s">
        <v>6</v>
      </c>
      <c r="F23" t="s">
        <v>19</v>
      </c>
      <c r="G23" t="s">
        <v>24</v>
      </c>
    </row>
    <row r="24" spans="1:7" x14ac:dyDescent="0.25">
      <c r="A24" t="s">
        <v>25</v>
      </c>
      <c r="B24">
        <v>0.2</v>
      </c>
      <c r="C24" t="s">
        <v>26</v>
      </c>
      <c r="E24" t="s">
        <v>6</v>
      </c>
      <c r="F24" t="s">
        <v>19</v>
      </c>
      <c r="G24" t="s">
        <v>27</v>
      </c>
    </row>
    <row r="25" spans="1:7" ht="15.75" thickBot="1" x14ac:dyDescent="0.3">
      <c r="A25" s="3" t="s">
        <v>28</v>
      </c>
      <c r="B25" s="3"/>
      <c r="C25" s="3"/>
      <c r="D25" s="3"/>
      <c r="E25" s="3"/>
      <c r="F25" s="3"/>
      <c r="G25" s="3"/>
    </row>
    <row r="26" spans="1:7" x14ac:dyDescent="0.25">
      <c r="A26" t="s">
        <v>29</v>
      </c>
      <c r="B26">
        <v>2</v>
      </c>
      <c r="C26" t="s">
        <v>30</v>
      </c>
      <c r="E26" t="s">
        <v>6</v>
      </c>
      <c r="F26" t="s">
        <v>19</v>
      </c>
      <c r="G26" t="s">
        <v>31</v>
      </c>
    </row>
    <row r="27" spans="1:7" x14ac:dyDescent="0.25">
      <c r="A27" t="s">
        <v>32</v>
      </c>
      <c r="B27">
        <v>1</v>
      </c>
      <c r="C27" t="s">
        <v>33</v>
      </c>
      <c r="E27" t="s">
        <v>6</v>
      </c>
      <c r="F27" t="s">
        <v>19</v>
      </c>
    </row>
    <row r="28" spans="1:7" ht="15.75" thickBot="1" x14ac:dyDescent="0.3">
      <c r="A28" s="3" t="s">
        <v>34</v>
      </c>
      <c r="B28" s="3"/>
      <c r="C28" s="3"/>
      <c r="D28" s="3"/>
      <c r="E28" s="3"/>
      <c r="F28" s="3"/>
      <c r="G28" s="3"/>
    </row>
    <row r="29" spans="1:7" x14ac:dyDescent="0.25">
      <c r="A29" t="s">
        <v>35</v>
      </c>
      <c r="B29">
        <v>10</v>
      </c>
      <c r="C29" t="s">
        <v>36</v>
      </c>
      <c r="E29" t="s">
        <v>6</v>
      </c>
      <c r="F29" t="s">
        <v>19</v>
      </c>
      <c r="G29" s="7" t="s">
        <v>37</v>
      </c>
    </row>
    <row r="30" spans="1:7" ht="15.75" thickBot="1" x14ac:dyDescent="0.3">
      <c r="A30" s="3" t="s">
        <v>38</v>
      </c>
      <c r="B30" s="3"/>
      <c r="C30" s="3"/>
      <c r="D30" s="3"/>
      <c r="E30" s="3"/>
      <c r="F30" s="3"/>
      <c r="G30" s="3"/>
    </row>
    <row r="31" spans="1:7" x14ac:dyDescent="0.25">
      <c r="A31" t="s">
        <v>39</v>
      </c>
      <c r="B31">
        <v>2</v>
      </c>
      <c r="C31" t="s">
        <v>40</v>
      </c>
      <c r="E31" t="s">
        <v>6</v>
      </c>
      <c r="F31" t="s">
        <v>19</v>
      </c>
      <c r="G31" t="s">
        <v>41</v>
      </c>
    </row>
    <row r="32" spans="1:7" ht="15.75" thickBot="1" x14ac:dyDescent="0.3">
      <c r="A32" s="4" t="s">
        <v>42</v>
      </c>
      <c r="B32" s="3"/>
      <c r="C32" s="3"/>
      <c r="D32" s="3"/>
      <c r="E32" s="3"/>
      <c r="F32" s="3"/>
      <c r="G32" s="3"/>
    </row>
    <row r="33" spans="1:7" x14ac:dyDescent="0.25">
      <c r="A33" t="s">
        <v>44</v>
      </c>
      <c r="B33">
        <v>3</v>
      </c>
      <c r="C33" t="s">
        <v>43</v>
      </c>
      <c r="E33" t="s">
        <v>6</v>
      </c>
      <c r="F33" t="s">
        <v>19</v>
      </c>
    </row>
    <row r="34" spans="1:7" ht="15.75" thickBot="1" x14ac:dyDescent="0.3">
      <c r="A34" s="4" t="s">
        <v>45</v>
      </c>
      <c r="B34" s="3"/>
      <c r="C34" s="3"/>
      <c r="D34" s="3"/>
      <c r="E34" s="3"/>
      <c r="F34" s="3"/>
      <c r="G34" s="3"/>
    </row>
    <row r="35" spans="1:7" x14ac:dyDescent="0.25">
      <c r="A35" t="s">
        <v>46</v>
      </c>
      <c r="B35" s="8">
        <v>1000</v>
      </c>
      <c r="C35" t="s">
        <v>6</v>
      </c>
      <c r="E35" t="s">
        <v>19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7568-5191-4E90-9C75-F1734CC9D309}">
  <sheetPr codeName="Sheet2"/>
  <dimension ref="A1:D47"/>
  <sheetViews>
    <sheetView workbookViewId="0">
      <pane ySplit="1" topLeftCell="A15" activePane="bottomLeft" state="frozen"/>
      <selection pane="bottomLeft" activeCell="B44" sqref="B44"/>
    </sheetView>
    <sheetView tabSelected="1" topLeftCell="A21" workbookViewId="1">
      <selection activeCell="B41" sqref="B41"/>
    </sheetView>
  </sheetViews>
  <sheetFormatPr defaultRowHeight="15" x14ac:dyDescent="0.25"/>
  <cols>
    <col min="1" max="1" width="45" bestFit="1" customWidth="1"/>
    <col min="2" max="2" width="6.140625" bestFit="1" customWidth="1"/>
    <col min="3" max="3" width="4.85546875" bestFit="1" customWidth="1"/>
    <col min="4" max="4" width="6.28515625" bestFit="1" customWidth="1"/>
  </cols>
  <sheetData>
    <row r="1" spans="1:4" x14ac:dyDescent="0.25">
      <c r="A1" s="1" t="s">
        <v>0</v>
      </c>
      <c r="B1" s="1" t="s">
        <v>1</v>
      </c>
      <c r="C1" s="1" t="s">
        <v>72</v>
      </c>
      <c r="D1" s="1" t="s">
        <v>4</v>
      </c>
    </row>
    <row r="2" spans="1:4" ht="15.75" thickBot="1" x14ac:dyDescent="0.3">
      <c r="A2" s="3" t="s">
        <v>57</v>
      </c>
      <c r="B2" s="3"/>
      <c r="C2" s="3"/>
      <c r="D2" s="3"/>
    </row>
    <row r="3" spans="1:4" x14ac:dyDescent="0.25">
      <c r="A3" t="s">
        <v>85</v>
      </c>
      <c r="B3">
        <v>8</v>
      </c>
      <c r="C3" t="s">
        <v>64</v>
      </c>
    </row>
    <row r="4" spans="1:4" x14ac:dyDescent="0.25">
      <c r="A4" t="s">
        <v>73</v>
      </c>
      <c r="B4">
        <v>21</v>
      </c>
      <c r="C4" t="s">
        <v>64</v>
      </c>
    </row>
    <row r="5" spans="1:4" x14ac:dyDescent="0.25">
      <c r="A5" t="s">
        <v>74</v>
      </c>
      <c r="B5">
        <v>31</v>
      </c>
      <c r="C5" t="s">
        <v>64</v>
      </c>
    </row>
    <row r="6" spans="1:4" x14ac:dyDescent="0.25">
      <c r="A6" t="s">
        <v>75</v>
      </c>
      <c r="B6">
        <v>65</v>
      </c>
      <c r="C6" t="s">
        <v>64</v>
      </c>
    </row>
    <row r="7" spans="1:4" x14ac:dyDescent="0.25">
      <c r="A7" t="s">
        <v>58</v>
      </c>
      <c r="B7">
        <v>61</v>
      </c>
      <c r="C7" t="s">
        <v>64</v>
      </c>
    </row>
    <row r="8" spans="1:4" x14ac:dyDescent="0.25">
      <c r="A8" t="s">
        <v>59</v>
      </c>
      <c r="B8">
        <v>21</v>
      </c>
      <c r="C8" t="s">
        <v>64</v>
      </c>
    </row>
    <row r="9" spans="1:4" x14ac:dyDescent="0.25">
      <c r="A9" t="s">
        <v>60</v>
      </c>
      <c r="B9">
        <v>21</v>
      </c>
      <c r="C9" t="s">
        <v>64</v>
      </c>
    </row>
    <row r="10" spans="1:4" x14ac:dyDescent="0.25">
      <c r="A10" t="s">
        <v>61</v>
      </c>
      <c r="B10">
        <v>21</v>
      </c>
      <c r="C10" t="s">
        <v>64</v>
      </c>
    </row>
    <row r="11" spans="1:4" x14ac:dyDescent="0.25">
      <c r="A11" t="s">
        <v>62</v>
      </c>
      <c r="B11">
        <v>8</v>
      </c>
      <c r="C11" t="s">
        <v>64</v>
      </c>
    </row>
    <row r="12" spans="1:4" x14ac:dyDescent="0.25">
      <c r="A12" t="s">
        <v>63</v>
      </c>
      <c r="B12">
        <v>8</v>
      </c>
      <c r="C12" t="s">
        <v>64</v>
      </c>
    </row>
    <row r="13" spans="1:4" ht="15.75" thickBot="1" x14ac:dyDescent="0.3">
      <c r="A13" s="9" t="s">
        <v>65</v>
      </c>
      <c r="B13" s="9">
        <f>SUM($B3:$B12)</f>
        <v>265</v>
      </c>
      <c r="C13" s="9" t="s">
        <v>64</v>
      </c>
      <c r="D13" s="9"/>
    </row>
    <row r="14" spans="1:4" ht="15.75" thickTop="1" x14ac:dyDescent="0.25"/>
    <row r="15" spans="1:4" ht="15.75" thickBot="1" x14ac:dyDescent="0.3">
      <c r="A15" s="10" t="s">
        <v>66</v>
      </c>
      <c r="B15" s="3"/>
      <c r="C15" s="3"/>
      <c r="D15" s="3"/>
    </row>
    <row r="16" spans="1:4" x14ac:dyDescent="0.25">
      <c r="A16" t="s">
        <v>76</v>
      </c>
      <c r="B16">
        <v>8</v>
      </c>
    </row>
    <row r="17" spans="1:4" x14ac:dyDescent="0.25">
      <c r="A17" t="s">
        <v>67</v>
      </c>
      <c r="B17">
        <v>144</v>
      </c>
    </row>
    <row r="18" spans="1:4" x14ac:dyDescent="0.25">
      <c r="A18" t="s">
        <v>63</v>
      </c>
      <c r="B18">
        <v>8</v>
      </c>
    </row>
    <row r="19" spans="1:4" ht="15.75" thickBot="1" x14ac:dyDescent="0.3">
      <c r="A19" s="9" t="s">
        <v>65</v>
      </c>
      <c r="B19" s="9">
        <f>SUM($B16:$B18)</f>
        <v>160</v>
      </c>
      <c r="C19" s="9" t="s">
        <v>64</v>
      </c>
      <c r="D19" s="9"/>
    </row>
    <row r="20" spans="1:4" ht="15.75" thickTop="1" x14ac:dyDescent="0.25"/>
    <row r="21" spans="1:4" ht="15.75" thickBot="1" x14ac:dyDescent="0.3">
      <c r="A21" s="3" t="s">
        <v>68</v>
      </c>
      <c r="B21" s="3"/>
      <c r="C21" s="3"/>
      <c r="D21" s="3"/>
    </row>
    <row r="22" spans="1:4" x14ac:dyDescent="0.25">
      <c r="A22" t="s">
        <v>77</v>
      </c>
      <c r="B22">
        <v>8</v>
      </c>
    </row>
    <row r="23" spans="1:4" x14ac:dyDescent="0.25">
      <c r="A23" t="s">
        <v>69</v>
      </c>
      <c r="B23">
        <v>4</v>
      </c>
    </row>
    <row r="24" spans="1:4" x14ac:dyDescent="0.25">
      <c r="A24" t="s">
        <v>63</v>
      </c>
      <c r="B24">
        <v>8</v>
      </c>
    </row>
    <row r="25" spans="1:4" ht="15.75" thickBot="1" x14ac:dyDescent="0.3">
      <c r="A25" s="9" t="s">
        <v>65</v>
      </c>
      <c r="B25" s="9">
        <f>SUM($B22:$B24)</f>
        <v>20</v>
      </c>
      <c r="C25" s="9" t="s">
        <v>64</v>
      </c>
      <c r="D25" s="9"/>
    </row>
    <row r="26" spans="1:4" ht="15.75" thickTop="1" x14ac:dyDescent="0.25"/>
    <row r="27" spans="1:4" ht="15.75" thickBot="1" x14ac:dyDescent="0.3">
      <c r="A27" s="3" t="s">
        <v>70</v>
      </c>
      <c r="B27" s="3"/>
      <c r="C27" s="3"/>
      <c r="D27" s="3"/>
    </row>
    <row r="28" spans="1:4" x14ac:dyDescent="0.25">
      <c r="A28" t="s">
        <v>78</v>
      </c>
      <c r="B28">
        <v>8</v>
      </c>
    </row>
    <row r="29" spans="1:4" x14ac:dyDescent="0.25">
      <c r="A29" t="s">
        <v>63</v>
      </c>
      <c r="B29">
        <v>8</v>
      </c>
    </row>
    <row r="30" spans="1:4" ht="15.75" thickBot="1" x14ac:dyDescent="0.3">
      <c r="A30" s="9" t="s">
        <v>65</v>
      </c>
      <c r="B30" s="9">
        <f>SUM($B28:$B29)</f>
        <v>16</v>
      </c>
      <c r="C30" s="9" t="s">
        <v>64</v>
      </c>
      <c r="D30" s="9"/>
    </row>
    <row r="31" spans="1:4" ht="15.75" thickTop="1" x14ac:dyDescent="0.25"/>
    <row r="32" spans="1:4" ht="15.75" thickBot="1" x14ac:dyDescent="0.3">
      <c r="A32" s="3" t="s">
        <v>71</v>
      </c>
      <c r="B32" s="3"/>
      <c r="C32" s="3"/>
      <c r="D32" s="3"/>
    </row>
    <row r="33" spans="1:4" x14ac:dyDescent="0.25">
      <c r="A33" t="s">
        <v>79</v>
      </c>
      <c r="B33">
        <v>8</v>
      </c>
    </row>
    <row r="34" spans="1:4" x14ac:dyDescent="0.25">
      <c r="A34" t="s">
        <v>80</v>
      </c>
      <c r="B34">
        <v>8</v>
      </c>
    </row>
    <row r="35" spans="1:4" ht="15.75" thickBot="1" x14ac:dyDescent="0.3">
      <c r="A35" s="9" t="s">
        <v>65</v>
      </c>
      <c r="B35" s="9">
        <f>SUM($B33:$B34)</f>
        <v>16</v>
      </c>
      <c r="C35" s="9" t="s">
        <v>64</v>
      </c>
      <c r="D35" s="9"/>
    </row>
    <row r="36" spans="1:4" ht="15.75" thickTop="1" x14ac:dyDescent="0.25"/>
    <row r="37" spans="1:4" ht="15.75" thickBot="1" x14ac:dyDescent="0.3">
      <c r="A37" s="3" t="s">
        <v>86</v>
      </c>
      <c r="B37" s="3"/>
      <c r="C37" s="3"/>
      <c r="D37" s="3"/>
    </row>
    <row r="38" spans="1:4" x14ac:dyDescent="0.25">
      <c r="A38" t="s">
        <v>81</v>
      </c>
      <c r="B38">
        <v>8</v>
      </c>
    </row>
    <row r="39" spans="1:4" x14ac:dyDescent="0.25">
      <c r="A39" t="s">
        <v>82</v>
      </c>
      <c r="B39">
        <v>8</v>
      </c>
    </row>
    <row r="40" spans="1:4" x14ac:dyDescent="0.25">
      <c r="A40" t="s">
        <v>83</v>
      </c>
      <c r="B40">
        <v>8</v>
      </c>
    </row>
    <row r="41" spans="1:4" ht="15.75" thickBot="1" x14ac:dyDescent="0.3">
      <c r="A41" s="9" t="s">
        <v>65</v>
      </c>
      <c r="B41" s="9">
        <f>SUM($B38:$B40)</f>
        <v>24</v>
      </c>
      <c r="C41" s="9" t="s">
        <v>64</v>
      </c>
      <c r="D41" s="9"/>
    </row>
    <row r="42" spans="1:4" ht="15.75" thickTop="1" x14ac:dyDescent="0.25"/>
    <row r="43" spans="1:4" ht="15.75" thickBot="1" x14ac:dyDescent="0.3">
      <c r="A43" s="3" t="s">
        <v>87</v>
      </c>
      <c r="B43" s="3"/>
      <c r="C43" s="3"/>
      <c r="D43" s="3"/>
    </row>
    <row r="44" spans="1:4" x14ac:dyDescent="0.25">
      <c r="A44" t="s">
        <v>79</v>
      </c>
      <c r="B44">
        <v>8</v>
      </c>
    </row>
    <row r="45" spans="1:4" x14ac:dyDescent="0.25">
      <c r="A45" t="s">
        <v>84</v>
      </c>
      <c r="B45">
        <v>8</v>
      </c>
    </row>
    <row r="46" spans="1:4" ht="15.75" thickBot="1" x14ac:dyDescent="0.3">
      <c r="A46" s="9" t="s">
        <v>65</v>
      </c>
      <c r="B46" s="9">
        <f>SUM($B44:$B45)</f>
        <v>16</v>
      </c>
      <c r="C46" s="9" t="s">
        <v>64</v>
      </c>
      <c r="D46" s="9"/>
    </row>
    <row r="47" spans="1: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C9DA-59F6-494E-9034-D9F3548DF035}">
  <sheetPr codeName="Sheet3"/>
  <dimension ref="A1:E14"/>
  <sheetViews>
    <sheetView workbookViewId="0">
      <selection activeCell="F9" sqref="F9"/>
    </sheetView>
    <sheetView workbookViewId="1"/>
  </sheetViews>
  <sheetFormatPr defaultRowHeight="15" x14ac:dyDescent="0.25"/>
  <cols>
    <col min="1" max="1" width="49" bestFit="1" customWidth="1"/>
    <col min="2" max="2" width="12" bestFit="1" customWidth="1"/>
    <col min="3" max="3" width="6" bestFit="1" customWidth="1"/>
    <col min="4" max="4" width="7.140625" bestFit="1" customWidth="1"/>
    <col min="5" max="5" width="126.42578125" bestFit="1" customWidth="1"/>
  </cols>
  <sheetData>
    <row r="1" spans="1:5" x14ac:dyDescent="0.25">
      <c r="A1" s="1" t="s">
        <v>104</v>
      </c>
      <c r="B1" s="1" t="s">
        <v>105</v>
      </c>
      <c r="C1" s="1" t="s">
        <v>107</v>
      </c>
      <c r="D1" s="1" t="s">
        <v>108</v>
      </c>
      <c r="E1" s="1" t="s">
        <v>4</v>
      </c>
    </row>
    <row r="2" spans="1:5" x14ac:dyDescent="0.25">
      <c r="A2" t="str">
        <f>Specifications!A15</f>
        <v>Storage safety factor</v>
      </c>
      <c r="B2">
        <f>Specifications!B15</f>
        <v>3</v>
      </c>
    </row>
    <row r="3" spans="1:5" x14ac:dyDescent="0.25">
      <c r="A3" t="str">
        <f>Specifications!A16</f>
        <v>Compression effectiveness %</v>
      </c>
      <c r="B3">
        <f>Specifications!B16</f>
        <v>60</v>
      </c>
      <c r="C3" t="str">
        <f>Specifications!C16</f>
        <v>%</v>
      </c>
    </row>
    <row r="4" spans="1:5" ht="15.75" thickBot="1" x14ac:dyDescent="0.3">
      <c r="A4" s="3" t="s">
        <v>96</v>
      </c>
      <c r="B4" s="3"/>
      <c r="C4" s="3"/>
      <c r="D4" s="3"/>
      <c r="E4" s="3"/>
    </row>
    <row r="5" spans="1:5" ht="15.75" thickBot="1" x14ac:dyDescent="0.3">
      <c r="A5" s="3" t="s">
        <v>106</v>
      </c>
      <c r="B5" s="3"/>
      <c r="C5" s="3"/>
      <c r="D5" s="3"/>
      <c r="E5" s="3"/>
    </row>
    <row r="6" spans="1:5" x14ac:dyDescent="0.25">
      <c r="A6" t="str">
        <f>Specifications!A4</f>
        <v>User accounts</v>
      </c>
      <c r="B6" s="2">
        <f>Specifications!B4</f>
        <v>300000000</v>
      </c>
      <c r="C6" t="str">
        <f>Specifications!C4</f>
        <v>user</v>
      </c>
    </row>
    <row r="7" spans="1:5" x14ac:dyDescent="0.25">
      <c r="A7" t="str">
        <f>Specifications!A6</f>
        <v>Users with profile photos %</v>
      </c>
      <c r="B7">
        <f>Specifications!B6</f>
        <v>80</v>
      </c>
      <c r="C7" t="str">
        <f>Specifications!C6</f>
        <v>%</v>
      </c>
      <c r="D7" t="str">
        <f>Specifications!E6</f>
        <v>allUser</v>
      </c>
    </row>
    <row r="8" spans="1:5" x14ac:dyDescent="0.25">
      <c r="A8" t="str">
        <f>Specifications!A11</f>
        <v>User profile photo size</v>
      </c>
      <c r="B8">
        <f>Specifications!B11</f>
        <v>100</v>
      </c>
      <c r="C8" t="str">
        <f>Specifications!C11</f>
        <v>kibyte</v>
      </c>
      <c r="D8" t="str">
        <f>Specifications!E11</f>
        <v>user</v>
      </c>
    </row>
    <row r="9" spans="1:5" x14ac:dyDescent="0.25">
      <c r="A9" t="s">
        <v>116</v>
      </c>
      <c r="B9">
        <f>PRODUCT($B8, $B7, 0.01)</f>
        <v>80</v>
      </c>
      <c r="C9" t="str">
        <f>$C$8</f>
        <v>kibyte</v>
      </c>
      <c r="D9" t="str">
        <f>$D$8</f>
        <v>user</v>
      </c>
      <c r="E9" t="s">
        <v>117</v>
      </c>
    </row>
    <row r="10" spans="1:5" x14ac:dyDescent="0.25">
      <c r="A10" t="s">
        <v>109</v>
      </c>
      <c r="B10" s="11">
        <f>CONVERT(PRODUCT($B6, $B7, $B8, 0.01), $C8, $C10)</f>
        <v>22.351741790771484</v>
      </c>
      <c r="C10" t="s">
        <v>110</v>
      </c>
    </row>
    <row r="11" spans="1:5" x14ac:dyDescent="0.25">
      <c r="A11" t="s">
        <v>111</v>
      </c>
      <c r="B11">
        <f>$B10</f>
        <v>22.351741790771484</v>
      </c>
      <c r="C11" t="str">
        <f>$C10</f>
        <v>Tibyte</v>
      </c>
    </row>
    <row r="12" spans="1:5" x14ac:dyDescent="0.25">
      <c r="A12" t="s">
        <v>114</v>
      </c>
      <c r="B12" s="11">
        <f>PRODUCT($B2, $B11)</f>
        <v>67.055225372314453</v>
      </c>
      <c r="C12" t="str">
        <f>$C11</f>
        <v>Tibyte</v>
      </c>
    </row>
    <row r="13" spans="1:5" ht="15.75" thickBot="1" x14ac:dyDescent="0.3">
      <c r="A13" s="9" t="s">
        <v>115</v>
      </c>
      <c r="B13" s="18">
        <f>PRODUCT($B3, 0.01, $B12)</f>
        <v>40.233135223388672</v>
      </c>
      <c r="C13" s="9" t="str">
        <f>$C$12</f>
        <v>Tibyte</v>
      </c>
      <c r="D13" s="9"/>
      <c r="E13" s="9"/>
    </row>
    <row r="14" spans="1:5" ht="15.75" thickTop="1" x14ac:dyDescent="0.25"/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5590-F26D-485E-8594-D7CAA7BA4F96}">
  <sheetPr codeName="Sheet4"/>
  <dimension ref="A1:X7"/>
  <sheetViews>
    <sheetView topLeftCell="C1" workbookViewId="0">
      <selection activeCell="X3" sqref="X3"/>
    </sheetView>
    <sheetView workbookViewId="1"/>
  </sheetViews>
  <sheetFormatPr defaultRowHeight="15" x14ac:dyDescent="0.25"/>
  <cols>
    <col min="1" max="1" width="13.28515625" bestFit="1" customWidth="1"/>
    <col min="2" max="3" width="10.140625" bestFit="1" customWidth="1"/>
    <col min="4" max="4" width="13.42578125" bestFit="1" customWidth="1"/>
    <col min="5" max="5" width="5" bestFit="1" customWidth="1"/>
    <col min="6" max="6" width="13.85546875" bestFit="1" customWidth="1"/>
    <col min="7" max="7" width="8.28515625" bestFit="1" customWidth="1"/>
    <col min="8" max="9" width="8.28515625" customWidth="1"/>
    <col min="10" max="10" width="12.7109375" bestFit="1" customWidth="1"/>
    <col min="11" max="11" width="8.28515625" customWidth="1"/>
    <col min="12" max="12" width="13.7109375" bestFit="1" customWidth="1"/>
    <col min="13" max="13" width="6.85546875" bestFit="1" customWidth="1"/>
    <col min="14" max="14" width="18.7109375" bestFit="1" customWidth="1"/>
    <col min="15" max="15" width="6.85546875" bestFit="1" customWidth="1"/>
    <col min="16" max="16" width="31.42578125" bestFit="1" customWidth="1"/>
    <col min="17" max="17" width="6.85546875" bestFit="1" customWidth="1"/>
    <col min="18" max="18" width="33.140625" bestFit="1" customWidth="1"/>
  </cols>
  <sheetData>
    <row r="1" spans="1:24" x14ac:dyDescent="0.25">
      <c r="A1" s="1"/>
      <c r="B1" s="1"/>
      <c r="C1" s="1"/>
      <c r="D1" s="1"/>
      <c r="E1" s="1"/>
      <c r="F1" s="1" t="s">
        <v>103</v>
      </c>
      <c r="G1" s="1"/>
      <c r="H1" s="1"/>
      <c r="I1" s="1"/>
      <c r="J1" s="1"/>
      <c r="K1" s="1"/>
      <c r="L1" s="1"/>
      <c r="M1" s="1"/>
      <c r="N1" s="1" t="s">
        <v>97</v>
      </c>
      <c r="O1" s="1"/>
      <c r="P1" s="1" t="s">
        <v>98</v>
      </c>
      <c r="Q1" s="1"/>
    </row>
    <row r="2" spans="1:24" x14ac:dyDescent="0.25">
      <c r="F2" s="2">
        <f>Specifications!$B$4</f>
        <v>300000000</v>
      </c>
      <c r="N2">
        <f>Specifications!$B$15</f>
        <v>3</v>
      </c>
      <c r="P2">
        <f>Specifications!$B$16</f>
        <v>60</v>
      </c>
      <c r="Q2" t="s">
        <v>8</v>
      </c>
    </row>
    <row r="3" spans="1:24" ht="15.75" thickBot="1" x14ac:dyDescent="0.3">
      <c r="A3" s="1" t="s">
        <v>0</v>
      </c>
      <c r="B3" s="15" t="s">
        <v>100</v>
      </c>
      <c r="C3" s="15" t="s">
        <v>101</v>
      </c>
      <c r="D3" s="1" t="s">
        <v>99</v>
      </c>
      <c r="E3" s="1" t="s">
        <v>95</v>
      </c>
      <c r="F3" s="19" t="s">
        <v>122</v>
      </c>
      <c r="G3" s="15" t="s">
        <v>95</v>
      </c>
      <c r="H3" s="19" t="s">
        <v>123</v>
      </c>
      <c r="I3" s="15" t="s">
        <v>95</v>
      </c>
      <c r="J3" s="1" t="s">
        <v>91</v>
      </c>
      <c r="K3" s="1" t="s">
        <v>95</v>
      </c>
      <c r="L3" s="1" t="s">
        <v>92</v>
      </c>
      <c r="M3" s="1" t="s">
        <v>95</v>
      </c>
      <c r="N3" s="1" t="s">
        <v>93</v>
      </c>
      <c r="O3" s="1" t="s">
        <v>95</v>
      </c>
      <c r="P3" s="1" t="s">
        <v>94</v>
      </c>
      <c r="Q3" s="1" t="s">
        <v>95</v>
      </c>
      <c r="R3" s="1" t="s">
        <v>118</v>
      </c>
      <c r="S3" s="1" t="s">
        <v>95</v>
      </c>
      <c r="T3" s="1" t="s">
        <v>119</v>
      </c>
      <c r="V3" s="1" t="s">
        <v>121</v>
      </c>
      <c r="W3" s="1" t="s">
        <v>95</v>
      </c>
      <c r="X3" s="1"/>
    </row>
    <row r="4" spans="1:24" ht="15.75" thickTop="1" x14ac:dyDescent="0.25">
      <c r="A4" t="s">
        <v>5</v>
      </c>
      <c r="B4">
        <f>Entities!$B$13</f>
        <v>265</v>
      </c>
      <c r="D4">
        <f>SUM($B4:$C4)</f>
        <v>265</v>
      </c>
      <c r="E4" t="str">
        <f>Entities!C13</f>
        <v>byte</v>
      </c>
      <c r="F4" s="2">
        <f>Specifications!$B$35</f>
        <v>1000</v>
      </c>
      <c r="G4" s="2" t="s">
        <v>6</v>
      </c>
      <c r="H4" s="2"/>
      <c r="I4" s="2"/>
      <c r="J4" s="2">
        <f>$F4 - $H4</f>
        <v>1000</v>
      </c>
      <c r="K4" s="2" t="str">
        <f>$G4</f>
        <v>user</v>
      </c>
      <c r="L4" s="2">
        <f>CONVERT(PRODUCT($D4,$J4), $E4, $M4)</f>
        <v>258.7890625</v>
      </c>
      <c r="M4" t="s">
        <v>50</v>
      </c>
      <c r="N4" s="11">
        <f>PRODUCT($L4,$N$2)</f>
        <v>776.3671875</v>
      </c>
      <c r="O4" t="str">
        <f>$M4</f>
        <v>kibyte</v>
      </c>
      <c r="P4" s="11">
        <f>PRODUCT($N4, $P$2, 0.01)</f>
        <v>465.8203125</v>
      </c>
      <c r="Q4" t="str">
        <f>$O4</f>
        <v>kibyte</v>
      </c>
      <c r="R4">
        <f>Media!B9</f>
        <v>80</v>
      </c>
      <c r="S4" t="str">
        <f>Media!C9</f>
        <v>kibyte</v>
      </c>
      <c r="T4">
        <f>CONVERT(PRODUCT($F4, $R4), $S4, $U4)</f>
        <v>78.125</v>
      </c>
      <c r="U4" t="s">
        <v>120</v>
      </c>
      <c r="V4">
        <f>SUM(IF(ISBLANK($P4),0,CONVERT($P4,$Q4,$W4)), IF(ISBLANK($T4), 0, CONVERT($T4, $U4, $W4)))</f>
        <v>78.579902648925781</v>
      </c>
      <c r="W4" t="s">
        <v>120</v>
      </c>
    </row>
    <row r="5" spans="1:24" x14ac:dyDescent="0.25">
      <c r="A5" t="s">
        <v>16</v>
      </c>
      <c r="B5">
        <f>Entities!$B$19</f>
        <v>160</v>
      </c>
      <c r="C5">
        <f>Entities!$B$35</f>
        <v>16</v>
      </c>
      <c r="D5">
        <f>SUM($B5:$C5)</f>
        <v>176</v>
      </c>
      <c r="E5" t="str">
        <f>Entities!C19</f>
        <v>byte</v>
      </c>
      <c r="F5" s="2">
        <f>Specifications!B20</f>
        <v>5</v>
      </c>
      <c r="G5" s="2" t="str">
        <f>Specifications!C20</f>
        <v>tweet</v>
      </c>
      <c r="H5" s="11">
        <f>Specifications!B21</f>
        <v>0.1</v>
      </c>
      <c r="I5" s="2" t="str">
        <f>Specifications!C21</f>
        <v>tweet</v>
      </c>
      <c r="J5" s="2">
        <f>PRODUCT($F5 - $H5, $F$2)</f>
        <v>1470000000</v>
      </c>
      <c r="K5" s="2" t="str">
        <f t="shared" ref="K5:K7" si="0">$G5</f>
        <v>tweet</v>
      </c>
      <c r="L5" s="2">
        <f t="shared" ref="L5:L7" si="1">CONVERT(PRODUCT($D5,$J5), $E5, $M5)</f>
        <v>240.9517765045166</v>
      </c>
      <c r="M5" t="s">
        <v>88</v>
      </c>
      <c r="N5" s="11">
        <f t="shared" ref="N5:N7" si="2">PRODUCT($L5,$N$2)</f>
        <v>722.8553295135498</v>
      </c>
      <c r="O5" t="str">
        <f t="shared" ref="O5:O7" si="3">$M5</f>
        <v>Gibyte</v>
      </c>
      <c r="P5" s="11">
        <f t="shared" ref="P5:P7" si="4">PRODUCT($N5, $P$2, 0.01)</f>
        <v>433.71319770812988</v>
      </c>
      <c r="Q5" t="str">
        <f t="shared" ref="Q5:Q7" si="5">$O5</f>
        <v>Gibyte</v>
      </c>
      <c r="V5">
        <f t="shared" ref="V5:V7" si="6">SUM(IF(ISBLANK($P5),0,CONVERT($P5,$Q5,$W5)), IF(ISBLANK($T5), 0, CONVERT($T5, $U5, $W5)))</f>
        <v>433.71319770812988</v>
      </c>
      <c r="W5" t="s">
        <v>88</v>
      </c>
    </row>
    <row r="6" spans="1:24" x14ac:dyDescent="0.25">
      <c r="A6" t="s">
        <v>21</v>
      </c>
      <c r="B6">
        <f>Entities!$B$25</f>
        <v>20</v>
      </c>
      <c r="C6">
        <f>Entities!$B$46</f>
        <v>16</v>
      </c>
      <c r="D6">
        <f t="shared" ref="D6:D7" si="7">SUM($B6:$C6)</f>
        <v>36</v>
      </c>
      <c r="E6" t="str">
        <f>Entities!C25</f>
        <v>byte</v>
      </c>
      <c r="F6" s="2">
        <f>Specifications!B23</f>
        <v>20</v>
      </c>
      <c r="G6" s="2" t="str">
        <f>Specifications!C23</f>
        <v>reaction</v>
      </c>
      <c r="H6" s="2">
        <f>Specifications!B24</f>
        <v>0.2</v>
      </c>
      <c r="I6" s="2" t="str">
        <f>Specifications!C24</f>
        <v>reactionReversal</v>
      </c>
      <c r="J6" s="2">
        <f t="shared" ref="J6:J7" si="8">PRODUCT($F6 - $H6, $F$2)</f>
        <v>5940000000</v>
      </c>
      <c r="K6" s="2" t="str">
        <f t="shared" si="0"/>
        <v>reaction</v>
      </c>
      <c r="L6" s="2">
        <f t="shared" si="1"/>
        <v>199.15401935577393</v>
      </c>
      <c r="M6" t="s">
        <v>88</v>
      </c>
      <c r="N6" s="11">
        <f t="shared" si="2"/>
        <v>597.46205806732178</v>
      </c>
      <c r="O6" t="str">
        <f t="shared" si="3"/>
        <v>Gibyte</v>
      </c>
      <c r="P6" s="11">
        <f t="shared" si="4"/>
        <v>358.47723484039307</v>
      </c>
      <c r="Q6" t="str">
        <f t="shared" si="5"/>
        <v>Gibyte</v>
      </c>
      <c r="V6">
        <f t="shared" si="6"/>
        <v>358.47723484039307</v>
      </c>
      <c r="W6" t="s">
        <v>88</v>
      </c>
    </row>
    <row r="7" spans="1:24" x14ac:dyDescent="0.25">
      <c r="A7" t="s">
        <v>28</v>
      </c>
      <c r="B7">
        <f>Entities!$B$30</f>
        <v>16</v>
      </c>
      <c r="C7">
        <f>Entities!$B$41</f>
        <v>24</v>
      </c>
      <c r="D7">
        <f t="shared" si="7"/>
        <v>40</v>
      </c>
      <c r="E7" t="str">
        <f>Entities!C30</f>
        <v>byte</v>
      </c>
      <c r="F7" s="2">
        <f>Specifications!B26</f>
        <v>2</v>
      </c>
      <c r="G7" t="str">
        <f>Specifications!C26</f>
        <v>follow</v>
      </c>
      <c r="H7">
        <f>Specifications!B27</f>
        <v>1</v>
      </c>
      <c r="I7" t="str">
        <f>Specifications!C27</f>
        <v>unfollow</v>
      </c>
      <c r="J7" s="2">
        <f t="shared" si="8"/>
        <v>300000000</v>
      </c>
      <c r="K7" s="2" t="str">
        <f t="shared" si="0"/>
        <v>follow</v>
      </c>
      <c r="L7" s="2">
        <f t="shared" si="1"/>
        <v>11.175870895385742</v>
      </c>
      <c r="M7" t="s">
        <v>88</v>
      </c>
      <c r="N7" s="11">
        <f t="shared" si="2"/>
        <v>33.527612686157227</v>
      </c>
      <c r="O7" t="str">
        <f t="shared" si="3"/>
        <v>Gibyte</v>
      </c>
      <c r="P7" s="11">
        <f t="shared" si="4"/>
        <v>20.116567611694336</v>
      </c>
      <c r="Q7" t="str">
        <f t="shared" si="5"/>
        <v>Gibyte</v>
      </c>
      <c r="V7">
        <f t="shared" si="6"/>
        <v>20.116567611694336</v>
      </c>
      <c r="W7" t="s">
        <v>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4621-4DD8-4B05-975A-02428A24D368}">
  <sheetPr codeName="Sheet5"/>
  <dimension ref="A1:Q7"/>
  <sheetViews>
    <sheetView tabSelected="1" workbookViewId="0">
      <selection activeCell="N19" sqref="N19"/>
    </sheetView>
    <sheetView workbookViewId="1"/>
  </sheetViews>
  <sheetFormatPr defaultRowHeight="15" x14ac:dyDescent="0.25"/>
  <cols>
    <col min="1" max="1" width="13.28515625" bestFit="1" customWidth="1"/>
    <col min="2" max="3" width="10.140625" bestFit="1" customWidth="1"/>
    <col min="4" max="4" width="13.42578125" bestFit="1" customWidth="1"/>
    <col min="5" max="5" width="5" bestFit="1" customWidth="1"/>
    <col min="6" max="6" width="13.85546875" bestFit="1" customWidth="1"/>
    <col min="7" max="7" width="8.28515625" bestFit="1" customWidth="1"/>
    <col min="8" max="8" width="13.7109375" bestFit="1" customWidth="1"/>
    <col min="9" max="9" width="6.85546875" bestFit="1" customWidth="1"/>
    <col min="10" max="10" width="21.5703125" bestFit="1" customWidth="1"/>
    <col min="11" max="11" width="6.5703125" bestFit="1" customWidth="1"/>
    <col min="12" max="12" width="18.7109375" bestFit="1" customWidth="1"/>
    <col min="13" max="13" width="6.85546875" bestFit="1" customWidth="1"/>
    <col min="14" max="14" width="31.42578125" bestFit="1" customWidth="1"/>
    <col min="15" max="15" width="6.85546875" bestFit="1" customWidth="1"/>
    <col min="16" max="16" width="24.140625" bestFit="1" customWidth="1"/>
    <col min="17" max="17" width="6.57031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97</v>
      </c>
      <c r="M1" s="1"/>
      <c r="N1" s="1" t="s">
        <v>98</v>
      </c>
      <c r="O1" s="1"/>
    </row>
    <row r="2" spans="1:17" x14ac:dyDescent="0.25">
      <c r="L2">
        <f>Specifications!$B$15</f>
        <v>3</v>
      </c>
      <c r="N2">
        <f>Specifications!$B$16</f>
        <v>60</v>
      </c>
      <c r="O2" t="s">
        <v>8</v>
      </c>
    </row>
    <row r="3" spans="1:17" ht="15.75" thickBot="1" x14ac:dyDescent="0.3">
      <c r="A3" s="1" t="s">
        <v>0</v>
      </c>
      <c r="B3" s="15" t="s">
        <v>100</v>
      </c>
      <c r="C3" s="15" t="s">
        <v>101</v>
      </c>
      <c r="D3" s="1" t="s">
        <v>99</v>
      </c>
      <c r="E3" s="1" t="s">
        <v>95</v>
      </c>
      <c r="F3" s="15" t="s">
        <v>91</v>
      </c>
      <c r="G3" s="1" t="s">
        <v>95</v>
      </c>
      <c r="H3" s="1" t="s">
        <v>92</v>
      </c>
      <c r="I3" s="1" t="s">
        <v>95</v>
      </c>
      <c r="J3" s="15" t="s">
        <v>112</v>
      </c>
      <c r="K3" s="15" t="s">
        <v>95</v>
      </c>
      <c r="L3" s="1" t="s">
        <v>93</v>
      </c>
      <c r="M3" s="1" t="s">
        <v>95</v>
      </c>
      <c r="N3" s="1" t="s">
        <v>94</v>
      </c>
      <c r="O3" s="1" t="s">
        <v>95</v>
      </c>
      <c r="P3" s="9" t="s">
        <v>113</v>
      </c>
      <c r="Q3" s="9" t="s">
        <v>95</v>
      </c>
    </row>
    <row r="4" spans="1:17" ht="15.75" thickTop="1" x14ac:dyDescent="0.25">
      <c r="A4" t="s">
        <v>5</v>
      </c>
      <c r="B4">
        <f>Entities!$B$13</f>
        <v>265</v>
      </c>
      <c r="D4">
        <f>SUM($B4:$C4)</f>
        <v>265</v>
      </c>
      <c r="E4" t="str">
        <f>Entities!C13</f>
        <v>byte</v>
      </c>
      <c r="F4" s="2">
        <f>Specifications!B4</f>
        <v>300000000</v>
      </c>
      <c r="G4" s="2" t="str">
        <f>Specifications!C4</f>
        <v>user</v>
      </c>
      <c r="H4" s="11">
        <f>CONVERT(PRODUCT(D4, F4), E4, I4)</f>
        <v>74.040144681930542</v>
      </c>
      <c r="I4" t="s">
        <v>88</v>
      </c>
      <c r="J4" s="11">
        <f>Media!B13</f>
        <v>40.233135223388672</v>
      </c>
      <c r="K4" s="11" t="str">
        <f>Media!C13</f>
        <v>Tibyte</v>
      </c>
      <c r="L4" s="11">
        <f>PRODUCT($H4, $L$2)</f>
        <v>222.12043404579163</v>
      </c>
      <c r="M4" t="str">
        <f>$I4</f>
        <v>Gibyte</v>
      </c>
      <c r="N4" s="11">
        <f>PRODUCT($L4, $N$2, 0.01)</f>
        <v>133.27226042747498</v>
      </c>
      <c r="O4" t="str">
        <f>$M4</f>
        <v>Gibyte</v>
      </c>
      <c r="P4" s="11">
        <f>SUM(IF(ISBLANK($J4),0,  CONVERT($J4, $K4, $Q4)), CONVERT($N4,$O4, $Q4))</f>
        <v>40.363283915212378</v>
      </c>
      <c r="Q4" t="s">
        <v>110</v>
      </c>
    </row>
    <row r="5" spans="1:17" x14ac:dyDescent="0.25">
      <c r="A5" t="s">
        <v>16</v>
      </c>
      <c r="B5">
        <f>Entities!$B$19</f>
        <v>160</v>
      </c>
      <c r="C5">
        <f>Entities!$B$35</f>
        <v>16</v>
      </c>
      <c r="D5">
        <f>SUM($B5:$C5)</f>
        <v>176</v>
      </c>
      <c r="E5" t="str">
        <f>Entities!C19</f>
        <v>byte</v>
      </c>
      <c r="F5" s="2">
        <f>Specifications!$B$7</f>
        <v>2000000000</v>
      </c>
      <c r="G5" s="2" t="str">
        <f>Specifications!$C$7</f>
        <v>tweet</v>
      </c>
      <c r="H5" s="11">
        <f>CONVERT(PRODUCT(D5, F5), E5, I5)</f>
        <v>327.82554626464844</v>
      </c>
      <c r="I5" t="s">
        <v>88</v>
      </c>
      <c r="L5" s="11">
        <f>PRODUCT($H5, $L$2)</f>
        <v>983.47663879394531</v>
      </c>
      <c r="M5" t="str">
        <f>$I5</f>
        <v>Gibyte</v>
      </c>
      <c r="N5" s="11">
        <f>PRODUCT($L5, $N$2, 0.01)</f>
        <v>590.08598327636719</v>
      </c>
      <c r="O5" t="str">
        <f>$M5</f>
        <v>Gibyte</v>
      </c>
      <c r="P5" s="11">
        <f t="shared" ref="P5:P7" si="0">SUM(IF(ISBLANK($J5),0,  CONVERT($J5, $K5, $Q5)), CONVERT($N5,$O5, $Q5))</f>
        <v>590.08598327636719</v>
      </c>
      <c r="Q5" t="s">
        <v>88</v>
      </c>
    </row>
    <row r="6" spans="1:17" x14ac:dyDescent="0.25">
      <c r="A6" t="s">
        <v>21</v>
      </c>
      <c r="B6">
        <f>Entities!$B$25</f>
        <v>20</v>
      </c>
      <c r="C6">
        <f>Entities!$B$46</f>
        <v>16</v>
      </c>
      <c r="D6">
        <f t="shared" ref="D6:D7" si="1">SUM($B6:$C6)</f>
        <v>36</v>
      </c>
      <c r="E6" t="str">
        <f>Entities!C25</f>
        <v>byte</v>
      </c>
      <c r="F6" s="2">
        <f>Specifications!B8</f>
        <v>10000000000</v>
      </c>
      <c r="G6" s="2" t="str">
        <f>Specifications!C8</f>
        <v>reaction</v>
      </c>
      <c r="H6" s="11">
        <f>CONVERT(PRODUCT(D6, F6), E6, I6)</f>
        <v>335.27612686157227</v>
      </c>
      <c r="I6" t="s">
        <v>88</v>
      </c>
      <c r="L6" s="11">
        <f>PRODUCT($H6, $L$2)</f>
        <v>1005.8283805847168</v>
      </c>
      <c r="M6" t="str">
        <f>$I6</f>
        <v>Gibyte</v>
      </c>
      <c r="N6" s="11">
        <f>PRODUCT($L6, $N$2, 0.01)</f>
        <v>603.49702835083008</v>
      </c>
      <c r="O6" t="str">
        <f>$M6</f>
        <v>Gibyte</v>
      </c>
      <c r="P6" s="11">
        <f t="shared" si="0"/>
        <v>603.49702835083008</v>
      </c>
      <c r="Q6" t="s">
        <v>88</v>
      </c>
    </row>
    <row r="7" spans="1:17" x14ac:dyDescent="0.25">
      <c r="A7" t="s">
        <v>28</v>
      </c>
      <c r="B7">
        <f>Entities!$B$30</f>
        <v>16</v>
      </c>
      <c r="C7">
        <f>Entities!$B$41</f>
        <v>24</v>
      </c>
      <c r="D7">
        <f t="shared" si="1"/>
        <v>40</v>
      </c>
      <c r="E7" t="str">
        <f>Entities!C30</f>
        <v>byte</v>
      </c>
      <c r="F7" s="2">
        <f>Specifications!$B$9</f>
        <v>13000000000</v>
      </c>
      <c r="G7" t="s">
        <v>30</v>
      </c>
      <c r="H7" s="11">
        <f>CONVERT(PRODUCT(D7, F7), E7, I7)</f>
        <v>484.28773880004883</v>
      </c>
      <c r="I7" t="s">
        <v>88</v>
      </c>
      <c r="L7" s="11">
        <f>PRODUCT($H7, $L$2)</f>
        <v>1452.8632164001465</v>
      </c>
      <c r="M7" t="str">
        <f>$I7</f>
        <v>Gibyte</v>
      </c>
      <c r="N7" s="11">
        <f>PRODUCT($L7, $N$2, 0.01)</f>
        <v>871.71792984008789</v>
      </c>
      <c r="O7" t="str">
        <f>$M7</f>
        <v>Gibyte</v>
      </c>
      <c r="P7" s="11">
        <f t="shared" si="0"/>
        <v>871.71792984008789</v>
      </c>
      <c r="Q7" t="s">
        <v>88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Specifications</vt:lpstr>
      <vt:lpstr>Entities</vt:lpstr>
      <vt:lpstr>Media</vt:lpstr>
      <vt:lpstr>Daily Storage</vt:lpstr>
      <vt:lpstr>Outstanding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Utku Sarioglu</dc:creator>
  <cp:lastModifiedBy>Utku Sarioglu</cp:lastModifiedBy>
  <dcterms:created xsi:type="dcterms:W3CDTF">2023-10-06T08:15:53Z</dcterms:created>
  <dcterms:modified xsi:type="dcterms:W3CDTF">2023-10-09T16:05:17Z</dcterms:modified>
</cp:coreProperties>
</file>